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24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_Day INDEX" sheetId="5" state="visible" r:id="rId7"/>
    <sheet name="Dth Prompt" sheetId="6" state="visible" r:id="rId8"/>
    <sheet name="PLR SUM" sheetId="7" state="visible" r:id="rId9"/>
    <sheet name="PLR DETAILS" sheetId="8" state="visible" r:id="rId10"/>
    <sheet name="SPEC REPORT" sheetId="9" state="visible" r:id="rId11"/>
    <sheet name="SPEC REPORT DETAILS" sheetId="10" state="visible" r:id="rId12"/>
    <sheet name="SPEC BASIS" sheetId="11" state="visible" r:id="rId13"/>
    <sheet name="Dth Fixed INPUT PG" sheetId="12" state="hidden" r:id="rId14"/>
    <sheet name="Dth Index INPUT PG" sheetId="13" state="hidden" r:id="rId15"/>
    <sheet name="PLR SUM FIXED INPUT PG" sheetId="14" state="hidden" r:id="rId16"/>
    <sheet name="PLR SUM INDEX INPUT PG" sheetId="15" state="hidden" r:id="rId17"/>
    <sheet name="SPEC SUM FIXED INPUT PG" sheetId="16" state="hidden" r:id="rId18"/>
    <sheet name="SPEC SUM INDEX INPUT PG" sheetId="17" state="hidden" r:id="rId19"/>
    <sheet name="PLR DET FIXED INPUT PG" sheetId="18" state="hidden" r:id="rId20"/>
    <sheet name="PLR DET INDEX INPUT PG" sheetId="19" state="hidden" r:id="rId21"/>
    <sheet name="SPEC DET FIXED INPUT PG" sheetId="20" state="hidden" r:id="rId22"/>
    <sheet name="SPEC DET INDEX INPUT PG" sheetId="21" state="hidden" r:id="rId23"/>
    <sheet name="5-DAY" sheetId="22" state="hidden" r:id="rId24"/>
    <sheet name="VAR" sheetId="23" state="hidden" r:id="rId25"/>
    <sheet name="OPEN SPEC" sheetId="24" state="hidden" r:id="rId26"/>
    <sheet name="Gap Risk" sheetId="25" state="hidden" r:id="rId27"/>
  </sheets>
  <externalReferences>
    <externalReference r:id="rId28"/>
    <externalReference r:id="rId29"/>
  </externalReferences>
  <definedNames>
    <definedName function="false" hidden="false" localSheetId="11" name="_xlnm.Print_Titles" vbProcedure="false">'Dth Fixed INPUT PG'!$A:$B</definedName>
    <definedName function="false" hidden="false" localSheetId="12" name="_xlnm.Print_Titles" vbProcedure="false">'Dth Index INPUT PG'!$A:$B</definedName>
    <definedName function="false" hidden="false" localSheetId="5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4" name="_xlnm.Print_Titles" vbProcedure="false">'Dth_Day INDEX'!$A:$B</definedName>
    <definedName function="false" hidden="false" localSheetId="17" name="_xlnm.Print_Titles" vbProcedure="false">'PLR DET FIXED INPUT PG'!$A:$B,'PLR DET FIXED INPUT PG'!$1:$4</definedName>
    <definedName function="false" hidden="false" localSheetId="18" name="_xlnm.Print_Titles" vbProcedure="false">'PLR DET INDEX INPUT PG'!$A:$B,'PLR DET INDEX INPUT PG'!$1:$4</definedName>
    <definedName function="false" hidden="false" localSheetId="7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3" name="_xlnm.Print_Titles" vbProcedure="false">'PLR SUM FIXED INPUT PG'!$A:$B</definedName>
    <definedName function="false" hidden="false" localSheetId="14" name="_xlnm.Print_Titles" vbProcedure="false">'PLR SUM INDEX INPUT PG'!$A:$B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10" name="_xlnm.Print_Titles" vbProcedure="false">'SPEC BASIS'!$A:$B</definedName>
    <definedName function="false" hidden="false" localSheetId="19" name="_xlnm.Print_Titles" vbProcedure="false">'SPEC DET FIXED INPUT PG'!$A:$B</definedName>
    <definedName function="false" hidden="false" localSheetId="20" name="_xlnm.Print_Titles" vbProcedure="false">'SPEC DET INDEX INPUT PG'!$A:$B</definedName>
    <definedName function="false" hidden="false" localSheetId="9" name="_xlnm.Print_Titles" vbProcedure="false">'SPEC REPORT DETAILS'!$A:$C</definedName>
    <definedName function="false" hidden="false" localSheetId="15" name="_xlnm.Print_Titles" vbProcedure="false">'SPEC SUM FIXED INPUT PG'!$A:$B</definedName>
    <definedName function="false" hidden="false" localSheetId="16" name="_xlnm.Print_Titles" vbProcedure="false">'SPEC SUM INDEX INPUT PG'!$A:$B</definedName>
    <definedName function="false" hidden="false" name="Aeco_nonS" vbProcedure="false">Dth_Day!$A$15</definedName>
    <definedName function="false" hidden="false" name="Aeco_S" vbProcedure="false">Dth_Day!$A$27</definedName>
    <definedName function="false" hidden="false" name="Days" vbProcedure="false">#REF!</definedName>
    <definedName function="false" hidden="false" name="Dthdt" vbProcedure="false">Dth_Day!$A$5</definedName>
    <definedName function="false" hidden="false" name="Rockies_nonS" vbProcedure="false">Dth_Day!$A$17</definedName>
    <definedName function="false" hidden="false" name="Rockies_S" vbProcedure="false">Dth_Day!$A$29</definedName>
    <definedName function="false" hidden="false" name="Sumas_nonS" vbProcedure="false">Dth_Day!$A$16</definedName>
    <definedName function="false" hidden="false" name="Sumas_S" vbProcedure="false">Dth_Day!$A$28</definedName>
    <definedName function="false" hidden="false" localSheetId="4" name="Aeco_nonS" vbProcedure="false">'Dth_Day INDEX'!$A$27</definedName>
    <definedName function="false" hidden="false" localSheetId="4" name="Aeco_S" vbProcedure="false">'Dth_Day INDEX'!$A$15</definedName>
    <definedName function="false" hidden="false" localSheetId="4" name="Dthdt" vbProcedure="false">'Dth_Day INDEX'!$A$5</definedName>
    <definedName function="false" hidden="false" localSheetId="4" name="Rockies_nonS" vbProcedure="false">'Dth_Day INDEX'!$A$29</definedName>
    <definedName function="false" hidden="false" localSheetId="4" name="Rockies_S" vbProcedure="false">'Dth_Day INDEX'!$A$17</definedName>
    <definedName function="false" hidden="false" localSheetId="4" name="Sumas_nonS" vbProcedure="false">'Dth_Day INDEX'!$A$28</definedName>
    <definedName function="false" hidden="false" localSheetId="4" name="Sumas_S" vbProcedure="false">'Dth_Day INDEX'!$A$16</definedName>
    <definedName function="false" hidden="false" localSheetId="4" name="Zero" vbProcedure="false">#REF!</definedName>
    <definedName function="false" hidden="false" localSheetId="11" name="Aeco_nonS" vbProcedure="false">'Dth Fixed INPUT PG'!$A$27</definedName>
    <definedName function="false" hidden="false" localSheetId="11" name="Aeco_S" vbProcedure="false">'Dth Fixed INPUT PG'!$A$15</definedName>
    <definedName function="false" hidden="false" localSheetId="11" name="Dthdt" vbProcedure="false">'Dth Fixed INPUT PG'!$A$5</definedName>
    <definedName function="false" hidden="false" localSheetId="11" name="Rockies_nonS" vbProcedure="false">'Dth Fixed INPUT PG'!$A$29</definedName>
    <definedName function="false" hidden="false" localSheetId="11" name="Rockies_S" vbProcedure="false">'Dth Fixed INPUT PG'!$A$17</definedName>
    <definedName function="false" hidden="false" localSheetId="11" name="Sumas_nonS" vbProcedure="false">'Dth Fixed INPUT PG'!$A$28</definedName>
    <definedName function="false" hidden="false" localSheetId="11" name="Sumas_S" vbProcedure="false">'Dth Fixed INPUT PG'!$A$16</definedName>
    <definedName function="false" hidden="false" localSheetId="11" name="Zero" vbProcedure="false">#REF!</definedName>
    <definedName function="false" hidden="false" localSheetId="12" name="Aeco_nonS" vbProcedure="false">'Dth Index INPUT PG'!$A$27</definedName>
    <definedName function="false" hidden="false" localSheetId="12" name="Aeco_S" vbProcedure="false">'Dth Index INPUT PG'!$A$15</definedName>
    <definedName function="false" hidden="false" localSheetId="12" name="Dthdt" vbProcedure="false">'Dth Index INPUT PG'!$A$5</definedName>
    <definedName function="false" hidden="false" localSheetId="12" name="Rockies_nonS" vbProcedure="false">'Dth Index INPUT PG'!$A$29</definedName>
    <definedName function="false" hidden="false" localSheetId="12" name="Rockies_S" vbProcedure="false">'Dth Index INPUT PG'!$A$17</definedName>
    <definedName function="false" hidden="false" localSheetId="12" name="Sumas_nonS" vbProcedure="false">'Dth Index INPUT PG'!$A$28</definedName>
    <definedName function="false" hidden="false" localSheetId="12" name="Sumas_S" vbProcedure="false">'Dth Index INPUT PG'!$A$16</definedName>
    <definedName function="false" hidden="false" localSheetId="12" name="Zero" vbProcedure="false">#REF!</definedName>
  </definedNames>
  <calcPr iterateCount="50" refMode="A1" iterate="true" iterateDelta="0.001"/>
  <pivotCaches>
    <pivotCache cacheId="1" r:id="rId31"/>
  </pivotCaches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17</xdr:row>
                <xdr:rowOff>3</xdr:rowOff>
              </xdr:from>
              <xdr:to>
                <xdr:col>9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17</xdr:row>
                <xdr:rowOff>3</xdr:rowOff>
              </xdr:from>
              <xdr:to>
                <xdr:col>10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<sst xmlns="http://schemas.openxmlformats.org/spreadsheetml/2006/main" count="1804" uniqueCount="211">
  <si>
    <t xml:space="preserve">Portland General Electric Company</t>
  </si>
  <si>
    <t xml:space="preserve">Gas Summary</t>
  </si>
  <si>
    <t xml:space="preserve">As of December 28,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</si>
  <si>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</si>
  <si>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</si>
  <si>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</si>
  <si>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</si>
  <si>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</si>
  <si>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</si>
  <si>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</si>
  <si>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</si>
  <si>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</si>
  <si>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</si>
  <si>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</si>
  <si>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</si>
  <si>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</si>
  <si>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</si>
  <si>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</si>
  <si>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</si>
  <si>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</si>
  <si>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</si>
  <si>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</si>
  <si>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</si>
  <si>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</si>
  <si>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</si>
  <si>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</si>
  <si>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</si>
  <si>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</si>
  <si>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</si>
  <si>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</si>
  <si>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</si>
  <si>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</si>
  <si>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TOTAL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</si>
  <si>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</si>
  <si>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</si>
  <si>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</si>
  <si>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</si>
  <si>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</si>
  <si>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HEDGE BOOK</t>
  </si>
  <si>
    <t xml:space="preserve">RMC Spec Limits</t>
  </si>
  <si>
    <t xml:space="preserve">Violations</t>
  </si>
  <si>
    <t xml:space="preserve">SPECULATIVE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</si>
  <si>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</si>
  <si>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</si>
  <si>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</si>
  <si>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</si>
  <si>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</si>
  <si>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</si>
  <si>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TERM - Fuel Position Summary - Dth/Day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</si>
  <si>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</si>
  <si>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</si>
  <si>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</si>
  <si>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January </t>
  </si>
  <si>
    <t xml:space="preserve">February</t>
  </si>
  <si>
    <t xml:space="preserve">March</t>
  </si>
  <si>
    <t xml:space="preserve">Avail</t>
  </si>
  <si>
    <t xml:space="preserve">Diff</t>
  </si>
  <si>
    <t xml:space="preserve">Model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</si>
  <si>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</si>
  <si>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</si>
  <si>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</si>
  <si>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</si>
  <si>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</si>
  <si>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</si>
  <si>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</si>
  <si>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</si>
  <si>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</si>
  <si>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RETAIL BOOK SUMMARY</t>
  </si>
  <si>
    <t xml:space="preserve">FIXED PRICE BOOK</t>
  </si>
  <si>
    <t xml:space="preserve">Total Sumas &amp; Rockies</t>
  </si>
  <si>
    <t xml:space="preserve">INDEX BOOK</t>
  </si>
  <si>
    <t xml:space="preserve">Dth</t>
  </si>
  <si>
    <t xml:space="preserve">Total </t>
  </si>
  <si>
    <t xml:space="preserve">Mark-to-Market</t>
  </si>
  <si>
    <t xml:space="preserve">MTM Deals</t>
  </si>
  <si>
    <t xml:space="preserve">Total MTM</t>
  </si>
  <si>
    <t xml:space="preserve">Prior Day MTM</t>
  </si>
  <si>
    <t xml:space="preserve">Delta</t>
  </si>
  <si>
    <t xml:space="preserve">TERM - RETAIL BOOK DETAILS</t>
  </si>
  <si>
    <t xml:space="preserve">Speculative Book - Gas Summary</t>
  </si>
  <si>
    <t xml:space="preserve">Realized Settlement - January thru November</t>
  </si>
  <si>
    <t xml:space="preserve">Gas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</si>
  <si>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</si>
  <si>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</si>
  <si>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</si>
  <si>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</si>
  <si>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</si>
  <si>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</si>
  <si>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</si>
  <si>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</si>
  <si>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</si>
  <si>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</si>
  <si>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</si>
  <si>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</si>
  <si>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</si>
  <si>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</si>
  <si>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</si>
  <si>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</si>
  <si>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</si>
  <si>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</si>
  <si>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AECO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</si>
  <si>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</si>
  <si>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</si>
  <si>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</si>
  <si>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</si>
  <si>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Average Deal Prices</t>
  </si>
  <si>
    <t xml:space="preserve">BUY</t>
  </si>
  <si>
    <t xml:space="preserve">SELL</t>
  </si>
  <si>
    <t xml:space="preserve">ROCKIES</t>
  </si>
  <si>
    <t xml:space="preserve">  Total Mark-to-Market - ROCKIES</t>
  </si>
  <si>
    <t xml:space="preserve">SUMAS</t>
  </si>
  <si>
    <t xml:space="preserve">  Total Mark-to-Market - SUMAS</t>
  </si>
  <si>
    <t xml:space="preserve">NYMEX</t>
  </si>
  <si>
    <t xml:space="preserve">  Total Mark-to-Market - NYMEX</t>
  </si>
  <si>
    <t xml:space="preserve">TERM - Basis Position Summary - Mark-To-Market</t>
  </si>
  <si>
    <t xml:space="preserve">Valuation Date:  12/28/2001</t>
  </si>
  <si>
    <t xml:space="preserve">Prior Date:          12/27/2001</t>
  </si>
  <si>
    <t xml:space="preserve">As of:                  12/28/2001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</si>
  <si>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</si>
  <si>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</si>
  <si>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</si>
  <si>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</si>
  <si>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</si>
  <si>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</si>
  <si>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</si>
  <si>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</si>
  <si>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</si>
  <si>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</si>
  <si>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</si>
  <si>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</si>
  <si>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</si>
  <si>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</si>
  <si>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</si>
  <si>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</si>
  <si>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</si>
  <si>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</si>
  <si>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</si>
  <si>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</si>
  <si>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</si>
  <si>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</si>
  <si>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</si>
  <si>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</si>
  <si>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Prior Dth/Day</t>
  </si>
  <si>
    <t xml:space="preserve">FIXED TERM - Fuel Position Summary - Dth/Day</t>
  </si>
  <si>
    <t xml:space="preserve">As of:                12/28/2001</t>
  </si>
  <si>
    <t xml:space="preserve">MERCHANT BOOK</t>
  </si>
  <si>
    <t xml:space="preserve">INDEX TERM - Fuel Position Summary - Dth/Day</t>
  </si>
  <si>
    <t xml:space="preserve">TERM - Fuel PLR Book Summary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</si>
  <si>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</si>
  <si>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</si>
  <si>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</si>
  <si>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</si>
  <si>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</si>
  <si>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MTM Plant Generation</t>
  </si>
  <si>
    <t xml:space="preserve">TERM - Fuel PINDEX Book Summary</t>
  </si>
  <si>
    <t xml:space="preserve">TERM - Fuel SPEC Book Summary</t>
  </si>
  <si>
    <t xml:space="preserve">TERM - Fuel SINDEX Book Summary</t>
  </si>
  <si>
    <t xml:space="preserve">TERM - Fuel PLR Book Details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</si>
  <si>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</si>
  <si>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</si>
  <si>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</si>
  <si>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</si>
  <si>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</si>
  <si>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</si>
  <si>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</si>
  <si>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</si>
  <si>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</si>
  <si>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Interbook MTM</t>
  </si>
  <si>
    <t xml:space="preserve">TERM - Fuel PINDEX Book Details</t>
  </si>
  <si>
    <t xml:space="preserve">TERM - Fuel SPEC Book Details</t>
  </si>
  <si>
    <t xml:space="preserve">TERM - Fuel SINDEX Book Details</t>
  </si>
  <si>
    <t xml:space="preserve">LAST 5-DAY RETAIL</t>
  </si>
  <si>
    <t xml:space="preserve">MTD SPEC</t>
  </si>
  <si>
    <t xml:space="preserve">LAST 5-DAY SPEC</t>
  </si>
  <si>
    <t xml:space="preserve"> -  DECEMBER</t>
  </si>
  <si>
    <t xml:space="preserve">Date </t>
  </si>
  <si>
    <t xml:space="preserve">RETAIL</t>
  </si>
  <si>
    <t xml:space="preserve">SPEC</t>
  </si>
  <si>
    <t xml:space="preserve">Value at Risk</t>
  </si>
  <si>
    <t xml:space="preserve">REFRESH PIVOT TABLE AFTER UPDATE</t>
  </si>
  <si>
    <t xml:space="preserve">Sum of NET</t>
  </si>
  <si>
    <t xml:space="preserve">MONTH</t>
  </si>
  <si>
    <t xml:space="preserve">LOCATION</t>
  </si>
  <si>
    <t xml:space="preserve">(blank)</t>
  </si>
  <si>
    <t xml:space="preserve">Grand Total</t>
  </si>
  <si>
    <t xml:space="preserve">DEAL</t>
  </si>
  <si>
    <t xml:space="preserve">ST</t>
  </si>
  <si>
    <t xml:space="preserve">DIV</t>
  </si>
  <si>
    <t xml:space="preserve">B/S</t>
  </si>
  <si>
    <t xml:space="preserve">FASB</t>
  </si>
  <si>
    <t xml:space="preserve">EXEC DATE</t>
  </si>
  <si>
    <t xml:space="preserve">TYPE</t>
  </si>
  <si>
    <t xml:space="preserve">TRADER</t>
  </si>
  <si>
    <t xml:space="preserve">COUNTERPARTY</t>
  </si>
  <si>
    <t xml:space="preserve">DAILY</t>
  </si>
  <si>
    <t xml:space="preserve">EXT QTY</t>
  </si>
  <si>
    <t xml:space="preserve">CTRT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</si>
  <si>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</si>
  <si>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</si>
  <si>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</si>
  <si>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</si>
  <si>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</si>
  <si>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</si>
  <si>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</si>
  <si>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GAP RISK</t>
  </si>
  <si>
    <t xml:space="preserve">Spec</t>
  </si>
  <si>
    <t xml:space="preserve">    MMBtu</t>
  </si>
  <si>
    <t xml:space="preserve">Total NOP</t>
  </si>
  <si>
    <t xml:space="preserve">Maturity/Gap</t>
  </si>
  <si>
    <t xml:space="preserve">Hedge</t>
  </si>
  <si>
    <t xml:space="preserve">  MMBtu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</si>
</sst>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mm/dd/yy"/>
    <numFmt numFmtId="171" formatCode="_(* #,##0.00_);_(* \(#,##0.00\);_(* \-??_);_(@_)"/>
    <numFmt numFmtId="172" formatCode="_(* #,##0_);_(* \(#,##0\);_(* \-??_);_(@_)"/>
    <numFmt numFmtId="173" formatCode="0%"/>
    <numFmt numFmtId="174" formatCode="#,##0.000"/>
    <numFmt numFmtId="175" formatCode="[$-409]#,##0_);\(#,##0\)"/>
    <numFmt numFmtId="176" formatCode="\$#,##0.00"/>
    <numFmt numFmtId="177" formatCode="[$-409]mmm\-yy"/>
    <numFmt numFmtId="178" formatCode="\$#,##0.00_);&quot;($&quot;#,##0.00\)"/>
    <numFmt numFmtId="179" formatCode="[$-409]#,##0_);[RED]\(#,##0\)"/>
    <numFmt numFmtId="180" formatCode="\$#,##0"/>
    <numFmt numFmtId="181" formatCode="[$-409]m/d/yyyy"/>
    <numFmt numFmtId="182" formatCode="\$#,##0_);&quot;($&quot;#,##0\)"/>
  </numFmts>
  <fonts count="43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b val="true"/>
      <sz val="7"/>
      <name val="MS Sans Serif"/>
      <family val="2"/>
    </font>
    <font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4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34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4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1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REG!$N$10:$N$110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REG!$O$10:$O$110</c:f>
              <c:numCache>
                <c:formatCode>#,##0</c:formatCode>
                <c:ptCount val="101"/>
                <c:pt idx="0">
                  <c:v>1275.855</c:v>
                </c:pt>
                <c:pt idx="1">
                  <c:v>-2323.857</c:v>
                </c:pt>
                <c:pt idx="2">
                  <c:v>308.448</c:v>
                </c:pt>
                <c:pt idx="3">
                  <c:v>1183.435</c:v>
                </c:pt>
                <c:pt idx="4">
                  <c:v>1159.535</c:v>
                </c:pt>
                <c:pt idx="5">
                  <c:v>-595.706</c:v>
                </c:pt>
                <c:pt idx="6">
                  <c:v>-6281.869</c:v>
                </c:pt>
                <c:pt idx="7">
                  <c:v>-44.611</c:v>
                </c:pt>
                <c:pt idx="8">
                  <c:v>-1707.207</c:v>
                </c:pt>
                <c:pt idx="9">
                  <c:v>27.549</c:v>
                </c:pt>
                <c:pt idx="10">
                  <c:v>634.746</c:v>
                </c:pt>
                <c:pt idx="11">
                  <c:v>1044.671</c:v>
                </c:pt>
                <c:pt idx="12">
                  <c:v>-546.792</c:v>
                </c:pt>
                <c:pt idx="13">
                  <c:v>1777.844</c:v>
                </c:pt>
                <c:pt idx="14">
                  <c:v>-343.241</c:v>
                </c:pt>
                <c:pt idx="15">
                  <c:v>918.192</c:v>
                </c:pt>
                <c:pt idx="16">
                  <c:v>1529.049</c:v>
                </c:pt>
                <c:pt idx="17">
                  <c:v>198.209</c:v>
                </c:pt>
                <c:pt idx="18">
                  <c:v>1578.88</c:v>
                </c:pt>
                <c:pt idx="19">
                  <c:v>-262.4</c:v>
                </c:pt>
                <c:pt idx="20">
                  <c:v>404.653</c:v>
                </c:pt>
                <c:pt idx="21">
                  <c:v>2030.401</c:v>
                </c:pt>
                <c:pt idx="22">
                  <c:v>-267.932</c:v>
                </c:pt>
                <c:pt idx="23">
                  <c:v>-174.272</c:v>
                </c:pt>
                <c:pt idx="24">
                  <c:v>-259.29</c:v>
                </c:pt>
                <c:pt idx="25">
                  <c:v>155.904</c:v>
                </c:pt>
                <c:pt idx="26">
                  <c:v>10.329</c:v>
                </c:pt>
                <c:pt idx="27">
                  <c:v>-1035.151</c:v>
                </c:pt>
                <c:pt idx="28">
                  <c:v>131.955</c:v>
                </c:pt>
                <c:pt idx="29">
                  <c:v>-519.455</c:v>
                </c:pt>
                <c:pt idx="30">
                  <c:v>927.493</c:v>
                </c:pt>
                <c:pt idx="31">
                  <c:v>278.897</c:v>
                </c:pt>
                <c:pt idx="32">
                  <c:v>-324.249</c:v>
                </c:pt>
                <c:pt idx="33">
                  <c:v>131.147</c:v>
                </c:pt>
                <c:pt idx="34">
                  <c:v>649.428</c:v>
                </c:pt>
                <c:pt idx="35">
                  <c:v>-1177.383</c:v>
                </c:pt>
                <c:pt idx="36">
                  <c:v>330.499</c:v>
                </c:pt>
                <c:pt idx="37">
                  <c:v>237.216</c:v>
                </c:pt>
                <c:pt idx="38">
                  <c:v>-413.713</c:v>
                </c:pt>
                <c:pt idx="39">
                  <c:v>-398.024</c:v>
                </c:pt>
                <c:pt idx="40">
                  <c:v>-39.333</c:v>
                </c:pt>
                <c:pt idx="41">
                  <c:v>312.679</c:v>
                </c:pt>
                <c:pt idx="42">
                  <c:v>209.436</c:v>
                </c:pt>
                <c:pt idx="43">
                  <c:v>-301.617</c:v>
                </c:pt>
                <c:pt idx="44">
                  <c:v>111.378</c:v>
                </c:pt>
                <c:pt idx="45">
                  <c:v>349.385</c:v>
                </c:pt>
                <c:pt idx="46">
                  <c:v>51.354</c:v>
                </c:pt>
                <c:pt idx="47">
                  <c:v>32.035</c:v>
                </c:pt>
                <c:pt idx="48">
                  <c:v>-49.485</c:v>
                </c:pt>
                <c:pt idx="49">
                  <c:v>34.54</c:v>
                </c:pt>
                <c:pt idx="50">
                  <c:v>-444.586</c:v>
                </c:pt>
                <c:pt idx="51">
                  <c:v>-269.704</c:v>
                </c:pt>
                <c:pt idx="52">
                  <c:v>-416.871</c:v>
                </c:pt>
                <c:pt idx="53">
                  <c:v>-1174.327</c:v>
                </c:pt>
                <c:pt idx="54">
                  <c:v>393.687</c:v>
                </c:pt>
                <c:pt idx="55">
                  <c:v>-166.299</c:v>
                </c:pt>
                <c:pt idx="56">
                  <c:v>181.651</c:v>
                </c:pt>
                <c:pt idx="57">
                  <c:v>-140.019</c:v>
                </c:pt>
                <c:pt idx="58">
                  <c:v>277.883</c:v>
                </c:pt>
                <c:pt idx="59">
                  <c:v>-313.999</c:v>
                </c:pt>
                <c:pt idx="60">
                  <c:v>-276.743</c:v>
                </c:pt>
                <c:pt idx="61">
                  <c:v>-419.461</c:v>
                </c:pt>
                <c:pt idx="62">
                  <c:v>245.388</c:v>
                </c:pt>
                <c:pt idx="63">
                  <c:v>-152.12</c:v>
                </c:pt>
                <c:pt idx="64">
                  <c:v>-265.527</c:v>
                </c:pt>
                <c:pt idx="65">
                  <c:v>-492.586</c:v>
                </c:pt>
                <c:pt idx="66">
                  <c:v>19.552</c:v>
                </c:pt>
                <c:pt idx="67">
                  <c:v>-402.571</c:v>
                </c:pt>
                <c:pt idx="68">
                  <c:v>-217.343</c:v>
                </c:pt>
                <c:pt idx="69">
                  <c:v>151.613</c:v>
                </c:pt>
                <c:pt idx="70">
                  <c:v>170.042</c:v>
                </c:pt>
                <c:pt idx="71">
                  <c:v>176.655</c:v>
                </c:pt>
                <c:pt idx="72">
                  <c:v>450.645</c:v>
                </c:pt>
                <c:pt idx="73">
                  <c:v>-414.707</c:v>
                </c:pt>
                <c:pt idx="74">
                  <c:v>-493.7</c:v>
                </c:pt>
                <c:pt idx="75">
                  <c:v>37.487</c:v>
                </c:pt>
                <c:pt idx="76">
                  <c:v>1206.935</c:v>
                </c:pt>
                <c:pt idx="77">
                  <c:v>1548.124</c:v>
                </c:pt>
                <c:pt idx="78">
                  <c:v>-588.067</c:v>
                </c:pt>
                <c:pt idx="79">
                  <c:v>307.183</c:v>
                </c:pt>
                <c:pt idx="80">
                  <c:v>773.383</c:v>
                </c:pt>
                <c:pt idx="81">
                  <c:v>-1163.676</c:v>
                </c:pt>
                <c:pt idx="82">
                  <c:v>-481.454</c:v>
                </c:pt>
                <c:pt idx="83">
                  <c:v>543.856</c:v>
                </c:pt>
                <c:pt idx="84">
                  <c:v>325.347</c:v>
                </c:pt>
                <c:pt idx="85">
                  <c:v>26.728</c:v>
                </c:pt>
                <c:pt idx="86">
                  <c:v>-1074.863</c:v>
                </c:pt>
                <c:pt idx="87">
                  <c:v>-349.919</c:v>
                </c:pt>
                <c:pt idx="88">
                  <c:v>-249.331</c:v>
                </c:pt>
                <c:pt idx="89">
                  <c:v>174.995</c:v>
                </c:pt>
                <c:pt idx="90">
                  <c:v>413.945</c:v>
                </c:pt>
                <c:pt idx="91">
                  <c:v>-111.77</c:v>
                </c:pt>
                <c:pt idx="92">
                  <c:v>152.869</c:v>
                </c:pt>
                <c:pt idx="93">
                  <c:v>35.911</c:v>
                </c:pt>
                <c:pt idx="94">
                  <c:v>567.32</c:v>
                </c:pt>
                <c:pt idx="95">
                  <c:v>-391.955</c:v>
                </c:pt>
                <c:pt idx="96">
                  <c:v>-418.847</c:v>
                </c:pt>
                <c:pt idx="97">
                  <c:v>0</c:v>
                </c:pt>
                <c:pt idx="98">
                  <c:v>-59.488</c:v>
                </c:pt>
                <c:pt idx="99">
                  <c:v>206.375</c:v>
                </c:pt>
                <c:pt idx="100">
                  <c:v>-312.419</c:v>
                </c:pt>
              </c:numCache>
            </c:numRef>
          </c:val>
        </c:ser>
        <c:gapWidth val="150"/>
        <c:overlap val="0"/>
        <c:axId val="5570682"/>
        <c:axId val="20052570"/>
      </c:barChart>
      <c:catAx>
        <c:axId val="557068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0052570"/>
        <c:crossesAt val="0"/>
        <c:auto val="1"/>
        <c:lblAlgn val="ctr"/>
        <c:lblOffset val="100"/>
        <c:noMultiLvlLbl val="0"/>
      </c:catAx>
      <c:valAx>
        <c:axId val="20052570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570682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REG!$N$10:$N$110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REG!$P$10:$P$110</c:f>
              <c:numCache>
                <c:formatCode>#,##0</c:formatCode>
                <c:ptCount val="101"/>
                <c:pt idx="0">
                  <c:v>2117</c:v>
                </c:pt>
                <c:pt idx="1">
                  <c:v>922</c:v>
                </c:pt>
                <c:pt idx="2">
                  <c:v>1322.765</c:v>
                </c:pt>
                <c:pt idx="3">
                  <c:v>-752.208</c:v>
                </c:pt>
                <c:pt idx="4">
                  <c:v>1603.416</c:v>
                </c:pt>
                <c:pt idx="5">
                  <c:v>-268.145</c:v>
                </c:pt>
                <c:pt idx="6">
                  <c:v>-4226.157</c:v>
                </c:pt>
                <c:pt idx="7">
                  <c:v>-4579.216</c:v>
                </c:pt>
                <c:pt idx="8">
                  <c:v>-7469.858</c:v>
                </c:pt>
                <c:pt idx="9">
                  <c:v>-8601.844</c:v>
                </c:pt>
                <c:pt idx="10">
                  <c:v>-7371.392</c:v>
                </c:pt>
                <c:pt idx="11">
                  <c:v>-44.8520000000001</c:v>
                </c:pt>
                <c:pt idx="12">
                  <c:v>-547.033</c:v>
                </c:pt>
                <c:pt idx="13">
                  <c:v>2938.018</c:v>
                </c:pt>
                <c:pt idx="14">
                  <c:v>2567.228</c:v>
                </c:pt>
                <c:pt idx="15">
                  <c:v>2850.674</c:v>
                </c:pt>
                <c:pt idx="16">
                  <c:v>3335.052</c:v>
                </c:pt>
                <c:pt idx="17">
                  <c:v>4080.053</c:v>
                </c:pt>
                <c:pt idx="18">
                  <c:v>3881.089</c:v>
                </c:pt>
                <c:pt idx="19">
                  <c:v>3961.93</c:v>
                </c:pt>
                <c:pt idx="20">
                  <c:v>3448.391</c:v>
                </c:pt>
                <c:pt idx="21">
                  <c:v>3949.743</c:v>
                </c:pt>
                <c:pt idx="22">
                  <c:v>3483.602</c:v>
                </c:pt>
                <c:pt idx="23">
                  <c:v>1730.45</c:v>
                </c:pt>
                <c:pt idx="24">
                  <c:v>1733.56</c:v>
                </c:pt>
                <c:pt idx="25">
                  <c:v>1484.811</c:v>
                </c:pt>
                <c:pt idx="26">
                  <c:v>-535.261</c:v>
                </c:pt>
                <c:pt idx="27">
                  <c:v>-1302.48</c:v>
                </c:pt>
                <c:pt idx="28">
                  <c:v>-996.253</c:v>
                </c:pt>
                <c:pt idx="29">
                  <c:v>-1256.418</c:v>
                </c:pt>
                <c:pt idx="30">
                  <c:v>-484.829</c:v>
                </c:pt>
                <c:pt idx="31">
                  <c:v>-216.261</c:v>
                </c:pt>
                <c:pt idx="32">
                  <c:v>494.641</c:v>
                </c:pt>
                <c:pt idx="33">
                  <c:v>493.833</c:v>
                </c:pt>
                <c:pt idx="34">
                  <c:v>1662.716</c:v>
                </c:pt>
                <c:pt idx="35">
                  <c:v>-442.16</c:v>
                </c:pt>
                <c:pt idx="36">
                  <c:v>-390.558</c:v>
                </c:pt>
                <c:pt idx="37">
                  <c:v>170.907</c:v>
                </c:pt>
                <c:pt idx="38">
                  <c:v>-373.953</c:v>
                </c:pt>
                <c:pt idx="39">
                  <c:v>-1421.405</c:v>
                </c:pt>
                <c:pt idx="40">
                  <c:v>-283.355</c:v>
                </c:pt>
                <c:pt idx="41">
                  <c:v>-301.175</c:v>
                </c:pt>
                <c:pt idx="42">
                  <c:v>-328.955</c:v>
                </c:pt>
                <c:pt idx="43">
                  <c:v>-216.859</c:v>
                </c:pt>
                <c:pt idx="44">
                  <c:v>292.543</c:v>
                </c:pt>
                <c:pt idx="45">
                  <c:v>681.261</c:v>
                </c:pt>
                <c:pt idx="46">
                  <c:v>419.936</c:v>
                </c:pt>
                <c:pt idx="47">
                  <c:v>242.535</c:v>
                </c:pt>
                <c:pt idx="48">
                  <c:v>494.667</c:v>
                </c:pt>
                <c:pt idx="49">
                  <c:v>417.829</c:v>
                </c:pt>
                <c:pt idx="50">
                  <c:v>-376.142</c:v>
                </c:pt>
                <c:pt idx="51">
                  <c:v>-697.2</c:v>
                </c:pt>
                <c:pt idx="52">
                  <c:v>-1146.106</c:v>
                </c:pt>
                <c:pt idx="53">
                  <c:v>-2270.948</c:v>
                </c:pt>
                <c:pt idx="54">
                  <c:v>-1911.801</c:v>
                </c:pt>
                <c:pt idx="55">
                  <c:v>-1633.514</c:v>
                </c:pt>
                <c:pt idx="56">
                  <c:v>-1182.159</c:v>
                </c:pt>
                <c:pt idx="57">
                  <c:v>-905.307</c:v>
                </c:pt>
                <c:pt idx="58">
                  <c:v>546.903</c:v>
                </c:pt>
                <c:pt idx="59">
                  <c:v>-160.783</c:v>
                </c:pt>
                <c:pt idx="60">
                  <c:v>-271.227</c:v>
                </c:pt>
                <c:pt idx="61">
                  <c:v>-872.339</c:v>
                </c:pt>
                <c:pt idx="62">
                  <c:v>-486.932</c:v>
                </c:pt>
                <c:pt idx="63">
                  <c:v>-916.935</c:v>
                </c:pt>
                <c:pt idx="64">
                  <c:v>-868.463</c:v>
                </c:pt>
                <c:pt idx="65">
                  <c:v>-1084.306</c:v>
                </c:pt>
                <c:pt idx="66">
                  <c:v>-645.293</c:v>
                </c:pt>
                <c:pt idx="67">
                  <c:v>-1293.252</c:v>
                </c:pt>
                <c:pt idx="68">
                  <c:v>-1358.475</c:v>
                </c:pt>
                <c:pt idx="69">
                  <c:v>-941.335</c:v>
                </c:pt>
                <c:pt idx="70">
                  <c:v>-278.707</c:v>
                </c:pt>
                <c:pt idx="71">
                  <c:v>-121.604</c:v>
                </c:pt>
                <c:pt idx="72">
                  <c:v>731.612</c:v>
                </c:pt>
                <c:pt idx="73">
                  <c:v>534.248</c:v>
                </c:pt>
                <c:pt idx="74">
                  <c:v>-111.065</c:v>
                </c:pt>
                <c:pt idx="75">
                  <c:v>-243.62</c:v>
                </c:pt>
                <c:pt idx="76">
                  <c:v>786.66</c:v>
                </c:pt>
                <c:pt idx="77">
                  <c:v>1884.139</c:v>
                </c:pt>
                <c:pt idx="78">
                  <c:v>1710.779</c:v>
                </c:pt>
                <c:pt idx="79">
                  <c:v>2511.662</c:v>
                </c:pt>
                <c:pt idx="80">
                  <c:v>3247.558</c:v>
                </c:pt>
                <c:pt idx="81">
                  <c:v>876.947</c:v>
                </c:pt>
                <c:pt idx="82">
                  <c:v>-1152.631</c:v>
                </c:pt>
                <c:pt idx="83">
                  <c:v>-20.7079999999999</c:v>
                </c:pt>
                <c:pt idx="84">
                  <c:v>-2.54399999999993</c:v>
                </c:pt>
                <c:pt idx="85">
                  <c:v>-749.199</c:v>
                </c:pt>
                <c:pt idx="86">
                  <c:v>-660.386</c:v>
                </c:pt>
                <c:pt idx="87">
                  <c:v>-528.851</c:v>
                </c:pt>
                <c:pt idx="88">
                  <c:v>-1322.038</c:v>
                </c:pt>
                <c:pt idx="89">
                  <c:v>-1472.39</c:v>
                </c:pt>
                <c:pt idx="90">
                  <c:v>-1085.173</c:v>
                </c:pt>
                <c:pt idx="91">
                  <c:v>-122.08</c:v>
                </c:pt>
                <c:pt idx="92">
                  <c:v>380.708</c:v>
                </c:pt>
                <c:pt idx="93">
                  <c:v>665.95</c:v>
                </c:pt>
                <c:pt idx="94">
                  <c:v>1058.275</c:v>
                </c:pt>
                <c:pt idx="95">
                  <c:v>252.375</c:v>
                </c:pt>
                <c:pt idx="96">
                  <c:v>-54.7019999999999</c:v>
                </c:pt>
                <c:pt idx="97">
                  <c:v>-207.571</c:v>
                </c:pt>
                <c:pt idx="98">
                  <c:v>-302.97</c:v>
                </c:pt>
                <c:pt idx="99">
                  <c:v>-663.915</c:v>
                </c:pt>
                <c:pt idx="100">
                  <c:v>-584.379</c:v>
                </c:pt>
              </c:numCache>
            </c:numRef>
          </c:val>
        </c:ser>
        <c:gapWidth val="150"/>
        <c:overlap val="0"/>
        <c:axId val="80418356"/>
        <c:axId val="34337720"/>
      </c:barChart>
      <c:catAx>
        <c:axId val="8041835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337720"/>
        <c:crossesAt val="0"/>
        <c:auto val="1"/>
        <c:lblAlgn val="ctr"/>
        <c:lblOffset val="100"/>
        <c:noMultiLvlLbl val="0"/>
      </c:catAx>
      <c:valAx>
        <c:axId val="34337720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0418356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REG!$N$11:$N$110</c:f>
              <c:strCache>
                <c:ptCount val="100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  <c:pt idx="98">
                  <c:v>37252</c:v>
                </c:pt>
                <c:pt idx="99">
                  <c:v>37253</c:v>
                </c:pt>
              </c:strCache>
            </c:strRef>
          </c:cat>
          <c:val>
            <c:numRef>
              <c:f>REG!$Q$11:$Q$110</c:f>
              <c:numCache>
                <c:formatCode>#,##0</c:formatCode>
                <c:ptCount val="100"/>
                <c:pt idx="0">
                  <c:v>2225.325</c:v>
                </c:pt>
                <c:pt idx="1">
                  <c:v>2124.985</c:v>
                </c:pt>
                <c:pt idx="2">
                  <c:v>2145.674</c:v>
                </c:pt>
                <c:pt idx="3">
                  <c:v>2094.985</c:v>
                </c:pt>
                <c:pt idx="4">
                  <c:v>2079.287</c:v>
                </c:pt>
                <c:pt idx="5">
                  <c:v>1611.819</c:v>
                </c:pt>
                <c:pt idx="6">
                  <c:v>1644.596</c:v>
                </c:pt>
                <c:pt idx="7">
                  <c:v>1777.097</c:v>
                </c:pt>
                <c:pt idx="8">
                  <c:v>1743.795</c:v>
                </c:pt>
                <c:pt idx="9">
                  <c:v>1716.027</c:v>
                </c:pt>
                <c:pt idx="10">
                  <c:v>1664.305</c:v>
                </c:pt>
                <c:pt idx="11">
                  <c:v>1874.522</c:v>
                </c:pt>
                <c:pt idx="12">
                  <c:v>1748.801</c:v>
                </c:pt>
                <c:pt idx="13">
                  <c:v>1821.611</c:v>
                </c:pt>
                <c:pt idx="14">
                  <c:v>1776.291</c:v>
                </c:pt>
                <c:pt idx="15">
                  <c:v>1688.411</c:v>
                </c:pt>
                <c:pt idx="16">
                  <c:v>1648.123</c:v>
                </c:pt>
                <c:pt idx="17">
                  <c:v>1788.488</c:v>
                </c:pt>
                <c:pt idx="18">
                  <c:v>1894.682</c:v>
                </c:pt>
                <c:pt idx="19">
                  <c:v>1955.089</c:v>
                </c:pt>
                <c:pt idx="20">
                  <c:v>1973.918</c:v>
                </c:pt>
                <c:pt idx="21">
                  <c:v>1973.918</c:v>
                </c:pt>
                <c:pt idx="22">
                  <c:v>850.299</c:v>
                </c:pt>
                <c:pt idx="23">
                  <c:v>995.491</c:v>
                </c:pt>
                <c:pt idx="24">
                  <c:v>1216.305</c:v>
                </c:pt>
                <c:pt idx="25">
                  <c:v>1255.926</c:v>
                </c:pt>
                <c:pt idx="26">
                  <c:v>1323.775</c:v>
                </c:pt>
                <c:pt idx="27">
                  <c:v>1378.447</c:v>
                </c:pt>
                <c:pt idx="28">
                  <c:v>1308.291</c:v>
                </c:pt>
                <c:pt idx="29">
                  <c:v>1524.084</c:v>
                </c:pt>
                <c:pt idx="30">
                  <c:v>1336.349</c:v>
                </c:pt>
                <c:pt idx="31">
                  <c:v>1268.363</c:v>
                </c:pt>
                <c:pt idx="32">
                  <c:v>1211.328</c:v>
                </c:pt>
                <c:pt idx="33">
                  <c:v>1507.055</c:v>
                </c:pt>
                <c:pt idx="34">
                  <c:v>1350.778</c:v>
                </c:pt>
                <c:pt idx="35">
                  <c:v>1365.565</c:v>
                </c:pt>
                <c:pt idx="36">
                  <c:v>1406.354</c:v>
                </c:pt>
                <c:pt idx="37">
                  <c:v>1483.992</c:v>
                </c:pt>
                <c:pt idx="38">
                  <c:v>1438.638</c:v>
                </c:pt>
                <c:pt idx="39">
                  <c:v>1284.451</c:v>
                </c:pt>
                <c:pt idx="40">
                  <c:v>554.984</c:v>
                </c:pt>
                <c:pt idx="41">
                  <c:v>632.764</c:v>
                </c:pt>
                <c:pt idx="42">
                  <c:v>490.476</c:v>
                </c:pt>
                <c:pt idx="43">
                  <c:v>559.63</c:v>
                </c:pt>
                <c:pt idx="44">
                  <c:v>515.339</c:v>
                </c:pt>
                <c:pt idx="45">
                  <c:v>495.302</c:v>
                </c:pt>
                <c:pt idx="46">
                  <c:v>538.061</c:v>
                </c:pt>
                <c:pt idx="47">
                  <c:v>602.751</c:v>
                </c:pt>
                <c:pt idx="48">
                  <c:v>580.128</c:v>
                </c:pt>
                <c:pt idx="49">
                  <c:v>513.093</c:v>
                </c:pt>
                <c:pt idx="50">
                  <c:v>580.584</c:v>
                </c:pt>
                <c:pt idx="51">
                  <c:v>548.558</c:v>
                </c:pt>
                <c:pt idx="52">
                  <c:v>534.12</c:v>
                </c:pt>
                <c:pt idx="53">
                  <c:v>596.225</c:v>
                </c:pt>
                <c:pt idx="54">
                  <c:v>555.53</c:v>
                </c:pt>
                <c:pt idx="55">
                  <c:v>578.453</c:v>
                </c:pt>
                <c:pt idx="56">
                  <c:v>566.703</c:v>
                </c:pt>
                <c:pt idx="57">
                  <c:v>580.917</c:v>
                </c:pt>
                <c:pt idx="58">
                  <c:v>595.709</c:v>
                </c:pt>
                <c:pt idx="59">
                  <c:v>625.084</c:v>
                </c:pt>
                <c:pt idx="60">
                  <c:v>625.364</c:v>
                </c:pt>
                <c:pt idx="61">
                  <c:v>407.821</c:v>
                </c:pt>
                <c:pt idx="62">
                  <c:v>409.054</c:v>
                </c:pt>
                <c:pt idx="63">
                  <c:v>546.87</c:v>
                </c:pt>
                <c:pt idx="64">
                  <c:v>618.4</c:v>
                </c:pt>
                <c:pt idx="65">
                  <c:v>559.293</c:v>
                </c:pt>
                <c:pt idx="66">
                  <c:v>566.614</c:v>
                </c:pt>
                <c:pt idx="67">
                  <c:v>582.274</c:v>
                </c:pt>
                <c:pt idx="68">
                  <c:v>728.022</c:v>
                </c:pt>
                <c:pt idx="69">
                  <c:v>618.94</c:v>
                </c:pt>
                <c:pt idx="70">
                  <c:v>690.967</c:v>
                </c:pt>
                <c:pt idx="71">
                  <c:v>728.217</c:v>
                </c:pt>
                <c:pt idx="72">
                  <c:v>629.777</c:v>
                </c:pt>
                <c:pt idx="73">
                  <c:v>450.432</c:v>
                </c:pt>
                <c:pt idx="74">
                  <c:v>516.967</c:v>
                </c:pt>
                <c:pt idx="75">
                  <c:v>681.358</c:v>
                </c:pt>
                <c:pt idx="76">
                  <c:v>729.554</c:v>
                </c:pt>
                <c:pt idx="77">
                  <c:v>776.344</c:v>
                </c:pt>
                <c:pt idx="78">
                  <c:v>918.458</c:v>
                </c:pt>
                <c:pt idx="79">
                  <c:v>913.348</c:v>
                </c:pt>
                <c:pt idx="80">
                  <c:v>980.641</c:v>
                </c:pt>
                <c:pt idx="81">
                  <c:v>589.757</c:v>
                </c:pt>
                <c:pt idx="82">
                  <c:v>511.25</c:v>
                </c:pt>
                <c:pt idx="83">
                  <c:v>508.541</c:v>
                </c:pt>
                <c:pt idx="84">
                  <c:v>529.505</c:v>
                </c:pt>
                <c:pt idx="85">
                  <c:v>484.805</c:v>
                </c:pt>
                <c:pt idx="86">
                  <c:v>346.165</c:v>
                </c:pt>
                <c:pt idx="87">
                  <c:v>490.929</c:v>
                </c:pt>
                <c:pt idx="88">
                  <c:v>527.434</c:v>
                </c:pt>
                <c:pt idx="89">
                  <c:v>390.067</c:v>
                </c:pt>
                <c:pt idx="90">
                  <c:v>301.541</c:v>
                </c:pt>
                <c:pt idx="91">
                  <c:v>410.206</c:v>
                </c:pt>
                <c:pt idx="92">
                  <c:v>407.381</c:v>
                </c:pt>
                <c:pt idx="93">
                  <c:v>453.176</c:v>
                </c:pt>
                <c:pt idx="94">
                  <c:v>502.348</c:v>
                </c:pt>
                <c:pt idx="95">
                  <c:v>348.234</c:v>
                </c:pt>
                <c:pt idx="96">
                  <c:v>347.552</c:v>
                </c:pt>
                <c:pt idx="97">
                  <c:v>305.387</c:v>
                </c:pt>
                <c:pt idx="98">
                  <c:v>532.631</c:v>
                </c:pt>
                <c:pt idx="99">
                  <c:v>464.946</c:v>
                </c:pt>
              </c:numCache>
            </c:numRef>
          </c:val>
        </c:ser>
        <c:gapWidth val="150"/>
        <c:overlap val="0"/>
        <c:axId val="49125524"/>
        <c:axId val="17275059"/>
      </c:barChart>
      <c:catAx>
        <c:axId val="4912552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275059"/>
        <c:crossesAt val="0"/>
        <c:auto val="1"/>
        <c:lblAlgn val="ctr"/>
        <c:lblOffset val="100"/>
        <c:noMultiLvlLbl val="0"/>
      </c:catAx>
      <c:valAx>
        <c:axId val="17275059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125524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SPEC!$N$10:$N$110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SPEC!$O$10:$O$110</c:f>
              <c:numCache>
                <c:formatCode>#,##0</c:formatCode>
                <c:ptCount val="101"/>
                <c:pt idx="0">
                  <c:v>-13.673</c:v>
                </c:pt>
                <c:pt idx="1">
                  <c:v>-15.105</c:v>
                </c:pt>
                <c:pt idx="2">
                  <c:v>0.021</c:v>
                </c:pt>
                <c:pt idx="3">
                  <c:v>-3.037</c:v>
                </c:pt>
                <c:pt idx="4">
                  <c:v>36.281</c:v>
                </c:pt>
                <c:pt idx="5">
                  <c:v>-67.795</c:v>
                </c:pt>
                <c:pt idx="6">
                  <c:v>-31.454</c:v>
                </c:pt>
                <c:pt idx="7">
                  <c:v>-141.926</c:v>
                </c:pt>
                <c:pt idx="8">
                  <c:v>-581.874</c:v>
                </c:pt>
                <c:pt idx="9">
                  <c:v>180.452</c:v>
                </c:pt>
                <c:pt idx="10">
                  <c:v>61.751</c:v>
                </c:pt>
                <c:pt idx="11">
                  <c:v>195.339</c:v>
                </c:pt>
                <c:pt idx="12">
                  <c:v>131.992</c:v>
                </c:pt>
                <c:pt idx="13">
                  <c:v>325.935</c:v>
                </c:pt>
                <c:pt idx="14">
                  <c:v>-55.436</c:v>
                </c:pt>
                <c:pt idx="15">
                  <c:v>106.781</c:v>
                </c:pt>
                <c:pt idx="16">
                  <c:v>118.184</c:v>
                </c:pt>
                <c:pt idx="17">
                  <c:v>-38.815</c:v>
                </c:pt>
                <c:pt idx="18">
                  <c:v>-15.565</c:v>
                </c:pt>
                <c:pt idx="19">
                  <c:v>79.444</c:v>
                </c:pt>
                <c:pt idx="20">
                  <c:v>46.715</c:v>
                </c:pt>
                <c:pt idx="21">
                  <c:v>112.705</c:v>
                </c:pt>
                <c:pt idx="22">
                  <c:v>-34.426</c:v>
                </c:pt>
                <c:pt idx="23">
                  <c:v>-52.637</c:v>
                </c:pt>
                <c:pt idx="24">
                  <c:v>-24.8</c:v>
                </c:pt>
                <c:pt idx="25">
                  <c:v>130.658</c:v>
                </c:pt>
                <c:pt idx="26">
                  <c:v>0.184</c:v>
                </c:pt>
                <c:pt idx="27">
                  <c:v>-237.553</c:v>
                </c:pt>
                <c:pt idx="28">
                  <c:v>-83.968</c:v>
                </c:pt>
                <c:pt idx="29">
                  <c:v>208.462</c:v>
                </c:pt>
                <c:pt idx="30">
                  <c:v>186.962</c:v>
                </c:pt>
                <c:pt idx="31">
                  <c:v>24.355</c:v>
                </c:pt>
                <c:pt idx="32">
                  <c:v>-41.376</c:v>
                </c:pt>
                <c:pt idx="33">
                  <c:v>23.229</c:v>
                </c:pt>
                <c:pt idx="34">
                  <c:v>432.388</c:v>
                </c:pt>
                <c:pt idx="35">
                  <c:v>-320.385</c:v>
                </c:pt>
                <c:pt idx="36">
                  <c:v>1.003</c:v>
                </c:pt>
                <c:pt idx="37">
                  <c:v>65.472</c:v>
                </c:pt>
                <c:pt idx="38">
                  <c:v>49.796</c:v>
                </c:pt>
                <c:pt idx="39">
                  <c:v>126.107</c:v>
                </c:pt>
                <c:pt idx="40">
                  <c:v>-11.017</c:v>
                </c:pt>
                <c:pt idx="41">
                  <c:v>11.605</c:v>
                </c:pt>
                <c:pt idx="42">
                  <c:v>-150.906</c:v>
                </c:pt>
                <c:pt idx="43">
                  <c:v>192.637</c:v>
                </c:pt>
                <c:pt idx="44">
                  <c:v>88.301</c:v>
                </c:pt>
                <c:pt idx="45">
                  <c:v>-65.303</c:v>
                </c:pt>
                <c:pt idx="46">
                  <c:v>-242.299</c:v>
                </c:pt>
                <c:pt idx="47">
                  <c:v>-43.187</c:v>
                </c:pt>
                <c:pt idx="48">
                  <c:v>136.891</c:v>
                </c:pt>
                <c:pt idx="49">
                  <c:v>36.038</c:v>
                </c:pt>
                <c:pt idx="50">
                  <c:v>-141.051</c:v>
                </c:pt>
                <c:pt idx="51">
                  <c:v>110.306</c:v>
                </c:pt>
                <c:pt idx="52">
                  <c:v>-179.355</c:v>
                </c:pt>
                <c:pt idx="53">
                  <c:v>-283.033</c:v>
                </c:pt>
                <c:pt idx="54">
                  <c:v>-217.384</c:v>
                </c:pt>
                <c:pt idx="55">
                  <c:v>202.661</c:v>
                </c:pt>
                <c:pt idx="56">
                  <c:v>-256.952</c:v>
                </c:pt>
                <c:pt idx="57">
                  <c:v>-42.208</c:v>
                </c:pt>
                <c:pt idx="58">
                  <c:v>-30.893</c:v>
                </c:pt>
                <c:pt idx="59">
                  <c:v>37.55</c:v>
                </c:pt>
                <c:pt idx="60">
                  <c:v>-105.916</c:v>
                </c:pt>
                <c:pt idx="61">
                  <c:v>94.742</c:v>
                </c:pt>
                <c:pt idx="62">
                  <c:v>0.267</c:v>
                </c:pt>
                <c:pt idx="63">
                  <c:v>12.2359399999999</c:v>
                </c:pt>
                <c:pt idx="64">
                  <c:v>-110.696</c:v>
                </c:pt>
                <c:pt idx="65">
                  <c:v>9.411</c:v>
                </c:pt>
                <c:pt idx="66">
                  <c:v>-10.531</c:v>
                </c:pt>
                <c:pt idx="67">
                  <c:v>-185.055</c:v>
                </c:pt>
                <c:pt idx="68">
                  <c:v>48.972</c:v>
                </c:pt>
                <c:pt idx="69">
                  <c:v>93.607</c:v>
                </c:pt>
                <c:pt idx="70">
                  <c:v>-99.569</c:v>
                </c:pt>
                <c:pt idx="71">
                  <c:v>121.148</c:v>
                </c:pt>
                <c:pt idx="72">
                  <c:v>181.968</c:v>
                </c:pt>
                <c:pt idx="73">
                  <c:v>-44.698</c:v>
                </c:pt>
                <c:pt idx="74">
                  <c:v>9.821</c:v>
                </c:pt>
                <c:pt idx="75">
                  <c:v>-59.188</c:v>
                </c:pt>
                <c:pt idx="76">
                  <c:v>109.52</c:v>
                </c:pt>
                <c:pt idx="77">
                  <c:v>47.61</c:v>
                </c:pt>
                <c:pt idx="78">
                  <c:v>0.03</c:v>
                </c:pt>
                <c:pt idx="79">
                  <c:v>4.022</c:v>
                </c:pt>
                <c:pt idx="80">
                  <c:v>78.118</c:v>
                </c:pt>
                <c:pt idx="81">
                  <c:v>-107.77</c:v>
                </c:pt>
                <c:pt idx="82">
                  <c:v>23.531</c:v>
                </c:pt>
                <c:pt idx="83">
                  <c:v>12.96</c:v>
                </c:pt>
                <c:pt idx="84">
                  <c:v>127.029</c:v>
                </c:pt>
                <c:pt idx="85">
                  <c:v>4.477</c:v>
                </c:pt>
                <c:pt idx="86">
                  <c:v>-20.208</c:v>
                </c:pt>
                <c:pt idx="87">
                  <c:v>-120.31</c:v>
                </c:pt>
                <c:pt idx="88">
                  <c:v>18.012</c:v>
                </c:pt>
                <c:pt idx="89">
                  <c:v>84.363</c:v>
                </c:pt>
                <c:pt idx="90">
                  <c:v>-11.621</c:v>
                </c:pt>
                <c:pt idx="91">
                  <c:v>-118.863</c:v>
                </c:pt>
                <c:pt idx="92">
                  <c:v>109.481</c:v>
                </c:pt>
                <c:pt idx="93">
                  <c:v>83.836</c:v>
                </c:pt>
                <c:pt idx="94">
                  <c:v>63.596</c:v>
                </c:pt>
                <c:pt idx="95">
                  <c:v>8.248</c:v>
                </c:pt>
                <c:pt idx="96">
                  <c:v>9.544</c:v>
                </c:pt>
                <c:pt idx="97">
                  <c:v>0</c:v>
                </c:pt>
                <c:pt idx="98">
                  <c:v>0.215</c:v>
                </c:pt>
                <c:pt idx="99">
                  <c:v>0.042</c:v>
                </c:pt>
                <c:pt idx="100">
                  <c:v>0.045</c:v>
                </c:pt>
              </c:numCache>
            </c:numRef>
          </c:val>
        </c:ser>
        <c:gapWidth val="150"/>
        <c:overlap val="0"/>
        <c:axId val="47829613"/>
        <c:axId val="15991013"/>
      </c:barChart>
      <c:catAx>
        <c:axId val="4782961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991013"/>
        <c:crossesAt val="0"/>
        <c:auto val="1"/>
        <c:lblAlgn val="ctr"/>
        <c:lblOffset val="100"/>
        <c:noMultiLvlLbl val="0"/>
      </c:catAx>
      <c:valAx>
        <c:axId val="15991013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829613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SPEC!$N$10:$N$110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SPEC!$P$10:$P$110</c:f>
              <c:numCache>
                <c:formatCode>#,##0</c:formatCode>
                <c:ptCount val="101"/>
                <c:pt idx="0">
                  <c:v>100</c:v>
                </c:pt>
                <c:pt idx="1">
                  <c:v>260</c:v>
                </c:pt>
                <c:pt idx="2">
                  <c:v>203.508</c:v>
                </c:pt>
                <c:pt idx="3">
                  <c:v>-37.824</c:v>
                </c:pt>
                <c:pt idx="4">
                  <c:v>4.487</c:v>
                </c:pt>
                <c:pt idx="5">
                  <c:v>-49.635</c:v>
                </c:pt>
                <c:pt idx="6">
                  <c:v>-65.984</c:v>
                </c:pt>
                <c:pt idx="7">
                  <c:v>-207.931</c:v>
                </c:pt>
                <c:pt idx="8">
                  <c:v>-786.768</c:v>
                </c:pt>
                <c:pt idx="9">
                  <c:v>-642.597</c:v>
                </c:pt>
                <c:pt idx="10">
                  <c:v>-513.051</c:v>
                </c:pt>
                <c:pt idx="11">
                  <c:v>-286.258</c:v>
                </c:pt>
                <c:pt idx="12">
                  <c:v>-12.34</c:v>
                </c:pt>
                <c:pt idx="13">
                  <c:v>895.469</c:v>
                </c:pt>
                <c:pt idx="14">
                  <c:v>659.581</c:v>
                </c:pt>
                <c:pt idx="15">
                  <c:v>704.611</c:v>
                </c:pt>
                <c:pt idx="16">
                  <c:v>627.456</c:v>
                </c:pt>
                <c:pt idx="17">
                  <c:v>456.649</c:v>
                </c:pt>
                <c:pt idx="18">
                  <c:v>115.149</c:v>
                </c:pt>
                <c:pt idx="19">
                  <c:v>250.029</c:v>
                </c:pt>
                <c:pt idx="20">
                  <c:v>189.963</c:v>
                </c:pt>
                <c:pt idx="21">
                  <c:v>184.484</c:v>
                </c:pt>
                <c:pt idx="22">
                  <c:v>188.873</c:v>
                </c:pt>
                <c:pt idx="23">
                  <c:v>151.801</c:v>
                </c:pt>
                <c:pt idx="24">
                  <c:v>47.557</c:v>
                </c:pt>
                <c:pt idx="25">
                  <c:v>131.5</c:v>
                </c:pt>
                <c:pt idx="26">
                  <c:v>18.979</c:v>
                </c:pt>
                <c:pt idx="27">
                  <c:v>-184.148</c:v>
                </c:pt>
                <c:pt idx="28">
                  <c:v>-215.479</c:v>
                </c:pt>
                <c:pt idx="29">
                  <c:v>17.783</c:v>
                </c:pt>
                <c:pt idx="30">
                  <c:v>74.087</c:v>
                </c:pt>
                <c:pt idx="31">
                  <c:v>98.258</c:v>
                </c:pt>
                <c:pt idx="32">
                  <c:v>294.435</c:v>
                </c:pt>
                <c:pt idx="33">
                  <c:v>401.632</c:v>
                </c:pt>
                <c:pt idx="34">
                  <c:v>625.558</c:v>
                </c:pt>
                <c:pt idx="35">
                  <c:v>118.211</c:v>
                </c:pt>
                <c:pt idx="36">
                  <c:v>94.859</c:v>
                </c:pt>
                <c:pt idx="37">
                  <c:v>201.707</c:v>
                </c:pt>
                <c:pt idx="38">
                  <c:v>228.274</c:v>
                </c:pt>
                <c:pt idx="39">
                  <c:v>-78.007</c:v>
                </c:pt>
                <c:pt idx="40">
                  <c:v>231.361</c:v>
                </c:pt>
                <c:pt idx="41">
                  <c:v>241.963</c:v>
                </c:pt>
                <c:pt idx="42">
                  <c:v>25.585</c:v>
                </c:pt>
                <c:pt idx="43">
                  <c:v>168.426</c:v>
                </c:pt>
                <c:pt idx="44">
                  <c:v>130.62</c:v>
                </c:pt>
                <c:pt idx="45">
                  <c:v>76.334</c:v>
                </c:pt>
                <c:pt idx="46">
                  <c:v>-177.57</c:v>
                </c:pt>
                <c:pt idx="47">
                  <c:v>-69.851</c:v>
                </c:pt>
                <c:pt idx="48">
                  <c:v>-125.597</c:v>
                </c:pt>
                <c:pt idx="49">
                  <c:v>-177.86</c:v>
                </c:pt>
                <c:pt idx="50">
                  <c:v>-253.608</c:v>
                </c:pt>
                <c:pt idx="51">
                  <c:v>98.997</c:v>
                </c:pt>
                <c:pt idx="52">
                  <c:v>-37.171</c:v>
                </c:pt>
                <c:pt idx="53">
                  <c:v>-457.095</c:v>
                </c:pt>
                <c:pt idx="54">
                  <c:v>-710.517</c:v>
                </c:pt>
                <c:pt idx="55">
                  <c:v>-366.805</c:v>
                </c:pt>
                <c:pt idx="56">
                  <c:v>-734.063</c:v>
                </c:pt>
                <c:pt idx="57">
                  <c:v>-596.916</c:v>
                </c:pt>
                <c:pt idx="58">
                  <c:v>-344.776</c:v>
                </c:pt>
                <c:pt idx="59">
                  <c:v>-89.842</c:v>
                </c:pt>
                <c:pt idx="60">
                  <c:v>-398.419</c:v>
                </c:pt>
                <c:pt idx="61">
                  <c:v>-46.725</c:v>
                </c:pt>
                <c:pt idx="62">
                  <c:v>-4.25</c:v>
                </c:pt>
                <c:pt idx="63">
                  <c:v>38.87894</c:v>
                </c:pt>
                <c:pt idx="64">
                  <c:v>-109.36706</c:v>
                </c:pt>
                <c:pt idx="65">
                  <c:v>5.95993999999995</c:v>
                </c:pt>
                <c:pt idx="66">
                  <c:v>-99.3130600000001</c:v>
                </c:pt>
                <c:pt idx="67">
                  <c:v>-284.63506</c:v>
                </c:pt>
                <c:pt idx="68">
                  <c:v>-247.899</c:v>
                </c:pt>
                <c:pt idx="69">
                  <c:v>-43.596</c:v>
                </c:pt>
                <c:pt idx="70">
                  <c:v>-152.576</c:v>
                </c:pt>
                <c:pt idx="71">
                  <c:v>-20.897</c:v>
                </c:pt>
                <c:pt idx="72">
                  <c:v>346.126</c:v>
                </c:pt>
                <c:pt idx="73">
                  <c:v>252.456</c:v>
                </c:pt>
                <c:pt idx="74">
                  <c:v>168.67</c:v>
                </c:pt>
                <c:pt idx="75">
                  <c:v>209.051</c:v>
                </c:pt>
                <c:pt idx="76">
                  <c:v>197.423</c:v>
                </c:pt>
                <c:pt idx="77">
                  <c:v>63.065</c:v>
                </c:pt>
                <c:pt idx="78">
                  <c:v>107.793</c:v>
                </c:pt>
                <c:pt idx="79">
                  <c:v>101.994</c:v>
                </c:pt>
                <c:pt idx="80">
                  <c:v>239.3</c:v>
                </c:pt>
                <c:pt idx="81">
                  <c:v>22.01</c:v>
                </c:pt>
                <c:pt idx="82">
                  <c:v>-2.069</c:v>
                </c:pt>
                <c:pt idx="83">
                  <c:v>10.861</c:v>
                </c:pt>
                <c:pt idx="84">
                  <c:v>133.868</c:v>
                </c:pt>
                <c:pt idx="85">
                  <c:v>60.227</c:v>
                </c:pt>
                <c:pt idx="86">
                  <c:v>147.789</c:v>
                </c:pt>
                <c:pt idx="87">
                  <c:v>3.94799999999999</c:v>
                </c:pt>
                <c:pt idx="88">
                  <c:v>9</c:v>
                </c:pt>
                <c:pt idx="89">
                  <c:v>-33.666</c:v>
                </c:pt>
                <c:pt idx="90">
                  <c:v>-49.764</c:v>
                </c:pt>
                <c:pt idx="91">
                  <c:v>-148.419</c:v>
                </c:pt>
                <c:pt idx="92">
                  <c:v>81.372</c:v>
                </c:pt>
                <c:pt idx="93">
                  <c:v>147.196</c:v>
                </c:pt>
                <c:pt idx="94">
                  <c:v>126.429</c:v>
                </c:pt>
                <c:pt idx="95">
                  <c:v>146.298</c:v>
                </c:pt>
                <c:pt idx="96">
                  <c:v>274.705</c:v>
                </c:pt>
                <c:pt idx="97">
                  <c:v>165.224</c:v>
                </c:pt>
                <c:pt idx="98">
                  <c:v>81.603</c:v>
                </c:pt>
                <c:pt idx="99">
                  <c:v>18.049</c:v>
                </c:pt>
                <c:pt idx="100">
                  <c:v>9.846</c:v>
                </c:pt>
              </c:numCache>
            </c:numRef>
          </c:val>
        </c:ser>
        <c:gapWidth val="150"/>
        <c:overlap val="0"/>
        <c:axId val="27656212"/>
        <c:axId val="71197757"/>
      </c:barChart>
      <c:catAx>
        <c:axId val="2765621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1197757"/>
        <c:crossesAt val="0"/>
        <c:auto val="1"/>
        <c:lblAlgn val="ctr"/>
        <c:lblOffset val="100"/>
        <c:noMultiLvlLbl val="0"/>
      </c:catAx>
      <c:valAx>
        <c:axId val="71197757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65621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23.531</c:v>
                </c:pt>
                <c:pt idx="1">
                  <c:v>36.491</c:v>
                </c:pt>
                <c:pt idx="2">
                  <c:v>163.52</c:v>
                </c:pt>
                <c:pt idx="3">
                  <c:v>167.997</c:v>
                </c:pt>
                <c:pt idx="4">
                  <c:v>147.789</c:v>
                </c:pt>
                <c:pt idx="5">
                  <c:v>27.479</c:v>
                </c:pt>
                <c:pt idx="6">
                  <c:v>45.491</c:v>
                </c:pt>
                <c:pt idx="7">
                  <c:v>129.854</c:v>
                </c:pt>
                <c:pt idx="8">
                  <c:v>118.233</c:v>
                </c:pt>
                <c:pt idx="9">
                  <c:v>-0.63000000000001</c:v>
                </c:pt>
                <c:pt idx="10">
                  <c:v>108.851</c:v>
                </c:pt>
                <c:pt idx="11">
                  <c:v>192.687</c:v>
                </c:pt>
                <c:pt idx="12">
                  <c:v>256.283</c:v>
                </c:pt>
                <c:pt idx="13">
                  <c:v>264.531</c:v>
                </c:pt>
                <c:pt idx="14">
                  <c:v>274.075</c:v>
                </c:pt>
                <c:pt idx="15">
                  <c:v>274.075</c:v>
                </c:pt>
                <c:pt idx="16">
                  <c:v>274.29</c:v>
                </c:pt>
                <c:pt idx="17">
                  <c:v>274.332</c:v>
                </c:pt>
                <c:pt idx="18">
                  <c:v>274.377</c:v>
                </c:pt>
              </c:numCache>
            </c:numRef>
          </c:val>
        </c:ser>
        <c:gapWidth val="150"/>
        <c:overlap val="0"/>
        <c:axId val="9843764"/>
        <c:axId val="90619642"/>
      </c:barChart>
      <c:catAx>
        <c:axId val="984376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0619642"/>
        <c:crossesAt val="0"/>
        <c:auto val="1"/>
        <c:lblAlgn val="ctr"/>
        <c:lblOffset val="100"/>
        <c:noMultiLvlLbl val="0"/>
      </c:catAx>
      <c:valAx>
        <c:axId val="90619642"/>
        <c:scaling>
          <c:orientation val="minMax"/>
          <c:max val="300"/>
          <c:min val="-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43764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SPEC!$N$51:$N$110</c:f>
              <c:strCache>
                <c:ptCount val="60"/>
                <c:pt idx="0">
                  <c:v>37167</c:v>
                </c:pt>
                <c:pt idx="1">
                  <c:v>37168</c:v>
                </c:pt>
                <c:pt idx="2">
                  <c:v>37169</c:v>
                </c:pt>
                <c:pt idx="3">
                  <c:v>37172</c:v>
                </c:pt>
                <c:pt idx="4">
                  <c:v>37173</c:v>
                </c:pt>
                <c:pt idx="5">
                  <c:v>37174</c:v>
                </c:pt>
                <c:pt idx="6">
                  <c:v>37175</c:v>
                </c:pt>
                <c:pt idx="7">
                  <c:v>37176</c:v>
                </c:pt>
                <c:pt idx="8">
                  <c:v>37179</c:v>
                </c:pt>
                <c:pt idx="9">
                  <c:v>37180</c:v>
                </c:pt>
                <c:pt idx="10">
                  <c:v>37181</c:v>
                </c:pt>
                <c:pt idx="11">
                  <c:v>37182</c:v>
                </c:pt>
                <c:pt idx="12">
                  <c:v>37183</c:v>
                </c:pt>
                <c:pt idx="13">
                  <c:v>37186</c:v>
                </c:pt>
                <c:pt idx="14">
                  <c:v>37187</c:v>
                </c:pt>
                <c:pt idx="15">
                  <c:v>37188</c:v>
                </c:pt>
                <c:pt idx="16">
                  <c:v>37189</c:v>
                </c:pt>
                <c:pt idx="17">
                  <c:v>37190</c:v>
                </c:pt>
                <c:pt idx="18">
                  <c:v>37193</c:v>
                </c:pt>
                <c:pt idx="19">
                  <c:v>37194</c:v>
                </c:pt>
                <c:pt idx="20">
                  <c:v>37195</c:v>
                </c:pt>
                <c:pt idx="21">
                  <c:v>37196</c:v>
                </c:pt>
                <c:pt idx="22">
                  <c:v>37197</c:v>
                </c:pt>
                <c:pt idx="23">
                  <c:v>37200</c:v>
                </c:pt>
                <c:pt idx="24">
                  <c:v>37201</c:v>
                </c:pt>
                <c:pt idx="25">
                  <c:v>37202</c:v>
                </c:pt>
                <c:pt idx="26">
                  <c:v>37203</c:v>
                </c:pt>
                <c:pt idx="27">
                  <c:v>37204</c:v>
                </c:pt>
                <c:pt idx="28">
                  <c:v>37207</c:v>
                </c:pt>
                <c:pt idx="29">
                  <c:v>37208</c:v>
                </c:pt>
                <c:pt idx="30">
                  <c:v>37209</c:v>
                </c:pt>
                <c:pt idx="31">
                  <c:v>37210</c:v>
                </c:pt>
                <c:pt idx="32">
                  <c:v>37211</c:v>
                </c:pt>
                <c:pt idx="33">
                  <c:v>37214</c:v>
                </c:pt>
                <c:pt idx="34">
                  <c:v>37215</c:v>
                </c:pt>
                <c:pt idx="35">
                  <c:v>37216</c:v>
                </c:pt>
                <c:pt idx="36">
                  <c:v>37221</c:v>
                </c:pt>
                <c:pt idx="37">
                  <c:v>37222</c:v>
                </c:pt>
                <c:pt idx="38">
                  <c:v>37223</c:v>
                </c:pt>
                <c:pt idx="39">
                  <c:v>37224</c:v>
                </c:pt>
                <c:pt idx="40">
                  <c:v>37225</c:v>
                </c:pt>
                <c:pt idx="41">
                  <c:v>37228</c:v>
                </c:pt>
                <c:pt idx="42">
                  <c:v>37229</c:v>
                </c:pt>
                <c:pt idx="43">
                  <c:v>37230</c:v>
                </c:pt>
                <c:pt idx="44">
                  <c:v>37231</c:v>
                </c:pt>
                <c:pt idx="45">
                  <c:v>37232</c:v>
                </c:pt>
                <c:pt idx="46">
                  <c:v>37235</c:v>
                </c:pt>
                <c:pt idx="47">
                  <c:v>37236</c:v>
                </c:pt>
                <c:pt idx="48">
                  <c:v>37237</c:v>
                </c:pt>
                <c:pt idx="49">
                  <c:v>37238</c:v>
                </c:pt>
                <c:pt idx="50">
                  <c:v>37239</c:v>
                </c:pt>
                <c:pt idx="51">
                  <c:v>37242</c:v>
                </c:pt>
                <c:pt idx="52">
                  <c:v>37243</c:v>
                </c:pt>
                <c:pt idx="53">
                  <c:v>37244</c:v>
                </c:pt>
                <c:pt idx="54">
                  <c:v>37245</c:v>
                </c:pt>
                <c:pt idx="55">
                  <c:v>37246</c:v>
                </c:pt>
                <c:pt idx="56">
                  <c:v>37249</c:v>
                </c:pt>
                <c:pt idx="57">
                  <c:v>37251</c:v>
                </c:pt>
                <c:pt idx="58">
                  <c:v>37252</c:v>
                </c:pt>
                <c:pt idx="59">
                  <c:v>37253</c:v>
                </c:pt>
              </c:strCache>
            </c:strRef>
          </c:cat>
          <c:val>
            <c:numRef>
              <c:f>SPEC!$R$51:$R$110</c:f>
              <c:numCache>
                <c:formatCode>#,##0</c:formatCode>
                <c:ptCount val="60"/>
                <c:pt idx="0">
                  <c:v>126.695</c:v>
                </c:pt>
                <c:pt idx="1">
                  <c:v>-24.211</c:v>
                </c:pt>
                <c:pt idx="2">
                  <c:v>168.426</c:v>
                </c:pt>
                <c:pt idx="3">
                  <c:v>256.727</c:v>
                </c:pt>
                <c:pt idx="4">
                  <c:v>191.424</c:v>
                </c:pt>
                <c:pt idx="5">
                  <c:v>-50.875</c:v>
                </c:pt>
                <c:pt idx="6">
                  <c:v>-94.062</c:v>
                </c:pt>
                <c:pt idx="7">
                  <c:v>42.829</c:v>
                </c:pt>
                <c:pt idx="8">
                  <c:v>78.867</c:v>
                </c:pt>
                <c:pt idx="9">
                  <c:v>-62.184</c:v>
                </c:pt>
                <c:pt idx="10">
                  <c:v>48.122</c:v>
                </c:pt>
                <c:pt idx="11">
                  <c:v>-131.233</c:v>
                </c:pt>
                <c:pt idx="12">
                  <c:v>-414.266</c:v>
                </c:pt>
                <c:pt idx="13">
                  <c:v>-631.65</c:v>
                </c:pt>
                <c:pt idx="14">
                  <c:v>-428.989</c:v>
                </c:pt>
                <c:pt idx="15">
                  <c:v>-685.941</c:v>
                </c:pt>
                <c:pt idx="16">
                  <c:v>-728.149</c:v>
                </c:pt>
                <c:pt idx="17">
                  <c:v>-759.042</c:v>
                </c:pt>
                <c:pt idx="18">
                  <c:v>-721.492</c:v>
                </c:pt>
                <c:pt idx="19">
                  <c:v>-827.408</c:v>
                </c:pt>
                <c:pt idx="20">
                  <c:v>-732.666</c:v>
                </c:pt>
                <c:pt idx="21">
                  <c:v>-732.399</c:v>
                </c:pt>
                <c:pt idx="22">
                  <c:v>-720.16306</c:v>
                </c:pt>
                <c:pt idx="23">
                  <c:v>-830.85906</c:v>
                </c:pt>
                <c:pt idx="24">
                  <c:v>-821.44806</c:v>
                </c:pt>
                <c:pt idx="25">
                  <c:v>-831.97906</c:v>
                </c:pt>
                <c:pt idx="26">
                  <c:v>-1017.03406</c:v>
                </c:pt>
                <c:pt idx="27">
                  <c:v>-968.06206</c:v>
                </c:pt>
                <c:pt idx="28">
                  <c:v>-874.45506</c:v>
                </c:pt>
                <c:pt idx="29">
                  <c:v>-974.02406</c:v>
                </c:pt>
                <c:pt idx="30">
                  <c:v>-852.87606</c:v>
                </c:pt>
                <c:pt idx="31">
                  <c:v>-670.90806</c:v>
                </c:pt>
                <c:pt idx="32">
                  <c:v>-715.60606</c:v>
                </c:pt>
                <c:pt idx="33">
                  <c:v>-705.78506</c:v>
                </c:pt>
                <c:pt idx="34">
                  <c:v>-764.97306</c:v>
                </c:pt>
                <c:pt idx="35">
                  <c:v>-655.45306</c:v>
                </c:pt>
                <c:pt idx="36">
                  <c:v>-607.84306</c:v>
                </c:pt>
                <c:pt idx="37">
                  <c:v>-607.81306</c:v>
                </c:pt>
                <c:pt idx="38">
                  <c:v>-603.79106</c:v>
                </c:pt>
                <c:pt idx="39">
                  <c:v>-525.67306</c:v>
                </c:pt>
                <c:pt idx="40">
                  <c:v>-633.44306</c:v>
                </c:pt>
                <c:pt idx="41">
                  <c:v>-609.91206</c:v>
                </c:pt>
                <c:pt idx="42">
                  <c:v>-596.95206</c:v>
                </c:pt>
                <c:pt idx="43">
                  <c:v>-469.92306</c:v>
                </c:pt>
                <c:pt idx="44">
                  <c:v>-465.44606</c:v>
                </c:pt>
                <c:pt idx="45">
                  <c:v>-485.65406</c:v>
                </c:pt>
                <c:pt idx="46">
                  <c:v>-605.96406</c:v>
                </c:pt>
                <c:pt idx="47">
                  <c:v>-587.95206</c:v>
                </c:pt>
                <c:pt idx="48">
                  <c:v>-503.58906</c:v>
                </c:pt>
                <c:pt idx="49">
                  <c:v>-515.21006</c:v>
                </c:pt>
                <c:pt idx="50">
                  <c:v>-634.07306</c:v>
                </c:pt>
                <c:pt idx="51">
                  <c:v>-524.59206</c:v>
                </c:pt>
                <c:pt idx="52">
                  <c:v>-440.75606</c:v>
                </c:pt>
                <c:pt idx="53">
                  <c:v>-377.16006</c:v>
                </c:pt>
                <c:pt idx="54">
                  <c:v>-368.91206</c:v>
                </c:pt>
                <c:pt idx="55">
                  <c:v>-359.36806</c:v>
                </c:pt>
                <c:pt idx="56">
                  <c:v>-359.36806</c:v>
                </c:pt>
                <c:pt idx="57">
                  <c:v>-359.15306</c:v>
                </c:pt>
                <c:pt idx="58">
                  <c:v>-359.11106</c:v>
                </c:pt>
                <c:pt idx="59">
                  <c:v>-359.06606</c:v>
                </c:pt>
              </c:numCache>
            </c:numRef>
          </c:val>
        </c:ser>
        <c:gapWidth val="150"/>
        <c:overlap val="0"/>
        <c:axId val="22455102"/>
        <c:axId val="40869940"/>
      </c:barChart>
      <c:catAx>
        <c:axId val="2245510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0869940"/>
        <c:crossesAt val="0"/>
        <c:auto val="1"/>
        <c:lblAlgn val="ctr"/>
        <c:lblOffset val="100"/>
        <c:noMultiLvlLbl val="0"/>
      </c:catAx>
      <c:valAx>
        <c:axId val="40869940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245510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SPEC!$N$10:$N$110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SPEC!$S$10:$S$110</c:f>
              <c:numCache>
                <c:formatCode>#,##0</c:formatCode>
                <c:ptCount val="101"/>
                <c:pt idx="0">
                  <c:v>4149.592</c:v>
                </c:pt>
                <c:pt idx="1">
                  <c:v>4134.487</c:v>
                </c:pt>
                <c:pt idx="2">
                  <c:v>4134.508</c:v>
                </c:pt>
                <c:pt idx="3">
                  <c:v>4131.471</c:v>
                </c:pt>
                <c:pt idx="4">
                  <c:v>4167.752</c:v>
                </c:pt>
                <c:pt idx="5">
                  <c:v>4099.957</c:v>
                </c:pt>
                <c:pt idx="6">
                  <c:v>4068.503</c:v>
                </c:pt>
                <c:pt idx="7">
                  <c:v>3926.577</c:v>
                </c:pt>
                <c:pt idx="8">
                  <c:v>3344.703</c:v>
                </c:pt>
                <c:pt idx="9">
                  <c:v>3525.155</c:v>
                </c:pt>
                <c:pt idx="10">
                  <c:v>3586.906</c:v>
                </c:pt>
                <c:pt idx="11">
                  <c:v>3782.245</c:v>
                </c:pt>
                <c:pt idx="12">
                  <c:v>3914.237</c:v>
                </c:pt>
                <c:pt idx="13">
                  <c:v>4240.172</c:v>
                </c:pt>
                <c:pt idx="14">
                  <c:v>4184.736</c:v>
                </c:pt>
                <c:pt idx="15">
                  <c:v>4291.517</c:v>
                </c:pt>
                <c:pt idx="16">
                  <c:v>4409.701</c:v>
                </c:pt>
                <c:pt idx="17">
                  <c:v>4370.886</c:v>
                </c:pt>
                <c:pt idx="18">
                  <c:v>4355.321</c:v>
                </c:pt>
                <c:pt idx="19">
                  <c:v>4434.765</c:v>
                </c:pt>
                <c:pt idx="20">
                  <c:v>4481.48</c:v>
                </c:pt>
                <c:pt idx="21">
                  <c:v>4594.185</c:v>
                </c:pt>
                <c:pt idx="22">
                  <c:v>4559.759</c:v>
                </c:pt>
                <c:pt idx="23">
                  <c:v>4507.122</c:v>
                </c:pt>
                <c:pt idx="24">
                  <c:v>4482.322</c:v>
                </c:pt>
                <c:pt idx="25">
                  <c:v>4612.98</c:v>
                </c:pt>
                <c:pt idx="26">
                  <c:v>4613.164</c:v>
                </c:pt>
                <c:pt idx="27">
                  <c:v>4375.611</c:v>
                </c:pt>
                <c:pt idx="28">
                  <c:v>4291.643</c:v>
                </c:pt>
                <c:pt idx="29">
                  <c:v>4500.105</c:v>
                </c:pt>
                <c:pt idx="30">
                  <c:v>4687.067</c:v>
                </c:pt>
                <c:pt idx="31">
                  <c:v>4711.422</c:v>
                </c:pt>
                <c:pt idx="32">
                  <c:v>4670.046</c:v>
                </c:pt>
                <c:pt idx="33">
                  <c:v>4693.275</c:v>
                </c:pt>
                <c:pt idx="34">
                  <c:v>5125.663</c:v>
                </c:pt>
                <c:pt idx="35">
                  <c:v>4805.278</c:v>
                </c:pt>
                <c:pt idx="36">
                  <c:v>4806.281</c:v>
                </c:pt>
                <c:pt idx="37">
                  <c:v>4871.753</c:v>
                </c:pt>
                <c:pt idx="38">
                  <c:v>4921.549</c:v>
                </c:pt>
                <c:pt idx="39">
                  <c:v>5047.656</c:v>
                </c:pt>
                <c:pt idx="40">
                  <c:v>5036.639</c:v>
                </c:pt>
                <c:pt idx="41">
                  <c:v>5048.244</c:v>
                </c:pt>
                <c:pt idx="42">
                  <c:v>4897.338</c:v>
                </c:pt>
                <c:pt idx="43">
                  <c:v>5089.975</c:v>
                </c:pt>
                <c:pt idx="44">
                  <c:v>5178.276</c:v>
                </c:pt>
                <c:pt idx="45">
                  <c:v>5112.973</c:v>
                </c:pt>
                <c:pt idx="46">
                  <c:v>4870.674</c:v>
                </c:pt>
                <c:pt idx="47">
                  <c:v>4827.487</c:v>
                </c:pt>
                <c:pt idx="48">
                  <c:v>4964.378</c:v>
                </c:pt>
                <c:pt idx="49">
                  <c:v>5000.416</c:v>
                </c:pt>
                <c:pt idx="50">
                  <c:v>4859.365</c:v>
                </c:pt>
                <c:pt idx="51">
                  <c:v>4969.671</c:v>
                </c:pt>
                <c:pt idx="52">
                  <c:v>4790.316</c:v>
                </c:pt>
                <c:pt idx="53">
                  <c:v>4507.283</c:v>
                </c:pt>
                <c:pt idx="54">
                  <c:v>4289.899</c:v>
                </c:pt>
                <c:pt idx="55">
                  <c:v>4492.56</c:v>
                </c:pt>
                <c:pt idx="56">
                  <c:v>4235.608</c:v>
                </c:pt>
                <c:pt idx="57">
                  <c:v>4193.4</c:v>
                </c:pt>
                <c:pt idx="58">
                  <c:v>4162.507</c:v>
                </c:pt>
                <c:pt idx="59">
                  <c:v>4200.057</c:v>
                </c:pt>
                <c:pt idx="60">
                  <c:v>4094.141</c:v>
                </c:pt>
                <c:pt idx="61">
                  <c:v>4188.883</c:v>
                </c:pt>
                <c:pt idx="62">
                  <c:v>4189.15</c:v>
                </c:pt>
                <c:pt idx="63">
                  <c:v>4201.38594</c:v>
                </c:pt>
                <c:pt idx="64">
                  <c:v>4090.68994</c:v>
                </c:pt>
                <c:pt idx="65">
                  <c:v>4100.10094</c:v>
                </c:pt>
                <c:pt idx="66">
                  <c:v>4089.56994</c:v>
                </c:pt>
                <c:pt idx="67">
                  <c:v>3904.51494</c:v>
                </c:pt>
                <c:pt idx="68">
                  <c:v>3953.48694</c:v>
                </c:pt>
                <c:pt idx="69">
                  <c:v>4047.09394</c:v>
                </c:pt>
                <c:pt idx="70">
                  <c:v>3947.52494</c:v>
                </c:pt>
                <c:pt idx="71">
                  <c:v>4068.67294</c:v>
                </c:pt>
                <c:pt idx="72">
                  <c:v>4250.64094</c:v>
                </c:pt>
                <c:pt idx="73">
                  <c:v>4205.94294</c:v>
                </c:pt>
                <c:pt idx="74">
                  <c:v>4215.76394</c:v>
                </c:pt>
                <c:pt idx="75">
                  <c:v>4156.57594</c:v>
                </c:pt>
                <c:pt idx="76">
                  <c:v>4266.09594</c:v>
                </c:pt>
                <c:pt idx="77">
                  <c:v>4313.70594</c:v>
                </c:pt>
                <c:pt idx="78">
                  <c:v>4313.73594</c:v>
                </c:pt>
                <c:pt idx="79">
                  <c:v>4317.75794</c:v>
                </c:pt>
                <c:pt idx="80">
                  <c:v>4395.87594</c:v>
                </c:pt>
                <c:pt idx="81">
                  <c:v>4288.10594</c:v>
                </c:pt>
                <c:pt idx="82">
                  <c:v>4311.63694</c:v>
                </c:pt>
                <c:pt idx="83">
                  <c:v>4324.59694</c:v>
                </c:pt>
                <c:pt idx="84">
                  <c:v>4451.62594</c:v>
                </c:pt>
                <c:pt idx="85">
                  <c:v>4456.10294</c:v>
                </c:pt>
                <c:pt idx="86">
                  <c:v>4435.89494</c:v>
                </c:pt>
                <c:pt idx="87">
                  <c:v>4315.58494</c:v>
                </c:pt>
                <c:pt idx="88">
                  <c:v>4333.59694</c:v>
                </c:pt>
                <c:pt idx="89">
                  <c:v>4417.95994</c:v>
                </c:pt>
                <c:pt idx="90">
                  <c:v>4406.33894</c:v>
                </c:pt>
                <c:pt idx="91">
                  <c:v>4287.47594</c:v>
                </c:pt>
                <c:pt idx="92">
                  <c:v>4396.95694</c:v>
                </c:pt>
                <c:pt idx="93">
                  <c:v>4480.79294</c:v>
                </c:pt>
                <c:pt idx="94">
                  <c:v>4544.38894</c:v>
                </c:pt>
                <c:pt idx="95">
                  <c:v>4552.63694</c:v>
                </c:pt>
                <c:pt idx="96">
                  <c:v>4562.18094</c:v>
                </c:pt>
                <c:pt idx="97">
                  <c:v>4562.18094</c:v>
                </c:pt>
                <c:pt idx="98">
                  <c:v>4562.39594</c:v>
                </c:pt>
                <c:pt idx="99">
                  <c:v>4562.43794</c:v>
                </c:pt>
                <c:pt idx="100">
                  <c:v>4562.48294</c:v>
                </c:pt>
              </c:numCache>
            </c:numRef>
          </c:val>
        </c:ser>
        <c:gapWidth val="150"/>
        <c:overlap val="0"/>
        <c:axId val="9240997"/>
        <c:axId val="30632482"/>
      </c:barChart>
      <c:catAx>
        <c:axId val="924099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632482"/>
        <c:crossesAt val="0"/>
        <c:auto val="1"/>
        <c:lblAlgn val="ctr"/>
        <c:lblOffset val="100"/>
        <c:noMultiLvlLbl val="0"/>
      </c:catAx>
      <c:valAx>
        <c:axId val="30632482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240997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SPEC!$N$11:$N$110</c:f>
              <c:strCache>
                <c:ptCount val="100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  <c:pt idx="98">
                  <c:v>37252</c:v>
                </c:pt>
                <c:pt idx="99">
                  <c:v>37253</c:v>
                </c:pt>
              </c:strCache>
            </c:strRef>
          </c:cat>
          <c:val>
            <c:numRef>
              <c:f>SPEC!$T$11:$T$110</c:f>
              <c:numCache>
                <c:formatCode>#,##0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89.125</c:v>
                </c:pt>
                <c:pt idx="4">
                  <c:v>93.406</c:v>
                </c:pt>
                <c:pt idx="5">
                  <c:v>91.114</c:v>
                </c:pt>
                <c:pt idx="6">
                  <c:v>199.856</c:v>
                </c:pt>
                <c:pt idx="7">
                  <c:v>235.752</c:v>
                </c:pt>
                <c:pt idx="8">
                  <c:v>230.38</c:v>
                </c:pt>
                <c:pt idx="9">
                  <c:v>227.2</c:v>
                </c:pt>
                <c:pt idx="10">
                  <c:v>218.625</c:v>
                </c:pt>
                <c:pt idx="11">
                  <c:v>217.562</c:v>
                </c:pt>
                <c:pt idx="12">
                  <c:v>15.436</c:v>
                </c:pt>
                <c:pt idx="13">
                  <c:v>181.116</c:v>
                </c:pt>
                <c:pt idx="14">
                  <c:v>175.056</c:v>
                </c:pt>
                <c:pt idx="15">
                  <c:v>18.47</c:v>
                </c:pt>
                <c:pt idx="16">
                  <c:v>0</c:v>
                </c:pt>
                <c:pt idx="17">
                  <c:v>11.501</c:v>
                </c:pt>
                <c:pt idx="18">
                  <c:v>208.792</c:v>
                </c:pt>
                <c:pt idx="19">
                  <c:v>11.215</c:v>
                </c:pt>
                <c:pt idx="20">
                  <c:v>87.818</c:v>
                </c:pt>
                <c:pt idx="21">
                  <c:v>175.766</c:v>
                </c:pt>
                <c:pt idx="22">
                  <c:v>178.332</c:v>
                </c:pt>
                <c:pt idx="23">
                  <c:v>184.335</c:v>
                </c:pt>
                <c:pt idx="24">
                  <c:v>178.635</c:v>
                </c:pt>
                <c:pt idx="25">
                  <c:v>178.635</c:v>
                </c:pt>
                <c:pt idx="26">
                  <c:v>188.977</c:v>
                </c:pt>
                <c:pt idx="27">
                  <c:v>195.228</c:v>
                </c:pt>
                <c:pt idx="28">
                  <c:v>162.123</c:v>
                </c:pt>
                <c:pt idx="29">
                  <c:v>76.34</c:v>
                </c:pt>
                <c:pt idx="30">
                  <c:v>177.127</c:v>
                </c:pt>
                <c:pt idx="31">
                  <c:v>171.181</c:v>
                </c:pt>
                <c:pt idx="32">
                  <c:v>171.048</c:v>
                </c:pt>
                <c:pt idx="33">
                  <c:v>292.917</c:v>
                </c:pt>
                <c:pt idx="34">
                  <c:v>66.536</c:v>
                </c:pt>
                <c:pt idx="35">
                  <c:v>249.445</c:v>
                </c:pt>
                <c:pt idx="36">
                  <c:v>256.233</c:v>
                </c:pt>
                <c:pt idx="37">
                  <c:v>256.028</c:v>
                </c:pt>
                <c:pt idx="38">
                  <c:v>13.047</c:v>
                </c:pt>
                <c:pt idx="39">
                  <c:v>168.294</c:v>
                </c:pt>
                <c:pt idx="40">
                  <c:v>200.018</c:v>
                </c:pt>
                <c:pt idx="41">
                  <c:v>207.064</c:v>
                </c:pt>
                <c:pt idx="42">
                  <c:v>26.644</c:v>
                </c:pt>
                <c:pt idx="43">
                  <c:v>84.475</c:v>
                </c:pt>
                <c:pt idx="44">
                  <c:v>66.89</c:v>
                </c:pt>
                <c:pt idx="45">
                  <c:v>206.736</c:v>
                </c:pt>
                <c:pt idx="46">
                  <c:v>184.786</c:v>
                </c:pt>
                <c:pt idx="47">
                  <c:v>169.216</c:v>
                </c:pt>
                <c:pt idx="48">
                  <c:v>89.178</c:v>
                </c:pt>
                <c:pt idx="49">
                  <c:v>118.142</c:v>
                </c:pt>
                <c:pt idx="50">
                  <c:v>116.719</c:v>
                </c:pt>
                <c:pt idx="51">
                  <c:v>193.706</c:v>
                </c:pt>
                <c:pt idx="52">
                  <c:v>229.094</c:v>
                </c:pt>
                <c:pt idx="53">
                  <c:v>250.266</c:v>
                </c:pt>
                <c:pt idx="54">
                  <c:v>167.13</c:v>
                </c:pt>
                <c:pt idx="55">
                  <c:v>109.855</c:v>
                </c:pt>
                <c:pt idx="56">
                  <c:v>105.129</c:v>
                </c:pt>
                <c:pt idx="57">
                  <c:v>0</c:v>
                </c:pt>
                <c:pt idx="58">
                  <c:v>161.855</c:v>
                </c:pt>
                <c:pt idx="59">
                  <c:v>160.9</c:v>
                </c:pt>
                <c:pt idx="60">
                  <c:v>21.529</c:v>
                </c:pt>
                <c:pt idx="61">
                  <c:v>105.873</c:v>
                </c:pt>
                <c:pt idx="62">
                  <c:v>49.989</c:v>
                </c:pt>
                <c:pt idx="63">
                  <c:v>261.305</c:v>
                </c:pt>
                <c:pt idx="64">
                  <c:v>283.409</c:v>
                </c:pt>
                <c:pt idx="65">
                  <c:v>241.141</c:v>
                </c:pt>
                <c:pt idx="66">
                  <c:v>248.951</c:v>
                </c:pt>
                <c:pt idx="67">
                  <c:v>112.543</c:v>
                </c:pt>
                <c:pt idx="68">
                  <c:v>238.102</c:v>
                </c:pt>
                <c:pt idx="69">
                  <c:v>242.383</c:v>
                </c:pt>
                <c:pt idx="70">
                  <c:v>371.495</c:v>
                </c:pt>
                <c:pt idx="71">
                  <c:v>89.16</c:v>
                </c:pt>
                <c:pt idx="72">
                  <c:v>91.761</c:v>
                </c:pt>
                <c:pt idx="73">
                  <c:v>73.633</c:v>
                </c:pt>
                <c:pt idx="74">
                  <c:v>207.174</c:v>
                </c:pt>
                <c:pt idx="75">
                  <c:v>73.108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115.68</c:v>
                </c:pt>
                <c:pt idx="80">
                  <c:v>133.559</c:v>
                </c:pt>
                <c:pt idx="81">
                  <c:v>40.25</c:v>
                </c:pt>
                <c:pt idx="82">
                  <c:v>102.06</c:v>
                </c:pt>
                <c:pt idx="83">
                  <c:v>138.638</c:v>
                </c:pt>
                <c:pt idx="84">
                  <c:v>157.877</c:v>
                </c:pt>
                <c:pt idx="85">
                  <c:v>128.411</c:v>
                </c:pt>
                <c:pt idx="86">
                  <c:v>150.06</c:v>
                </c:pt>
                <c:pt idx="87">
                  <c:v>164.62</c:v>
                </c:pt>
                <c:pt idx="88">
                  <c:v>335.675</c:v>
                </c:pt>
                <c:pt idx="89">
                  <c:v>277.123</c:v>
                </c:pt>
                <c:pt idx="90">
                  <c:v>283.69</c:v>
                </c:pt>
                <c:pt idx="91">
                  <c:v>134.457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</c:ser>
        <c:gapWidth val="150"/>
        <c:overlap val="0"/>
        <c:axId val="14944758"/>
        <c:axId val="60905469"/>
      </c:barChart>
      <c:catAx>
        <c:axId val="1494475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0905469"/>
        <c:crossesAt val="0"/>
        <c:auto val="1"/>
        <c:lblAlgn val="ctr"/>
        <c:lblOffset val="100"/>
        <c:noMultiLvlLbl val="0"/>
      </c:catAx>
      <c:valAx>
        <c:axId val="60905469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4944758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109800</xdr:colOff>
          <xdr:row>34</xdr:row>
          <xdr:rowOff>0</xdr:rowOff>
        </xdr:from>
        <xdr:to>
          <xdr:col>1</xdr:col>
          <xdr:colOff>-1335600</xdr:colOff>
          <xdr:row>36</xdr:row>
          <xdr:rowOff>9360</xdr:rowOff>
        </xdr:to>
        <xdr:sp>
          <xdr:nvSpPr>
            <xdr:cNvPr id="1001" name="Button 7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0.597609432192075</v>
          </cell>
          <cell r="G59">
            <v>0.21405679763616</v>
          </cell>
          <cell r="H59">
            <v>0.058451378915084</v>
          </cell>
          <cell r="I59">
            <v>0.0130002019133181</v>
          </cell>
          <cell r="J59">
            <v>0.082403705096144</v>
          </cell>
          <cell r="K59">
            <v>0.205542285850718</v>
          </cell>
          <cell r="L59">
            <v>0.72023753841961</v>
          </cell>
          <cell r="M59">
            <v>0.902079866193406</v>
          </cell>
          <cell r="N59">
            <v>0.819085036420956</v>
          </cell>
          <cell r="O59">
            <v>0.580877207197237</v>
          </cell>
          <cell r="P59">
            <v>0.417731364124069</v>
          </cell>
          <cell r="Q59">
            <v>0.448643657721975</v>
          </cell>
          <cell r="R59">
            <v>0.47924246706562</v>
          </cell>
          <cell r="S59">
            <v>0.412833041955214</v>
          </cell>
          <cell r="T59">
            <v>0.316977209354947</v>
          </cell>
          <cell r="U59">
            <v>0.281014793835915</v>
          </cell>
          <cell r="V59">
            <v>0.200605718841484</v>
          </cell>
          <cell r="W59">
            <v>0.254917046991339</v>
          </cell>
          <cell r="X59">
            <v>0.713351143297018</v>
          </cell>
          <cell r="Y59">
            <v>0.816001601558354</v>
          </cell>
          <cell r="Z59">
            <v>0.722126451028647</v>
          </cell>
          <cell r="AA59">
            <v>0.467869120632777</v>
          </cell>
          <cell r="AB59">
            <v>0.371317532865332</v>
          </cell>
          <cell r="AC59">
            <v>0.462275474911605</v>
          </cell>
        </row>
        <row r="60">
          <cell r="F60">
            <v>5.14740592433283E-005</v>
          </cell>
          <cell r="G60">
            <v>0.00517539458729177</v>
          </cell>
          <cell r="H60">
            <v>0.00135398510111784</v>
          </cell>
          <cell r="I60">
            <v>0.00242465502725997</v>
          </cell>
          <cell r="J60">
            <v>0.00205024363772655</v>
          </cell>
          <cell r="K60">
            <v>0.0634435267222671</v>
          </cell>
          <cell r="L60">
            <v>0.347607295543622</v>
          </cell>
          <cell r="M60">
            <v>0.522000232378837</v>
          </cell>
          <cell r="N60">
            <v>0.360588026101892</v>
          </cell>
          <cell r="O60">
            <v>0.203615351146375</v>
          </cell>
          <cell r="P60">
            <v>0.098699199650125</v>
          </cell>
          <cell r="Q60">
            <v>0.109491411693262</v>
          </cell>
          <cell r="R60">
            <v>0.0955463621147706</v>
          </cell>
          <cell r="S60">
            <v>0.053313547209376</v>
          </cell>
          <cell r="T60">
            <v>0.309875166693892</v>
          </cell>
          <cell r="U60">
            <v>0.138623052418536</v>
          </cell>
          <cell r="V60">
            <v>0.134282022063454</v>
          </cell>
          <cell r="W60">
            <v>0.076261048888547</v>
          </cell>
          <cell r="X60">
            <v>0.301581923310919</v>
          </cell>
          <cell r="Y60">
            <v>0.381492929630708</v>
          </cell>
          <cell r="Z60">
            <v>0.329236521801131</v>
          </cell>
          <cell r="AA60">
            <v>0.27015390741487</v>
          </cell>
          <cell r="AB60">
            <v>0.151488146796305</v>
          </cell>
          <cell r="AC60">
            <v>0.161035337771256</v>
          </cell>
        </row>
        <row r="62">
          <cell r="F62">
            <v>0.999961918031291</v>
          </cell>
          <cell r="G62">
            <v>0.707498724853996</v>
          </cell>
          <cell r="H62">
            <v>0.47969629546365</v>
          </cell>
          <cell r="I62">
            <v>0.392174676581845</v>
          </cell>
          <cell r="J62">
            <v>0.371489803886268</v>
          </cell>
          <cell r="K62">
            <v>0.410914292956587</v>
          </cell>
          <cell r="L62">
            <v>0.879948689007565</v>
          </cell>
          <cell r="M62">
            <v>0.969106456259031</v>
          </cell>
          <cell r="N62">
            <v>0.923157659994509</v>
          </cell>
          <cell r="O62">
            <v>0.753559967651523</v>
          </cell>
          <cell r="P62">
            <v>0.742188572468287</v>
          </cell>
          <cell r="Q62">
            <v>0.781186367570037</v>
          </cell>
          <cell r="R62">
            <v>0.797297971224421</v>
          </cell>
          <cell r="S62">
            <v>0.735727596304997</v>
          </cell>
          <cell r="T62">
            <v>0.620242784507851</v>
          </cell>
          <cell r="U62">
            <v>0.483228981180293</v>
          </cell>
          <cell r="V62">
            <v>0.366261402011739</v>
          </cell>
          <cell r="W62">
            <v>0.437275806404338</v>
          </cell>
          <cell r="X62">
            <v>0.848117368657743</v>
          </cell>
          <cell r="Y62">
            <v>0.924913028456197</v>
          </cell>
          <cell r="Z62">
            <v>0.871759304835112</v>
          </cell>
          <cell r="AA62">
            <v>0.643890948605195</v>
          </cell>
          <cell r="AB62">
            <v>0.659662654018205</v>
          </cell>
          <cell r="AC62">
            <v>0.742675566188139</v>
          </cell>
        </row>
        <row r="63">
          <cell r="F63">
            <v>0.522216435570262</v>
          </cell>
          <cell r="G63">
            <v>0.154056104785325</v>
          </cell>
          <cell r="H63">
            <v>0.1326038642705</v>
          </cell>
          <cell r="I63">
            <v>0.0702249645052431</v>
          </cell>
          <cell r="J63">
            <v>0.0464186794769425</v>
          </cell>
          <cell r="K63">
            <v>0.14704799138281</v>
          </cell>
          <cell r="L63">
            <v>0.604372183433113</v>
          </cell>
          <cell r="M63">
            <v>0.771019201683579</v>
          </cell>
          <cell r="N63">
            <v>0.587514638845839</v>
          </cell>
          <cell r="O63">
            <v>0.427959685500432</v>
          </cell>
          <cell r="P63">
            <v>0.391020082781489</v>
          </cell>
          <cell r="Q63">
            <v>0.410724709339133</v>
          </cell>
          <cell r="R63">
            <v>0.371773463683715</v>
          </cell>
          <cell r="S63">
            <v>0.256980079476961</v>
          </cell>
          <cell r="T63">
            <v>0.469560742736389</v>
          </cell>
          <cell r="U63">
            <v>0.274870298028325</v>
          </cell>
          <cell r="V63">
            <v>0.254550540825308</v>
          </cell>
          <cell r="W63">
            <v>0.160728785906869</v>
          </cell>
          <cell r="X63">
            <v>0.586061934106463</v>
          </cell>
          <cell r="Y63">
            <v>0.700082132196405</v>
          </cell>
          <cell r="Z63">
            <v>0.615544992819867</v>
          </cell>
          <cell r="AA63">
            <v>0.424192207153891</v>
          </cell>
          <cell r="AB63">
            <v>0.398823525229496</v>
          </cell>
          <cell r="AC63">
            <v>0.447903683431338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/>
      <sheetData sheetId="1"/>
      <sheetData sheetId="2"/>
      <sheetData sheetId="3"/>
      <sheetData sheetId="4"/>
      <sheetData sheetId="5">
        <row r="29">
          <cell r="I29">
            <v>456</v>
          </cell>
        </row>
        <row r="29">
          <cell r="M29">
            <v>450</v>
          </cell>
        </row>
        <row r="29">
          <cell r="Q29">
            <v>274</v>
          </cell>
        </row>
        <row r="30">
          <cell r="I30">
            <v>456</v>
          </cell>
        </row>
        <row r="30">
          <cell r="M30">
            <v>450</v>
          </cell>
        </row>
        <row r="30">
          <cell r="Q30">
            <v>274</v>
          </cell>
        </row>
        <row r="33">
          <cell r="I33">
            <v>233</v>
          </cell>
        </row>
        <row r="33">
          <cell r="M33">
            <v>228</v>
          </cell>
        </row>
        <row r="33">
          <cell r="Q33">
            <v>160</v>
          </cell>
        </row>
        <row r="34">
          <cell r="I34">
            <v>233</v>
          </cell>
        </row>
        <row r="34">
          <cell r="M34">
            <v>228</v>
          </cell>
        </row>
        <row r="34">
          <cell r="Q34">
            <v>160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V65536" sheet="OPEN SPEC"/>
  </cacheSource>
  <cacheFields count="22">
    <cacheField name="DEAL" numFmtId="0">
      <sharedItems containsString="0" containsBlank="1" count="1">
        <m/>
      </sharedItems>
    </cacheField>
    <cacheField name="ST" numFmtId="0">
      <sharedItems containsString="0" containsBlank="1" count="1">
        <m/>
      </sharedItems>
    </cacheField>
    <cacheField name="DIV" numFmtId="0">
      <sharedItems containsString="0" containsBlank="1" count="1">
        <m/>
      </sharedItems>
    </cacheField>
    <cacheField name="B/S" numFmtId="0">
      <sharedItems containsString="0" containsBlank="1" count="1">
        <m/>
      </sharedItems>
    </cacheField>
    <cacheField name="FASB" numFmtId="0">
      <sharedItems containsString="0" containsBlank="1" count="1">
        <m/>
      </sharedItems>
    </cacheField>
    <cacheField name="EXEC DATE" numFmtId="0">
      <sharedItems containsString="0" containsBlank="1" count="1">
        <m/>
      </sharedItems>
    </cacheField>
    <cacheField name="TYPE" numFmtId="0">
      <sharedItems containsString="0" containsBlank="1" count="1">
        <m/>
      </sharedItems>
    </cacheField>
    <cacheField name="TRADER" numFmtId="0">
      <sharedItems containsString="0" containsBlank="1" count="1">
        <m/>
      </sharedItems>
    </cacheField>
    <cacheField name="COUNTERPARTY" numFmtId="0">
      <sharedItems containsString="0" containsBlank="1" count="1">
        <m/>
      </sharedItems>
    </cacheField>
    <cacheField name="MONTH" numFmtId="0">
      <sharedItems containsString="0" containsBlank="1" count="1">
        <m/>
      </sharedItems>
    </cacheField>
    <cacheField name="DAILY" numFmtId="0">
      <sharedItems containsString="0" containsBlank="1" count="1">
        <m/>
      </sharedItems>
    </cacheField>
    <cacheField name="EXT QTY" numFmtId="0">
      <sharedItems containsString="0" containsBlank="1" count="1">
        <m/>
      </sharedItems>
    </cacheField>
    <cacheField name="CTRT" numFmtId="0">
      <sharedItems containsString="0" containsBlank="1" count="1">
        <m/>
      </sharedItems>
    </cacheField>
    <cacheField name="FEE" numFmtId="0">
      <sharedItems containsString="0" containsBlank="1" count="1">
        <m/>
      </sharedItems>
    </cacheField>
    <cacheField name="PGE_PAYS" numFmtId="0">
      <sharedItems containsString="0" containsBlank="1" count="1">
        <m/>
      </sharedItems>
    </cacheField>
    <cacheField name="PGE_REC" numFmtId="0">
      <sharedItems containsString="0" containsBlank="1" count="1">
        <m/>
      </sharedItems>
    </cacheField>
    <cacheField name="CURR" numFmtId="0">
      <sharedItems containsString="0" containsBlank="1" count="1">
        <m/>
      </sharedItems>
    </cacheField>
    <cacheField name="PRICE" numFmtId="0">
      <sharedItems containsString="0" containsBlank="1" count="1">
        <m/>
      </sharedItems>
    </cacheField>
    <cacheField name="CP PAYS" numFmtId="0">
      <sharedItems containsString="0" containsBlank="1" count="1">
        <m/>
      </sharedItems>
    </cacheField>
    <cacheField name="NET" numFmtId="0">
      <sharedItems containsString="0" containsBlank="1" count="1">
        <m/>
      </sharedItems>
    </cacheField>
    <cacheField name="CURR2" numFmtId="0">
      <sharedItems containsString="0" containsBlank="1" count="1">
        <m/>
      </sharedItems>
    </cacheField>
    <cacheField name="LOCATION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7" firstHeaderRow="1" firstDataRow="2" firstDataCol="1"/>
  <pivotFields count="22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Row" compact="0" showAll="0" outline="0">
      <items count="3">
        <item x="0"/>
        <item x="1"/>
        <item t="default"/>
      </items>
    </pivotField>
  </pivotFields>
  <rowFields count="1">
    <field x="21"/>
  </rowFields>
  <rowItems count="3">
    <i>
      <x v="0"/>
    </i>
    <i>
      <x v="1"/>
    </i>
    <i t="grand">
      <x v="2"/>
    </i>
  </rowItems>
  <colFields count="1">
    <field x="9"/>
  </colFields>
  <colItems count="2">
    <i>
      <x v="0"/>
    </i>
    <i t="grand">
      <x v="1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 t="s">
        <v>4</v>
      </c>
      <c r="C7" s="4" t="s">
        <v>5</v>
      </c>
      <c r="D7" s="5"/>
      <c r="E7" s="5"/>
    </row>
    <row r="8" customFormat="false" ht="10.5" hidden="false" customHeight="false" outlineLevel="0" collapsed="false">
      <c r="A8" s="1" t="s">
        <v>6</v>
      </c>
      <c r="C8" s="6" t="n">
        <v>464946</v>
      </c>
      <c r="D8" s="7"/>
      <c r="E8" s="7"/>
    </row>
    <row r="9" customFormat="false" ht="10.5" hidden="false" customHeight="false" outlineLevel="0" collapsed="false">
      <c r="A9" s="1" t="s">
        <v>7</v>
      </c>
      <c r="C9" s="8" t="n">
        <f aca="false">C16+C26</f>
        <v>-312374</v>
      </c>
      <c r="D9" s="9"/>
      <c r="E9" s="9"/>
    </row>
    <row r="10" customFormat="false" ht="10.5" hidden="false" customHeight="false" outlineLevel="0" collapsed="false">
      <c r="A10" s="1" t="s">
        <v>8</v>
      </c>
      <c r="C10" s="8" t="n">
        <f aca="false">C17+C27</f>
        <v>-574533</v>
      </c>
      <c r="D10" s="9"/>
      <c r="E10" s="9"/>
    </row>
    <row r="14" customFormat="false" ht="10.5" hidden="false" customHeight="false" outlineLevel="0" collapsed="false">
      <c r="A14" s="3" t="s">
        <v>9</v>
      </c>
      <c r="C14" s="4" t="s">
        <v>5</v>
      </c>
      <c r="D14" s="4" t="s">
        <v>10</v>
      </c>
      <c r="E14" s="4" t="s">
        <v>11</v>
      </c>
    </row>
    <row r="15" customFormat="false" ht="10.5" hidden="false" customHeight="false" outlineLevel="0" collapsed="false">
      <c r="A15" s="1" t="s">
        <v>6</v>
      </c>
      <c r="B15" s="9"/>
      <c r="C15" s="10" t="n">
        <v>464946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8" t="n">
        <f aca="false">'PLR SUM'!AA30+'PLR SUM'!AA45</f>
        <v>-312419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13</v>
      </c>
      <c r="C17" s="8" t="n">
        <f aca="false">'5-DAY'!C1</f>
        <v>-584379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4" t="n">
        <f aca="false">'Gap Risk'!B17</f>
        <v>-5200952.9649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4" t="n">
        <f aca="false">'Gap Risk'!B20</f>
        <v>-6408122.7113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16</v>
      </c>
      <c r="C22" s="4" t="s">
        <v>5</v>
      </c>
      <c r="D22" s="4" t="s">
        <v>10</v>
      </c>
      <c r="E22" s="4" t="s">
        <v>11</v>
      </c>
    </row>
    <row r="23" customFormat="false" ht="10.5" hidden="false" customHeight="false" outlineLevel="0" collapsed="false">
      <c r="A23" s="1" t="s">
        <v>6</v>
      </c>
      <c r="B23" s="9"/>
      <c r="C23" s="10" t="n">
        <v>0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'Gap Risk'!B7</f>
        <v>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12</v>
      </c>
      <c r="C26" s="8" t="n">
        <f aca="false">'SPEC REPORT'!I9</f>
        <v>45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13</v>
      </c>
      <c r="C27" s="8" t="n">
        <f aca="false">'SPEC REPORT'!I10</f>
        <v>9846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274377</v>
      </c>
    </row>
    <row r="29" customFormat="false" ht="10.5" hidden="false" customHeight="false" outlineLevel="0" collapsed="false">
      <c r="A29" s="1" t="s">
        <v>18</v>
      </c>
      <c r="C29" s="17" t="n">
        <f aca="false">SUM('5-DAY'!C80:C142)</f>
        <v>-359066.06</v>
      </c>
    </row>
    <row r="30" customFormat="false" ht="10.5" hidden="false" customHeight="false" outlineLevel="0" collapsed="false">
      <c r="A30" s="1" t="s">
        <v>19</v>
      </c>
      <c r="C30" s="8" t="n">
        <f aca="false">'SPEC REPORT'!D12</f>
        <v>4562957.54326649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">
              <controlPr defaultSize="0" print="false" autoFill="0" autoPict="0" macro="Module1.Macro1">
                <anchor moveWithCells="true" sizeWithCells="false">
                  <from>
                    <xdr:col>0</xdr:col>
                    <xdr:colOff>109800</xdr:colOff>
                    <xdr:row>34</xdr:row>
                    <xdr:rowOff>0</xdr:rowOff>
                  </from>
                  <to>
                    <xdr:col>1</xdr:col>
                    <xdr:colOff>-1335600</xdr:colOff>
                    <xdr:row>36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16.82"/>
    <col collapsed="false" customWidth="true" hidden="false" outlineLevel="0" max="2" min="2" style="74" width="18.33"/>
    <col collapsed="false" customWidth="true" hidden="false" outlineLevel="0" max="3" min="3" style="74" width="4.99"/>
    <col collapsed="false" customWidth="true" hidden="true" outlineLevel="0" max="7" min="4" style="74" width="13.83"/>
    <col collapsed="false" customWidth="true" hidden="true" outlineLevel="0" max="8" min="8" style="74" width="0.15"/>
    <col collapsed="false" customWidth="true" hidden="true" outlineLevel="0" max="9" min="9" style="74" width="13.83"/>
    <col collapsed="false" customWidth="true" hidden="false" outlineLevel="0" max="11" min="10" style="74" width="14.99"/>
    <col collapsed="false" customWidth="true" hidden="false" outlineLevel="0" max="12" min="12" style="74" width="15.15"/>
    <col collapsed="false" customWidth="true" hidden="false" outlineLevel="0" max="33" min="13" style="74" width="13.83"/>
    <col collapsed="false" customWidth="true" hidden="false" outlineLevel="0" max="34" min="34" style="74" width="14.65"/>
    <col collapsed="false" customWidth="false" hidden="false" outlineLevel="0" max="257" min="35" style="111" width="9.33"/>
  </cols>
  <sheetData>
    <row r="1" customFormat="false" ht="10.5" hidden="false" customHeight="false" outlineLevel="0" collapsed="false">
      <c r="A1" s="148" t="s">
        <v>0</v>
      </c>
      <c r="B1" s="106"/>
    </row>
    <row r="2" customFormat="false" ht="10.5" hidden="false" customHeight="false" outlineLevel="0" collapsed="false">
      <c r="A2" s="148" t="s">
        <v>99</v>
      </c>
      <c r="B2" s="106"/>
    </row>
    <row r="3" customFormat="false" ht="10.5" hidden="false" customHeight="false" outlineLevel="0" collapsed="false">
      <c r="A3" s="148" t="str">
        <f aca="false">'SPEC REPORT'!A3</f>
        <v>As of December 28, 2001</v>
      </c>
      <c r="B3" s="106"/>
    </row>
    <row r="4" customFormat="false" ht="10.5" hidden="false" customHeight="false" outlineLevel="0" collapsed="false">
      <c r="A4" s="148" t="s">
        <v>3</v>
      </c>
      <c r="B4" s="106"/>
    </row>
    <row r="5" customFormat="false" ht="9" hidden="false" customHeight="false" outlineLevel="0" collapsed="false">
      <c r="A5" s="127"/>
      <c r="B5" s="127"/>
      <c r="D5" s="128" t="n">
        <v>36892</v>
      </c>
      <c r="E5" s="128" t="n">
        <v>36923</v>
      </c>
      <c r="F5" s="128" t="n">
        <v>36951</v>
      </c>
      <c r="G5" s="128" t="n">
        <v>36982</v>
      </c>
      <c r="H5" s="128" t="n">
        <v>37012</v>
      </c>
    </row>
    <row r="7" customFormat="false" ht="9" hidden="false" customHeight="false" outlineLevel="0" collapsed="false">
      <c r="A7" s="149" t="s">
        <v>100</v>
      </c>
      <c r="B7" s="137"/>
      <c r="D7" s="132"/>
      <c r="E7" s="132"/>
      <c r="F7" s="132"/>
      <c r="G7" s="132"/>
      <c r="H7" s="132"/>
      <c r="I7" s="128"/>
      <c r="J7" s="128" t="n">
        <v>37257</v>
      </c>
      <c r="K7" s="128" t="n">
        <v>37288</v>
      </c>
      <c r="L7" s="128" t="n">
        <v>37316</v>
      </c>
      <c r="M7" s="128" t="n">
        <v>37347</v>
      </c>
      <c r="N7" s="128" t="n">
        <v>37377</v>
      </c>
      <c r="O7" s="128" t="n">
        <v>37408</v>
      </c>
      <c r="P7" s="128" t="n">
        <v>37438</v>
      </c>
      <c r="Q7" s="128" t="n">
        <v>37469</v>
      </c>
      <c r="R7" s="128" t="n">
        <v>37500</v>
      </c>
      <c r="S7" s="128" t="n">
        <v>37530</v>
      </c>
      <c r="T7" s="128" t="n">
        <v>37561</v>
      </c>
      <c r="U7" s="128" t="n">
        <v>37591</v>
      </c>
      <c r="V7" s="128" t="n">
        <v>37622</v>
      </c>
      <c r="W7" s="128" t="n">
        <v>37653</v>
      </c>
      <c r="X7" s="128" t="n">
        <v>37681</v>
      </c>
      <c r="Y7" s="128" t="n">
        <v>37712</v>
      </c>
      <c r="Z7" s="128" t="n">
        <v>37742</v>
      </c>
      <c r="AA7" s="128" t="n">
        <v>37773</v>
      </c>
      <c r="AB7" s="128" t="n">
        <v>37803</v>
      </c>
      <c r="AC7" s="128" t="n">
        <v>37834</v>
      </c>
      <c r="AD7" s="128" t="n">
        <v>37865</v>
      </c>
      <c r="AE7" s="128" t="n">
        <v>37895</v>
      </c>
      <c r="AF7" s="128" t="n">
        <v>37926</v>
      </c>
      <c r="AG7" s="128" t="n">
        <v>37956</v>
      </c>
      <c r="AH7" s="129" t="s">
        <v>87</v>
      </c>
      <c r="AI7" s="139"/>
      <c r="AJ7" s="139"/>
      <c r="AK7" s="139"/>
      <c r="AL7" s="139"/>
      <c r="AM7" s="139"/>
    </row>
    <row r="8" customFormat="false" ht="9" hidden="false" customHeight="false" outlineLevel="0" collapsed="false">
      <c r="A8" s="130" t="s">
        <v>93</v>
      </c>
      <c r="B8" s="130"/>
      <c r="C8" s="130"/>
      <c r="D8" s="135"/>
      <c r="E8" s="135"/>
      <c r="F8" s="135"/>
      <c r="G8" s="135"/>
      <c r="H8" s="135"/>
      <c r="I8" s="135"/>
      <c r="J8" s="135" t="n">
        <f aca="false">'SPEC DET FIXED INPUT PG'!C34</f>
        <v>0</v>
      </c>
      <c r="K8" s="135" t="n">
        <f aca="false">'SPEC DET FIXED INPUT PG'!D34</f>
        <v>0</v>
      </c>
      <c r="L8" s="135" t="n">
        <f aca="false">'SPEC DET FIXED INPUT PG'!E34</f>
        <v>0</v>
      </c>
      <c r="M8" s="135" t="n">
        <f aca="false">'SPEC DET FIXED INPUT PG'!F34</f>
        <v>0</v>
      </c>
      <c r="N8" s="135" t="n">
        <f aca="false">'SPEC DET FIXED INPUT PG'!G34</f>
        <v>0</v>
      </c>
      <c r="O8" s="135" t="n">
        <f aca="false">'SPEC DET FIXED INPUT PG'!H34</f>
        <v>0</v>
      </c>
      <c r="P8" s="135" t="n">
        <f aca="false">'SPEC DET FIXED INPUT PG'!I34</f>
        <v>0</v>
      </c>
      <c r="Q8" s="135" t="n">
        <f aca="false">'SPEC DET FIXED INPUT PG'!J34</f>
        <v>0</v>
      </c>
      <c r="R8" s="135" t="n">
        <f aca="false">'SPEC DET FIXED INPUT PG'!K34</f>
        <v>0</v>
      </c>
      <c r="S8" s="135" t="n">
        <f aca="false">'SPEC DET FIXED INPUT PG'!L34</f>
        <v>0</v>
      </c>
      <c r="T8" s="135" t="n">
        <f aca="false">'SPEC DET FIXED INPUT PG'!M34</f>
        <v>0</v>
      </c>
      <c r="U8" s="135" t="n">
        <f aca="false">'SPEC DET FIXED INPUT PG'!N34</f>
        <v>0</v>
      </c>
      <c r="V8" s="135" t="n">
        <f aca="false">'SPEC DET FIXED INPUT PG'!O34</f>
        <v>0</v>
      </c>
      <c r="W8" s="135" t="n">
        <f aca="false">'SPEC DET FIXED INPUT PG'!P34</f>
        <v>0</v>
      </c>
      <c r="X8" s="135" t="n">
        <f aca="false">'SPEC DET FIXED INPUT PG'!Q34</f>
        <v>0</v>
      </c>
      <c r="Y8" s="135" t="n">
        <f aca="false">'SPEC DET FIXED INPUT PG'!R34</f>
        <v>0</v>
      </c>
      <c r="Z8" s="135" t="n">
        <f aca="false">'SPEC DET FIXED INPUT PG'!S34</f>
        <v>0</v>
      </c>
      <c r="AA8" s="135" t="n">
        <f aca="false">'SPEC DET FIXED INPUT PG'!T34</f>
        <v>0</v>
      </c>
      <c r="AB8" s="135" t="n">
        <f aca="false">'SPEC DET FIXED INPUT PG'!U34</f>
        <v>0</v>
      </c>
      <c r="AC8" s="135" t="n">
        <f aca="false">'SPEC DET FIXED INPUT PG'!V34</f>
        <v>0</v>
      </c>
      <c r="AD8" s="135" t="n">
        <f aca="false">'SPEC DET FIXED INPUT PG'!W34</f>
        <v>0</v>
      </c>
      <c r="AE8" s="135" t="n">
        <f aca="false">'SPEC DET FIXED INPUT PG'!X34</f>
        <v>0</v>
      </c>
      <c r="AF8" s="135" t="n">
        <f aca="false">'SPEC DET FIXED INPUT PG'!Y34</f>
        <v>0</v>
      </c>
      <c r="AG8" s="135" t="n">
        <f aca="false">'SPEC DET FIXED INPUT PG'!Z34</f>
        <v>0</v>
      </c>
      <c r="AH8" s="136"/>
      <c r="AI8" s="136"/>
      <c r="AJ8" s="136"/>
      <c r="AK8" s="136"/>
      <c r="AL8" s="136"/>
      <c r="AM8" s="136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</row>
    <row r="9" customFormat="false" ht="9" hidden="false" customHeight="false" outlineLevel="0" collapsed="false">
      <c r="A9" s="74" t="s">
        <v>101</v>
      </c>
      <c r="D9" s="132"/>
      <c r="E9" s="132"/>
      <c r="F9" s="132"/>
      <c r="G9" s="132"/>
      <c r="H9" s="132"/>
      <c r="I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9"/>
      <c r="AJ9" s="139"/>
      <c r="AK9" s="139"/>
      <c r="AL9" s="139"/>
      <c r="AM9" s="139"/>
    </row>
    <row r="10" customFormat="false" ht="9" hidden="false" customHeight="false" outlineLevel="0" collapsed="false">
      <c r="A10" s="108" t="s">
        <v>102</v>
      </c>
      <c r="B10" s="108"/>
      <c r="C10" s="108"/>
      <c r="D10" s="108"/>
      <c r="E10" s="108"/>
      <c r="F10" s="108"/>
      <c r="G10" s="108"/>
      <c r="H10" s="108"/>
      <c r="I10" s="108"/>
      <c r="J10" s="108" t="n">
        <f aca="false">J12-J11</f>
        <v>-5483</v>
      </c>
      <c r="K10" s="108" t="n">
        <f aca="false">K12-K11</f>
        <v>-4938</v>
      </c>
      <c r="L10" s="108" t="n">
        <f aca="false">L12-L11</f>
        <v>-5454</v>
      </c>
      <c r="M10" s="108" t="n">
        <f aca="false">M12-M11</f>
        <v>-52389</v>
      </c>
      <c r="N10" s="108" t="n">
        <f aca="false">N12-N11</f>
        <v>-54113</v>
      </c>
      <c r="O10" s="108" t="n">
        <f aca="false">O12-O11</f>
        <v>-52247</v>
      </c>
      <c r="P10" s="108" t="n">
        <f aca="false">P12-P11</f>
        <v>-53869</v>
      </c>
      <c r="Q10" s="108" t="n">
        <f aca="false">Q12-Q11</f>
        <v>-53744</v>
      </c>
      <c r="R10" s="108" t="n">
        <f aca="false">R12-R11</f>
        <v>-51889</v>
      </c>
      <c r="S10" s="108" t="n">
        <f aca="false">S12-S11</f>
        <v>-53493</v>
      </c>
      <c r="T10" s="108" t="n">
        <f aca="false">T12-T11</f>
        <v>0</v>
      </c>
      <c r="U10" s="108" t="n">
        <f aca="false">U12-U11</f>
        <v>0</v>
      </c>
      <c r="V10" s="108" t="n">
        <f aca="false">V12-V11</f>
        <v>0</v>
      </c>
      <c r="W10" s="108" t="n">
        <f aca="false">W12-W11</f>
        <v>0</v>
      </c>
      <c r="X10" s="108" t="n">
        <f aca="false">X12-X11</f>
        <v>0</v>
      </c>
      <c r="Y10" s="108" t="n">
        <f aca="false">Y12-Y11</f>
        <v>0</v>
      </c>
      <c r="Z10" s="108" t="n">
        <f aca="false">Z12-Z11</f>
        <v>0</v>
      </c>
      <c r="AA10" s="108" t="n">
        <f aca="false">AA12-AA11</f>
        <v>0</v>
      </c>
      <c r="AB10" s="108" t="n">
        <f aca="false">AB12-AB11</f>
        <v>0</v>
      </c>
      <c r="AC10" s="108" t="n">
        <f aca="false">AC12-AC11</f>
        <v>0</v>
      </c>
      <c r="AD10" s="108" t="n">
        <f aca="false">AD12-AD11</f>
        <v>0</v>
      </c>
      <c r="AE10" s="108" t="n">
        <f aca="false">AE12-AE11</f>
        <v>0</v>
      </c>
      <c r="AF10" s="108" t="n">
        <f aca="false">AF12-AF11</f>
        <v>0</v>
      </c>
      <c r="AG10" s="108"/>
      <c r="AH10" s="108" t="n">
        <f aca="false">SUM(J10:AG10)</f>
        <v>-387619</v>
      </c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</row>
    <row r="11" customFormat="false" ht="9" hidden="false" customHeight="false" outlineLevel="0" collapsed="false">
      <c r="A11" s="108" t="s">
        <v>103</v>
      </c>
      <c r="B11" s="108"/>
      <c r="C11" s="108"/>
      <c r="D11" s="119"/>
      <c r="E11" s="119"/>
      <c r="F11" s="119"/>
      <c r="G11" s="119"/>
      <c r="H11" s="119"/>
      <c r="I11" s="119"/>
      <c r="J11" s="119"/>
      <c r="K11" s="119"/>
      <c r="L11" s="119"/>
      <c r="M11" s="140"/>
      <c r="N11" s="140"/>
      <c r="O11" s="140"/>
      <c r="P11" s="140"/>
      <c r="Q11" s="140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 t="n">
        <f aca="false">SUM(J11:AG11)</f>
        <v>0</v>
      </c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</row>
    <row r="12" customFormat="false" ht="9" hidden="false" customHeight="false" outlineLevel="0" collapsed="false">
      <c r="A12" s="131" t="s">
        <v>104</v>
      </c>
      <c r="B12" s="131"/>
      <c r="C12" s="131"/>
      <c r="D12" s="131"/>
      <c r="E12" s="131"/>
      <c r="F12" s="131"/>
      <c r="G12" s="131"/>
      <c r="H12" s="131"/>
      <c r="I12" s="131"/>
      <c r="J12" s="131" t="n">
        <f aca="false">'SPEC DET FIXED INPUT PG'!C60</f>
        <v>-5483</v>
      </c>
      <c r="K12" s="131" t="n">
        <f aca="false">'SPEC DET FIXED INPUT PG'!D60</f>
        <v>-4938</v>
      </c>
      <c r="L12" s="131" t="n">
        <f aca="false">'SPEC DET FIXED INPUT PG'!E60</f>
        <v>-5454</v>
      </c>
      <c r="M12" s="131" t="n">
        <f aca="false">'SPEC DET FIXED INPUT PG'!F60</f>
        <v>-52389</v>
      </c>
      <c r="N12" s="131" t="n">
        <f aca="false">'SPEC DET FIXED INPUT PG'!G60</f>
        <v>-54113</v>
      </c>
      <c r="O12" s="131" t="n">
        <f aca="false">'SPEC DET FIXED INPUT PG'!H60</f>
        <v>-52247</v>
      </c>
      <c r="P12" s="131" t="n">
        <f aca="false">'SPEC DET FIXED INPUT PG'!I60</f>
        <v>-53869</v>
      </c>
      <c r="Q12" s="131" t="n">
        <f aca="false">'SPEC DET FIXED INPUT PG'!J60</f>
        <v>-53744</v>
      </c>
      <c r="R12" s="131" t="n">
        <f aca="false">'SPEC DET FIXED INPUT PG'!K60</f>
        <v>-51889</v>
      </c>
      <c r="S12" s="131" t="n">
        <f aca="false">'SPEC DET FIXED INPUT PG'!L60</f>
        <v>-53493</v>
      </c>
      <c r="T12" s="131" t="n">
        <f aca="false">'SPEC DET FIXED INPUT PG'!M60</f>
        <v>0</v>
      </c>
      <c r="U12" s="131" t="n">
        <f aca="false">'SPEC DET FIXED INPUT PG'!N60</f>
        <v>0</v>
      </c>
      <c r="V12" s="131" t="n">
        <f aca="false">'SPEC DET FIXED INPUT PG'!O60</f>
        <v>0</v>
      </c>
      <c r="W12" s="131" t="n">
        <f aca="false">'SPEC DET FIXED INPUT PG'!P60</f>
        <v>0</v>
      </c>
      <c r="X12" s="131" t="n">
        <f aca="false">'SPEC DET FIXED INPUT PG'!Q60</f>
        <v>0</v>
      </c>
      <c r="Y12" s="131" t="n">
        <f aca="false">'SPEC DET FIXED INPUT PG'!R60</f>
        <v>0</v>
      </c>
      <c r="Z12" s="131" t="n">
        <f aca="false">'SPEC DET FIXED INPUT PG'!S60</f>
        <v>0</v>
      </c>
      <c r="AA12" s="131" t="n">
        <f aca="false">'SPEC DET FIXED INPUT PG'!T60</f>
        <v>0</v>
      </c>
      <c r="AB12" s="131" t="n">
        <f aca="false">'SPEC DET FIXED INPUT PG'!U60</f>
        <v>0</v>
      </c>
      <c r="AC12" s="131" t="n">
        <f aca="false">'SPEC DET FIXED INPUT PG'!V60</f>
        <v>0</v>
      </c>
      <c r="AD12" s="131" t="n">
        <f aca="false">'SPEC DET FIXED INPUT PG'!W60</f>
        <v>0</v>
      </c>
      <c r="AE12" s="131" t="n">
        <f aca="false">'SPEC DET FIXED INPUT PG'!X60</f>
        <v>0</v>
      </c>
      <c r="AF12" s="131" t="n">
        <f aca="false">'SPEC DET FIXED INPUT PG'!Y60</f>
        <v>0</v>
      </c>
      <c r="AG12" s="131" t="n">
        <f aca="false">'SPEC DET FIXED INPUT PG'!Z60</f>
        <v>0</v>
      </c>
      <c r="AH12" s="131" t="n">
        <f aca="false">SUM(AH10:AH11)</f>
        <v>-387619</v>
      </c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9" hidden="false" customHeight="false" outlineLevel="0" collapsed="false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9" hidden="false" customHeight="false" outlineLevel="0" collapsed="false">
      <c r="A14" s="94" t="s">
        <v>105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9"/>
      <c r="AJ14" s="139"/>
      <c r="AK14" s="139"/>
      <c r="AL14" s="139"/>
      <c r="AM14" s="139"/>
    </row>
    <row r="15" customFormat="false" ht="9" hidden="false" customHeight="false" outlineLevel="0" collapsed="false">
      <c r="A15" s="95" t="s">
        <v>106</v>
      </c>
      <c r="D15" s="132"/>
      <c r="E15" s="132"/>
      <c r="F15" s="132"/>
      <c r="G15" s="132"/>
      <c r="H15" s="132"/>
      <c r="I15" s="132"/>
      <c r="J15" s="150" t="n">
        <f aca="false">'SPEC DET FIXED INPUT PG'!C54</f>
        <v>5.0681</v>
      </c>
      <c r="K15" s="150" t="n">
        <f aca="false">'SPEC DET FIXED INPUT PG'!D54</f>
        <v>5.0681</v>
      </c>
      <c r="L15" s="150" t="n">
        <f aca="false">'SPEC DET FIXED INPUT PG'!E54</f>
        <v>5.0681</v>
      </c>
      <c r="M15" s="150" t="n">
        <f aca="false">'SPEC DET FIXED INPUT PG'!F54</f>
        <v>4.4022</v>
      </c>
      <c r="N15" s="150" t="n">
        <f aca="false">'SPEC DET FIXED INPUT PG'!G54</f>
        <v>4.4022</v>
      </c>
      <c r="O15" s="150" t="n">
        <f aca="false">'SPEC DET FIXED INPUT PG'!H54</f>
        <v>4.4022</v>
      </c>
      <c r="P15" s="150" t="n">
        <f aca="false">'SPEC DET FIXED INPUT PG'!I54</f>
        <v>4.4022</v>
      </c>
      <c r="Q15" s="150" t="n">
        <f aca="false">'SPEC DET FIXED INPUT PG'!J54</f>
        <v>4.4022</v>
      </c>
      <c r="R15" s="150" t="n">
        <f aca="false">'SPEC DET FIXED INPUT PG'!K54</f>
        <v>4.4022</v>
      </c>
      <c r="S15" s="150" t="n">
        <f aca="false">'SPEC DET FIXED INPUT PG'!L54</f>
        <v>4.4022</v>
      </c>
      <c r="T15" s="150" t="n">
        <f aca="false">'SPEC DET FIXED INPUT PG'!M54</f>
        <v>0</v>
      </c>
      <c r="U15" s="150" t="n">
        <f aca="false">'SPEC DET FIXED INPUT PG'!N54</f>
        <v>0</v>
      </c>
      <c r="V15" s="150" t="n">
        <f aca="false">'SPEC DET FIXED INPUT PG'!O54</f>
        <v>0</v>
      </c>
      <c r="W15" s="150" t="n">
        <f aca="false">'SPEC DET FIXED INPUT PG'!P54</f>
        <v>0</v>
      </c>
      <c r="X15" s="150" t="n">
        <f aca="false">'SPEC DET FIXED INPUT PG'!Q54</f>
        <v>0</v>
      </c>
      <c r="Y15" s="150" t="n">
        <f aca="false">'SPEC DET FIXED INPUT PG'!R54</f>
        <v>0</v>
      </c>
      <c r="Z15" s="150" t="n">
        <f aca="false">'SPEC DET FIXED INPUT PG'!S54</f>
        <v>0</v>
      </c>
      <c r="AA15" s="150" t="n">
        <f aca="false">'SPEC DET FIXED INPUT PG'!T54</f>
        <v>0</v>
      </c>
      <c r="AB15" s="150" t="n">
        <f aca="false">'SPEC DET FIXED INPUT PG'!U54</f>
        <v>0</v>
      </c>
      <c r="AC15" s="150" t="n">
        <f aca="false">'SPEC DET FIXED INPUT PG'!V54</f>
        <v>0</v>
      </c>
      <c r="AD15" s="150" t="n">
        <f aca="false">'SPEC DET FIXED INPUT PG'!W54</f>
        <v>0</v>
      </c>
      <c r="AE15" s="150" t="n">
        <f aca="false">'SPEC DET FIXED INPUT PG'!X54</f>
        <v>0</v>
      </c>
      <c r="AF15" s="150" t="n">
        <f aca="false">'SPEC DET FIXED INPUT PG'!Y54</f>
        <v>0</v>
      </c>
      <c r="AG15" s="150" t="n">
        <f aca="false">'SPEC DET FIXED INPUT PG'!Z54</f>
        <v>0</v>
      </c>
      <c r="AH15" s="132"/>
      <c r="AI15" s="139"/>
      <c r="AJ15" s="139"/>
      <c r="AK15" s="139"/>
      <c r="AL15" s="139"/>
      <c r="AM15" s="139"/>
    </row>
    <row r="16" customFormat="false" ht="9" hidden="false" customHeight="false" outlineLevel="0" collapsed="false">
      <c r="A16" s="95" t="s">
        <v>107</v>
      </c>
      <c r="D16" s="132"/>
      <c r="E16" s="132"/>
      <c r="F16" s="132"/>
      <c r="G16" s="132"/>
      <c r="H16" s="132"/>
      <c r="I16" s="132"/>
      <c r="J16" s="150" t="n">
        <f aca="false">'SPEC DET FIXED INPUT PG'!C55</f>
        <v>5.0671</v>
      </c>
      <c r="K16" s="150" t="n">
        <f aca="false">'SPEC DET FIXED INPUT PG'!D55</f>
        <v>5.0671</v>
      </c>
      <c r="L16" s="150" t="n">
        <f aca="false">'SPEC DET FIXED INPUT PG'!E55</f>
        <v>5.0671</v>
      </c>
      <c r="M16" s="150" t="n">
        <f aca="false">'SPEC DET FIXED INPUT PG'!F55</f>
        <v>4.3406</v>
      </c>
      <c r="N16" s="150" t="n">
        <f aca="false">'SPEC DET FIXED INPUT PG'!G55</f>
        <v>4.3406</v>
      </c>
      <c r="O16" s="150" t="n">
        <f aca="false">'SPEC DET FIXED INPUT PG'!H55</f>
        <v>4.3406</v>
      </c>
      <c r="P16" s="150" t="n">
        <f aca="false">'SPEC DET FIXED INPUT PG'!I55</f>
        <v>4.3406</v>
      </c>
      <c r="Q16" s="150" t="n">
        <f aca="false">'SPEC DET FIXED INPUT PG'!J55</f>
        <v>4.3406</v>
      </c>
      <c r="R16" s="150" t="n">
        <f aca="false">'SPEC DET FIXED INPUT PG'!K55</f>
        <v>4.3406</v>
      </c>
      <c r="S16" s="150" t="n">
        <f aca="false">'SPEC DET FIXED INPUT PG'!L55</f>
        <v>4.3406</v>
      </c>
      <c r="T16" s="150" t="n">
        <f aca="false">'SPEC DET FIXED INPUT PG'!M55</f>
        <v>0</v>
      </c>
      <c r="U16" s="150" t="n">
        <f aca="false">'SPEC DET FIXED INPUT PG'!N55</f>
        <v>0</v>
      </c>
      <c r="V16" s="150" t="n">
        <f aca="false">'SPEC DET FIXED INPUT PG'!O55</f>
        <v>0</v>
      </c>
      <c r="W16" s="150" t="n">
        <f aca="false">'SPEC DET FIXED INPUT PG'!P55</f>
        <v>0</v>
      </c>
      <c r="X16" s="150" t="n">
        <f aca="false">'SPEC DET FIXED INPUT PG'!Q55</f>
        <v>0</v>
      </c>
      <c r="Y16" s="150" t="n">
        <f aca="false">'SPEC DET FIXED INPUT PG'!R55</f>
        <v>0</v>
      </c>
      <c r="Z16" s="150" t="n">
        <f aca="false">'SPEC DET FIXED INPUT PG'!S55</f>
        <v>0</v>
      </c>
      <c r="AA16" s="150" t="n">
        <f aca="false">'SPEC DET FIXED INPUT PG'!T55</f>
        <v>0</v>
      </c>
      <c r="AB16" s="150" t="n">
        <f aca="false">'SPEC DET FIXED INPUT PG'!U55</f>
        <v>0</v>
      </c>
      <c r="AC16" s="150" t="n">
        <f aca="false">'SPEC DET FIXED INPUT PG'!V55</f>
        <v>0</v>
      </c>
      <c r="AD16" s="150" t="n">
        <f aca="false">'SPEC DET FIXED INPUT PG'!W55</f>
        <v>0</v>
      </c>
      <c r="AE16" s="150" t="n">
        <f aca="false">'SPEC DET FIXED INPUT PG'!X55</f>
        <v>0</v>
      </c>
      <c r="AF16" s="150" t="n">
        <f aca="false">'SPEC DET FIXED INPUT PG'!Y55</f>
        <v>0</v>
      </c>
      <c r="AG16" s="150" t="n">
        <f aca="false">'SPEC DET FIXED INPUT PG'!Z55</f>
        <v>0</v>
      </c>
      <c r="AH16" s="132"/>
      <c r="AI16" s="139"/>
      <c r="AJ16" s="139"/>
      <c r="AK16" s="139"/>
      <c r="AL16" s="139"/>
      <c r="AM16" s="139"/>
    </row>
    <row r="17" customFormat="false" ht="9" hidden="false" customHeight="false" outlineLevel="0" collapsed="false"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9"/>
      <c r="AJ17" s="139"/>
      <c r="AK17" s="139"/>
      <c r="AL17" s="139"/>
      <c r="AM17" s="139"/>
    </row>
    <row r="18" customFormat="false" ht="9" hidden="false" customHeight="false" outlineLevel="0" collapsed="false"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9"/>
      <c r="AJ18" s="139"/>
      <c r="AK18" s="139"/>
      <c r="AL18" s="139"/>
      <c r="AM18" s="139"/>
    </row>
    <row r="19" customFormat="false" ht="9" hidden="false" customHeight="false" outlineLevel="0" collapsed="false">
      <c r="A19" s="149" t="s">
        <v>108</v>
      </c>
      <c r="B19" s="137"/>
      <c r="D19" s="132"/>
      <c r="E19" s="132"/>
      <c r="F19" s="132"/>
      <c r="G19" s="132"/>
      <c r="H19" s="132"/>
      <c r="I19" s="128"/>
      <c r="J19" s="128" t="n">
        <f aca="false">J7</f>
        <v>37257</v>
      </c>
      <c r="K19" s="128" t="n">
        <f aca="false">K7</f>
        <v>37288</v>
      </c>
      <c r="L19" s="128" t="n">
        <f aca="false">L7</f>
        <v>37316</v>
      </c>
      <c r="M19" s="128" t="n">
        <f aca="false">M7</f>
        <v>37347</v>
      </c>
      <c r="N19" s="128" t="n">
        <f aca="false">N7</f>
        <v>37377</v>
      </c>
      <c r="O19" s="128" t="n">
        <f aca="false">O7</f>
        <v>37408</v>
      </c>
      <c r="P19" s="128" t="n">
        <f aca="false">P7</f>
        <v>37438</v>
      </c>
      <c r="Q19" s="128" t="n">
        <f aca="false">Q7</f>
        <v>37469</v>
      </c>
      <c r="R19" s="128" t="n">
        <f aca="false">R7</f>
        <v>37500</v>
      </c>
      <c r="S19" s="128" t="n">
        <f aca="false">S7</f>
        <v>37530</v>
      </c>
      <c r="T19" s="128" t="n">
        <f aca="false">T7</f>
        <v>37561</v>
      </c>
      <c r="U19" s="128" t="n">
        <f aca="false">U7</f>
        <v>37591</v>
      </c>
      <c r="V19" s="128" t="n">
        <f aca="false">V7</f>
        <v>37622</v>
      </c>
      <c r="W19" s="128" t="n">
        <f aca="false">W7</f>
        <v>37653</v>
      </c>
      <c r="X19" s="128" t="n">
        <f aca="false">X7</f>
        <v>37681</v>
      </c>
      <c r="Y19" s="128" t="n">
        <f aca="false">Y7</f>
        <v>37712</v>
      </c>
      <c r="Z19" s="128" t="n">
        <f aca="false">Z7</f>
        <v>37742</v>
      </c>
      <c r="AA19" s="128" t="n">
        <f aca="false">AA7</f>
        <v>37773</v>
      </c>
      <c r="AB19" s="128" t="n">
        <f aca="false">AB7</f>
        <v>37803</v>
      </c>
      <c r="AC19" s="128" t="n">
        <f aca="false">AC7</f>
        <v>37834</v>
      </c>
      <c r="AD19" s="128" t="n">
        <f aca="false">AD7</f>
        <v>37865</v>
      </c>
      <c r="AE19" s="128" t="n">
        <f aca="false">AE7</f>
        <v>37895</v>
      </c>
      <c r="AF19" s="128" t="n">
        <f aca="false">AF7</f>
        <v>37926</v>
      </c>
      <c r="AG19" s="128" t="n">
        <f aca="false">AG7</f>
        <v>37956</v>
      </c>
      <c r="AH19" s="129" t="s">
        <v>87</v>
      </c>
      <c r="AI19" s="139"/>
      <c r="AJ19" s="139"/>
      <c r="AK19" s="139"/>
      <c r="AL19" s="139"/>
      <c r="AM19" s="139"/>
    </row>
    <row r="20" customFormat="false" ht="9" hidden="false" customHeight="false" outlineLevel="0" collapsed="false">
      <c r="A20" s="130" t="s">
        <v>93</v>
      </c>
      <c r="B20" s="130"/>
      <c r="C20" s="130"/>
      <c r="D20" s="135"/>
      <c r="E20" s="135"/>
      <c r="F20" s="135"/>
      <c r="G20" s="135"/>
      <c r="H20" s="135"/>
      <c r="I20" s="135"/>
      <c r="J20" s="135" t="n">
        <f aca="false">'SPEC DET FIXED INPUT PG'!C74</f>
        <v>0</v>
      </c>
      <c r="K20" s="135" t="n">
        <f aca="false">'SPEC DET FIXED INPUT PG'!D74</f>
        <v>0</v>
      </c>
      <c r="L20" s="135" t="n">
        <f aca="false">'SPEC DET FIXED INPUT PG'!E74</f>
        <v>0</v>
      </c>
      <c r="M20" s="135" t="n">
        <f aca="false">'SPEC DET FIXED INPUT PG'!F74</f>
        <v>0</v>
      </c>
      <c r="N20" s="135" t="n">
        <f aca="false">'SPEC DET FIXED INPUT PG'!G74</f>
        <v>0</v>
      </c>
      <c r="O20" s="135" t="n">
        <f aca="false">'SPEC DET FIXED INPUT PG'!H74</f>
        <v>0</v>
      </c>
      <c r="P20" s="135" t="n">
        <f aca="false">'SPEC DET FIXED INPUT PG'!I74</f>
        <v>0</v>
      </c>
      <c r="Q20" s="135" t="n">
        <f aca="false">'SPEC DET FIXED INPUT PG'!J74</f>
        <v>0</v>
      </c>
      <c r="R20" s="135" t="n">
        <f aca="false">'SPEC DET FIXED INPUT PG'!K74</f>
        <v>0</v>
      </c>
      <c r="S20" s="135" t="n">
        <f aca="false">'SPEC DET FIXED INPUT PG'!L74</f>
        <v>0</v>
      </c>
      <c r="T20" s="135" t="n">
        <f aca="false">'SPEC DET FIXED INPUT PG'!M74</f>
        <v>0</v>
      </c>
      <c r="U20" s="135" t="n">
        <f aca="false">'SPEC DET FIXED INPUT PG'!N74</f>
        <v>0</v>
      </c>
      <c r="V20" s="135" t="n">
        <f aca="false">'SPEC DET FIXED INPUT PG'!O74</f>
        <v>0</v>
      </c>
      <c r="W20" s="135" t="n">
        <f aca="false">'SPEC DET FIXED INPUT PG'!P74</f>
        <v>0</v>
      </c>
      <c r="X20" s="135" t="n">
        <f aca="false">'SPEC DET FIXED INPUT PG'!Q74</f>
        <v>0</v>
      </c>
      <c r="Y20" s="135" t="n">
        <f aca="false">'SPEC DET FIXED INPUT PG'!R74</f>
        <v>0</v>
      </c>
      <c r="Z20" s="135" t="n">
        <f aca="false">'SPEC DET FIXED INPUT PG'!S74</f>
        <v>0</v>
      </c>
      <c r="AA20" s="135" t="n">
        <f aca="false">'SPEC DET FIXED INPUT PG'!T74</f>
        <v>0</v>
      </c>
      <c r="AB20" s="135" t="n">
        <f aca="false">'SPEC DET FIXED INPUT PG'!U74</f>
        <v>0</v>
      </c>
      <c r="AC20" s="135" t="n">
        <f aca="false">'SPEC DET FIXED INPUT PG'!V74</f>
        <v>0</v>
      </c>
      <c r="AD20" s="135" t="n">
        <f aca="false">'SPEC DET FIXED INPUT PG'!W74</f>
        <v>0</v>
      </c>
      <c r="AE20" s="135" t="n">
        <f aca="false">'SPEC DET FIXED INPUT PG'!X74</f>
        <v>0</v>
      </c>
      <c r="AF20" s="135" t="n">
        <f aca="false">'SPEC DET FIXED INPUT PG'!Y74</f>
        <v>0</v>
      </c>
      <c r="AG20" s="135" t="n">
        <f aca="false">'SPEC DET FIXED INPUT PG'!Z74</f>
        <v>0</v>
      </c>
      <c r="AH20" s="136"/>
      <c r="AI20" s="136"/>
      <c r="AJ20" s="136"/>
      <c r="AK20" s="136"/>
      <c r="AL20" s="136"/>
      <c r="AM20" s="136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</row>
    <row r="21" customFormat="false" ht="9" hidden="false" customHeight="false" outlineLevel="0" collapsed="false">
      <c r="A21" s="74" t="s">
        <v>101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9"/>
      <c r="AJ21" s="139"/>
      <c r="AK21" s="139"/>
      <c r="AL21" s="139"/>
      <c r="AM21" s="139"/>
    </row>
    <row r="22" customFormat="false" ht="9" hidden="false" customHeight="false" outlineLevel="0" collapsed="false">
      <c r="A22" s="108" t="s">
        <v>102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J24-J23</f>
        <v>0</v>
      </c>
      <c r="K22" s="108" t="n">
        <f aca="false">K24-K23</f>
        <v>0</v>
      </c>
      <c r="L22" s="108" t="n">
        <f aca="false">L24-L23</f>
        <v>0</v>
      </c>
      <c r="M22" s="108" t="n">
        <f aca="false">M24-M23</f>
        <v>21565</v>
      </c>
      <c r="N22" s="108" t="n">
        <f aca="false">N24-N23</f>
        <v>22274</v>
      </c>
      <c r="O22" s="108" t="n">
        <f aca="false">O24-O23</f>
        <v>21507</v>
      </c>
      <c r="P22" s="108" t="n">
        <f aca="false">P24-P23</f>
        <v>22174</v>
      </c>
      <c r="Q22" s="108" t="n">
        <f aca="false">Q24-Q23</f>
        <v>22123</v>
      </c>
      <c r="R22" s="108" t="n">
        <f aca="false">R24-R23</f>
        <v>21359</v>
      </c>
      <c r="S22" s="108" t="n">
        <f aca="false">S24-S23</f>
        <v>22019</v>
      </c>
      <c r="T22" s="108" t="n">
        <f aca="false">T24-T23</f>
        <v>0</v>
      </c>
      <c r="U22" s="108" t="n">
        <f aca="false">U24-U23</f>
        <v>0</v>
      </c>
      <c r="V22" s="108" t="n">
        <f aca="false">V24-V23</f>
        <v>0</v>
      </c>
      <c r="W22" s="108" t="n">
        <f aca="false">W24-W23</f>
        <v>0</v>
      </c>
      <c r="X22" s="108" t="n">
        <f aca="false">X24-X23</f>
        <v>0</v>
      </c>
      <c r="Y22" s="108" t="n">
        <f aca="false">Y24-Y23</f>
        <v>0</v>
      </c>
      <c r="Z22" s="108" t="n">
        <f aca="false">Z24-Z23</f>
        <v>0</v>
      </c>
      <c r="AA22" s="108" t="n">
        <f aca="false">AA24-AA23</f>
        <v>0</v>
      </c>
      <c r="AB22" s="108" t="n">
        <f aca="false">AB24-AB23</f>
        <v>0</v>
      </c>
      <c r="AC22" s="108" t="n">
        <f aca="false">AC24-AC23</f>
        <v>0</v>
      </c>
      <c r="AD22" s="108" t="n">
        <f aca="false">AD24-AD23</f>
        <v>0</v>
      </c>
      <c r="AE22" s="108" t="n">
        <f aca="false">AE24-AE23</f>
        <v>0</v>
      </c>
      <c r="AF22" s="108" t="n">
        <f aca="false">AF24-AF23</f>
        <v>0</v>
      </c>
      <c r="AG22" s="108"/>
      <c r="AH22" s="108" t="n">
        <f aca="false">SUM(J22:AG22)</f>
        <v>153021</v>
      </c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9" hidden="false" customHeight="false" outlineLevel="0" collapsed="false">
      <c r="A23" s="108" t="s">
        <v>103</v>
      </c>
      <c r="B23" s="108"/>
      <c r="C23" s="10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 t="n">
        <f aca="false">SUM(M23:AG23)</f>
        <v>0</v>
      </c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</row>
    <row r="24" customFormat="false" ht="9" hidden="false" customHeight="false" outlineLevel="0" collapsed="false">
      <c r="A24" s="131" t="s">
        <v>109</v>
      </c>
      <c r="B24" s="131"/>
      <c r="C24" s="131"/>
      <c r="D24" s="131"/>
      <c r="E24" s="131"/>
      <c r="F24" s="131"/>
      <c r="G24" s="131"/>
      <c r="H24" s="131"/>
      <c r="I24" s="131"/>
      <c r="J24" s="131" t="n">
        <f aca="false">'SPEC DET FIXED INPUT PG'!C100</f>
        <v>0</v>
      </c>
      <c r="K24" s="131" t="n">
        <f aca="false">'SPEC DET FIXED INPUT PG'!D100</f>
        <v>0</v>
      </c>
      <c r="L24" s="131" t="n">
        <f aca="false">'SPEC DET FIXED INPUT PG'!E100</f>
        <v>0</v>
      </c>
      <c r="M24" s="131" t="n">
        <f aca="false">'SPEC DET FIXED INPUT PG'!F100</f>
        <v>21565</v>
      </c>
      <c r="N24" s="131" t="n">
        <f aca="false">'SPEC DET FIXED INPUT PG'!G100</f>
        <v>22274</v>
      </c>
      <c r="O24" s="131" t="n">
        <f aca="false">'SPEC DET FIXED INPUT PG'!H100</f>
        <v>21507</v>
      </c>
      <c r="P24" s="131" t="n">
        <f aca="false">'SPEC DET FIXED INPUT PG'!I100</f>
        <v>22174</v>
      </c>
      <c r="Q24" s="131" t="n">
        <f aca="false">'SPEC DET FIXED INPUT PG'!J100</f>
        <v>22123</v>
      </c>
      <c r="R24" s="131" t="n">
        <f aca="false">'SPEC DET FIXED INPUT PG'!K100</f>
        <v>21359</v>
      </c>
      <c r="S24" s="131" t="n">
        <f aca="false">'SPEC DET FIXED INPUT PG'!L100</f>
        <v>22019</v>
      </c>
      <c r="T24" s="131" t="n">
        <f aca="false">'SPEC DET FIXED INPUT PG'!M100</f>
        <v>0</v>
      </c>
      <c r="U24" s="131" t="n">
        <f aca="false">'SPEC DET FIXED INPUT PG'!N100</f>
        <v>0</v>
      </c>
      <c r="V24" s="131" t="n">
        <f aca="false">'SPEC DET FIXED INPUT PG'!O100</f>
        <v>0</v>
      </c>
      <c r="W24" s="131" t="n">
        <f aca="false">'SPEC DET FIXED INPUT PG'!P100</f>
        <v>0</v>
      </c>
      <c r="X24" s="131" t="n">
        <f aca="false">'SPEC DET FIXED INPUT PG'!Q100</f>
        <v>0</v>
      </c>
      <c r="Y24" s="131" t="n">
        <f aca="false">'SPEC DET FIXED INPUT PG'!R100</f>
        <v>0</v>
      </c>
      <c r="Z24" s="131" t="n">
        <f aca="false">'SPEC DET FIXED INPUT PG'!S100</f>
        <v>0</v>
      </c>
      <c r="AA24" s="131" t="n">
        <f aca="false">'SPEC DET FIXED INPUT PG'!T100</f>
        <v>0</v>
      </c>
      <c r="AB24" s="131" t="n">
        <f aca="false">'SPEC DET FIXED INPUT PG'!U100</f>
        <v>0</v>
      </c>
      <c r="AC24" s="131" t="n">
        <f aca="false">'SPEC DET FIXED INPUT PG'!V100</f>
        <v>0</v>
      </c>
      <c r="AD24" s="131" t="n">
        <f aca="false">'SPEC DET FIXED INPUT PG'!W100</f>
        <v>0</v>
      </c>
      <c r="AE24" s="131" t="n">
        <f aca="false">'SPEC DET FIXED INPUT PG'!X100</f>
        <v>0</v>
      </c>
      <c r="AF24" s="131" t="n">
        <f aca="false">'SPEC DET FIXED INPUT PG'!Y100</f>
        <v>0</v>
      </c>
      <c r="AG24" s="131" t="n">
        <f aca="false">'SPEC DET FIXED INPUT PG'!Z100</f>
        <v>0</v>
      </c>
      <c r="AH24" s="131" t="n">
        <f aca="false">SUM(AH22:AH23)</f>
        <v>153021</v>
      </c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  <c r="IW24" s="126"/>
    </row>
    <row r="25" customFormat="false" ht="9" hidden="false" customHeight="false" outlineLevel="0" collapsed="false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  <c r="IW25" s="126"/>
    </row>
    <row r="26" customFormat="false" ht="9" hidden="false" customHeight="false" outlineLevel="0" collapsed="false">
      <c r="A26" s="94" t="s">
        <v>105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9"/>
      <c r="AJ26" s="139"/>
      <c r="AK26" s="139"/>
      <c r="AL26" s="139"/>
      <c r="AM26" s="139"/>
    </row>
    <row r="27" customFormat="false" ht="9" hidden="false" customHeight="false" outlineLevel="0" collapsed="false">
      <c r="A27" s="95" t="s">
        <v>106</v>
      </c>
      <c r="D27" s="132"/>
      <c r="E27" s="132"/>
      <c r="F27" s="132"/>
      <c r="G27" s="132"/>
      <c r="H27" s="132"/>
      <c r="I27" s="132"/>
      <c r="J27" s="150" t="n">
        <f aca="false">'SPEC DET FIXED INPUT PG'!C94</f>
        <v>0</v>
      </c>
      <c r="K27" s="150" t="n">
        <f aca="false">'SPEC DET FIXED INPUT PG'!D94</f>
        <v>0</v>
      </c>
      <c r="L27" s="150" t="n">
        <f aca="false">'SPEC DET FIXED INPUT PG'!E94</f>
        <v>0</v>
      </c>
      <c r="M27" s="150" t="n">
        <f aca="false">'SPEC DET FIXED INPUT PG'!F94</f>
        <v>2.301</v>
      </c>
      <c r="N27" s="150" t="n">
        <f aca="false">'SPEC DET FIXED INPUT PG'!G94</f>
        <v>2.301</v>
      </c>
      <c r="O27" s="150" t="n">
        <f aca="false">'SPEC DET FIXED INPUT PG'!H94</f>
        <v>2.301</v>
      </c>
      <c r="P27" s="150" t="n">
        <f aca="false">'SPEC DET FIXED INPUT PG'!I94</f>
        <v>2.301</v>
      </c>
      <c r="Q27" s="150" t="n">
        <f aca="false">'SPEC DET FIXED INPUT PG'!J94</f>
        <v>2.301</v>
      </c>
      <c r="R27" s="150" t="n">
        <f aca="false">'SPEC DET FIXED INPUT PG'!K94</f>
        <v>2.301</v>
      </c>
      <c r="S27" s="150" t="n">
        <f aca="false">'SPEC DET FIXED INPUT PG'!L94</f>
        <v>2.301</v>
      </c>
      <c r="T27" s="150" t="n">
        <f aca="false">'SPEC DET FIXED INPUT PG'!M94</f>
        <v>0</v>
      </c>
      <c r="U27" s="150" t="n">
        <f aca="false">'SPEC DET FIXED INPUT PG'!N94</f>
        <v>0</v>
      </c>
      <c r="V27" s="150" t="n">
        <f aca="false">'SPEC DET FIXED INPUT PG'!O94</f>
        <v>0</v>
      </c>
      <c r="W27" s="150" t="n">
        <f aca="false">'SPEC DET FIXED INPUT PG'!P94</f>
        <v>0</v>
      </c>
      <c r="X27" s="150" t="n">
        <f aca="false">'SPEC DET FIXED INPUT PG'!Q94</f>
        <v>0</v>
      </c>
      <c r="Y27" s="150" t="n">
        <f aca="false">'SPEC DET FIXED INPUT PG'!R94</f>
        <v>0</v>
      </c>
      <c r="Z27" s="150" t="n">
        <f aca="false">'SPEC DET FIXED INPUT PG'!S94</f>
        <v>0</v>
      </c>
      <c r="AA27" s="150" t="n">
        <f aca="false">'SPEC DET FIXED INPUT PG'!T94</f>
        <v>0</v>
      </c>
      <c r="AB27" s="150" t="n">
        <f aca="false">'SPEC DET FIXED INPUT PG'!U94</f>
        <v>0</v>
      </c>
      <c r="AC27" s="150" t="n">
        <f aca="false">'SPEC DET FIXED INPUT PG'!V94</f>
        <v>0</v>
      </c>
      <c r="AD27" s="150" t="n">
        <f aca="false">'SPEC DET FIXED INPUT PG'!W94</f>
        <v>0</v>
      </c>
      <c r="AE27" s="150" t="n">
        <f aca="false">'SPEC DET FIXED INPUT PG'!X94</f>
        <v>0</v>
      </c>
      <c r="AF27" s="150" t="n">
        <f aca="false">'SPEC DET FIXED INPUT PG'!Y94</f>
        <v>0</v>
      </c>
      <c r="AG27" s="150" t="n">
        <f aca="false">'SPEC DET FIXED INPUT PG'!Z94</f>
        <v>0</v>
      </c>
      <c r="AH27" s="132"/>
      <c r="AI27" s="139"/>
      <c r="AJ27" s="139"/>
      <c r="AK27" s="139"/>
      <c r="AL27" s="139"/>
      <c r="AM27" s="139"/>
    </row>
    <row r="28" customFormat="false" ht="9" hidden="false" customHeight="false" outlineLevel="0" collapsed="false">
      <c r="A28" s="95" t="s">
        <v>107</v>
      </c>
      <c r="D28" s="132"/>
      <c r="E28" s="132"/>
      <c r="F28" s="132"/>
      <c r="G28" s="132"/>
      <c r="H28" s="132"/>
      <c r="I28" s="132"/>
      <c r="J28" s="150" t="n">
        <f aca="false">'SPEC DET FIXED INPUT PG'!C95</f>
        <v>0</v>
      </c>
      <c r="K28" s="150" t="n">
        <f aca="false">'SPEC DET FIXED INPUT PG'!D95</f>
        <v>0</v>
      </c>
      <c r="L28" s="150" t="n">
        <f aca="false">'SPEC DET FIXED INPUT PG'!E95</f>
        <v>0</v>
      </c>
      <c r="M28" s="150" t="n">
        <f aca="false">'SPEC DET FIXED INPUT PG'!F95</f>
        <v>2.33</v>
      </c>
      <c r="N28" s="150" t="n">
        <f aca="false">'SPEC DET FIXED INPUT PG'!G95</f>
        <v>2.33</v>
      </c>
      <c r="O28" s="150" t="n">
        <f aca="false">'SPEC DET FIXED INPUT PG'!H95</f>
        <v>2.33</v>
      </c>
      <c r="P28" s="150" t="n">
        <f aca="false">'SPEC DET FIXED INPUT PG'!I95</f>
        <v>2.33</v>
      </c>
      <c r="Q28" s="150" t="n">
        <f aca="false">'SPEC DET FIXED INPUT PG'!J95</f>
        <v>2.33</v>
      </c>
      <c r="R28" s="150" t="n">
        <f aca="false">'SPEC DET FIXED INPUT PG'!K95</f>
        <v>2.33</v>
      </c>
      <c r="S28" s="150" t="n">
        <f aca="false">'SPEC DET FIXED INPUT PG'!L95</f>
        <v>2.33</v>
      </c>
      <c r="T28" s="150" t="n">
        <f aca="false">'SPEC DET FIXED INPUT PG'!M95</f>
        <v>0</v>
      </c>
      <c r="U28" s="150" t="n">
        <f aca="false">'SPEC DET FIXED INPUT PG'!N95</f>
        <v>0</v>
      </c>
      <c r="V28" s="150" t="n">
        <f aca="false">'SPEC DET FIXED INPUT PG'!O95</f>
        <v>0</v>
      </c>
      <c r="W28" s="150" t="n">
        <f aca="false">'SPEC DET FIXED INPUT PG'!P95</f>
        <v>0</v>
      </c>
      <c r="X28" s="150" t="n">
        <f aca="false">'SPEC DET FIXED INPUT PG'!Q95</f>
        <v>0</v>
      </c>
      <c r="Y28" s="150" t="n">
        <f aca="false">'SPEC DET FIXED INPUT PG'!R95</f>
        <v>0</v>
      </c>
      <c r="Z28" s="150" t="n">
        <f aca="false">'SPEC DET FIXED INPUT PG'!S95</f>
        <v>0</v>
      </c>
      <c r="AA28" s="150" t="n">
        <f aca="false">'SPEC DET FIXED INPUT PG'!T95</f>
        <v>0</v>
      </c>
      <c r="AB28" s="150" t="n">
        <f aca="false">'SPEC DET FIXED INPUT PG'!U95</f>
        <v>0</v>
      </c>
      <c r="AC28" s="150" t="n">
        <f aca="false">'SPEC DET FIXED INPUT PG'!V95</f>
        <v>0</v>
      </c>
      <c r="AD28" s="150" t="n">
        <f aca="false">'SPEC DET FIXED INPUT PG'!W95</f>
        <v>0</v>
      </c>
      <c r="AE28" s="150" t="n">
        <f aca="false">'SPEC DET FIXED INPUT PG'!X95</f>
        <v>0</v>
      </c>
      <c r="AF28" s="150" t="n">
        <f aca="false">'SPEC DET FIXED INPUT PG'!Y95</f>
        <v>0</v>
      </c>
      <c r="AG28" s="150" t="n">
        <f aca="false">'SPEC DET FIXED INPUT PG'!Z95</f>
        <v>0</v>
      </c>
      <c r="AH28" s="132"/>
      <c r="AI28" s="139"/>
      <c r="AJ28" s="139"/>
      <c r="AK28" s="139"/>
      <c r="AL28" s="139"/>
      <c r="AM28" s="139"/>
    </row>
    <row r="29" customFormat="false" ht="9" hidden="false" customHeight="false" outlineLevel="0" collapsed="false"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9"/>
      <c r="AJ29" s="139"/>
      <c r="AK29" s="139"/>
      <c r="AL29" s="139"/>
      <c r="AM29" s="139"/>
    </row>
    <row r="30" customFormat="false" ht="9" hidden="false" customHeight="false" outlineLevel="0" collapsed="false"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9"/>
      <c r="AJ30" s="139"/>
      <c r="AK30" s="139"/>
      <c r="AL30" s="139"/>
      <c r="AM30" s="139"/>
    </row>
    <row r="31" customFormat="false" ht="9" hidden="false" customHeight="false" outlineLevel="0" collapsed="false">
      <c r="A31" s="149" t="s">
        <v>110</v>
      </c>
      <c r="B31" s="137"/>
      <c r="D31" s="132"/>
      <c r="E31" s="132"/>
      <c r="F31" s="132"/>
      <c r="G31" s="132"/>
      <c r="H31" s="132"/>
      <c r="I31" s="128"/>
      <c r="J31" s="128" t="n">
        <f aca="false">J19</f>
        <v>37257</v>
      </c>
      <c r="K31" s="128" t="n">
        <f aca="false">K19</f>
        <v>37288</v>
      </c>
      <c r="L31" s="128" t="n">
        <f aca="false">L19</f>
        <v>37316</v>
      </c>
      <c r="M31" s="128" t="n">
        <f aca="false">M19</f>
        <v>37347</v>
      </c>
      <c r="N31" s="128" t="n">
        <f aca="false">N19</f>
        <v>37377</v>
      </c>
      <c r="O31" s="128" t="n">
        <f aca="false">O19</f>
        <v>37408</v>
      </c>
      <c r="P31" s="128" t="n">
        <f aca="false">P19</f>
        <v>37438</v>
      </c>
      <c r="Q31" s="128" t="n">
        <f aca="false">Q19</f>
        <v>37469</v>
      </c>
      <c r="R31" s="128" t="n">
        <f aca="false">R19</f>
        <v>37500</v>
      </c>
      <c r="S31" s="128" t="n">
        <f aca="false">S19</f>
        <v>37530</v>
      </c>
      <c r="T31" s="128" t="n">
        <f aca="false">T19</f>
        <v>37561</v>
      </c>
      <c r="U31" s="128" t="n">
        <f aca="false">U19</f>
        <v>37591</v>
      </c>
      <c r="V31" s="128" t="n">
        <f aca="false">V19</f>
        <v>37622</v>
      </c>
      <c r="W31" s="128" t="n">
        <f aca="false">W19</f>
        <v>37653</v>
      </c>
      <c r="X31" s="128" t="n">
        <f aca="false">X19</f>
        <v>37681</v>
      </c>
      <c r="Y31" s="128" t="n">
        <f aca="false">Y19</f>
        <v>37712</v>
      </c>
      <c r="Z31" s="128" t="n">
        <f aca="false">Z19</f>
        <v>37742</v>
      </c>
      <c r="AA31" s="128" t="n">
        <f aca="false">AA19</f>
        <v>37773</v>
      </c>
      <c r="AB31" s="128" t="n">
        <f aca="false">AB19</f>
        <v>37803</v>
      </c>
      <c r="AC31" s="128" t="n">
        <f aca="false">AC19</f>
        <v>37834</v>
      </c>
      <c r="AD31" s="128" t="n">
        <f aca="false">AD19</f>
        <v>37865</v>
      </c>
      <c r="AE31" s="128" t="n">
        <f aca="false">AE19</f>
        <v>37895</v>
      </c>
      <c r="AF31" s="128" t="n">
        <f aca="false">AF19</f>
        <v>37926</v>
      </c>
      <c r="AG31" s="128" t="n">
        <f aca="false">AG19</f>
        <v>37956</v>
      </c>
      <c r="AH31" s="129" t="s">
        <v>87</v>
      </c>
      <c r="AI31" s="139"/>
      <c r="AJ31" s="139"/>
      <c r="AK31" s="139"/>
      <c r="AL31" s="139"/>
      <c r="AM31" s="139"/>
    </row>
    <row r="32" customFormat="false" ht="9" hidden="false" customHeight="false" outlineLevel="0" collapsed="false">
      <c r="A32" s="130" t="s">
        <v>93</v>
      </c>
      <c r="B32" s="130"/>
      <c r="C32" s="130"/>
      <c r="D32" s="135"/>
      <c r="E32" s="135"/>
      <c r="F32" s="135"/>
      <c r="G32" s="135"/>
      <c r="H32" s="135"/>
      <c r="I32" s="135"/>
      <c r="J32" s="135" t="n">
        <f aca="false">'SPEC DET FIXED INPUT PG'!C114</f>
        <v>0</v>
      </c>
      <c r="K32" s="135" t="n">
        <f aca="false">'SPEC DET FIXED INPUT PG'!D114</f>
        <v>0</v>
      </c>
      <c r="L32" s="135" t="n">
        <f aca="false">'SPEC DET FIXED INPUT PG'!E114</f>
        <v>0</v>
      </c>
      <c r="M32" s="135" t="n">
        <f aca="false">'SPEC DET FIXED INPUT PG'!F114</f>
        <v>0</v>
      </c>
      <c r="N32" s="135" t="n">
        <f aca="false">'SPEC DET FIXED INPUT PG'!G114</f>
        <v>0</v>
      </c>
      <c r="O32" s="135" t="n">
        <f aca="false">'SPEC DET FIXED INPUT PG'!H114</f>
        <v>0</v>
      </c>
      <c r="P32" s="135" t="n">
        <f aca="false">'SPEC DET FIXED INPUT PG'!I114</f>
        <v>0</v>
      </c>
      <c r="Q32" s="135" t="n">
        <f aca="false">'SPEC DET FIXED INPUT PG'!J114</f>
        <v>0</v>
      </c>
      <c r="R32" s="135" t="n">
        <f aca="false">'SPEC DET FIXED INPUT PG'!K114</f>
        <v>0</v>
      </c>
      <c r="S32" s="135" t="n">
        <f aca="false">'SPEC DET FIXED INPUT PG'!L114</f>
        <v>0</v>
      </c>
      <c r="T32" s="135" t="n">
        <f aca="false">'SPEC DET FIXED INPUT PG'!M114</f>
        <v>0</v>
      </c>
      <c r="U32" s="135" t="n">
        <f aca="false">'SPEC DET FIXED INPUT PG'!N114</f>
        <v>0</v>
      </c>
      <c r="V32" s="135" t="n">
        <f aca="false">'SPEC DET FIXED INPUT PG'!O114</f>
        <v>0</v>
      </c>
      <c r="W32" s="135" t="n">
        <f aca="false">'SPEC DET FIXED INPUT PG'!P114</f>
        <v>0</v>
      </c>
      <c r="X32" s="135" t="n">
        <f aca="false">'SPEC DET FIXED INPUT PG'!Q114</f>
        <v>0</v>
      </c>
      <c r="Y32" s="135" t="n">
        <f aca="false">'SPEC DET FIXED INPUT PG'!R114</f>
        <v>0</v>
      </c>
      <c r="Z32" s="135" t="n">
        <f aca="false">'SPEC DET FIXED INPUT PG'!S114</f>
        <v>0</v>
      </c>
      <c r="AA32" s="135" t="n">
        <f aca="false">'SPEC DET FIXED INPUT PG'!T114</f>
        <v>0</v>
      </c>
      <c r="AB32" s="135" t="n">
        <f aca="false">'SPEC DET FIXED INPUT PG'!U114</f>
        <v>0</v>
      </c>
      <c r="AC32" s="135" t="n">
        <f aca="false">'SPEC DET FIXED INPUT PG'!V114</f>
        <v>0</v>
      </c>
      <c r="AD32" s="135" t="n">
        <f aca="false">'SPEC DET FIXED INPUT PG'!W114</f>
        <v>0</v>
      </c>
      <c r="AE32" s="135" t="n">
        <f aca="false">'SPEC DET FIXED INPUT PG'!X114</f>
        <v>0</v>
      </c>
      <c r="AF32" s="135" t="n">
        <f aca="false">'SPEC DET FIXED INPUT PG'!Y114</f>
        <v>0</v>
      </c>
      <c r="AG32" s="135" t="n">
        <f aca="false">'SPEC DET FIXED INPUT PG'!Z114</f>
        <v>0</v>
      </c>
      <c r="AH32" s="136"/>
      <c r="AI32" s="136"/>
      <c r="AJ32" s="136"/>
      <c r="AK32" s="136"/>
      <c r="AL32" s="136"/>
      <c r="AM32" s="136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9" hidden="false" customHeight="false" outlineLevel="0" collapsed="false">
      <c r="A33" s="74" t="s">
        <v>101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9"/>
      <c r="AJ33" s="139"/>
      <c r="AK33" s="139"/>
      <c r="AL33" s="139"/>
      <c r="AM33" s="139"/>
    </row>
    <row r="34" customFormat="false" ht="9" hidden="false" customHeight="false" outlineLevel="0" collapsed="false">
      <c r="A34" s="108" t="s">
        <v>102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J36-J35</f>
        <v>167182</v>
      </c>
      <c r="K34" s="108" t="n">
        <f aca="false">K36-K35</f>
        <v>150568</v>
      </c>
      <c r="L34" s="108" t="n">
        <f aca="false">L36-L35</f>
        <v>166295</v>
      </c>
      <c r="M34" s="108" t="n">
        <f aca="false">M36-M35</f>
        <v>25283</v>
      </c>
      <c r="N34" s="108" t="n">
        <f aca="false">N36-N35</f>
        <v>26115</v>
      </c>
      <c r="O34" s="108" t="n">
        <f aca="false">O36-O35</f>
        <v>25215</v>
      </c>
      <c r="P34" s="108" t="n">
        <f aca="false">P36-P35</f>
        <v>25997</v>
      </c>
      <c r="Q34" s="108" t="n">
        <f aca="false">Q36-Q35</f>
        <v>25937</v>
      </c>
      <c r="R34" s="116" t="n">
        <f aca="false">R36-R35</f>
        <v>25042</v>
      </c>
      <c r="S34" s="116" t="n">
        <f aca="false">S36-S35</f>
        <v>25816</v>
      </c>
      <c r="T34" s="116" t="n">
        <f aca="false">T36-T35</f>
        <v>0</v>
      </c>
      <c r="U34" s="116" t="n">
        <f aca="false">U36-U35</f>
        <v>0</v>
      </c>
      <c r="V34" s="116" t="n">
        <f aca="false">V36-V35</f>
        <v>0</v>
      </c>
      <c r="W34" s="116" t="n">
        <f aca="false">W36-W35</f>
        <v>0</v>
      </c>
      <c r="X34" s="116" t="n">
        <f aca="false">X36-X35</f>
        <v>0</v>
      </c>
      <c r="Y34" s="116" t="n">
        <f aca="false">Y36-Y35</f>
        <v>0</v>
      </c>
      <c r="Z34" s="116" t="n">
        <f aca="false">Z36-Z35</f>
        <v>0</v>
      </c>
      <c r="AA34" s="116" t="n">
        <f aca="false">AA36-AA35</f>
        <v>0</v>
      </c>
      <c r="AB34" s="116" t="n">
        <f aca="false">AB36-AB35</f>
        <v>0</v>
      </c>
      <c r="AC34" s="116" t="n">
        <f aca="false">AC36-AC35</f>
        <v>0</v>
      </c>
      <c r="AD34" s="116" t="n">
        <f aca="false">AD36-AD35</f>
        <v>0</v>
      </c>
      <c r="AE34" s="116" t="n">
        <f aca="false">AE36-AE35</f>
        <v>0</v>
      </c>
      <c r="AF34" s="116" t="n">
        <f aca="false">AF36-AF35</f>
        <v>0</v>
      </c>
      <c r="AG34" s="116"/>
      <c r="AH34" s="116" t="n">
        <f aca="false">SUM(J34:AG34)</f>
        <v>663450</v>
      </c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</row>
    <row r="35" customFormat="false" ht="9" hidden="false" customHeight="false" outlineLevel="0" collapsed="false">
      <c r="A35" s="108" t="s">
        <v>103</v>
      </c>
      <c r="B35" s="108"/>
      <c r="C35" s="108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 t="n">
        <f aca="false">SUM(J35:AG35)</f>
        <v>0</v>
      </c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</row>
    <row r="36" customFormat="false" ht="9" hidden="false" customHeight="false" outlineLevel="0" collapsed="false">
      <c r="A36" s="131" t="s">
        <v>111</v>
      </c>
      <c r="B36" s="131"/>
      <c r="C36" s="131"/>
      <c r="D36" s="131"/>
      <c r="E36" s="131"/>
      <c r="F36" s="131"/>
      <c r="G36" s="131"/>
      <c r="H36" s="131"/>
      <c r="I36" s="131"/>
      <c r="J36" s="131" t="n">
        <f aca="false">'SPEC DET FIXED INPUT PG'!C140</f>
        <v>167182</v>
      </c>
      <c r="K36" s="131" t="n">
        <f aca="false">'SPEC DET FIXED INPUT PG'!D140</f>
        <v>150568</v>
      </c>
      <c r="L36" s="131" t="n">
        <f aca="false">'SPEC DET FIXED INPUT PG'!E140</f>
        <v>166295</v>
      </c>
      <c r="M36" s="131" t="n">
        <f aca="false">'SPEC DET FIXED INPUT PG'!F140</f>
        <v>25283</v>
      </c>
      <c r="N36" s="131" t="n">
        <f aca="false">'SPEC DET FIXED INPUT PG'!G140</f>
        <v>26115</v>
      </c>
      <c r="O36" s="131" t="n">
        <f aca="false">'SPEC DET FIXED INPUT PG'!H140</f>
        <v>25215</v>
      </c>
      <c r="P36" s="131" t="n">
        <f aca="false">'SPEC DET FIXED INPUT PG'!I140</f>
        <v>25997</v>
      </c>
      <c r="Q36" s="131" t="n">
        <f aca="false">'SPEC DET FIXED INPUT PG'!J140</f>
        <v>25937</v>
      </c>
      <c r="R36" s="131" t="n">
        <f aca="false">'SPEC DET FIXED INPUT PG'!K140</f>
        <v>25042</v>
      </c>
      <c r="S36" s="131" t="n">
        <f aca="false">'SPEC DET FIXED INPUT PG'!L140</f>
        <v>25816</v>
      </c>
      <c r="T36" s="131" t="n">
        <f aca="false">'SPEC DET FIXED INPUT PG'!M140</f>
        <v>0</v>
      </c>
      <c r="U36" s="131" t="n">
        <f aca="false">'SPEC DET FIXED INPUT PG'!N140</f>
        <v>0</v>
      </c>
      <c r="V36" s="131" t="n">
        <f aca="false">'SPEC DET FIXED INPUT PG'!O140</f>
        <v>0</v>
      </c>
      <c r="W36" s="131" t="n">
        <f aca="false">'SPEC DET FIXED INPUT PG'!P140</f>
        <v>0</v>
      </c>
      <c r="X36" s="131" t="n">
        <f aca="false">'SPEC DET FIXED INPUT PG'!Q140</f>
        <v>0</v>
      </c>
      <c r="Y36" s="131" t="n">
        <f aca="false">'SPEC DET FIXED INPUT PG'!R140</f>
        <v>0</v>
      </c>
      <c r="Z36" s="131" t="n">
        <f aca="false">'SPEC DET FIXED INPUT PG'!S140</f>
        <v>0</v>
      </c>
      <c r="AA36" s="131" t="n">
        <f aca="false">'SPEC DET FIXED INPUT PG'!T140</f>
        <v>0</v>
      </c>
      <c r="AB36" s="131" t="n">
        <f aca="false">'SPEC DET FIXED INPUT PG'!U140</f>
        <v>0</v>
      </c>
      <c r="AC36" s="131" t="n">
        <f aca="false">'SPEC DET FIXED INPUT PG'!V140</f>
        <v>0</v>
      </c>
      <c r="AD36" s="131" t="n">
        <f aca="false">'SPEC DET FIXED INPUT PG'!W140</f>
        <v>0</v>
      </c>
      <c r="AE36" s="131" t="n">
        <f aca="false">'SPEC DET FIXED INPUT PG'!X140</f>
        <v>0</v>
      </c>
      <c r="AF36" s="131" t="n">
        <f aca="false">'SPEC DET FIXED INPUT PG'!Y140</f>
        <v>0</v>
      </c>
      <c r="AG36" s="131" t="n">
        <f aca="false">'SPEC DET FIXED INPUT PG'!Z140</f>
        <v>0</v>
      </c>
      <c r="AH36" s="131" t="n">
        <f aca="false">SUM(AH34:AH35)</f>
        <v>663450</v>
      </c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</row>
    <row r="38" customFormat="false" ht="9" hidden="false" customHeight="false" outlineLevel="0" collapsed="false">
      <c r="A38" s="94" t="s">
        <v>105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  <c r="IW38" s="126"/>
    </row>
    <row r="39" customFormat="false" ht="9" hidden="false" customHeight="false" outlineLevel="0" collapsed="false">
      <c r="A39" s="95" t="s">
        <v>106</v>
      </c>
      <c r="B39" s="126"/>
      <c r="C39" s="126"/>
      <c r="D39" s="126"/>
      <c r="E39" s="126"/>
      <c r="F39" s="126"/>
      <c r="G39" s="126"/>
      <c r="H39" s="126"/>
      <c r="I39" s="126"/>
      <c r="J39" s="150" t="n">
        <f aca="false">'SPEC DET FIXED INPUT PG'!C134</f>
        <v>4.2578</v>
      </c>
      <c r="K39" s="150" t="n">
        <f aca="false">'SPEC DET FIXED INPUT PG'!D134</f>
        <v>4.2578</v>
      </c>
      <c r="L39" s="150" t="n">
        <f aca="false">'SPEC DET FIXED INPUT PG'!E134</f>
        <v>4.2578</v>
      </c>
      <c r="M39" s="150" t="n">
        <f aca="false">'SPEC DET FIXED INPUT PG'!F134</f>
        <v>3.2256</v>
      </c>
      <c r="N39" s="150" t="n">
        <f aca="false">'SPEC DET FIXED INPUT PG'!G134</f>
        <v>3.2256</v>
      </c>
      <c r="O39" s="150" t="n">
        <f aca="false">'SPEC DET FIXED INPUT PG'!H134</f>
        <v>3.2256</v>
      </c>
      <c r="P39" s="150" t="n">
        <f aca="false">'SPEC DET FIXED INPUT PG'!I134</f>
        <v>3.2256</v>
      </c>
      <c r="Q39" s="150" t="n">
        <f aca="false">'SPEC DET FIXED INPUT PG'!J134</f>
        <v>3.2256</v>
      </c>
      <c r="R39" s="150" t="n">
        <f aca="false">'SPEC DET FIXED INPUT PG'!K134</f>
        <v>3.2256</v>
      </c>
      <c r="S39" s="150" t="n">
        <f aca="false">'SPEC DET FIXED INPUT PG'!L134</f>
        <v>3.2256</v>
      </c>
      <c r="T39" s="150" t="n">
        <f aca="false">'SPEC DET FIXED INPUT PG'!M134</f>
        <v>0</v>
      </c>
      <c r="U39" s="150" t="n">
        <f aca="false">'SPEC DET FIXED INPUT PG'!N134</f>
        <v>0</v>
      </c>
      <c r="V39" s="150" t="n">
        <f aca="false">'SPEC DET FIXED INPUT PG'!O134</f>
        <v>0</v>
      </c>
      <c r="W39" s="150" t="n">
        <f aca="false">'SPEC DET FIXED INPUT PG'!P134</f>
        <v>0</v>
      </c>
      <c r="X39" s="150" t="n">
        <f aca="false">'SPEC DET FIXED INPUT PG'!Q134</f>
        <v>0</v>
      </c>
      <c r="Y39" s="150" t="n">
        <f aca="false">'SPEC DET FIXED INPUT PG'!R134</f>
        <v>0</v>
      </c>
      <c r="Z39" s="150" t="n">
        <f aca="false">'SPEC DET FIXED INPUT PG'!S134</f>
        <v>0</v>
      </c>
      <c r="AA39" s="150" t="n">
        <f aca="false">'SPEC DET FIXED INPUT PG'!T134</f>
        <v>0</v>
      </c>
      <c r="AB39" s="150" t="n">
        <f aca="false">'SPEC DET FIXED INPUT PG'!U134</f>
        <v>0</v>
      </c>
      <c r="AC39" s="150" t="n">
        <f aca="false">'SPEC DET FIXED INPUT PG'!V134</f>
        <v>0</v>
      </c>
      <c r="AD39" s="150" t="n">
        <f aca="false">'SPEC DET FIXED INPUT PG'!W134</f>
        <v>0</v>
      </c>
      <c r="AE39" s="150" t="n">
        <f aca="false">'SPEC DET FIXED INPUT PG'!X134</f>
        <v>0</v>
      </c>
      <c r="AF39" s="150" t="n">
        <f aca="false">'SPEC DET FIXED INPUT PG'!Y134</f>
        <v>0</v>
      </c>
      <c r="AG39" s="150" t="n">
        <f aca="false">'SPEC DET FIXED INPUT PG'!Z134</f>
        <v>0</v>
      </c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  <c r="IW39" s="126"/>
    </row>
    <row r="40" customFormat="false" ht="9" hidden="false" customHeight="false" outlineLevel="0" collapsed="false">
      <c r="A40" s="95" t="s">
        <v>107</v>
      </c>
      <c r="B40" s="126"/>
      <c r="C40" s="126"/>
      <c r="D40" s="126"/>
      <c r="E40" s="126"/>
      <c r="F40" s="126"/>
      <c r="G40" s="126"/>
      <c r="H40" s="126"/>
      <c r="I40" s="126"/>
      <c r="J40" s="150" t="n">
        <f aca="false">'SPEC DET FIXED INPUT PG'!C135</f>
        <v>4.3778</v>
      </c>
      <c r="K40" s="150" t="n">
        <f aca="false">'SPEC DET FIXED INPUT PG'!D135</f>
        <v>4.3778</v>
      </c>
      <c r="L40" s="150" t="n">
        <f aca="false">'SPEC DET FIXED INPUT PG'!E135</f>
        <v>4.3778</v>
      </c>
      <c r="M40" s="150" t="n">
        <f aca="false">'SPEC DET FIXED INPUT PG'!F135</f>
        <v>3.2469</v>
      </c>
      <c r="N40" s="150" t="n">
        <f aca="false">'SPEC DET FIXED INPUT PG'!G135</f>
        <v>3.2469</v>
      </c>
      <c r="O40" s="150" t="n">
        <f aca="false">'SPEC DET FIXED INPUT PG'!H135</f>
        <v>3.2469</v>
      </c>
      <c r="P40" s="150" t="n">
        <f aca="false">'SPEC DET FIXED INPUT PG'!I135</f>
        <v>3.2469</v>
      </c>
      <c r="Q40" s="150" t="n">
        <f aca="false">'SPEC DET FIXED INPUT PG'!J135</f>
        <v>3.2469</v>
      </c>
      <c r="R40" s="150" t="n">
        <f aca="false">'SPEC DET FIXED INPUT PG'!K135</f>
        <v>3.2469</v>
      </c>
      <c r="S40" s="150" t="n">
        <f aca="false">'SPEC DET FIXED INPUT PG'!L135</f>
        <v>3.2469</v>
      </c>
      <c r="T40" s="150" t="n">
        <f aca="false">'SPEC DET FIXED INPUT PG'!M135</f>
        <v>0</v>
      </c>
      <c r="U40" s="150" t="n">
        <f aca="false">'SPEC DET FIXED INPUT PG'!N135</f>
        <v>0</v>
      </c>
      <c r="V40" s="150" t="n">
        <f aca="false">'SPEC DET FIXED INPUT PG'!O135</f>
        <v>0</v>
      </c>
      <c r="W40" s="150" t="n">
        <f aca="false">'SPEC DET FIXED INPUT PG'!P135</f>
        <v>0</v>
      </c>
      <c r="X40" s="150" t="n">
        <f aca="false">'SPEC DET FIXED INPUT PG'!Q135</f>
        <v>0</v>
      </c>
      <c r="Y40" s="150" t="n">
        <f aca="false">'SPEC DET FIXED INPUT PG'!R135</f>
        <v>0</v>
      </c>
      <c r="Z40" s="150" t="n">
        <f aca="false">'SPEC DET FIXED INPUT PG'!S135</f>
        <v>0</v>
      </c>
      <c r="AA40" s="150" t="n">
        <f aca="false">'SPEC DET FIXED INPUT PG'!T135</f>
        <v>0</v>
      </c>
      <c r="AB40" s="150" t="n">
        <f aca="false">'SPEC DET FIXED INPUT PG'!U135</f>
        <v>0</v>
      </c>
      <c r="AC40" s="150" t="n">
        <f aca="false">'SPEC DET FIXED INPUT PG'!V135</f>
        <v>0</v>
      </c>
      <c r="AD40" s="150" t="n">
        <f aca="false">'SPEC DET FIXED INPUT PG'!W135</f>
        <v>0</v>
      </c>
      <c r="AE40" s="150" t="n">
        <f aca="false">'SPEC DET FIXED INPUT PG'!X135</f>
        <v>0</v>
      </c>
      <c r="AF40" s="150" t="n">
        <f aca="false">'SPEC DET FIXED INPUT PG'!Y135</f>
        <v>0</v>
      </c>
      <c r="AG40" s="150" t="n">
        <f aca="false">'SPEC DET FIXED INPUT PG'!Z135</f>
        <v>0</v>
      </c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9" hidden="false" customHeight="false" outlineLevel="0" collapsed="false">
      <c r="A41" s="9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  <c r="IW41" s="126"/>
    </row>
    <row r="42" customFormat="false" ht="9" hidden="false" customHeight="false" outlineLevel="0" collapsed="false">
      <c r="A42" s="95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  <c r="IW42" s="126"/>
    </row>
    <row r="43" customFormat="false" ht="9" hidden="false" customHeight="false" outlineLevel="0" collapsed="false">
      <c r="A43" s="149" t="s">
        <v>112</v>
      </c>
      <c r="B43" s="137"/>
      <c r="D43" s="132"/>
      <c r="E43" s="132"/>
      <c r="F43" s="132"/>
      <c r="G43" s="132"/>
      <c r="H43" s="132"/>
      <c r="I43" s="128"/>
      <c r="J43" s="128" t="n">
        <f aca="false">J31</f>
        <v>37257</v>
      </c>
      <c r="K43" s="128" t="n">
        <f aca="false">K31</f>
        <v>37288</v>
      </c>
      <c r="L43" s="128" t="n">
        <f aca="false">L31</f>
        <v>37316</v>
      </c>
      <c r="M43" s="128" t="n">
        <f aca="false">M31</f>
        <v>37347</v>
      </c>
      <c r="N43" s="128" t="n">
        <f aca="false">N31</f>
        <v>37377</v>
      </c>
      <c r="O43" s="128" t="n">
        <f aca="false">O31</f>
        <v>37408</v>
      </c>
      <c r="P43" s="128" t="n">
        <f aca="false">P31</f>
        <v>37438</v>
      </c>
      <c r="Q43" s="128" t="n">
        <f aca="false">Q31</f>
        <v>37469</v>
      </c>
      <c r="R43" s="128" t="n">
        <f aca="false">R31</f>
        <v>37500</v>
      </c>
      <c r="S43" s="128" t="n">
        <f aca="false">S31</f>
        <v>37530</v>
      </c>
      <c r="T43" s="128" t="n">
        <f aca="false">T31</f>
        <v>37561</v>
      </c>
      <c r="U43" s="128" t="n">
        <f aca="false">U31</f>
        <v>37591</v>
      </c>
      <c r="V43" s="128" t="n">
        <f aca="false">V31</f>
        <v>37622</v>
      </c>
      <c r="W43" s="128" t="n">
        <f aca="false">W31</f>
        <v>37653</v>
      </c>
      <c r="X43" s="128" t="n">
        <f aca="false">X31</f>
        <v>37681</v>
      </c>
      <c r="Y43" s="128" t="n">
        <f aca="false">Y31</f>
        <v>37712</v>
      </c>
      <c r="Z43" s="128" t="n">
        <f aca="false">Z31</f>
        <v>37742</v>
      </c>
      <c r="AA43" s="128" t="n">
        <f aca="false">AA31</f>
        <v>37773</v>
      </c>
      <c r="AB43" s="128" t="n">
        <f aca="false">AB31</f>
        <v>37803</v>
      </c>
      <c r="AC43" s="128" t="n">
        <f aca="false">AC31</f>
        <v>37834</v>
      </c>
      <c r="AD43" s="128" t="n">
        <f aca="false">AD31</f>
        <v>37865</v>
      </c>
      <c r="AE43" s="128" t="n">
        <f aca="false">AE31</f>
        <v>37895</v>
      </c>
      <c r="AF43" s="128" t="n">
        <f aca="false">AF31</f>
        <v>37926</v>
      </c>
      <c r="AG43" s="128" t="n">
        <f aca="false">AG31</f>
        <v>37956</v>
      </c>
      <c r="AH43" s="129" t="s">
        <v>87</v>
      </c>
      <c r="AI43" s="139"/>
      <c r="AJ43" s="139"/>
      <c r="AK43" s="139"/>
      <c r="AL43" s="139"/>
      <c r="AM43" s="139"/>
    </row>
    <row r="44" customFormat="false" ht="9" hidden="false" customHeight="false" outlineLevel="0" collapsed="false">
      <c r="A44" s="130" t="s">
        <v>93</v>
      </c>
      <c r="B44" s="130"/>
      <c r="C44" s="130"/>
      <c r="D44" s="135"/>
      <c r="E44" s="135"/>
      <c r="F44" s="135"/>
      <c r="G44" s="135"/>
      <c r="H44" s="135"/>
      <c r="I44" s="135"/>
      <c r="J44" s="135" t="n">
        <f aca="false">'SPEC DET FIXED INPUT PG'!C10</f>
        <v>0</v>
      </c>
      <c r="K44" s="135" t="n">
        <f aca="false">'SPEC DET FIXED INPUT PG'!D10</f>
        <v>0</v>
      </c>
      <c r="L44" s="135" t="n">
        <f aca="false">'SPEC DET FIXED INPUT PG'!E10</f>
        <v>0</v>
      </c>
      <c r="M44" s="135" t="n">
        <f aca="false">'SPEC DET FIXED INPUT PG'!F10</f>
        <v>0</v>
      </c>
      <c r="N44" s="135" t="n">
        <f aca="false">'SPEC DET FIXED INPUT PG'!G10</f>
        <v>0</v>
      </c>
      <c r="O44" s="135" t="n">
        <f aca="false">'SPEC DET FIXED INPUT PG'!H10</f>
        <v>0</v>
      </c>
      <c r="P44" s="135" t="n">
        <f aca="false">'SPEC DET FIXED INPUT PG'!I10</f>
        <v>0</v>
      </c>
      <c r="Q44" s="135" t="n">
        <f aca="false">'SPEC DET FIXED INPUT PG'!J10</f>
        <v>0</v>
      </c>
      <c r="R44" s="135" t="n">
        <f aca="false">'SPEC DET FIXED INPUT PG'!K10</f>
        <v>0</v>
      </c>
      <c r="S44" s="135" t="n">
        <f aca="false">'SPEC DET FIXED INPUT PG'!L10</f>
        <v>0</v>
      </c>
      <c r="T44" s="135" t="n">
        <f aca="false">'SPEC DET FIXED INPUT PG'!M10</f>
        <v>0</v>
      </c>
      <c r="U44" s="135" t="n">
        <f aca="false">'SPEC DET FIXED INPUT PG'!N10</f>
        <v>0</v>
      </c>
      <c r="V44" s="135" t="n">
        <f aca="false">'SPEC DET FIXED INPUT PG'!O10</f>
        <v>0</v>
      </c>
      <c r="W44" s="135" t="n">
        <f aca="false">'SPEC DET FIXED INPUT PG'!P10</f>
        <v>0</v>
      </c>
      <c r="X44" s="135" t="n">
        <f aca="false">'SPEC DET FIXED INPUT PG'!Q10</f>
        <v>0</v>
      </c>
      <c r="Y44" s="135" t="n">
        <f aca="false">'SPEC DET FIXED INPUT PG'!R10</f>
        <v>0</v>
      </c>
      <c r="Z44" s="135" t="n">
        <f aca="false">'SPEC DET FIXED INPUT PG'!S10</f>
        <v>0</v>
      </c>
      <c r="AA44" s="135" t="n">
        <f aca="false">'SPEC DET FIXED INPUT PG'!T10</f>
        <v>0</v>
      </c>
      <c r="AB44" s="135" t="n">
        <f aca="false">'SPEC DET FIXED INPUT PG'!U10</f>
        <v>0</v>
      </c>
      <c r="AC44" s="135" t="n">
        <f aca="false">'SPEC DET FIXED INPUT PG'!V10</f>
        <v>0</v>
      </c>
      <c r="AD44" s="135" t="n">
        <f aca="false">'SPEC DET FIXED INPUT PG'!W10</f>
        <v>0</v>
      </c>
      <c r="AE44" s="135" t="n">
        <f aca="false">'SPEC DET FIXED INPUT PG'!X10</f>
        <v>0</v>
      </c>
      <c r="AF44" s="135" t="n">
        <f aca="false">'SPEC DET FIXED INPUT PG'!Y10</f>
        <v>0</v>
      </c>
      <c r="AG44" s="135" t="n">
        <f aca="false">'SPEC DET FIXED INPUT PG'!Z10</f>
        <v>0</v>
      </c>
      <c r="AH44" s="136"/>
      <c r="AI44" s="136"/>
      <c r="AJ44" s="136"/>
      <c r="AK44" s="136"/>
      <c r="AL44" s="136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137"/>
      <c r="GJ44" s="137"/>
      <c r="GK44" s="137"/>
      <c r="GL44" s="137"/>
      <c r="GM44" s="137"/>
      <c r="GN44" s="137"/>
      <c r="GO44" s="137"/>
      <c r="GP44" s="137"/>
      <c r="GQ44" s="137"/>
      <c r="GR44" s="137"/>
      <c r="GS44" s="137"/>
      <c r="GT44" s="137"/>
      <c r="GU44" s="137"/>
      <c r="GV44" s="137"/>
      <c r="GW44" s="137"/>
      <c r="GX44" s="137"/>
      <c r="GY44" s="137"/>
      <c r="GZ44" s="137"/>
      <c r="HA44" s="137"/>
      <c r="HB44" s="137"/>
      <c r="HC44" s="137"/>
      <c r="HD44" s="137"/>
      <c r="HE44" s="137"/>
      <c r="HF44" s="137"/>
      <c r="HG44" s="137"/>
      <c r="HH44" s="137"/>
      <c r="HI44" s="137"/>
      <c r="HJ44" s="137"/>
      <c r="HK44" s="137"/>
      <c r="HL44" s="137"/>
      <c r="HM44" s="137"/>
      <c r="HN44" s="137"/>
      <c r="HO44" s="137"/>
      <c r="HP44" s="137"/>
      <c r="HQ44" s="137"/>
      <c r="HR44" s="137"/>
      <c r="HS44" s="137"/>
      <c r="HT44" s="137"/>
      <c r="HU44" s="137"/>
      <c r="HV44" s="137"/>
      <c r="HW44" s="137"/>
      <c r="HX44" s="137"/>
      <c r="HY44" s="137"/>
      <c r="HZ44" s="137"/>
      <c r="IA44" s="137"/>
      <c r="IB44" s="137"/>
      <c r="IC44" s="137"/>
      <c r="ID44" s="137"/>
      <c r="IE44" s="137"/>
      <c r="IF44" s="137"/>
      <c r="IG44" s="137"/>
      <c r="IH44" s="137"/>
      <c r="II44" s="137"/>
      <c r="IJ44" s="137"/>
      <c r="IK44" s="137"/>
      <c r="IL44" s="137"/>
      <c r="IM44" s="137"/>
      <c r="IN44" s="137"/>
      <c r="IO44" s="137"/>
      <c r="IP44" s="137"/>
      <c r="IQ44" s="137"/>
      <c r="IR44" s="137"/>
      <c r="IS44" s="137"/>
      <c r="IT44" s="137"/>
      <c r="IU44" s="137"/>
      <c r="IV44" s="137"/>
      <c r="IW44" s="137"/>
    </row>
    <row r="45" customFormat="false" ht="9" hidden="false" customHeight="false" outlineLevel="0" collapsed="false">
      <c r="A45" s="74" t="s">
        <v>101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9"/>
      <c r="AJ45" s="139"/>
      <c r="AK45" s="139"/>
      <c r="AL45" s="139"/>
      <c r="AM45" s="139"/>
    </row>
    <row r="46" customFormat="false" ht="9" hidden="false" customHeight="false" outlineLevel="0" collapsed="false">
      <c r="A46" s="108" t="s">
        <v>102</v>
      </c>
      <c r="B46" s="108"/>
      <c r="C46" s="108"/>
      <c r="D46" s="108"/>
      <c r="E46" s="108"/>
      <c r="F46" s="108"/>
      <c r="G46" s="108"/>
      <c r="H46" s="108"/>
      <c r="I46" s="108"/>
      <c r="J46" s="108" t="n">
        <f aca="false">J48-J47</f>
        <v>51081</v>
      </c>
      <c r="K46" s="108" t="n">
        <f aca="false">K48-K47</f>
        <v>32643</v>
      </c>
      <c r="L46" s="108" t="n">
        <f aca="false">L48-L47</f>
        <v>10440</v>
      </c>
      <c r="M46" s="108" t="n">
        <f aca="false">M48-M47</f>
        <v>0</v>
      </c>
      <c r="N46" s="108" t="n">
        <f aca="false">N48-N47</f>
        <v>0</v>
      </c>
      <c r="O46" s="108" t="n">
        <f aca="false">O48-O47</f>
        <v>0</v>
      </c>
      <c r="P46" s="108" t="n">
        <f aca="false">P48-P47</f>
        <v>0</v>
      </c>
      <c r="Q46" s="108" t="n">
        <f aca="false">Q48-Q47</f>
        <v>0</v>
      </c>
      <c r="R46" s="108" t="n">
        <f aca="false">R48-R47</f>
        <v>0</v>
      </c>
      <c r="S46" s="108" t="n">
        <f aca="false">S48-S47</f>
        <v>0</v>
      </c>
      <c r="T46" s="108" t="n">
        <f aca="false">T48-T47</f>
        <v>0</v>
      </c>
      <c r="U46" s="108" t="n">
        <f aca="false">U48-U47</f>
        <v>0</v>
      </c>
      <c r="V46" s="108" t="n">
        <f aca="false">V48-V47</f>
        <v>0</v>
      </c>
      <c r="W46" s="108" t="n">
        <f aca="false">W48-W47</f>
        <v>0</v>
      </c>
      <c r="X46" s="108" t="n">
        <f aca="false">X48-X47</f>
        <v>0</v>
      </c>
      <c r="Y46" s="108" t="n">
        <f aca="false">Y48-Y47</f>
        <v>0</v>
      </c>
      <c r="Z46" s="108" t="n">
        <f aca="false">Z48-Z47</f>
        <v>0</v>
      </c>
      <c r="AA46" s="108" t="n">
        <f aca="false">AA48-AA47</f>
        <v>0</v>
      </c>
      <c r="AB46" s="108" t="n">
        <f aca="false">AB48-AB47</f>
        <v>0</v>
      </c>
      <c r="AC46" s="108" t="n">
        <f aca="false">AC48-AC47</f>
        <v>0</v>
      </c>
      <c r="AD46" s="108" t="n">
        <f aca="false">AD48-AD47</f>
        <v>0</v>
      </c>
      <c r="AE46" s="108" t="n">
        <f aca="false">AE48-AE47</f>
        <v>0</v>
      </c>
      <c r="AF46" s="108" t="n">
        <f aca="false">AF48-AF47</f>
        <v>0</v>
      </c>
      <c r="AG46" s="108"/>
      <c r="AH46" s="108" t="n">
        <f aca="false">SUM(J46:AG46)</f>
        <v>94164</v>
      </c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</row>
    <row r="47" customFormat="false" ht="9" hidden="false" customHeight="false" outlineLevel="0" collapsed="false">
      <c r="A47" s="108" t="s">
        <v>103</v>
      </c>
      <c r="B47" s="108"/>
      <c r="C47" s="10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08" t="n">
        <f aca="false">SUM(J47:AG47)</f>
        <v>0</v>
      </c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9" hidden="false" customHeight="false" outlineLevel="0" collapsed="false">
      <c r="A48" s="131" t="s">
        <v>113</v>
      </c>
      <c r="B48" s="131"/>
      <c r="C48" s="131"/>
      <c r="D48" s="131"/>
      <c r="E48" s="131"/>
      <c r="F48" s="131"/>
      <c r="G48" s="131"/>
      <c r="H48" s="131"/>
      <c r="I48" s="131"/>
      <c r="J48" s="131" t="n">
        <f aca="false">'SPEC DET FIXED INPUT PG'!C20</f>
        <v>51081</v>
      </c>
      <c r="K48" s="131" t="n">
        <f aca="false">'SPEC DET FIXED INPUT PG'!D20</f>
        <v>32643</v>
      </c>
      <c r="L48" s="131" t="n">
        <f aca="false">'SPEC DET FIXED INPUT PG'!E20</f>
        <v>10440</v>
      </c>
      <c r="M48" s="131" t="n">
        <f aca="false">'SPEC DET FIXED INPUT PG'!F20</f>
        <v>0</v>
      </c>
      <c r="N48" s="131" t="n">
        <f aca="false">'SPEC DET FIXED INPUT PG'!G20</f>
        <v>0</v>
      </c>
      <c r="O48" s="131" t="n">
        <f aca="false">'SPEC DET FIXED INPUT PG'!H20</f>
        <v>0</v>
      </c>
      <c r="P48" s="131" t="n">
        <f aca="false">'SPEC DET FIXED INPUT PG'!I20</f>
        <v>0</v>
      </c>
      <c r="Q48" s="131" t="n">
        <f aca="false">'SPEC DET FIXED INPUT PG'!J20</f>
        <v>0</v>
      </c>
      <c r="R48" s="131" t="n">
        <f aca="false">'SPEC DET FIXED INPUT PG'!K20</f>
        <v>0</v>
      </c>
      <c r="S48" s="131" t="n">
        <f aca="false">'SPEC DET FIXED INPUT PG'!L20</f>
        <v>0</v>
      </c>
      <c r="T48" s="131" t="n">
        <f aca="false">'SPEC DET FIXED INPUT PG'!M20</f>
        <v>0</v>
      </c>
      <c r="U48" s="131" t="n">
        <f aca="false">'SPEC DET FIXED INPUT PG'!N20</f>
        <v>0</v>
      </c>
      <c r="V48" s="131" t="n">
        <f aca="false">'SPEC DET FIXED INPUT PG'!O20</f>
        <v>0</v>
      </c>
      <c r="W48" s="131" t="n">
        <f aca="false">'SPEC DET FIXED INPUT PG'!P20</f>
        <v>0</v>
      </c>
      <c r="X48" s="131" t="n">
        <f aca="false">'SPEC DET FIXED INPUT PG'!Q20</f>
        <v>0</v>
      </c>
      <c r="Y48" s="131" t="n">
        <f aca="false">'SPEC DET FIXED INPUT PG'!R20</f>
        <v>0</v>
      </c>
      <c r="Z48" s="131" t="n">
        <f aca="false">'SPEC DET FIXED INPUT PG'!S20</f>
        <v>0</v>
      </c>
      <c r="AA48" s="131" t="n">
        <f aca="false">'SPEC DET FIXED INPUT PG'!T20</f>
        <v>0</v>
      </c>
      <c r="AB48" s="131" t="n">
        <f aca="false">'SPEC DET FIXED INPUT PG'!U20</f>
        <v>0</v>
      </c>
      <c r="AC48" s="131" t="n">
        <f aca="false">'SPEC DET FIXED INPUT PG'!V20</f>
        <v>0</v>
      </c>
      <c r="AD48" s="131" t="n">
        <f aca="false">'SPEC DET FIXED INPUT PG'!W20</f>
        <v>0</v>
      </c>
      <c r="AE48" s="131" t="n">
        <f aca="false">'SPEC DET FIXED INPUT PG'!X20</f>
        <v>0</v>
      </c>
      <c r="AF48" s="131" t="n">
        <f aca="false">'SPEC DET FIXED INPUT PG'!Y20</f>
        <v>0</v>
      </c>
      <c r="AG48" s="131" t="n">
        <f aca="false">'SPEC DET FIXED INPUT PG'!Z20</f>
        <v>0</v>
      </c>
      <c r="AH48" s="131" t="n">
        <f aca="false">SUM(AH46:AH47)</f>
        <v>94164</v>
      </c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  <c r="IW48" s="126"/>
    </row>
    <row r="49" customFormat="false" ht="9" hidden="false" customHeight="false" outlineLevel="0" collapsed="false"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9"/>
      <c r="AJ49" s="139"/>
      <c r="AK49" s="139"/>
      <c r="AL49" s="139"/>
      <c r="AM49" s="139"/>
    </row>
    <row r="50" customFormat="false" ht="9" hidden="false" customHeight="false" outlineLevel="0" collapsed="false">
      <c r="A50" s="94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9"/>
      <c r="AJ50" s="139"/>
      <c r="AK50" s="139"/>
      <c r="AL50" s="139"/>
      <c r="AM50" s="139"/>
    </row>
    <row r="51" customFormat="false" ht="9" hidden="false" customHeight="false" outlineLevel="0" collapsed="false">
      <c r="A51" s="95"/>
      <c r="B51" s="137"/>
      <c r="C51" s="111"/>
      <c r="D51" s="139"/>
      <c r="E51" s="139"/>
      <c r="F51" s="139"/>
      <c r="G51" s="139"/>
      <c r="H51" s="139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34"/>
      <c r="AI51" s="139"/>
      <c r="AJ51" s="139"/>
      <c r="AK51" s="139"/>
      <c r="AL51" s="139"/>
      <c r="AM51" s="139"/>
    </row>
    <row r="52" customFormat="false" ht="9" hidden="false" customHeight="false" outlineLevel="0" collapsed="false">
      <c r="A52" s="95"/>
      <c r="B52" s="137"/>
      <c r="C52" s="111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customFormat="false" ht="9" hidden="false" customHeight="false" outlineLevel="0" collapsed="false">
      <c r="A53" s="137"/>
      <c r="B53" s="137"/>
      <c r="C53" s="137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  <c r="IV53" s="137"/>
      <c r="IW53" s="137"/>
    </row>
    <row r="54" customFormat="false" ht="9" hidden="false" customHeight="false" outlineLevel="0" collapsed="false">
      <c r="A54" s="111"/>
      <c r="B54" s="111"/>
      <c r="C54" s="111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customFormat="false" ht="9" hidden="false" customHeight="false" outlineLevel="0" collapsed="false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9" hidden="false" customHeight="false" outlineLevel="0" collapsed="false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</row>
    <row r="57" customFormat="false" ht="9" hidden="false" customHeight="false" outlineLevel="0" collapsed="false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  <c r="IM57" s="126"/>
      <c r="IN57" s="126"/>
      <c r="IO57" s="126"/>
      <c r="IP57" s="126"/>
      <c r="IQ57" s="126"/>
      <c r="IR57" s="126"/>
      <c r="IS57" s="126"/>
      <c r="IT57" s="126"/>
      <c r="IU57" s="126"/>
      <c r="IV57" s="126"/>
      <c r="IW57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4" width="43.99"/>
    <col collapsed="false" customWidth="true" hidden="false" outlineLevel="0" max="2" min="2" style="74" width="3.99"/>
    <col collapsed="false" customWidth="true" hidden="false" outlineLevel="0" max="26" min="3" style="74" width="13.32"/>
    <col collapsed="false" customWidth="true" hidden="false" outlineLevel="0" max="27" min="27" style="74" width="15.99"/>
  </cols>
  <sheetData>
    <row r="1" customFormat="false" ht="12" hidden="false" customHeight="true" outlineLevel="0" collapsed="false">
      <c r="A1" s="152" t="s">
        <v>114</v>
      </c>
    </row>
    <row r="2" customFormat="false" ht="12" hidden="false" customHeight="true" outlineLevel="0" collapsed="false">
      <c r="A2" s="152" t="s">
        <v>115</v>
      </c>
    </row>
    <row r="3" customFormat="false" ht="12" hidden="false" customHeight="true" outlineLevel="0" collapsed="false">
      <c r="A3" s="152" t="s">
        <v>116</v>
      </c>
    </row>
    <row r="4" customFormat="false" ht="12" hidden="false" customHeight="true" outlineLevel="0" collapsed="false">
      <c r="A4" s="152" t="s">
        <v>117</v>
      </c>
    </row>
    <row r="6" customFormat="false" ht="12" hidden="false" customHeight="true" outlineLevel="0" collapsed="false">
      <c r="A6" s="153" t="s">
        <v>71</v>
      </c>
      <c r="C6" s="154" t="s">
        <v>118</v>
      </c>
      <c r="D6" s="154" t="s">
        <v>119</v>
      </c>
      <c r="E6" s="154" t="s">
        <v>120</v>
      </c>
      <c r="F6" s="154" t="s">
        <v>121</v>
      </c>
      <c r="G6" s="154" t="s">
        <v>122</v>
      </c>
      <c r="H6" s="154" t="s">
        <v>123</v>
      </c>
      <c r="I6" s="154" t="s">
        <v>124</v>
      </c>
      <c r="J6" s="154" t="s">
        <v>125</v>
      </c>
      <c r="K6" s="154" t="s">
        <v>126</v>
      </c>
      <c r="L6" s="154" t="s">
        <v>127</v>
      </c>
      <c r="M6" s="154" t="s">
        <v>128</v>
      </c>
      <c r="N6" s="154" t="s">
        <v>129</v>
      </c>
      <c r="O6" s="154" t="s">
        <v>130</v>
      </c>
      <c r="P6" s="154" t="s">
        <v>131</v>
      </c>
      <c r="Q6" s="154" t="s">
        <v>132</v>
      </c>
      <c r="R6" s="154" t="s">
        <v>133</v>
      </c>
      <c r="S6" s="154" t="s">
        <v>134</v>
      </c>
      <c r="T6" s="154" t="s">
        <v>135</v>
      </c>
      <c r="U6" s="154" t="s">
        <v>136</v>
      </c>
      <c r="V6" s="154" t="s">
        <v>137</v>
      </c>
      <c r="W6" s="154" t="s">
        <v>138</v>
      </c>
      <c r="X6" s="154" t="s">
        <v>139</v>
      </c>
      <c r="Y6" s="154" t="s">
        <v>140</v>
      </c>
      <c r="Z6" s="154" t="s">
        <v>141</v>
      </c>
      <c r="AA6" s="154" t="s">
        <v>32</v>
      </c>
    </row>
    <row r="7" customFormat="false" ht="11.25" hidden="false" customHeight="true" outlineLevel="0" collapsed="false">
      <c r="A7" s="155" t="s">
        <v>33</v>
      </c>
      <c r="C7" s="155" t="n">
        <v>0</v>
      </c>
      <c r="D7" s="155" t="n">
        <v>0</v>
      </c>
      <c r="E7" s="155" t="n">
        <v>0</v>
      </c>
      <c r="F7" s="155" t="n">
        <v>0</v>
      </c>
      <c r="G7" s="155" t="n">
        <v>0</v>
      </c>
      <c r="H7" s="155" t="n">
        <v>0</v>
      </c>
      <c r="I7" s="155" t="n">
        <v>0</v>
      </c>
      <c r="J7" s="155" t="n">
        <v>0</v>
      </c>
      <c r="K7" s="155" t="n">
        <v>0</v>
      </c>
      <c r="L7" s="155" t="n">
        <v>0</v>
      </c>
      <c r="M7" s="155" t="n">
        <v>0</v>
      </c>
      <c r="N7" s="155" t="n">
        <v>0</v>
      </c>
      <c r="O7" s="155" t="n">
        <v>0</v>
      </c>
      <c r="P7" s="155" t="n">
        <v>0</v>
      </c>
      <c r="Q7" s="155" t="n">
        <v>0</v>
      </c>
      <c r="R7" s="155" t="n">
        <v>0</v>
      </c>
      <c r="S7" s="155" t="n">
        <v>0</v>
      </c>
      <c r="T7" s="155" t="n">
        <v>0</v>
      </c>
      <c r="U7" s="155" t="n">
        <v>0</v>
      </c>
      <c r="V7" s="155" t="n">
        <v>0</v>
      </c>
      <c r="W7" s="155" t="n">
        <v>0</v>
      </c>
      <c r="X7" s="155" t="n">
        <v>0</v>
      </c>
      <c r="Y7" s="155" t="n">
        <v>0</v>
      </c>
      <c r="Z7" s="155" t="n">
        <v>0</v>
      </c>
    </row>
    <row r="8" customFormat="false" ht="11.25" hidden="false" customHeight="true" outlineLevel="0" collapsed="false">
      <c r="A8" s="155" t="s">
        <v>34</v>
      </c>
      <c r="C8" s="155" t="n">
        <v>0</v>
      </c>
      <c r="D8" s="155" t="n">
        <v>0</v>
      </c>
      <c r="E8" s="155" t="n">
        <v>0</v>
      </c>
      <c r="F8" s="155" t="n">
        <v>0</v>
      </c>
      <c r="G8" s="155" t="n">
        <v>0</v>
      </c>
      <c r="H8" s="155" t="n">
        <v>0</v>
      </c>
      <c r="I8" s="155" t="n">
        <v>0</v>
      </c>
      <c r="J8" s="155" t="n">
        <v>0</v>
      </c>
      <c r="K8" s="155" t="n">
        <v>0</v>
      </c>
      <c r="L8" s="155" t="n">
        <v>0</v>
      </c>
      <c r="M8" s="155" t="n">
        <v>0</v>
      </c>
      <c r="N8" s="155" t="n">
        <v>0</v>
      </c>
      <c r="O8" s="155" t="n">
        <v>0</v>
      </c>
      <c r="P8" s="155" t="n">
        <v>0</v>
      </c>
      <c r="Q8" s="155" t="n">
        <v>0</v>
      </c>
      <c r="R8" s="155" t="n">
        <v>0</v>
      </c>
      <c r="S8" s="155" t="n">
        <v>0</v>
      </c>
      <c r="T8" s="155" t="n">
        <v>0</v>
      </c>
      <c r="U8" s="155" t="n">
        <v>0</v>
      </c>
      <c r="V8" s="155" t="n">
        <v>0</v>
      </c>
      <c r="W8" s="155" t="n">
        <v>0</v>
      </c>
      <c r="X8" s="155" t="n">
        <v>0</v>
      </c>
      <c r="Y8" s="155" t="n">
        <v>0</v>
      </c>
      <c r="Z8" s="155" t="n">
        <v>0</v>
      </c>
    </row>
    <row r="9" customFormat="false" ht="11.25" hidden="false" customHeight="true" outlineLevel="0" collapsed="false">
      <c r="A9" s="155" t="s">
        <v>35</v>
      </c>
      <c r="C9" s="155" t="n">
        <v>0</v>
      </c>
      <c r="D9" s="155" t="n">
        <v>0</v>
      </c>
      <c r="E9" s="155" t="n">
        <v>0</v>
      </c>
      <c r="F9" s="155" t="n">
        <v>0</v>
      </c>
      <c r="G9" s="155" t="n">
        <v>0</v>
      </c>
      <c r="H9" s="155" t="n">
        <v>0</v>
      </c>
      <c r="I9" s="155" t="n">
        <v>0</v>
      </c>
      <c r="J9" s="155" t="n">
        <v>0</v>
      </c>
      <c r="K9" s="155" t="n">
        <v>0</v>
      </c>
      <c r="L9" s="155" t="n">
        <v>0</v>
      </c>
      <c r="M9" s="155" t="n">
        <v>0</v>
      </c>
      <c r="N9" s="155" t="n">
        <v>0</v>
      </c>
      <c r="O9" s="155" t="n">
        <v>0</v>
      </c>
      <c r="P9" s="155" t="n">
        <v>0</v>
      </c>
      <c r="Q9" s="155" t="n">
        <v>0</v>
      </c>
      <c r="R9" s="155" t="n">
        <v>0</v>
      </c>
      <c r="S9" s="155" t="n">
        <v>0</v>
      </c>
      <c r="T9" s="155" t="n">
        <v>0</v>
      </c>
      <c r="U9" s="155" t="n">
        <v>0</v>
      </c>
      <c r="V9" s="155" t="n">
        <v>0</v>
      </c>
      <c r="W9" s="155" t="n">
        <v>0</v>
      </c>
      <c r="X9" s="155" t="n">
        <v>0</v>
      </c>
      <c r="Y9" s="155" t="n">
        <v>0</v>
      </c>
      <c r="Z9" s="155" t="n">
        <v>0</v>
      </c>
    </row>
    <row r="10" customFormat="false" ht="11.25" hidden="false" customHeight="true" outlineLevel="0" collapsed="false">
      <c r="A10" s="155" t="s">
        <v>112</v>
      </c>
      <c r="C10" s="155" t="n">
        <v>0</v>
      </c>
      <c r="D10" s="155" t="n">
        <v>0</v>
      </c>
      <c r="E10" s="155" t="n">
        <v>0</v>
      </c>
      <c r="F10" s="155" t="n">
        <v>0</v>
      </c>
      <c r="G10" s="155" t="n">
        <v>0</v>
      </c>
      <c r="H10" s="155" t="n">
        <v>0</v>
      </c>
      <c r="I10" s="155" t="n">
        <v>0</v>
      </c>
      <c r="J10" s="155" t="n">
        <v>0</v>
      </c>
      <c r="K10" s="155" t="n">
        <v>0</v>
      </c>
      <c r="L10" s="155" t="n">
        <v>0</v>
      </c>
      <c r="M10" s="155" t="n">
        <v>0</v>
      </c>
      <c r="N10" s="155" t="n">
        <v>0</v>
      </c>
      <c r="O10" s="155" t="n">
        <v>0</v>
      </c>
      <c r="P10" s="155" t="n">
        <v>0</v>
      </c>
      <c r="Q10" s="155" t="n">
        <v>0</v>
      </c>
      <c r="R10" s="155" t="n">
        <v>0</v>
      </c>
      <c r="S10" s="155" t="n">
        <v>0</v>
      </c>
      <c r="T10" s="155" t="n">
        <v>0</v>
      </c>
      <c r="U10" s="155" t="n">
        <v>0</v>
      </c>
      <c r="V10" s="155" t="n">
        <v>0</v>
      </c>
      <c r="W10" s="155" t="n">
        <v>0</v>
      </c>
      <c r="X10" s="155" t="n">
        <v>0</v>
      </c>
      <c r="Y10" s="155" t="n">
        <v>0</v>
      </c>
      <c r="Z10" s="155" t="n">
        <v>0</v>
      </c>
    </row>
    <row r="11" customFormat="false" ht="11.25" hidden="false" customHeight="true" outlineLevel="0" collapsed="false">
      <c r="A11" s="156" t="s">
        <v>37</v>
      </c>
      <c r="B11" s="157"/>
      <c r="C11" s="157" t="n">
        <v>0</v>
      </c>
      <c r="D11" s="157" t="n">
        <v>0</v>
      </c>
      <c r="E11" s="157" t="n">
        <v>0</v>
      </c>
      <c r="F11" s="157" t="n">
        <v>0</v>
      </c>
      <c r="G11" s="157" t="n">
        <v>0</v>
      </c>
      <c r="H11" s="157" t="n">
        <v>0</v>
      </c>
      <c r="I11" s="157" t="n">
        <v>0</v>
      </c>
      <c r="J11" s="157" t="n">
        <v>0</v>
      </c>
      <c r="K11" s="157" t="n">
        <v>0</v>
      </c>
      <c r="L11" s="157" t="n">
        <v>0</v>
      </c>
      <c r="M11" s="157" t="n">
        <v>0</v>
      </c>
      <c r="N11" s="157" t="n">
        <v>0</v>
      </c>
      <c r="O11" s="157" t="n">
        <v>0</v>
      </c>
      <c r="P11" s="157" t="n">
        <v>0</v>
      </c>
      <c r="Q11" s="157" t="n">
        <v>0</v>
      </c>
      <c r="R11" s="157" t="n">
        <v>0</v>
      </c>
      <c r="S11" s="157" t="n">
        <v>0</v>
      </c>
      <c r="T11" s="157" t="n">
        <v>0</v>
      </c>
      <c r="U11" s="157" t="n">
        <v>0</v>
      </c>
      <c r="V11" s="157" t="n">
        <v>0</v>
      </c>
      <c r="W11" s="157" t="n">
        <v>0</v>
      </c>
      <c r="X11" s="157" t="n">
        <v>0</v>
      </c>
      <c r="Y11" s="157" t="n">
        <v>0</v>
      </c>
      <c r="Z11" s="158" t="n">
        <v>0</v>
      </c>
    </row>
    <row r="13" customFormat="false" ht="11.25" hidden="false" customHeight="true" outlineLevel="0" collapsed="false">
      <c r="A13" s="155" t="s">
        <v>142</v>
      </c>
      <c r="C13" s="155" t="n">
        <v>0</v>
      </c>
      <c r="D13" s="155" t="n">
        <v>0</v>
      </c>
      <c r="E13" s="155" t="n">
        <v>0</v>
      </c>
      <c r="F13" s="155" t="n">
        <v>0</v>
      </c>
      <c r="G13" s="155" t="n">
        <v>0</v>
      </c>
      <c r="H13" s="155" t="n">
        <v>0</v>
      </c>
      <c r="I13" s="155" t="n">
        <v>0</v>
      </c>
      <c r="J13" s="155" t="n">
        <v>0</v>
      </c>
      <c r="K13" s="155" t="n">
        <v>0</v>
      </c>
      <c r="L13" s="155" t="n">
        <v>0</v>
      </c>
      <c r="M13" s="155" t="n">
        <v>0</v>
      </c>
      <c r="N13" s="155" t="n">
        <v>0</v>
      </c>
      <c r="O13" s="155" t="n">
        <v>0</v>
      </c>
      <c r="P13" s="155" t="n">
        <v>0</v>
      </c>
      <c r="Q13" s="155" t="n">
        <v>0</v>
      </c>
      <c r="R13" s="155" t="n">
        <v>0</v>
      </c>
      <c r="S13" s="155" t="n">
        <v>0</v>
      </c>
      <c r="T13" s="155" t="n">
        <v>0</v>
      </c>
      <c r="U13" s="155" t="n">
        <v>0</v>
      </c>
      <c r="V13" s="155" t="n">
        <v>0</v>
      </c>
      <c r="W13" s="155" t="n">
        <v>0</v>
      </c>
      <c r="X13" s="155" t="n">
        <v>0</v>
      </c>
      <c r="Y13" s="155" t="n">
        <v>0</v>
      </c>
      <c r="Z13" s="155" t="n">
        <v>0</v>
      </c>
    </row>
    <row r="14" customFormat="false" ht="11.25" hidden="false" customHeight="true" outlineLevel="0" collapsed="false">
      <c r="A14" s="155" t="s">
        <v>77</v>
      </c>
      <c r="C14" s="159" t="n">
        <v>0</v>
      </c>
      <c r="D14" s="159" t="n">
        <v>0</v>
      </c>
      <c r="E14" s="159" t="n">
        <v>0</v>
      </c>
      <c r="F14" s="159" t="n">
        <v>0</v>
      </c>
      <c r="G14" s="159" t="n">
        <v>0</v>
      </c>
      <c r="H14" s="159" t="n">
        <v>0</v>
      </c>
      <c r="I14" s="159" t="n">
        <v>0</v>
      </c>
      <c r="J14" s="159" t="n">
        <v>0</v>
      </c>
      <c r="K14" s="159" t="n">
        <v>0</v>
      </c>
      <c r="L14" s="159" t="n">
        <v>0</v>
      </c>
      <c r="M14" s="159" t="n">
        <v>0</v>
      </c>
      <c r="N14" s="159" t="n">
        <v>0</v>
      </c>
      <c r="O14" s="159" t="n">
        <v>0</v>
      </c>
      <c r="P14" s="159" t="n">
        <v>0</v>
      </c>
      <c r="Q14" s="159" t="n">
        <v>0</v>
      </c>
      <c r="R14" s="159" t="n">
        <v>0</v>
      </c>
      <c r="S14" s="159" t="n">
        <v>0</v>
      </c>
      <c r="T14" s="159" t="n">
        <v>0</v>
      </c>
      <c r="U14" s="159" t="n">
        <v>0</v>
      </c>
      <c r="V14" s="159" t="n">
        <v>0</v>
      </c>
      <c r="W14" s="159" t="n">
        <v>0</v>
      </c>
      <c r="X14" s="159" t="n">
        <v>0</v>
      </c>
      <c r="Y14" s="159" t="n">
        <v>0</v>
      </c>
      <c r="Z14" s="159" t="n">
        <v>0</v>
      </c>
    </row>
    <row r="16" customFormat="false" ht="12" hidden="false" customHeight="true" outlineLevel="0" collapsed="false">
      <c r="A16" s="153" t="s">
        <v>73</v>
      </c>
    </row>
    <row r="17" customFormat="false" ht="11.25" hidden="false" customHeight="true" outlineLevel="0" collapsed="false">
      <c r="A17" s="82" t="s">
        <v>75</v>
      </c>
      <c r="B17" s="83"/>
      <c r="C17" s="83" t="n">
        <v>-15804</v>
      </c>
      <c r="D17" s="83" t="n">
        <v>-14234</v>
      </c>
      <c r="E17" s="83" t="n">
        <v>-15720</v>
      </c>
      <c r="F17" s="83" t="n">
        <v>11898</v>
      </c>
      <c r="G17" s="83" t="n">
        <v>12289</v>
      </c>
      <c r="H17" s="83" t="n">
        <v>11866</v>
      </c>
      <c r="I17" s="83" t="n">
        <v>12234</v>
      </c>
      <c r="J17" s="83" t="n">
        <v>12206</v>
      </c>
      <c r="K17" s="83" t="n">
        <v>11784</v>
      </c>
      <c r="L17" s="83" t="n">
        <v>12149</v>
      </c>
      <c r="M17" s="83" t="n">
        <v>0</v>
      </c>
      <c r="N17" s="83" t="n">
        <v>0</v>
      </c>
      <c r="O17" s="83" t="n">
        <v>0</v>
      </c>
      <c r="P17" s="83" t="n">
        <v>0</v>
      </c>
      <c r="Q17" s="83" t="n">
        <v>0</v>
      </c>
      <c r="R17" s="83" t="n">
        <v>0</v>
      </c>
      <c r="S17" s="83" t="n">
        <v>0</v>
      </c>
      <c r="T17" s="83" t="n">
        <v>0</v>
      </c>
      <c r="U17" s="83" t="n">
        <v>0</v>
      </c>
      <c r="V17" s="83" t="n">
        <v>0</v>
      </c>
      <c r="W17" s="83" t="n">
        <v>0</v>
      </c>
      <c r="X17" s="83" t="n">
        <v>0</v>
      </c>
      <c r="Y17" s="83" t="n">
        <v>0</v>
      </c>
      <c r="Z17" s="83" t="n">
        <v>0</v>
      </c>
      <c r="AA17" s="84" t="n">
        <v>38668</v>
      </c>
    </row>
    <row r="18" customFormat="false" ht="11.25" hidden="false" customHeight="true" outlineLevel="0" collapsed="false">
      <c r="A18" s="79" t="s">
        <v>76</v>
      </c>
      <c r="B18" s="73"/>
      <c r="C18" s="79" t="n">
        <v>-15803</v>
      </c>
      <c r="D18" s="79" t="n">
        <v>-14232</v>
      </c>
      <c r="E18" s="79" t="n">
        <v>-15719</v>
      </c>
      <c r="F18" s="79" t="n">
        <v>11897</v>
      </c>
      <c r="G18" s="79" t="n">
        <v>12288</v>
      </c>
      <c r="H18" s="79" t="n">
        <v>11865</v>
      </c>
      <c r="I18" s="79" t="n">
        <v>12233</v>
      </c>
      <c r="J18" s="79" t="n">
        <v>12205</v>
      </c>
      <c r="K18" s="79" t="n">
        <v>11783</v>
      </c>
      <c r="L18" s="79" t="n">
        <v>12148</v>
      </c>
      <c r="M18" s="79" t="n">
        <v>0</v>
      </c>
      <c r="N18" s="79" t="n">
        <v>0</v>
      </c>
      <c r="O18" s="79" t="n">
        <v>0</v>
      </c>
      <c r="P18" s="79" t="n">
        <v>0</v>
      </c>
      <c r="Q18" s="79" t="n">
        <v>0</v>
      </c>
      <c r="R18" s="79" t="n">
        <v>0</v>
      </c>
      <c r="S18" s="79" t="n">
        <v>0</v>
      </c>
      <c r="T18" s="79" t="n">
        <v>0</v>
      </c>
      <c r="U18" s="79" t="n">
        <v>0</v>
      </c>
      <c r="V18" s="79" t="n">
        <v>0</v>
      </c>
      <c r="W18" s="79" t="n">
        <v>0</v>
      </c>
      <c r="X18" s="79" t="n">
        <v>0</v>
      </c>
      <c r="Y18" s="79" t="n">
        <v>0</v>
      </c>
      <c r="Z18" s="79" t="n">
        <v>0</v>
      </c>
      <c r="AA18" s="79" t="n">
        <v>38665</v>
      </c>
    </row>
    <row r="19" customFormat="false" ht="11.25" hidden="false" customHeight="true" outlineLevel="0" collapsed="false">
      <c r="A19" s="79" t="s">
        <v>77</v>
      </c>
      <c r="B19" s="73"/>
      <c r="C19" s="85" t="n">
        <v>-1</v>
      </c>
      <c r="D19" s="85" t="n">
        <v>-2</v>
      </c>
      <c r="E19" s="85" t="n">
        <v>-1</v>
      </c>
      <c r="F19" s="85" t="n">
        <v>1</v>
      </c>
      <c r="G19" s="85" t="n">
        <v>1</v>
      </c>
      <c r="H19" s="85" t="n">
        <v>1</v>
      </c>
      <c r="I19" s="85" t="n">
        <v>1</v>
      </c>
      <c r="J19" s="85" t="n">
        <v>1</v>
      </c>
      <c r="K19" s="85" t="n">
        <v>1</v>
      </c>
      <c r="L19" s="85" t="n">
        <v>1</v>
      </c>
      <c r="M19" s="85" t="n">
        <v>0</v>
      </c>
      <c r="N19" s="85" t="n">
        <v>0</v>
      </c>
      <c r="O19" s="85" t="n">
        <v>0</v>
      </c>
      <c r="P19" s="85" t="n">
        <v>0</v>
      </c>
      <c r="Q19" s="85" t="n">
        <v>0</v>
      </c>
      <c r="R19" s="85" t="n">
        <v>0</v>
      </c>
      <c r="S19" s="85" t="n">
        <v>0</v>
      </c>
      <c r="T19" s="85" t="n">
        <v>0</v>
      </c>
      <c r="U19" s="85" t="n">
        <v>0</v>
      </c>
      <c r="V19" s="85" t="n">
        <v>0</v>
      </c>
      <c r="W19" s="85" t="n">
        <v>0</v>
      </c>
      <c r="X19" s="85" t="n">
        <v>0</v>
      </c>
      <c r="Y19" s="85" t="n">
        <v>0</v>
      </c>
      <c r="Z19" s="85" t="n">
        <v>0</v>
      </c>
      <c r="AA19" s="85" t="n">
        <v>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-4339.6839</v>
      </c>
      <c r="D6" s="46" t="n">
        <v>6445.4604</v>
      </c>
      <c r="E6" s="46" t="n">
        <v>15889.0053</v>
      </c>
      <c r="F6" s="46" t="n">
        <v>1778.1699</v>
      </c>
      <c r="G6" s="46" t="n">
        <v>3252.3634</v>
      </c>
      <c r="H6" s="46" t="n">
        <v>6617.2548</v>
      </c>
      <c r="I6" s="46" t="n">
        <v>-11073.0355</v>
      </c>
      <c r="J6" s="46" t="n">
        <v>-16266.5839</v>
      </c>
      <c r="K6" s="46" t="n">
        <v>-11249.4118</v>
      </c>
      <c r="L6" s="46" t="n">
        <v>-5556.9387</v>
      </c>
      <c r="M6" s="46" t="n">
        <v>-4816.0452</v>
      </c>
      <c r="N6" s="46" t="n">
        <v>-6395.6484</v>
      </c>
      <c r="O6" s="46" t="n">
        <v>-6815.0355</v>
      </c>
      <c r="P6" s="46" t="n">
        <v>-3104.1738</v>
      </c>
      <c r="Q6" s="46" t="n">
        <v>120.4806</v>
      </c>
      <c r="R6" s="46" t="n">
        <v>244.8365</v>
      </c>
      <c r="S6" s="46" t="n">
        <v>8897.5247</v>
      </c>
      <c r="T6" s="46" t="n">
        <v>2878.2032</v>
      </c>
      <c r="U6" s="46" t="n">
        <v>-12296.0882</v>
      </c>
      <c r="V6" s="46" t="n">
        <v>-17037.9914</v>
      </c>
      <c r="W6" s="46" t="n">
        <v>-14488.4968</v>
      </c>
      <c r="X6" s="46" t="n">
        <v>-4618.6366</v>
      </c>
      <c r="Y6" s="46" t="n">
        <v>-15133.3333</v>
      </c>
      <c r="Z6" s="46" t="n">
        <v>-18935.4839</v>
      </c>
      <c r="AA6" s="42" t="n">
        <v>-4468.4342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-12806.4194</v>
      </c>
      <c r="D7" s="46" t="n">
        <v>10178.5714</v>
      </c>
      <c r="E7" s="46" t="n">
        <v>-16612.9032</v>
      </c>
      <c r="F7" s="46" t="n">
        <v>-5366.6667</v>
      </c>
      <c r="G7" s="46" t="n">
        <v>-7258.0645</v>
      </c>
      <c r="H7" s="46" t="n">
        <v>6666.7</v>
      </c>
      <c r="I7" s="46" t="n">
        <v>-28512.0645</v>
      </c>
      <c r="J7" s="46" t="n">
        <v>-42637.0322</v>
      </c>
      <c r="K7" s="46" t="n">
        <v>-24931.4667</v>
      </c>
      <c r="L7" s="46" t="n">
        <v>-6290.3226</v>
      </c>
      <c r="M7" s="46" t="n">
        <v>-13133.3</v>
      </c>
      <c r="N7" s="46" t="n">
        <v>-16419.3226</v>
      </c>
      <c r="O7" s="46" t="n">
        <v>-17838.7097</v>
      </c>
      <c r="P7" s="46" t="n">
        <v>-17892.8214</v>
      </c>
      <c r="Q7" s="46" t="n">
        <v>-11032.2903</v>
      </c>
      <c r="R7" s="46" t="n">
        <v>-5433.3333</v>
      </c>
      <c r="S7" s="46" t="n">
        <v>-741.9032</v>
      </c>
      <c r="T7" s="46" t="n">
        <v>-3033.3333</v>
      </c>
      <c r="U7" s="46" t="n">
        <v>-38707.0323</v>
      </c>
      <c r="V7" s="46" t="n">
        <v>-48803.7742</v>
      </c>
      <c r="W7" s="46" t="n">
        <v>-38429.7666</v>
      </c>
      <c r="X7" s="46" t="n">
        <v>-15000</v>
      </c>
      <c r="Y7" s="46" t="n">
        <v>-15700</v>
      </c>
      <c r="Z7" s="46" t="n">
        <v>-21064.5161</v>
      </c>
      <c r="AA7" s="42" t="n">
        <v>-16427.7932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20000</v>
      </c>
      <c r="D8" s="46" t="n">
        <v>10000</v>
      </c>
      <c r="E8" s="46" t="n">
        <v>10000</v>
      </c>
      <c r="F8" s="46" t="n">
        <v>-5000</v>
      </c>
      <c r="G8" s="46" t="n">
        <v>10000</v>
      </c>
      <c r="H8" s="46" t="n">
        <v>10000</v>
      </c>
      <c r="I8" s="46" t="n">
        <v>30000</v>
      </c>
      <c r="J8" s="46" t="n">
        <v>30000</v>
      </c>
      <c r="K8" s="46" t="n">
        <v>30000</v>
      </c>
      <c r="L8" s="46" t="n">
        <v>30000</v>
      </c>
      <c r="M8" s="46" t="n">
        <v>20000</v>
      </c>
      <c r="N8" s="46" t="n">
        <v>20000</v>
      </c>
      <c r="O8" s="46" t="n">
        <v>20000</v>
      </c>
      <c r="P8" s="46" t="n">
        <v>20000</v>
      </c>
      <c r="Q8" s="46" t="n">
        <v>20000</v>
      </c>
      <c r="R8" s="46" t="n">
        <v>5000</v>
      </c>
      <c r="S8" s="46" t="n">
        <v>5000</v>
      </c>
      <c r="T8" s="46" t="n">
        <v>5000</v>
      </c>
      <c r="U8" s="46" t="n">
        <v>5000</v>
      </c>
      <c r="V8" s="46" t="n">
        <v>5000</v>
      </c>
      <c r="W8" s="46" t="n">
        <v>5000</v>
      </c>
      <c r="X8" s="46" t="n">
        <v>5000</v>
      </c>
      <c r="Y8" s="46" t="n">
        <v>0</v>
      </c>
      <c r="Z8" s="46" t="n">
        <v>0</v>
      </c>
      <c r="AA8" s="42" t="n">
        <v>12945.2055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2853.8967</v>
      </c>
      <c r="D10" s="49" t="n">
        <v>26624.0318</v>
      </c>
      <c r="E10" s="49" t="n">
        <v>9276.1021</v>
      </c>
      <c r="F10" s="49" t="n">
        <v>-8588.4968</v>
      </c>
      <c r="G10" s="49" t="n">
        <v>5994.2989</v>
      </c>
      <c r="H10" s="49" t="n">
        <v>23283.9548</v>
      </c>
      <c r="I10" s="49" t="n">
        <v>-9585.1</v>
      </c>
      <c r="J10" s="49" t="n">
        <v>-28903.6161</v>
      </c>
      <c r="K10" s="49" t="n">
        <v>-6180.8785</v>
      </c>
      <c r="L10" s="49" t="n">
        <v>18152.7387</v>
      </c>
      <c r="M10" s="49" t="n">
        <v>2050.6548</v>
      </c>
      <c r="N10" s="49" t="n">
        <v>-2814.971</v>
      </c>
      <c r="O10" s="49" t="n">
        <v>-4653.7452</v>
      </c>
      <c r="P10" s="49" t="n">
        <v>-996.995200000001</v>
      </c>
      <c r="Q10" s="49" t="n">
        <v>9088.1903</v>
      </c>
      <c r="R10" s="49" t="n">
        <v>-188.4968</v>
      </c>
      <c r="S10" s="49" t="n">
        <v>13155.6215</v>
      </c>
      <c r="T10" s="49" t="n">
        <v>4844.8699</v>
      </c>
      <c r="U10" s="49" t="n">
        <v>-46003.1205</v>
      </c>
      <c r="V10" s="49" t="n">
        <v>-60841.7656</v>
      </c>
      <c r="W10" s="49" t="n">
        <v>-47918.2634</v>
      </c>
      <c r="X10" s="49" t="n">
        <v>-14618.6366</v>
      </c>
      <c r="Y10" s="49" t="n">
        <v>-30833.3333</v>
      </c>
      <c r="Z10" s="50" t="n">
        <v>-40000</v>
      </c>
      <c r="AA10" s="42" t="n">
        <v>-7951.0219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-4339.6839</v>
      </c>
      <c r="D15" s="46" t="n">
        <v>6445.4604</v>
      </c>
      <c r="E15" s="46" t="n">
        <v>15889.0053</v>
      </c>
      <c r="F15" s="46" t="n">
        <v>1778.1699</v>
      </c>
      <c r="G15" s="46" t="n">
        <v>3252.3634</v>
      </c>
      <c r="H15" s="46" t="n">
        <v>6617.2548</v>
      </c>
      <c r="I15" s="46" t="n">
        <v>-11073.0355</v>
      </c>
      <c r="J15" s="46" t="n">
        <v>-16266.5839</v>
      </c>
      <c r="K15" s="46" t="n">
        <v>-11249.4118</v>
      </c>
      <c r="L15" s="46" t="n">
        <v>-5556.9387</v>
      </c>
      <c r="M15" s="46" t="n">
        <v>-4816.0452</v>
      </c>
      <c r="N15" s="46" t="n">
        <v>-6395.6484</v>
      </c>
      <c r="O15" s="46" t="n">
        <v>-6815.0355</v>
      </c>
      <c r="P15" s="46" t="n">
        <v>-3104.1738</v>
      </c>
      <c r="Q15" s="46" t="n">
        <v>120.4806</v>
      </c>
      <c r="R15" s="46" t="n">
        <v>244.8365</v>
      </c>
      <c r="S15" s="46" t="n">
        <v>8897.5247</v>
      </c>
      <c r="T15" s="46" t="n">
        <v>2878.2032</v>
      </c>
      <c r="U15" s="46" t="n">
        <v>-12296.0882</v>
      </c>
      <c r="V15" s="46" t="n">
        <v>-17037.9914</v>
      </c>
      <c r="W15" s="46" t="n">
        <v>-14488.4968</v>
      </c>
      <c r="X15" s="46" t="n">
        <v>-4618.6366</v>
      </c>
      <c r="Y15" s="46" t="n">
        <v>-15133.3333</v>
      </c>
      <c r="Z15" s="46" t="n">
        <v>-18935.4839</v>
      </c>
      <c r="AA15" s="42" t="n">
        <v>-4468.4342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-12806.4194</v>
      </c>
      <c r="D16" s="46" t="n">
        <v>10178.5714</v>
      </c>
      <c r="E16" s="46" t="n">
        <v>-16612.9032</v>
      </c>
      <c r="F16" s="46" t="n">
        <v>-5366.6667</v>
      </c>
      <c r="G16" s="46" t="n">
        <v>-7258.0645</v>
      </c>
      <c r="H16" s="46" t="n">
        <v>6666.7</v>
      </c>
      <c r="I16" s="46" t="n">
        <v>-25258.0645</v>
      </c>
      <c r="J16" s="46" t="n">
        <v>-39258.0645</v>
      </c>
      <c r="K16" s="46" t="n">
        <v>-21766.6667</v>
      </c>
      <c r="L16" s="46" t="n">
        <v>-6290.3226</v>
      </c>
      <c r="M16" s="46" t="n">
        <v>-13133.3</v>
      </c>
      <c r="N16" s="46" t="n">
        <v>-16419.3226</v>
      </c>
      <c r="O16" s="46" t="n">
        <v>-17838.7097</v>
      </c>
      <c r="P16" s="46" t="n">
        <v>-17892.8214</v>
      </c>
      <c r="Q16" s="46" t="n">
        <v>-11032.2903</v>
      </c>
      <c r="R16" s="46" t="n">
        <v>-5433.3333</v>
      </c>
      <c r="S16" s="46" t="n">
        <v>-741.9032</v>
      </c>
      <c r="T16" s="46" t="n">
        <v>-3033.3333</v>
      </c>
      <c r="U16" s="46" t="n">
        <v>-35419.3871</v>
      </c>
      <c r="V16" s="46" t="n">
        <v>-45516.129</v>
      </c>
      <c r="W16" s="46" t="n">
        <v>-35133.3333</v>
      </c>
      <c r="X16" s="46" t="n">
        <v>-15000</v>
      </c>
      <c r="Y16" s="46" t="n">
        <v>-15700</v>
      </c>
      <c r="Z16" s="46" t="n">
        <v>-21064.5161</v>
      </c>
      <c r="AA16" s="42" t="n">
        <v>-15601.3644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20000</v>
      </c>
      <c r="D17" s="46" t="n">
        <v>10000</v>
      </c>
      <c r="E17" s="46" t="n">
        <v>10000</v>
      </c>
      <c r="F17" s="46" t="n">
        <v>-5000</v>
      </c>
      <c r="G17" s="46" t="n">
        <v>10000</v>
      </c>
      <c r="H17" s="46" t="n">
        <v>10000</v>
      </c>
      <c r="I17" s="46" t="n">
        <v>30000</v>
      </c>
      <c r="J17" s="46" t="n">
        <v>30000</v>
      </c>
      <c r="K17" s="46" t="n">
        <v>30000</v>
      </c>
      <c r="L17" s="46" t="n">
        <v>30000</v>
      </c>
      <c r="M17" s="46" t="n">
        <v>20000</v>
      </c>
      <c r="N17" s="46" t="n">
        <v>20000</v>
      </c>
      <c r="O17" s="46" t="n">
        <v>20000</v>
      </c>
      <c r="P17" s="46" t="n">
        <v>20000</v>
      </c>
      <c r="Q17" s="46" t="n">
        <v>20000</v>
      </c>
      <c r="R17" s="46" t="n">
        <v>5000</v>
      </c>
      <c r="S17" s="46" t="n">
        <v>5000</v>
      </c>
      <c r="T17" s="46" t="n">
        <v>5000</v>
      </c>
      <c r="U17" s="46" t="n">
        <v>5000</v>
      </c>
      <c r="V17" s="46" t="n">
        <v>5000</v>
      </c>
      <c r="W17" s="46" t="n">
        <v>5000</v>
      </c>
      <c r="X17" s="46" t="n">
        <v>5000</v>
      </c>
      <c r="Y17" s="46" t="n">
        <v>0</v>
      </c>
      <c r="Z17" s="46" t="n">
        <v>0</v>
      </c>
      <c r="AA17" s="42" t="n">
        <v>12945.2055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2853.8967</v>
      </c>
      <c r="D19" s="49" t="n">
        <v>26624.0318</v>
      </c>
      <c r="E19" s="49" t="n">
        <v>9276.1021</v>
      </c>
      <c r="F19" s="49" t="n">
        <v>-8588.4968</v>
      </c>
      <c r="G19" s="49" t="n">
        <v>5994.2989</v>
      </c>
      <c r="H19" s="49" t="n">
        <v>23283.9548</v>
      </c>
      <c r="I19" s="49" t="n">
        <v>-6331.1</v>
      </c>
      <c r="J19" s="49" t="n">
        <v>-25524.6484</v>
      </c>
      <c r="K19" s="49" t="n">
        <v>-3016.0785</v>
      </c>
      <c r="L19" s="49" t="n">
        <v>18152.7387</v>
      </c>
      <c r="M19" s="49" t="n">
        <v>2050.6548</v>
      </c>
      <c r="N19" s="49" t="n">
        <v>-2814.971</v>
      </c>
      <c r="O19" s="49" t="n">
        <v>-4653.7452</v>
      </c>
      <c r="P19" s="49" t="n">
        <v>-996.995200000001</v>
      </c>
      <c r="Q19" s="49" t="n">
        <v>9088.1903</v>
      </c>
      <c r="R19" s="49" t="n">
        <v>-188.4968</v>
      </c>
      <c r="S19" s="49" t="n">
        <v>13155.6215</v>
      </c>
      <c r="T19" s="49" t="n">
        <v>4844.8699</v>
      </c>
      <c r="U19" s="49" t="n">
        <v>-42715.4753</v>
      </c>
      <c r="V19" s="49" t="n">
        <v>-57554.1204</v>
      </c>
      <c r="W19" s="49" t="n">
        <v>-44621.8301</v>
      </c>
      <c r="X19" s="49" t="n">
        <v>-14618.6366</v>
      </c>
      <c r="Y19" s="49" t="n">
        <v>-30833.3333</v>
      </c>
      <c r="Z19" s="50" t="n">
        <v>-40000</v>
      </c>
      <c r="AA19" s="42" t="n">
        <v>-7124.5931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20000</v>
      </c>
      <c r="D21" s="46" t="n">
        <v>20000</v>
      </c>
      <c r="E21" s="46" t="n">
        <v>20000</v>
      </c>
      <c r="F21" s="46" t="n">
        <v>20000</v>
      </c>
      <c r="G21" s="46" t="n">
        <v>20000</v>
      </c>
      <c r="H21" s="46" t="n">
        <v>20000</v>
      </c>
      <c r="I21" s="46" t="n">
        <v>20000</v>
      </c>
      <c r="J21" s="46" t="n">
        <v>20000</v>
      </c>
      <c r="K21" s="46" t="n">
        <v>20000</v>
      </c>
      <c r="L21" s="46" t="n">
        <v>20000</v>
      </c>
      <c r="M21" s="46" t="n">
        <v>20000</v>
      </c>
      <c r="N21" s="46" t="n">
        <v>20000</v>
      </c>
      <c r="O21" s="46" t="n">
        <v>40000</v>
      </c>
      <c r="P21" s="46" t="n">
        <v>40000</v>
      </c>
      <c r="Q21" s="46" t="n">
        <v>40000</v>
      </c>
      <c r="R21" s="46" t="n">
        <v>40000</v>
      </c>
      <c r="S21" s="46" t="n">
        <v>40000</v>
      </c>
      <c r="T21" s="46" t="n">
        <v>40000</v>
      </c>
      <c r="U21" s="46" t="n">
        <v>40000</v>
      </c>
      <c r="V21" s="46" t="n">
        <v>40000</v>
      </c>
      <c r="W21" s="46" t="n">
        <v>40000</v>
      </c>
      <c r="X21" s="46" t="n">
        <v>40000</v>
      </c>
      <c r="Y21" s="46" t="n">
        <v>40000</v>
      </c>
      <c r="Z21" s="46" t="n"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0</v>
      </c>
      <c r="D22" s="49" t="n">
        <v>6624.0318</v>
      </c>
      <c r="E22" s="49" t="n">
        <v>0</v>
      </c>
      <c r="F22" s="49" t="n">
        <v>0</v>
      </c>
      <c r="G22" s="49" t="n">
        <v>0</v>
      </c>
      <c r="H22" s="49" t="n">
        <v>3283.9548</v>
      </c>
      <c r="I22" s="49" t="n">
        <v>0</v>
      </c>
      <c r="J22" s="49" t="n">
        <v>-5524.6484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-2715.4753</v>
      </c>
      <c r="V22" s="49" t="n">
        <v>-17554.1204</v>
      </c>
      <c r="W22" s="49" t="n">
        <v>-4621.8301</v>
      </c>
      <c r="X22" s="49" t="n">
        <v>0</v>
      </c>
      <c r="Y22" s="49" t="n">
        <v>0</v>
      </c>
      <c r="Z22" s="49" t="n"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25000</v>
      </c>
      <c r="D33" s="46" t="n">
        <v>25000</v>
      </c>
      <c r="E33" s="46" t="n">
        <v>25000</v>
      </c>
      <c r="F33" s="46" t="n">
        <v>25000</v>
      </c>
      <c r="G33" s="46" t="n">
        <v>25000</v>
      </c>
      <c r="H33" s="46" t="n">
        <v>25000</v>
      </c>
      <c r="I33" s="46" t="n">
        <v>25000</v>
      </c>
      <c r="J33" s="46" t="n">
        <v>25000</v>
      </c>
      <c r="K33" s="46" t="n">
        <v>25000</v>
      </c>
      <c r="L33" s="46" t="n">
        <v>25000</v>
      </c>
      <c r="M33" s="46" t="n">
        <v>25000</v>
      </c>
      <c r="N33" s="46" t="n">
        <v>25000</v>
      </c>
      <c r="O33" s="46" t="n">
        <v>25000</v>
      </c>
      <c r="P33" s="46" t="n">
        <v>25000</v>
      </c>
      <c r="Q33" s="46" t="n">
        <v>25000</v>
      </c>
      <c r="R33" s="46" t="n">
        <v>25000</v>
      </c>
      <c r="S33" s="46" t="n">
        <v>25000</v>
      </c>
      <c r="T33" s="46" t="n">
        <v>25000</v>
      </c>
      <c r="U33" s="46" t="n">
        <v>25000</v>
      </c>
      <c r="V33" s="46" t="n">
        <v>25000</v>
      </c>
      <c r="W33" s="46" t="n">
        <v>25000</v>
      </c>
      <c r="X33" s="46" t="n">
        <v>25000</v>
      </c>
      <c r="Y33" s="46" t="n">
        <v>25000</v>
      </c>
      <c r="Z33" s="46" t="n"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0</v>
      </c>
      <c r="D40" s="46" t="n">
        <v>0</v>
      </c>
      <c r="E40" s="46" t="n">
        <v>0</v>
      </c>
      <c r="F40" s="46" t="n">
        <v>0</v>
      </c>
      <c r="G40" s="46" t="n">
        <v>0</v>
      </c>
      <c r="H40" s="46" t="n">
        <v>0</v>
      </c>
      <c r="I40" s="46" t="n">
        <v>-3254</v>
      </c>
      <c r="J40" s="46" t="n">
        <v>-3378.9677</v>
      </c>
      <c r="K40" s="46" t="n">
        <v>-3164.8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-3287.6452</v>
      </c>
      <c r="V40" s="46" t="n">
        <v>-3287.6452</v>
      </c>
      <c r="W40" s="46" t="n">
        <v>-3296.4333</v>
      </c>
      <c r="X40" s="46" t="n">
        <v>0</v>
      </c>
      <c r="Y40" s="46" t="n">
        <v>0</v>
      </c>
      <c r="Z40" s="46" t="n">
        <v>0</v>
      </c>
      <c r="AA40" s="42" t="n">
        <v>-826.4288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0</v>
      </c>
      <c r="D43" s="49" t="n">
        <v>0</v>
      </c>
      <c r="E43" s="49" t="n">
        <v>0</v>
      </c>
      <c r="F43" s="49" t="n">
        <v>0</v>
      </c>
      <c r="G43" s="49" t="n">
        <v>0</v>
      </c>
      <c r="H43" s="49" t="n">
        <v>0</v>
      </c>
      <c r="I43" s="49" t="n">
        <v>-3254</v>
      </c>
      <c r="J43" s="49" t="n">
        <v>-3378.9677</v>
      </c>
      <c r="K43" s="49" t="n">
        <v>-3164.8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-3287.6452</v>
      </c>
      <c r="V43" s="49" t="n">
        <v>-3287.6452</v>
      </c>
      <c r="W43" s="49" t="n">
        <v>-3296.4333</v>
      </c>
      <c r="X43" s="49" t="n">
        <v>0</v>
      </c>
      <c r="Y43" s="49" t="n">
        <v>0</v>
      </c>
      <c r="Z43" s="50" t="n">
        <v>0</v>
      </c>
      <c r="AA43" s="42" t="n">
        <v>-826.4288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0</v>
      </c>
      <c r="D6" s="46" t="n">
        <v>0</v>
      </c>
      <c r="E6" s="46" t="n">
        <v>0</v>
      </c>
      <c r="F6" s="46" t="n">
        <v>0</v>
      </c>
      <c r="G6" s="46" t="n">
        <v>0</v>
      </c>
      <c r="H6" s="46" t="n">
        <v>0</v>
      </c>
      <c r="I6" s="46" t="n">
        <v>0</v>
      </c>
      <c r="J6" s="46" t="n">
        <v>0</v>
      </c>
      <c r="K6" s="46" t="n">
        <v>0</v>
      </c>
      <c r="L6" s="46" t="n">
        <v>0</v>
      </c>
      <c r="M6" s="46" t="n">
        <v>0</v>
      </c>
      <c r="N6" s="46" t="n">
        <v>0</v>
      </c>
      <c r="O6" s="46" t="n">
        <v>0</v>
      </c>
      <c r="P6" s="46" t="n">
        <v>0</v>
      </c>
      <c r="Q6" s="46" t="n">
        <v>0</v>
      </c>
      <c r="R6" s="46" t="n">
        <v>0</v>
      </c>
      <c r="S6" s="46" t="n">
        <v>0</v>
      </c>
      <c r="T6" s="46" t="n">
        <v>0</v>
      </c>
      <c r="U6" s="46" t="n">
        <v>0</v>
      </c>
      <c r="V6" s="46" t="n">
        <v>0</v>
      </c>
      <c r="W6" s="46" t="n">
        <v>0</v>
      </c>
      <c r="X6" s="46" t="n">
        <v>0</v>
      </c>
      <c r="Y6" s="46" t="n">
        <v>0</v>
      </c>
      <c r="Z6" s="46" t="n">
        <v>0</v>
      </c>
      <c r="AA6" s="42" t="n"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30000</v>
      </c>
      <c r="D7" s="46" t="n">
        <v>30000</v>
      </c>
      <c r="E7" s="46" t="n">
        <v>30000</v>
      </c>
      <c r="F7" s="46" t="n">
        <v>0</v>
      </c>
      <c r="G7" s="46" t="n">
        <v>0</v>
      </c>
      <c r="H7" s="46" t="n">
        <v>0</v>
      </c>
      <c r="I7" s="46" t="n">
        <v>0</v>
      </c>
      <c r="J7" s="46" t="n">
        <v>0</v>
      </c>
      <c r="K7" s="46" t="n">
        <v>0</v>
      </c>
      <c r="L7" s="46" t="n">
        <v>0</v>
      </c>
      <c r="M7" s="46" t="n">
        <v>0</v>
      </c>
      <c r="N7" s="46" t="n">
        <v>0</v>
      </c>
      <c r="O7" s="46" t="n">
        <v>0</v>
      </c>
      <c r="P7" s="46" t="n">
        <v>0</v>
      </c>
      <c r="Q7" s="46" t="n">
        <v>0</v>
      </c>
      <c r="R7" s="46" t="n">
        <v>0</v>
      </c>
      <c r="S7" s="46" t="n">
        <v>0</v>
      </c>
      <c r="T7" s="46" t="n">
        <v>0</v>
      </c>
      <c r="U7" s="46" t="n">
        <v>0</v>
      </c>
      <c r="V7" s="46" t="n">
        <v>0</v>
      </c>
      <c r="W7" s="46" t="n">
        <v>0</v>
      </c>
      <c r="X7" s="46" t="n">
        <v>0</v>
      </c>
      <c r="Y7" s="46" t="n">
        <v>0</v>
      </c>
      <c r="Z7" s="46" t="n">
        <v>0</v>
      </c>
      <c r="AA7" s="42" t="n">
        <v>3698.6302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0</v>
      </c>
      <c r="D8" s="46" t="n">
        <v>0</v>
      </c>
      <c r="E8" s="46" t="n">
        <v>0</v>
      </c>
      <c r="F8" s="46" t="n">
        <v>0</v>
      </c>
      <c r="G8" s="46" t="n">
        <v>0</v>
      </c>
      <c r="H8" s="46" t="n">
        <v>0</v>
      </c>
      <c r="I8" s="46" t="n">
        <v>0</v>
      </c>
      <c r="J8" s="46" t="n">
        <v>0</v>
      </c>
      <c r="K8" s="46" t="n">
        <v>0</v>
      </c>
      <c r="L8" s="46" t="n">
        <v>0</v>
      </c>
      <c r="M8" s="46" t="n">
        <v>0</v>
      </c>
      <c r="N8" s="46" t="n">
        <v>0</v>
      </c>
      <c r="O8" s="46" t="n">
        <v>0</v>
      </c>
      <c r="P8" s="46" t="n">
        <v>0</v>
      </c>
      <c r="Q8" s="46" t="n">
        <v>0</v>
      </c>
      <c r="R8" s="46" t="n">
        <v>0</v>
      </c>
      <c r="S8" s="46" t="n">
        <v>0</v>
      </c>
      <c r="T8" s="46" t="n">
        <v>0</v>
      </c>
      <c r="U8" s="46" t="n">
        <v>0</v>
      </c>
      <c r="V8" s="46" t="n">
        <v>0</v>
      </c>
      <c r="W8" s="46" t="n">
        <v>0</v>
      </c>
      <c r="X8" s="46" t="n">
        <v>0</v>
      </c>
      <c r="Y8" s="46" t="n">
        <v>0</v>
      </c>
      <c r="Z8" s="46" t="n">
        <v>0</v>
      </c>
      <c r="AA8" s="42" t="n"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30000</v>
      </c>
      <c r="D10" s="49" t="n">
        <v>30000</v>
      </c>
      <c r="E10" s="49" t="n">
        <v>30000</v>
      </c>
      <c r="F10" s="49" t="n">
        <v>0</v>
      </c>
      <c r="G10" s="49" t="n">
        <v>0</v>
      </c>
      <c r="H10" s="49" t="n">
        <v>0</v>
      </c>
      <c r="I10" s="49" t="n">
        <v>0</v>
      </c>
      <c r="J10" s="49" t="n">
        <v>0</v>
      </c>
      <c r="K10" s="49" t="n">
        <v>0</v>
      </c>
      <c r="L10" s="49" t="n">
        <v>0</v>
      </c>
      <c r="M10" s="49" t="n">
        <v>0</v>
      </c>
      <c r="N10" s="49" t="n">
        <v>0</v>
      </c>
      <c r="O10" s="49" t="n">
        <v>0</v>
      </c>
      <c r="P10" s="49" t="n">
        <v>0</v>
      </c>
      <c r="Q10" s="49" t="n">
        <v>0</v>
      </c>
      <c r="R10" s="49" t="n">
        <v>0</v>
      </c>
      <c r="S10" s="49" t="n">
        <v>0</v>
      </c>
      <c r="T10" s="49" t="n">
        <v>0</v>
      </c>
      <c r="U10" s="49" t="n">
        <v>0</v>
      </c>
      <c r="V10" s="49" t="n">
        <v>0</v>
      </c>
      <c r="W10" s="49" t="n">
        <v>0</v>
      </c>
      <c r="X10" s="49" t="n">
        <v>0</v>
      </c>
      <c r="Y10" s="49" t="n">
        <v>0</v>
      </c>
      <c r="Z10" s="50" t="n">
        <v>0</v>
      </c>
      <c r="AA10" s="42" t="n">
        <v>3698.6302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0</v>
      </c>
      <c r="D15" s="46" t="n">
        <v>0</v>
      </c>
      <c r="E15" s="46" t="n">
        <v>0</v>
      </c>
      <c r="F15" s="46" t="n">
        <v>0</v>
      </c>
      <c r="G15" s="46" t="n">
        <v>0</v>
      </c>
      <c r="H15" s="46" t="n">
        <v>0</v>
      </c>
      <c r="I15" s="46" t="n">
        <v>0</v>
      </c>
      <c r="J15" s="46" t="n">
        <v>0</v>
      </c>
      <c r="K15" s="46" t="n">
        <v>0</v>
      </c>
      <c r="L15" s="46" t="n">
        <v>0</v>
      </c>
      <c r="M15" s="46" t="n">
        <v>0</v>
      </c>
      <c r="N15" s="46" t="n">
        <v>0</v>
      </c>
      <c r="O15" s="46" t="n">
        <v>0</v>
      </c>
      <c r="P15" s="46" t="n">
        <v>0</v>
      </c>
      <c r="Q15" s="46" t="n">
        <v>0</v>
      </c>
      <c r="R15" s="46" t="n">
        <v>0</v>
      </c>
      <c r="S15" s="46" t="n">
        <v>0</v>
      </c>
      <c r="T15" s="46" t="n">
        <v>0</v>
      </c>
      <c r="U15" s="46" t="n">
        <v>0</v>
      </c>
      <c r="V15" s="46" t="n">
        <v>0</v>
      </c>
      <c r="W15" s="46" t="n">
        <v>0</v>
      </c>
      <c r="X15" s="46" t="n">
        <v>0</v>
      </c>
      <c r="Y15" s="46" t="n">
        <v>0</v>
      </c>
      <c r="Z15" s="46" t="n">
        <v>0</v>
      </c>
      <c r="AA15" s="42" t="n"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25000</v>
      </c>
      <c r="D16" s="46" t="n">
        <v>25000</v>
      </c>
      <c r="E16" s="46" t="n">
        <v>25000</v>
      </c>
      <c r="F16" s="46" t="n">
        <v>0</v>
      </c>
      <c r="G16" s="46" t="n">
        <v>0</v>
      </c>
      <c r="H16" s="46" t="n">
        <v>0</v>
      </c>
      <c r="I16" s="46" t="n">
        <v>0</v>
      </c>
      <c r="J16" s="46" t="n">
        <v>0</v>
      </c>
      <c r="K16" s="46" t="n">
        <v>0</v>
      </c>
      <c r="L16" s="46" t="n">
        <v>0</v>
      </c>
      <c r="M16" s="46" t="n">
        <v>0</v>
      </c>
      <c r="N16" s="46" t="n">
        <v>0</v>
      </c>
      <c r="O16" s="46" t="n">
        <v>0</v>
      </c>
      <c r="P16" s="46" t="n">
        <v>0</v>
      </c>
      <c r="Q16" s="46" t="n">
        <v>0</v>
      </c>
      <c r="R16" s="46" t="n">
        <v>0</v>
      </c>
      <c r="S16" s="46" t="n">
        <v>0</v>
      </c>
      <c r="T16" s="46" t="n">
        <v>0</v>
      </c>
      <c r="U16" s="46" t="n">
        <v>0</v>
      </c>
      <c r="V16" s="46" t="n">
        <v>0</v>
      </c>
      <c r="W16" s="46" t="n">
        <v>0</v>
      </c>
      <c r="X16" s="46" t="n">
        <v>0</v>
      </c>
      <c r="Y16" s="46" t="n">
        <v>0</v>
      </c>
      <c r="Z16" s="46" t="n">
        <v>0</v>
      </c>
      <c r="AA16" s="42" t="n"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0</v>
      </c>
      <c r="N17" s="46" t="n">
        <v>0</v>
      </c>
      <c r="O17" s="46" t="n">
        <v>0</v>
      </c>
      <c r="P17" s="46" t="n">
        <v>0</v>
      </c>
      <c r="Q17" s="46" t="n">
        <v>0</v>
      </c>
      <c r="R17" s="46" t="n">
        <v>0</v>
      </c>
      <c r="S17" s="46" t="n">
        <v>0</v>
      </c>
      <c r="T17" s="46" t="n">
        <v>0</v>
      </c>
      <c r="U17" s="46" t="n">
        <v>0</v>
      </c>
      <c r="V17" s="46" t="n">
        <v>0</v>
      </c>
      <c r="W17" s="46" t="n">
        <v>0</v>
      </c>
      <c r="X17" s="46" t="n">
        <v>0</v>
      </c>
      <c r="Y17" s="46" t="n">
        <v>0</v>
      </c>
      <c r="Z17" s="46" t="n">
        <v>0</v>
      </c>
      <c r="AA17" s="42" t="n"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25000</v>
      </c>
      <c r="D19" s="49" t="n">
        <v>25000</v>
      </c>
      <c r="E19" s="49" t="n">
        <v>25000</v>
      </c>
      <c r="F19" s="49" t="n">
        <v>0</v>
      </c>
      <c r="G19" s="49" t="n">
        <v>0</v>
      </c>
      <c r="H19" s="49" t="n">
        <v>0</v>
      </c>
      <c r="I19" s="49" t="n">
        <v>0</v>
      </c>
      <c r="J19" s="49" t="n">
        <v>0</v>
      </c>
      <c r="K19" s="49" t="n">
        <v>0</v>
      </c>
      <c r="L19" s="49" t="n">
        <v>0</v>
      </c>
      <c r="M19" s="49" t="n">
        <v>0</v>
      </c>
      <c r="N19" s="49" t="n">
        <v>0</v>
      </c>
      <c r="O19" s="49" t="n">
        <v>0</v>
      </c>
      <c r="P19" s="49" t="n">
        <v>0</v>
      </c>
      <c r="Q19" s="49" t="n">
        <v>0</v>
      </c>
      <c r="R19" s="49" t="n">
        <v>0</v>
      </c>
      <c r="S19" s="49" t="n">
        <v>0</v>
      </c>
      <c r="T19" s="49" t="n">
        <v>0</v>
      </c>
      <c r="U19" s="49" t="n">
        <v>0</v>
      </c>
      <c r="V19" s="49" t="n">
        <v>0</v>
      </c>
      <c r="W19" s="49" t="n">
        <v>0</v>
      </c>
      <c r="X19" s="49" t="n">
        <v>0</v>
      </c>
      <c r="Y19" s="49" t="n">
        <v>0</v>
      </c>
      <c r="Z19" s="50" t="n">
        <v>0</v>
      </c>
      <c r="AA19" s="42" t="n"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25000</v>
      </c>
      <c r="D22" s="49" t="n">
        <v>25000</v>
      </c>
      <c r="E22" s="49" t="n">
        <v>25000</v>
      </c>
      <c r="F22" s="49" t="n">
        <v>0</v>
      </c>
      <c r="G22" s="49" t="n">
        <v>0</v>
      </c>
      <c r="H22" s="49" t="n">
        <v>0</v>
      </c>
      <c r="I22" s="49" t="n">
        <v>0</v>
      </c>
      <c r="J22" s="49" t="n">
        <v>0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0</v>
      </c>
      <c r="V22" s="49" t="n">
        <v>0</v>
      </c>
      <c r="W22" s="49" t="n">
        <v>0</v>
      </c>
      <c r="X22" s="49" t="n">
        <v>0</v>
      </c>
      <c r="Y22" s="49" t="n">
        <v>0</v>
      </c>
      <c r="Z22" s="49" t="n"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0</v>
      </c>
      <c r="D33" s="46" t="n">
        <v>0</v>
      </c>
      <c r="E33" s="46" t="n">
        <v>0</v>
      </c>
      <c r="F33" s="46" t="n">
        <v>0</v>
      </c>
      <c r="G33" s="46" t="n">
        <v>0</v>
      </c>
      <c r="H33" s="46" t="n">
        <v>0</v>
      </c>
      <c r="I33" s="46" t="n">
        <v>0</v>
      </c>
      <c r="J33" s="46" t="n">
        <v>0</v>
      </c>
      <c r="K33" s="46" t="n">
        <v>0</v>
      </c>
      <c r="L33" s="46" t="n">
        <v>0</v>
      </c>
      <c r="M33" s="46" t="n">
        <v>0</v>
      </c>
      <c r="N33" s="46" t="n">
        <v>0</v>
      </c>
      <c r="O33" s="46" t="n">
        <v>0</v>
      </c>
      <c r="P33" s="46" t="n">
        <v>0</v>
      </c>
      <c r="Q33" s="46" t="n">
        <v>0</v>
      </c>
      <c r="R33" s="46" t="n">
        <v>0</v>
      </c>
      <c r="S33" s="46" t="n">
        <v>0</v>
      </c>
      <c r="T33" s="46" t="n">
        <v>0</v>
      </c>
      <c r="U33" s="46" t="n">
        <v>0</v>
      </c>
      <c r="V33" s="46" t="n">
        <v>0</v>
      </c>
      <c r="W33" s="46" t="n">
        <v>0</v>
      </c>
      <c r="X33" s="46" t="n">
        <v>0</v>
      </c>
      <c r="Y33" s="46" t="n">
        <v>0</v>
      </c>
      <c r="Z33" s="46" t="n"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5000</v>
      </c>
      <c r="D40" s="46" t="n">
        <v>5000</v>
      </c>
      <c r="E40" s="46" t="n">
        <v>5000</v>
      </c>
      <c r="F40" s="46" t="n">
        <v>0</v>
      </c>
      <c r="G40" s="46" t="n">
        <v>0</v>
      </c>
      <c r="H40" s="46" t="n">
        <v>0</v>
      </c>
      <c r="I40" s="46" t="n">
        <v>0</v>
      </c>
      <c r="J40" s="46" t="n">
        <v>0</v>
      </c>
      <c r="K40" s="46" t="n">
        <v>0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0</v>
      </c>
      <c r="V40" s="46" t="n">
        <v>0</v>
      </c>
      <c r="W40" s="46" t="n">
        <v>0</v>
      </c>
      <c r="X40" s="46" t="n">
        <v>0</v>
      </c>
      <c r="Y40" s="46" t="n">
        <v>0</v>
      </c>
      <c r="Z40" s="46" t="n">
        <v>0</v>
      </c>
      <c r="AA40" s="42" t="n">
        <v>616.4384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5000</v>
      </c>
      <c r="D43" s="49" t="n">
        <v>5000</v>
      </c>
      <c r="E43" s="49" t="n">
        <v>5000</v>
      </c>
      <c r="F43" s="49" t="n">
        <v>0</v>
      </c>
      <c r="G43" s="49" t="n">
        <v>0</v>
      </c>
      <c r="H43" s="49" t="n">
        <v>0</v>
      </c>
      <c r="I43" s="49" t="n">
        <v>0</v>
      </c>
      <c r="J43" s="49" t="n">
        <v>0</v>
      </c>
      <c r="K43" s="49" t="n">
        <v>0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0</v>
      </c>
      <c r="V43" s="49" t="n">
        <v>0</v>
      </c>
      <c r="W43" s="49" t="n">
        <v>0</v>
      </c>
      <c r="X43" s="49" t="n">
        <v>0</v>
      </c>
      <c r="Y43" s="49" t="n">
        <v>0</v>
      </c>
      <c r="Z43" s="50" t="n">
        <v>0</v>
      </c>
      <c r="AA43" s="42" t="n">
        <v>616.4384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147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28434.5096</v>
      </c>
      <c r="D7" s="165" t="n">
        <v>23695.4247</v>
      </c>
      <c r="E7" s="165" t="n">
        <v>23695.4247</v>
      </c>
      <c r="F7" s="165" t="n">
        <v>9478.1699</v>
      </c>
      <c r="G7" s="165" t="n">
        <v>9478.1699</v>
      </c>
      <c r="H7" s="165" t="n">
        <v>14217.2548</v>
      </c>
      <c r="I7" s="165" t="n">
        <v>14217.2548</v>
      </c>
      <c r="J7" s="165" t="n">
        <v>14217.2548</v>
      </c>
      <c r="K7" s="165" t="n">
        <v>14217.2548</v>
      </c>
      <c r="L7" s="165" t="n">
        <v>14217.2548</v>
      </c>
      <c r="M7" s="165" t="n">
        <v>14217.2548</v>
      </c>
      <c r="N7" s="165" t="n">
        <v>14217.2548</v>
      </c>
      <c r="O7" s="165" t="n">
        <v>14217.2548</v>
      </c>
      <c r="P7" s="165" t="n">
        <v>14217.2548</v>
      </c>
      <c r="Q7" s="165" t="n">
        <v>14217.2548</v>
      </c>
      <c r="R7" s="165" t="n">
        <v>9478.1699</v>
      </c>
      <c r="S7" s="165" t="n">
        <v>9478.1699</v>
      </c>
      <c r="T7" s="165" t="n">
        <v>9478.1699</v>
      </c>
      <c r="U7" s="165" t="n">
        <v>9478.1699</v>
      </c>
      <c r="V7" s="165" t="n">
        <v>9478.1699</v>
      </c>
      <c r="W7" s="165" t="n">
        <v>9478.1699</v>
      </c>
      <c r="X7" s="165" t="n">
        <v>9478.1699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-32774.1935</v>
      </c>
      <c r="D8" s="165" t="n">
        <v>-17249.9643</v>
      </c>
      <c r="E8" s="165" t="n">
        <v>-7806.4194</v>
      </c>
      <c r="F8" s="165" t="n">
        <v>-7700</v>
      </c>
      <c r="G8" s="165" t="n">
        <v>-6225.8065</v>
      </c>
      <c r="H8" s="165" t="n">
        <v>-7600</v>
      </c>
      <c r="I8" s="165" t="n">
        <v>-25290.2903</v>
      </c>
      <c r="J8" s="165" t="n">
        <v>-30483.8387</v>
      </c>
      <c r="K8" s="165" t="n">
        <v>-25466.6667</v>
      </c>
      <c r="L8" s="165" t="n">
        <v>-19774.1935</v>
      </c>
      <c r="M8" s="165" t="n">
        <v>-19033.3</v>
      </c>
      <c r="N8" s="165" t="n">
        <v>-20612.9032</v>
      </c>
      <c r="O8" s="165" t="n">
        <v>-21032.2903</v>
      </c>
      <c r="P8" s="165" t="n">
        <v>-17321.4286</v>
      </c>
      <c r="Q8" s="165" t="n">
        <v>-14096.7742</v>
      </c>
      <c r="R8" s="165" t="n">
        <v>-9233.3333</v>
      </c>
      <c r="S8" s="165" t="n">
        <v>-580.6452</v>
      </c>
      <c r="T8" s="165" t="n">
        <v>-6599.9667</v>
      </c>
      <c r="U8" s="165" t="n">
        <v>-21774.2581</v>
      </c>
      <c r="V8" s="165" t="n">
        <v>-26516.1613</v>
      </c>
      <c r="W8" s="165" t="n">
        <v>-23966.6667</v>
      </c>
      <c r="X8" s="165" t="n">
        <v>-14096.8065</v>
      </c>
      <c r="Y8" s="165" t="n">
        <v>-15133.3333</v>
      </c>
      <c r="Z8" s="165" t="n">
        <v>-18935.4839</v>
      </c>
    </row>
    <row r="9" customFormat="false" ht="11.25" hidden="false" customHeight="true" outlineLevel="0" collapsed="false">
      <c r="A9" s="162" t="s">
        <v>149</v>
      </c>
      <c r="C9" s="166" t="n">
        <v>-4339.6839</v>
      </c>
      <c r="D9" s="166" t="n">
        <v>6445.4604</v>
      </c>
      <c r="E9" s="166" t="n">
        <v>15889.0053</v>
      </c>
      <c r="F9" s="166" t="n">
        <v>1778.1699</v>
      </c>
      <c r="G9" s="166" t="n">
        <v>3252.3634</v>
      </c>
      <c r="H9" s="166" t="n">
        <v>6617.2548</v>
      </c>
      <c r="I9" s="166" t="n">
        <v>-11073.0355</v>
      </c>
      <c r="J9" s="166" t="n">
        <v>-16266.5839</v>
      </c>
      <c r="K9" s="166" t="n">
        <v>-11249.4119</v>
      </c>
      <c r="L9" s="166" t="n">
        <v>-5556.9387</v>
      </c>
      <c r="M9" s="166" t="n">
        <v>-4816.0452</v>
      </c>
      <c r="N9" s="166" t="n">
        <v>-6395.6484</v>
      </c>
      <c r="O9" s="166" t="n">
        <v>-6815.0355</v>
      </c>
      <c r="P9" s="166" t="n">
        <v>-3104.1738</v>
      </c>
      <c r="Q9" s="166" t="n">
        <v>120.480600000001</v>
      </c>
      <c r="R9" s="166" t="n">
        <v>244.836600000001</v>
      </c>
      <c r="S9" s="166" t="n">
        <v>8897.5247</v>
      </c>
      <c r="T9" s="166" t="n">
        <v>2878.2032</v>
      </c>
      <c r="U9" s="166" t="n">
        <v>-12296.0882</v>
      </c>
      <c r="V9" s="166" t="n">
        <v>-17037.9914</v>
      </c>
      <c r="W9" s="166" t="n">
        <v>-14488.4968</v>
      </c>
      <c r="X9" s="166" t="n">
        <v>-4618.6366</v>
      </c>
      <c r="Y9" s="166" t="n">
        <v>-15133.3333</v>
      </c>
      <c r="Z9" s="166" t="n">
        <v>-18935.4839</v>
      </c>
    </row>
    <row r="11" customFormat="false" ht="11.25" hidden="false" customHeight="true" outlineLevel="0" collapsed="false">
      <c r="A11" s="165" t="s">
        <v>34</v>
      </c>
      <c r="C11" s="165" t="n">
        <v>20000</v>
      </c>
      <c r="D11" s="165" t="n">
        <v>20000</v>
      </c>
      <c r="E11" s="165" t="n">
        <v>-15000</v>
      </c>
      <c r="F11" s="165" t="n">
        <v>-5000</v>
      </c>
      <c r="G11" s="165" t="n">
        <v>-5000</v>
      </c>
      <c r="H11" s="165" t="n">
        <v>15000</v>
      </c>
      <c r="I11" s="165" t="n">
        <v>20000</v>
      </c>
      <c r="J11" s="165" t="n">
        <v>25000</v>
      </c>
      <c r="K11" s="165" t="n">
        <v>25000</v>
      </c>
      <c r="L11" s="165" t="n">
        <v>25000</v>
      </c>
      <c r="M11" s="165" t="n">
        <v>5000</v>
      </c>
      <c r="N11" s="165" t="n">
        <v>5000</v>
      </c>
      <c r="O11" s="165" t="n">
        <v>5000</v>
      </c>
      <c r="P11" s="165" t="n">
        <v>0</v>
      </c>
      <c r="Q11" s="165" t="n">
        <v>0</v>
      </c>
      <c r="R11" s="165" t="n">
        <v>5000</v>
      </c>
      <c r="S11" s="165" t="n">
        <v>5000</v>
      </c>
      <c r="T11" s="165" t="n">
        <v>5000</v>
      </c>
      <c r="U11" s="165" t="n">
        <v>5000</v>
      </c>
      <c r="V11" s="165" t="n">
        <v>5000</v>
      </c>
      <c r="W11" s="165" t="n">
        <v>5000</v>
      </c>
      <c r="X11" s="165" t="n">
        <v>5000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20000</v>
      </c>
      <c r="D12" s="165" t="n">
        <v>10000</v>
      </c>
      <c r="E12" s="165" t="n">
        <v>10000</v>
      </c>
      <c r="F12" s="165" t="n">
        <v>-5000</v>
      </c>
      <c r="G12" s="165" t="n">
        <v>10000</v>
      </c>
      <c r="H12" s="165" t="n">
        <v>10000</v>
      </c>
      <c r="I12" s="165" t="n">
        <v>30000</v>
      </c>
      <c r="J12" s="165" t="n">
        <v>30000</v>
      </c>
      <c r="K12" s="165" t="n">
        <v>30000</v>
      </c>
      <c r="L12" s="165" t="n">
        <v>30000</v>
      </c>
      <c r="M12" s="165" t="n">
        <v>20000</v>
      </c>
      <c r="N12" s="165" t="n">
        <v>20000</v>
      </c>
      <c r="O12" s="165" t="n">
        <v>20000</v>
      </c>
      <c r="P12" s="165" t="n">
        <v>20000</v>
      </c>
      <c r="Q12" s="165" t="n">
        <v>20000</v>
      </c>
      <c r="R12" s="165" t="n">
        <v>5000</v>
      </c>
      <c r="S12" s="165" t="n">
        <v>5000</v>
      </c>
      <c r="T12" s="165" t="n">
        <v>5000</v>
      </c>
      <c r="U12" s="165" t="n">
        <v>5000</v>
      </c>
      <c r="V12" s="165" t="n">
        <v>5000</v>
      </c>
      <c r="W12" s="165" t="n">
        <v>5000</v>
      </c>
      <c r="X12" s="165" t="n">
        <v>5000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-32806.4194</v>
      </c>
      <c r="D13" s="165" t="n">
        <v>-9821.4286</v>
      </c>
      <c r="E13" s="165" t="n">
        <v>-1612.9032</v>
      </c>
      <c r="F13" s="165" t="n">
        <v>-366.6667</v>
      </c>
      <c r="G13" s="165" t="n">
        <v>-2258.0645</v>
      </c>
      <c r="H13" s="165" t="n">
        <v>-8333.3</v>
      </c>
      <c r="I13" s="165" t="n">
        <v>-45258.0645</v>
      </c>
      <c r="J13" s="165" t="n">
        <v>-64258.0645</v>
      </c>
      <c r="K13" s="165" t="n">
        <v>-46766.6667</v>
      </c>
      <c r="L13" s="165" t="n">
        <v>-31290.3226</v>
      </c>
      <c r="M13" s="165" t="n">
        <v>-18133.3</v>
      </c>
      <c r="N13" s="165" t="n">
        <v>-21419.3226</v>
      </c>
      <c r="O13" s="165" t="n">
        <v>-22838.7097</v>
      </c>
      <c r="P13" s="165" t="n">
        <v>-17892.8214</v>
      </c>
      <c r="Q13" s="165" t="n">
        <v>-11032.2903</v>
      </c>
      <c r="R13" s="165" t="n">
        <v>-10433.3333</v>
      </c>
      <c r="S13" s="165" t="n">
        <v>-5741.9032</v>
      </c>
      <c r="T13" s="165" t="n">
        <v>-8033.3333</v>
      </c>
      <c r="U13" s="165" t="n">
        <v>-40419.3871</v>
      </c>
      <c r="V13" s="165" t="n">
        <v>-50516.129</v>
      </c>
      <c r="W13" s="165" t="n">
        <v>-40133.3333</v>
      </c>
      <c r="X13" s="165" t="n">
        <v>-20000</v>
      </c>
      <c r="Y13" s="165" t="n">
        <v>-15700</v>
      </c>
      <c r="Z13" s="165" t="n">
        <v>-21064.5161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7193.5806</v>
      </c>
      <c r="D15" s="166" t="n">
        <v>20178.5714</v>
      </c>
      <c r="E15" s="166" t="n">
        <v>-6612.9032</v>
      </c>
      <c r="F15" s="166" t="n">
        <v>-10366.6667</v>
      </c>
      <c r="G15" s="166" t="n">
        <v>2741.9355</v>
      </c>
      <c r="H15" s="166" t="n">
        <v>16666.7</v>
      </c>
      <c r="I15" s="166" t="n">
        <v>4741.9355</v>
      </c>
      <c r="J15" s="166" t="n">
        <v>-9258.0645</v>
      </c>
      <c r="K15" s="166" t="n">
        <v>8233.3333</v>
      </c>
      <c r="L15" s="166" t="n">
        <v>23709.6774</v>
      </c>
      <c r="M15" s="166" t="n">
        <v>6866.7</v>
      </c>
      <c r="N15" s="166" t="n">
        <v>3580.6774</v>
      </c>
      <c r="O15" s="166" t="n">
        <v>2161.2903</v>
      </c>
      <c r="P15" s="166" t="n">
        <v>2107.1786</v>
      </c>
      <c r="Q15" s="166" t="n">
        <v>8967.7097</v>
      </c>
      <c r="R15" s="166" t="n">
        <v>-433.3333</v>
      </c>
      <c r="S15" s="166" t="n">
        <v>4258.0968</v>
      </c>
      <c r="T15" s="166" t="n">
        <v>1966.6667</v>
      </c>
      <c r="U15" s="166" t="n">
        <v>-30419.3871</v>
      </c>
      <c r="V15" s="166" t="n">
        <v>-40516.129</v>
      </c>
      <c r="W15" s="166" t="n">
        <v>-30133.3333</v>
      </c>
      <c r="X15" s="166" t="n">
        <v>-10000</v>
      </c>
      <c r="Y15" s="166" t="n">
        <v>-15700</v>
      </c>
      <c r="Z15" s="166" t="n">
        <v>-21064.5161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2853.8967</v>
      </c>
      <c r="D19" s="169" t="n">
        <v>26624.0318</v>
      </c>
      <c r="E19" s="169" t="n">
        <v>9276.1021</v>
      </c>
      <c r="F19" s="169" t="n">
        <v>-8588.4968</v>
      </c>
      <c r="G19" s="169" t="n">
        <v>5994.2989</v>
      </c>
      <c r="H19" s="169" t="n">
        <v>23283.9548</v>
      </c>
      <c r="I19" s="169" t="n">
        <v>-6331.1</v>
      </c>
      <c r="J19" s="169" t="n">
        <v>-25524.6484</v>
      </c>
      <c r="K19" s="169" t="n">
        <v>-3016.0786</v>
      </c>
      <c r="L19" s="169" t="n">
        <v>18152.7387</v>
      </c>
      <c r="M19" s="169" t="n">
        <v>2050.6548</v>
      </c>
      <c r="N19" s="169" t="n">
        <v>-2814.971</v>
      </c>
      <c r="O19" s="169" t="n">
        <v>-4653.7452</v>
      </c>
      <c r="P19" s="169" t="n">
        <v>-996.995199999999</v>
      </c>
      <c r="Q19" s="169" t="n">
        <v>9088.1903</v>
      </c>
      <c r="R19" s="169" t="n">
        <v>-188.4967</v>
      </c>
      <c r="S19" s="169" t="n">
        <v>13155.6215</v>
      </c>
      <c r="T19" s="169" t="n">
        <v>4844.8699</v>
      </c>
      <c r="U19" s="169" t="n">
        <v>-42715.4753</v>
      </c>
      <c r="V19" s="169" t="n">
        <v>-57554.1204</v>
      </c>
      <c r="W19" s="169" t="n">
        <v>-44621.8301</v>
      </c>
      <c r="X19" s="169" t="n">
        <v>-14618.6366</v>
      </c>
      <c r="Y19" s="169" t="n">
        <v>-30833.3333</v>
      </c>
      <c r="Z19" s="170" t="n">
        <v>-40000</v>
      </c>
    </row>
    <row r="21" customFormat="false" ht="11.25" hidden="false" customHeight="true" outlineLevel="0" collapsed="false">
      <c r="A21" s="165" t="s">
        <v>142</v>
      </c>
      <c r="C21" s="165" t="n">
        <v>-81.5871</v>
      </c>
      <c r="D21" s="165" t="n">
        <v>17231.1747</v>
      </c>
      <c r="E21" s="165" t="n">
        <v>7856.7473</v>
      </c>
      <c r="F21" s="165" t="n">
        <v>-9588.4968</v>
      </c>
      <c r="G21" s="165" t="n">
        <v>5058.815</v>
      </c>
      <c r="H21" s="165" t="n">
        <v>22983.9548</v>
      </c>
      <c r="I21" s="165" t="n">
        <v>-11008.5194</v>
      </c>
      <c r="J21" s="165" t="n">
        <v>-28040.7774</v>
      </c>
      <c r="K21" s="165" t="n">
        <v>-5116.0785</v>
      </c>
      <c r="L21" s="165" t="n">
        <v>16120.4806</v>
      </c>
      <c r="M21" s="165" t="n">
        <v>5456.4064</v>
      </c>
      <c r="N21" s="165" t="n">
        <v>20.8881</v>
      </c>
      <c r="O21" s="165" t="n">
        <v>-1656.5957</v>
      </c>
      <c r="P21" s="165" t="n">
        <v>2527.804</v>
      </c>
      <c r="Q21" s="165" t="n">
        <v>13020.8236</v>
      </c>
      <c r="R21" s="165" t="n">
        <v>-1321.8301</v>
      </c>
      <c r="S21" s="165" t="n">
        <v>12607.2344</v>
      </c>
      <c r="T21" s="165" t="n">
        <v>4078.2032</v>
      </c>
      <c r="U21" s="165" t="n">
        <v>-44683.2172</v>
      </c>
      <c r="V21" s="165" t="n">
        <v>-59457.3462</v>
      </c>
      <c r="W21" s="165" t="n">
        <v>-46521.8301</v>
      </c>
      <c r="X21" s="165" t="n">
        <v>-16425.0882</v>
      </c>
      <c r="Y21" s="165" t="n">
        <v>-31300</v>
      </c>
      <c r="Z21" s="165" t="n">
        <v>-42225.8065</v>
      </c>
    </row>
    <row r="22" customFormat="false" ht="11.25" hidden="false" customHeight="true" outlineLevel="0" collapsed="false">
      <c r="A22" s="165" t="s">
        <v>77</v>
      </c>
      <c r="C22" s="171" t="n">
        <v>2935.4838</v>
      </c>
      <c r="D22" s="171" t="n">
        <v>9392.8571</v>
      </c>
      <c r="E22" s="171" t="n">
        <v>1419.3548</v>
      </c>
      <c r="F22" s="171" t="n">
        <v>1000</v>
      </c>
      <c r="G22" s="171" t="n">
        <v>935.483900000002</v>
      </c>
      <c r="H22" s="171" t="n">
        <v>300</v>
      </c>
      <c r="I22" s="171" t="n">
        <v>4677.4194</v>
      </c>
      <c r="J22" s="171" t="n">
        <v>2516.129</v>
      </c>
      <c r="K22" s="171" t="n">
        <v>2099.9999</v>
      </c>
      <c r="L22" s="171" t="n">
        <v>2032.2581</v>
      </c>
      <c r="M22" s="171" t="n">
        <v>-3405.7516</v>
      </c>
      <c r="N22" s="171" t="n">
        <v>-2835.8591</v>
      </c>
      <c r="O22" s="171" t="n">
        <v>-2997.1495</v>
      </c>
      <c r="P22" s="171" t="n">
        <v>-3524.7992</v>
      </c>
      <c r="Q22" s="171" t="n">
        <v>-3932.6333</v>
      </c>
      <c r="R22" s="171" t="n">
        <v>1133.3334</v>
      </c>
      <c r="S22" s="171" t="n">
        <v>548.387100000002</v>
      </c>
      <c r="T22" s="171" t="n">
        <v>766.666700000001</v>
      </c>
      <c r="U22" s="171" t="n">
        <v>1967.7419</v>
      </c>
      <c r="V22" s="171" t="n">
        <v>1903.2258</v>
      </c>
      <c r="W22" s="171" t="n">
        <v>1900</v>
      </c>
      <c r="X22" s="171" t="n">
        <v>1806.4516</v>
      </c>
      <c r="Y22" s="171" t="n">
        <v>466.666700000002</v>
      </c>
      <c r="Z22" s="171" t="n">
        <v>2225.8065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-5691025</v>
      </c>
      <c r="D25" s="165" t="n">
        <v>-4526903</v>
      </c>
      <c r="E25" s="165" t="n">
        <v>-3848403</v>
      </c>
      <c r="F25" s="165" t="n">
        <v>-2392585</v>
      </c>
      <c r="G25" s="165" t="n">
        <v>-2853214</v>
      </c>
      <c r="H25" s="165" t="n">
        <v>-3328855</v>
      </c>
      <c r="I25" s="165" t="n">
        <v>-4079596</v>
      </c>
      <c r="J25" s="165" t="n">
        <v>-4364108</v>
      </c>
      <c r="K25" s="165" t="n">
        <v>-4211269</v>
      </c>
      <c r="L25" s="165" t="n">
        <v>-4281251</v>
      </c>
      <c r="M25" s="165" t="n">
        <v>-5396157</v>
      </c>
      <c r="N25" s="165" t="n">
        <v>-5282765</v>
      </c>
      <c r="O25" s="165" t="n">
        <v>-5156247</v>
      </c>
      <c r="P25" s="165" t="n">
        <v>-4530604</v>
      </c>
      <c r="Q25" s="165" t="n">
        <v>-5065931</v>
      </c>
      <c r="R25" s="165" t="n">
        <v>36388</v>
      </c>
      <c r="S25" s="165" t="n">
        <v>37414</v>
      </c>
      <c r="T25" s="165" t="n">
        <v>55455</v>
      </c>
      <c r="U25" s="165" t="n">
        <v>75537</v>
      </c>
      <c r="V25" s="165" t="n">
        <v>99628</v>
      </c>
      <c r="W25" s="165" t="n">
        <v>93414</v>
      </c>
      <c r="X25" s="165" t="n">
        <v>114188</v>
      </c>
      <c r="Y25" s="165" t="n">
        <v>0</v>
      </c>
      <c r="Z25" s="165" t="n">
        <v>0</v>
      </c>
      <c r="AA25" s="165" t="n">
        <v>-64496889</v>
      </c>
    </row>
    <row r="26" customFormat="false" ht="11.25" hidden="false" customHeight="true" outlineLevel="0" collapsed="false">
      <c r="A26" s="165" t="s">
        <v>153</v>
      </c>
      <c r="C26" s="165" t="n">
        <v>15447481</v>
      </c>
      <c r="D26" s="165" t="n">
        <v>11298903</v>
      </c>
      <c r="E26" s="165" t="n">
        <v>4257648</v>
      </c>
      <c r="F26" s="165" t="n">
        <v>1811930</v>
      </c>
      <c r="G26" s="165" t="n">
        <v>2369536</v>
      </c>
      <c r="H26" s="165" t="n">
        <v>4300416</v>
      </c>
      <c r="I26" s="165" t="n">
        <v>6148627</v>
      </c>
      <c r="J26" s="165" t="n">
        <v>5795409</v>
      </c>
      <c r="K26" s="165" t="n">
        <v>6280973</v>
      </c>
      <c r="L26" s="165" t="n">
        <v>6558596</v>
      </c>
      <c r="M26" s="165" t="n">
        <v>6311212</v>
      </c>
      <c r="N26" s="165" t="n">
        <v>6310234</v>
      </c>
      <c r="O26" s="165" t="n">
        <v>2410502</v>
      </c>
      <c r="P26" s="165" t="n">
        <v>1671494</v>
      </c>
      <c r="Q26" s="165" t="n">
        <v>1885746</v>
      </c>
      <c r="R26" s="165" t="n">
        <v>218850</v>
      </c>
      <c r="S26" s="165" t="n">
        <v>105759</v>
      </c>
      <c r="T26" s="165" t="n">
        <v>249639</v>
      </c>
      <c r="U26" s="165" t="n">
        <v>389357</v>
      </c>
      <c r="V26" s="165" t="n">
        <v>395100</v>
      </c>
      <c r="W26" s="165" t="n">
        <v>431133</v>
      </c>
      <c r="X26" s="165" t="n">
        <v>412981</v>
      </c>
      <c r="Y26" s="165" t="n">
        <v>2204381</v>
      </c>
      <c r="Z26" s="165" t="n">
        <v>2499054</v>
      </c>
      <c r="AA26" s="165" t="n">
        <v>89764961</v>
      </c>
    </row>
    <row r="27" customFormat="false" ht="11.25" hidden="false" customHeight="true" outlineLevel="0" collapsed="false">
      <c r="A27" s="168" t="s">
        <v>75</v>
      </c>
      <c r="B27" s="169"/>
      <c r="C27" s="169" t="n">
        <v>9756456</v>
      </c>
      <c r="D27" s="169" t="n">
        <v>6772000</v>
      </c>
      <c r="E27" s="169" t="n">
        <v>409245</v>
      </c>
      <c r="F27" s="169" t="n">
        <v>-580655</v>
      </c>
      <c r="G27" s="169" t="n">
        <v>-483678</v>
      </c>
      <c r="H27" s="169" t="n">
        <v>971561</v>
      </c>
      <c r="I27" s="169" t="n">
        <v>2069031</v>
      </c>
      <c r="J27" s="169" t="n">
        <v>1431301</v>
      </c>
      <c r="K27" s="169" t="n">
        <v>2069704</v>
      </c>
      <c r="L27" s="169" t="n">
        <v>2277345</v>
      </c>
      <c r="M27" s="169" t="n">
        <v>915055</v>
      </c>
      <c r="N27" s="169" t="n">
        <v>1027469</v>
      </c>
      <c r="O27" s="169" t="n">
        <v>-2745745</v>
      </c>
      <c r="P27" s="169" t="n">
        <v>-2859110</v>
      </c>
      <c r="Q27" s="169" t="n">
        <v>-3180185</v>
      </c>
      <c r="R27" s="169" t="n">
        <v>255238</v>
      </c>
      <c r="S27" s="169" t="n">
        <v>143173</v>
      </c>
      <c r="T27" s="169" t="n">
        <v>305094</v>
      </c>
      <c r="U27" s="169" t="n">
        <v>464894</v>
      </c>
      <c r="V27" s="169" t="n">
        <v>494728</v>
      </c>
      <c r="W27" s="169" t="n">
        <v>524547</v>
      </c>
      <c r="X27" s="169" t="n">
        <v>527169</v>
      </c>
      <c r="Y27" s="169" t="n">
        <v>2204381</v>
      </c>
      <c r="Z27" s="169" t="n">
        <v>2499054</v>
      </c>
      <c r="AA27" s="170" t="n">
        <v>25268072</v>
      </c>
    </row>
    <row r="28" customFormat="false" ht="11.25" hidden="false" customHeight="true" outlineLevel="0" collapsed="false">
      <c r="A28" s="165" t="s">
        <v>76</v>
      </c>
      <c r="C28" s="165" t="n">
        <v>9755981</v>
      </c>
      <c r="D28" s="165" t="n">
        <v>6711952</v>
      </c>
      <c r="E28" s="165" t="n">
        <v>391456</v>
      </c>
      <c r="F28" s="165" t="n">
        <v>-554036</v>
      </c>
      <c r="G28" s="165" t="n">
        <v>-497404</v>
      </c>
      <c r="H28" s="165" t="n">
        <v>915748</v>
      </c>
      <c r="I28" s="165" t="n">
        <v>2099453</v>
      </c>
      <c r="J28" s="165" t="n">
        <v>1509528</v>
      </c>
      <c r="K28" s="165" t="n">
        <v>2086896</v>
      </c>
      <c r="L28" s="165" t="n">
        <v>2242624</v>
      </c>
      <c r="M28" s="165" t="n">
        <v>870010</v>
      </c>
      <c r="N28" s="165" t="n">
        <v>1022089</v>
      </c>
      <c r="O28" s="165" t="n">
        <v>-2737378</v>
      </c>
      <c r="P28" s="165" t="n">
        <v>-2865467</v>
      </c>
      <c r="Q28" s="165" t="n">
        <v>-3209991</v>
      </c>
      <c r="R28" s="165" t="n">
        <v>260980</v>
      </c>
      <c r="S28" s="165" t="n">
        <v>124656</v>
      </c>
      <c r="T28" s="165" t="n">
        <v>299874</v>
      </c>
      <c r="U28" s="165" t="n">
        <v>551719</v>
      </c>
      <c r="V28" s="165" t="n">
        <v>611454</v>
      </c>
      <c r="W28" s="165" t="n">
        <v>612441</v>
      </c>
      <c r="X28" s="165" t="n">
        <v>561153</v>
      </c>
      <c r="Y28" s="165" t="n">
        <v>2251972</v>
      </c>
      <c r="Z28" s="165" t="n">
        <v>2564692</v>
      </c>
      <c r="AA28" s="165" t="n">
        <v>25580402</v>
      </c>
    </row>
    <row r="29" customFormat="false" ht="11.25" hidden="false" customHeight="true" outlineLevel="0" collapsed="false">
      <c r="A29" s="165" t="s">
        <v>77</v>
      </c>
      <c r="C29" s="171" t="n">
        <v>475</v>
      </c>
      <c r="D29" s="171" t="n">
        <v>60048</v>
      </c>
      <c r="E29" s="171" t="n">
        <v>17789</v>
      </c>
      <c r="F29" s="171" t="n">
        <v>-26619</v>
      </c>
      <c r="G29" s="171" t="n">
        <v>13726</v>
      </c>
      <c r="H29" s="171" t="n">
        <v>55813</v>
      </c>
      <c r="I29" s="171" t="n">
        <v>-30422</v>
      </c>
      <c r="J29" s="171" t="n">
        <v>-78227</v>
      </c>
      <c r="K29" s="171" t="n">
        <v>-17192</v>
      </c>
      <c r="L29" s="171" t="n">
        <v>34721</v>
      </c>
      <c r="M29" s="171" t="n">
        <v>45045</v>
      </c>
      <c r="N29" s="171" t="n">
        <v>5380</v>
      </c>
      <c r="O29" s="171" t="n">
        <v>-8367</v>
      </c>
      <c r="P29" s="171" t="n">
        <v>6357</v>
      </c>
      <c r="Q29" s="171" t="n">
        <v>29806</v>
      </c>
      <c r="R29" s="171" t="n">
        <v>-5742</v>
      </c>
      <c r="S29" s="171" t="n">
        <v>18517</v>
      </c>
      <c r="T29" s="171" t="n">
        <v>5220</v>
      </c>
      <c r="U29" s="171" t="n">
        <v>-86825</v>
      </c>
      <c r="V29" s="171" t="n">
        <v>-116726</v>
      </c>
      <c r="W29" s="171" t="n">
        <v>-87894</v>
      </c>
      <c r="X29" s="171" t="n">
        <v>-33984</v>
      </c>
      <c r="Y29" s="171" t="n">
        <v>-47591</v>
      </c>
      <c r="Z29" s="171" t="n">
        <v>-65638</v>
      </c>
      <c r="AA29" s="171" t="n">
        <v>-312330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154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25000</v>
      </c>
      <c r="D11" s="165" t="n">
        <v>25000</v>
      </c>
      <c r="E11" s="165" t="n">
        <v>25000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25000</v>
      </c>
      <c r="D15" s="166" t="n">
        <v>25000</v>
      </c>
      <c r="E15" s="166" t="n">
        <v>25000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25000</v>
      </c>
      <c r="D19" s="169" t="n">
        <v>25000</v>
      </c>
      <c r="E19" s="169" t="n">
        <v>25000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25000</v>
      </c>
      <c r="D21" s="165" t="n">
        <v>25000</v>
      </c>
      <c r="E21" s="165" t="n">
        <v>25000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-328476</v>
      </c>
      <c r="D25" s="165" t="n">
        <v>-295834</v>
      </c>
      <c r="E25" s="165" t="n">
        <v>-326734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-951044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-328476</v>
      </c>
      <c r="D27" s="169" t="n">
        <v>-295834</v>
      </c>
      <c r="E27" s="169" t="n">
        <v>-326734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-951044</v>
      </c>
    </row>
    <row r="28" customFormat="false" ht="11.25" hidden="false" customHeight="true" outlineLevel="0" collapsed="false">
      <c r="A28" s="165" t="s">
        <v>76</v>
      </c>
      <c r="C28" s="165" t="n">
        <v>-328445</v>
      </c>
      <c r="D28" s="165" t="n">
        <v>-295806</v>
      </c>
      <c r="E28" s="165" t="n">
        <v>-326704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-950955</v>
      </c>
    </row>
    <row r="29" customFormat="false" ht="11.25" hidden="false" customHeight="true" outlineLevel="0" collapsed="false">
      <c r="A29" s="165" t="s">
        <v>77</v>
      </c>
      <c r="C29" s="171" t="n">
        <v>-31</v>
      </c>
      <c r="D29" s="171" t="n">
        <v>-28</v>
      </c>
      <c r="E29" s="171" t="n">
        <v>-30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-89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155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161699</v>
      </c>
      <c r="D25" s="165" t="n">
        <v>145630</v>
      </c>
      <c r="E25" s="165" t="n">
        <v>160841</v>
      </c>
      <c r="F25" s="165" t="n">
        <v>-5541</v>
      </c>
      <c r="G25" s="165" t="n">
        <v>-5724</v>
      </c>
      <c r="H25" s="165" t="n">
        <v>-5526</v>
      </c>
      <c r="I25" s="165" t="n">
        <v>-5698</v>
      </c>
      <c r="J25" s="165" t="n">
        <v>-5685</v>
      </c>
      <c r="K25" s="165" t="n">
        <v>-5488</v>
      </c>
      <c r="L25" s="165" t="n">
        <v>-5658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428850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161699</v>
      </c>
      <c r="D27" s="169" t="n">
        <v>145630</v>
      </c>
      <c r="E27" s="169" t="n">
        <v>160841</v>
      </c>
      <c r="F27" s="169" t="n">
        <v>-5541</v>
      </c>
      <c r="G27" s="169" t="n">
        <v>-5724</v>
      </c>
      <c r="H27" s="169" t="n">
        <v>-5526</v>
      </c>
      <c r="I27" s="169" t="n">
        <v>-5698</v>
      </c>
      <c r="J27" s="169" t="n">
        <v>-5685</v>
      </c>
      <c r="K27" s="169" t="n">
        <v>-5488</v>
      </c>
      <c r="L27" s="169" t="n">
        <v>-5658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428850</v>
      </c>
    </row>
    <row r="28" customFormat="false" ht="11.25" hidden="false" customHeight="true" outlineLevel="0" collapsed="false">
      <c r="A28" s="165" t="s">
        <v>76</v>
      </c>
      <c r="C28" s="165" t="n">
        <v>161683</v>
      </c>
      <c r="D28" s="165" t="n">
        <v>145617</v>
      </c>
      <c r="E28" s="165" t="n">
        <v>160827</v>
      </c>
      <c r="F28" s="165" t="n">
        <v>-5541</v>
      </c>
      <c r="G28" s="165" t="n">
        <v>-5723</v>
      </c>
      <c r="H28" s="165" t="n">
        <v>-5526</v>
      </c>
      <c r="I28" s="165" t="n">
        <v>-5697</v>
      </c>
      <c r="J28" s="165" t="n">
        <v>-5684</v>
      </c>
      <c r="K28" s="165" t="n">
        <v>-5488</v>
      </c>
      <c r="L28" s="165" t="n">
        <v>-5658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428810</v>
      </c>
    </row>
    <row r="29" customFormat="false" ht="11.25" hidden="false" customHeight="true" outlineLevel="0" collapsed="false">
      <c r="A29" s="165" t="s">
        <v>77</v>
      </c>
      <c r="C29" s="171" t="n">
        <v>16</v>
      </c>
      <c r="D29" s="171" t="n">
        <v>13</v>
      </c>
      <c r="E29" s="171" t="n">
        <v>14</v>
      </c>
      <c r="F29" s="171" t="n">
        <v>0</v>
      </c>
      <c r="G29" s="171" t="n">
        <v>-1</v>
      </c>
      <c r="H29" s="171" t="n">
        <v>0</v>
      </c>
      <c r="I29" s="171" t="n">
        <v>-1</v>
      </c>
      <c r="J29" s="171" t="n">
        <v>-1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40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156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0</v>
      </c>
      <c r="D25" s="165" t="n">
        <v>0</v>
      </c>
      <c r="E25" s="165" t="n">
        <v>0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0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0</v>
      </c>
      <c r="D27" s="169" t="n">
        <v>0</v>
      </c>
      <c r="E27" s="169" t="n">
        <v>0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0</v>
      </c>
    </row>
    <row r="28" customFormat="false" ht="11.25" hidden="false" customHeight="true" outlineLevel="0" collapsed="false">
      <c r="A28" s="165" t="s">
        <v>76</v>
      </c>
      <c r="C28" s="165" t="n">
        <v>0</v>
      </c>
      <c r="D28" s="165" t="n">
        <v>0</v>
      </c>
      <c r="E28" s="165" t="n">
        <v>0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0</v>
      </c>
    </row>
    <row r="29" customFormat="false" ht="11.25" hidden="false" customHeight="true" outlineLevel="0" collapsed="false">
      <c r="A29" s="165" t="s">
        <v>77</v>
      </c>
      <c r="C29" s="171" t="n">
        <v>0</v>
      </c>
      <c r="D29" s="171" t="n">
        <v>0</v>
      </c>
      <c r="E29" s="171" t="n">
        <v>0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157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2.56</v>
      </c>
      <c r="D15" s="98" t="n">
        <v>2.77</v>
      </c>
      <c r="E15" s="98" t="n">
        <v>2.75</v>
      </c>
      <c r="F15" s="98" t="n">
        <v>2.72</v>
      </c>
      <c r="G15" s="98" t="n">
        <v>2.77</v>
      </c>
      <c r="H15" s="98" t="n">
        <v>2.82</v>
      </c>
      <c r="I15" s="98" t="n">
        <v>2.87</v>
      </c>
      <c r="J15" s="98" t="n">
        <v>2.92</v>
      </c>
      <c r="K15" s="98" t="n">
        <v>2.92</v>
      </c>
      <c r="L15" s="98" t="n">
        <v>2.95</v>
      </c>
      <c r="M15" s="98" t="n">
        <v>3.14</v>
      </c>
      <c r="N15" s="98" t="n">
        <v>3.32</v>
      </c>
      <c r="O15" s="98" t="n">
        <v>3.41</v>
      </c>
      <c r="P15" s="98" t="n">
        <v>3.34</v>
      </c>
      <c r="Q15" s="98" t="n">
        <v>3.27</v>
      </c>
      <c r="R15" s="98" t="n">
        <v>3.12</v>
      </c>
      <c r="S15" s="98" t="n">
        <v>3.12</v>
      </c>
      <c r="T15" s="98" t="n">
        <v>3.15</v>
      </c>
      <c r="U15" s="98" t="n">
        <v>3.19</v>
      </c>
      <c r="V15" s="98" t="n">
        <v>3.23</v>
      </c>
      <c r="W15" s="98" t="n">
        <v>3.22</v>
      </c>
      <c r="X15" s="98" t="n">
        <v>3.26</v>
      </c>
      <c r="Y15" s="98" t="n">
        <v>3.4</v>
      </c>
      <c r="Z15" s="98" t="n">
        <v>3.55</v>
      </c>
      <c r="AA15" s="98"/>
    </row>
    <row r="16" customFormat="false" ht="11.25" hidden="false" customHeight="true" outlineLevel="0" collapsed="false">
      <c r="A16" s="95" t="s">
        <v>158</v>
      </c>
      <c r="C16" s="98" t="n">
        <v>2.56</v>
      </c>
      <c r="D16" s="98" t="n">
        <v>2.62</v>
      </c>
      <c r="E16" s="98" t="n">
        <v>2.63</v>
      </c>
      <c r="F16" s="98" t="n">
        <v>2.63</v>
      </c>
      <c r="G16" s="98" t="n">
        <v>2.68</v>
      </c>
      <c r="H16" s="98" t="n">
        <v>2.74</v>
      </c>
      <c r="I16" s="98" t="n">
        <v>2.79</v>
      </c>
      <c r="J16" s="98" t="n">
        <v>2.83</v>
      </c>
      <c r="K16" s="98" t="n">
        <v>2.84</v>
      </c>
      <c r="L16" s="98" t="n">
        <v>2.88</v>
      </c>
      <c r="M16" s="98" t="n">
        <v>3.07</v>
      </c>
      <c r="N16" s="98" t="n">
        <v>3.26</v>
      </c>
      <c r="O16" s="98" t="n">
        <v>3.35</v>
      </c>
      <c r="P16" s="98" t="n">
        <v>3.29</v>
      </c>
      <c r="Q16" s="98" t="n">
        <v>3.22</v>
      </c>
      <c r="R16" s="98" t="n">
        <v>3.06</v>
      </c>
      <c r="S16" s="98" t="n">
        <v>3.06</v>
      </c>
      <c r="T16" s="98" t="n">
        <v>3.1</v>
      </c>
      <c r="U16" s="98" t="n">
        <v>3.13</v>
      </c>
      <c r="V16" s="98" t="n">
        <v>3.18</v>
      </c>
      <c r="W16" s="98" t="n">
        <v>3.17</v>
      </c>
      <c r="X16" s="98" t="n">
        <v>3.21</v>
      </c>
      <c r="Y16" s="98" t="n">
        <v>3.35</v>
      </c>
      <c r="Z16" s="98" t="n">
        <v>3.5</v>
      </c>
      <c r="AA16" s="98"/>
    </row>
    <row r="17" customFormat="false" ht="11.25" hidden="false" customHeight="true" outlineLevel="0" collapsed="false">
      <c r="A17" s="95" t="s">
        <v>77</v>
      </c>
      <c r="C17" s="99" t="n">
        <v>0</v>
      </c>
      <c r="D17" s="99" t="n">
        <v>0.15</v>
      </c>
      <c r="E17" s="99" t="n">
        <v>0.12</v>
      </c>
      <c r="F17" s="99" t="n">
        <v>0.0900000000000003</v>
      </c>
      <c r="G17" s="99" t="n">
        <v>0.0899999999999999</v>
      </c>
      <c r="H17" s="99" t="n">
        <v>0.0799999999999996</v>
      </c>
      <c r="I17" s="99" t="n">
        <v>0.0800000000000001</v>
      </c>
      <c r="J17" s="99" t="n">
        <v>0.0899999999999999</v>
      </c>
      <c r="K17" s="99" t="n">
        <v>0.0800000000000001</v>
      </c>
      <c r="L17" s="99" t="n">
        <v>0.0700000000000003</v>
      </c>
      <c r="M17" s="99" t="n">
        <v>0.0700000000000003</v>
      </c>
      <c r="N17" s="99" t="n">
        <v>0.0600000000000001</v>
      </c>
      <c r="O17" s="99" t="n">
        <v>0.0600000000000001</v>
      </c>
      <c r="P17" s="99" t="n">
        <v>0.0499999999999998</v>
      </c>
      <c r="Q17" s="99" t="n">
        <v>0.0499999999999998</v>
      </c>
      <c r="R17" s="99" t="n">
        <v>0.0600000000000001</v>
      </c>
      <c r="S17" s="99" t="n">
        <v>0.0600000000000001</v>
      </c>
      <c r="T17" s="99" t="n">
        <v>0.0499999999999998</v>
      </c>
      <c r="U17" s="99" t="n">
        <v>0.0600000000000001</v>
      </c>
      <c r="V17" s="99" t="n">
        <v>0.0499999999999998</v>
      </c>
      <c r="W17" s="99" t="n">
        <v>0.0500000000000003</v>
      </c>
      <c r="X17" s="99" t="n">
        <v>0.0499999999999998</v>
      </c>
      <c r="Y17" s="99" t="n">
        <v>0.0499999999999998</v>
      </c>
      <c r="Z17" s="99" t="n">
        <v>0.0499999999999998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33173.5946</v>
      </c>
      <c r="D27" s="96" t="n">
        <v>33173.5946</v>
      </c>
      <c r="E27" s="96" t="n">
        <v>33173.5946</v>
      </c>
      <c r="F27" s="96" t="n">
        <v>14217.2548</v>
      </c>
      <c r="G27" s="96" t="n">
        <v>14217.2548</v>
      </c>
      <c r="H27" s="96" t="n">
        <v>14217.2548</v>
      </c>
      <c r="I27" s="96" t="n">
        <v>14217.2548</v>
      </c>
      <c r="J27" s="96" t="n">
        <v>14217.2548</v>
      </c>
      <c r="K27" s="96" t="n">
        <v>14217.2548</v>
      </c>
      <c r="L27" s="96" t="n">
        <v>14217.2548</v>
      </c>
      <c r="M27" s="96" t="n">
        <v>14217.2548</v>
      </c>
      <c r="N27" s="96" t="n">
        <v>14217.2548</v>
      </c>
      <c r="O27" s="96" t="n">
        <v>14217.2548</v>
      </c>
      <c r="P27" s="96" t="n">
        <v>14217.2548</v>
      </c>
      <c r="Q27" s="96" t="n">
        <v>14217.2548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270127.8414</v>
      </c>
    </row>
    <row r="28" customFormat="false" ht="11.25" hidden="false" customHeight="true" outlineLevel="0" collapsed="false">
      <c r="A28" s="95" t="s">
        <v>164</v>
      </c>
      <c r="C28" s="96" t="n">
        <v>-32774.1935</v>
      </c>
      <c r="D28" s="96" t="n">
        <v>-17249.9643</v>
      </c>
      <c r="E28" s="96" t="n">
        <v>-7806.4194</v>
      </c>
      <c r="F28" s="96" t="n">
        <v>-7700</v>
      </c>
      <c r="G28" s="96" t="n">
        <v>-6225.8065</v>
      </c>
      <c r="H28" s="96" t="n">
        <v>-7600</v>
      </c>
      <c r="I28" s="96" t="n">
        <v>-25290.2903</v>
      </c>
      <c r="J28" s="96" t="n">
        <v>-30483.8387</v>
      </c>
      <c r="K28" s="96" t="n">
        <v>-25466.6667</v>
      </c>
      <c r="L28" s="96" t="n">
        <v>-19774.1935</v>
      </c>
      <c r="M28" s="96" t="n">
        <v>-19033.3</v>
      </c>
      <c r="N28" s="96" t="n">
        <v>-20612.9032</v>
      </c>
      <c r="O28" s="96" t="n">
        <v>-21032.2903</v>
      </c>
      <c r="P28" s="96" t="n">
        <v>-17321.4286</v>
      </c>
      <c r="Q28" s="96" t="n">
        <v>-14096.7742</v>
      </c>
      <c r="R28" s="96" t="n">
        <v>-9233.3333</v>
      </c>
      <c r="S28" s="96" t="n">
        <v>-580.6452</v>
      </c>
      <c r="T28" s="96" t="n">
        <v>-6599.9667</v>
      </c>
      <c r="U28" s="96" t="n">
        <v>-21774.2581</v>
      </c>
      <c r="V28" s="96" t="n">
        <v>-26516.1613</v>
      </c>
      <c r="W28" s="96" t="n">
        <v>-23966.6667</v>
      </c>
      <c r="X28" s="96" t="n">
        <v>-14096.8065</v>
      </c>
      <c r="Y28" s="96" t="n">
        <v>-15133.3333</v>
      </c>
      <c r="Z28" s="96" t="n">
        <v>-18935.4839</v>
      </c>
      <c r="AA28" s="96" t="n">
        <v>-409304.7242</v>
      </c>
    </row>
    <row r="29" customFormat="false" ht="11.25" hidden="false" customHeight="true" outlineLevel="0" collapsed="false">
      <c r="A29" s="95" t="s">
        <v>165</v>
      </c>
      <c r="C29" s="97" t="n">
        <v>399.401099999996</v>
      </c>
      <c r="D29" s="97" t="n">
        <v>15923.6303</v>
      </c>
      <c r="E29" s="97" t="n">
        <v>25367.1752</v>
      </c>
      <c r="F29" s="97" t="n">
        <v>6517.2548</v>
      </c>
      <c r="G29" s="97" t="n">
        <v>7991.4483</v>
      </c>
      <c r="H29" s="97" t="n">
        <v>6617.2548</v>
      </c>
      <c r="I29" s="97" t="n">
        <v>-11073.0355</v>
      </c>
      <c r="J29" s="97" t="n">
        <v>-16266.5839</v>
      </c>
      <c r="K29" s="97" t="n">
        <v>-11249.4119</v>
      </c>
      <c r="L29" s="97" t="n">
        <v>-5556.9387</v>
      </c>
      <c r="M29" s="97" t="n">
        <v>-4816.0452</v>
      </c>
      <c r="N29" s="97" t="n">
        <v>-6395.6484</v>
      </c>
      <c r="O29" s="97" t="n">
        <v>-6815.0355</v>
      </c>
      <c r="P29" s="97" t="n">
        <v>-3104.1738</v>
      </c>
      <c r="Q29" s="97" t="n">
        <v>120.480600000001</v>
      </c>
      <c r="R29" s="97" t="n">
        <v>-9233.3333</v>
      </c>
      <c r="S29" s="97" t="n">
        <v>-580.6452</v>
      </c>
      <c r="T29" s="97" t="n">
        <v>-6599.9667</v>
      </c>
      <c r="U29" s="97" t="n">
        <v>-21774.2581</v>
      </c>
      <c r="V29" s="97" t="n">
        <v>-26516.1613</v>
      </c>
      <c r="W29" s="97" t="n">
        <v>-23966.6667</v>
      </c>
      <c r="X29" s="97" t="n">
        <v>-14096.8065</v>
      </c>
      <c r="Y29" s="97" t="n">
        <v>-15133.3333</v>
      </c>
      <c r="Z29" s="97" t="n">
        <v>-18935.4839</v>
      </c>
      <c r="AA29" s="97" t="n">
        <v>-139176.8828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-4739.0849</v>
      </c>
      <c r="D32" s="96" t="n">
        <v>-9478.1699</v>
      </c>
      <c r="E32" s="96" t="n">
        <v>-9478.1699</v>
      </c>
      <c r="F32" s="96" t="n">
        <v>-4739.0849</v>
      </c>
      <c r="G32" s="96" t="n">
        <v>-4739.0849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9478.1699</v>
      </c>
      <c r="S32" s="96" t="n">
        <v>9478.1699</v>
      </c>
      <c r="T32" s="96" t="n">
        <v>9478.1699</v>
      </c>
      <c r="U32" s="96" t="n">
        <v>9478.1699</v>
      </c>
      <c r="V32" s="96" t="n">
        <v>9478.1699</v>
      </c>
      <c r="W32" s="96" t="n">
        <v>9478.1699</v>
      </c>
      <c r="X32" s="96" t="n">
        <v>9478.1699</v>
      </c>
      <c r="Y32" s="96" t="n">
        <v>0</v>
      </c>
      <c r="Z32" s="96" t="n">
        <v>0</v>
      </c>
      <c r="AA32" s="96" t="n">
        <v>33173.5948</v>
      </c>
    </row>
    <row r="34" customFormat="false" ht="11.25" hidden="false" customHeight="true" outlineLevel="0" collapsed="false">
      <c r="A34" s="101" t="s">
        <v>165</v>
      </c>
      <c r="B34" s="102"/>
      <c r="C34" s="103" t="n">
        <v>-4339.6838</v>
      </c>
      <c r="D34" s="103" t="n">
        <v>6445.4604</v>
      </c>
      <c r="E34" s="103" t="n">
        <v>15889.0053</v>
      </c>
      <c r="F34" s="103" t="n">
        <v>1778.1699</v>
      </c>
      <c r="G34" s="103" t="n">
        <v>3252.3634</v>
      </c>
      <c r="H34" s="103" t="n">
        <v>6617.2548</v>
      </c>
      <c r="I34" s="103" t="n">
        <v>-11073.0355</v>
      </c>
      <c r="J34" s="103" t="n">
        <v>-16266.5839</v>
      </c>
      <c r="K34" s="103" t="n">
        <v>-11249.4119</v>
      </c>
      <c r="L34" s="103" t="n">
        <v>-5556.9387</v>
      </c>
      <c r="M34" s="103" t="n">
        <v>-4816.0452</v>
      </c>
      <c r="N34" s="103" t="n">
        <v>-6395.6484</v>
      </c>
      <c r="O34" s="103" t="n">
        <v>-6815.0355</v>
      </c>
      <c r="P34" s="103" t="n">
        <v>-3104.1738</v>
      </c>
      <c r="Q34" s="103" t="n">
        <v>120.480600000001</v>
      </c>
      <c r="R34" s="103" t="n">
        <v>244.836600000001</v>
      </c>
      <c r="S34" s="103" t="n">
        <v>8897.5247</v>
      </c>
      <c r="T34" s="103" t="n">
        <v>2878.2032</v>
      </c>
      <c r="U34" s="103" t="n">
        <v>-12296.0882</v>
      </c>
      <c r="V34" s="103" t="n">
        <v>-17037.9914</v>
      </c>
      <c r="W34" s="103" t="n">
        <v>-14488.4968</v>
      </c>
      <c r="X34" s="103" t="n">
        <v>-4618.6366</v>
      </c>
      <c r="Y34" s="103" t="n">
        <v>-15133.3333</v>
      </c>
      <c r="Z34" s="103" t="n">
        <v>-18935.4839</v>
      </c>
      <c r="AA34" s="104" t="n">
        <v>-106003.288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33173.5946</v>
      </c>
      <c r="D37" s="96" t="n">
        <v>33173.5946</v>
      </c>
      <c r="E37" s="96" t="n">
        <v>33173.5946</v>
      </c>
      <c r="F37" s="96" t="n">
        <v>14217.2548</v>
      </c>
      <c r="G37" s="96" t="n">
        <v>14217.2548</v>
      </c>
      <c r="H37" s="96" t="n">
        <v>14217.2548</v>
      </c>
      <c r="I37" s="96" t="n">
        <v>14217.2548</v>
      </c>
      <c r="J37" s="96" t="n">
        <v>14217.2548</v>
      </c>
      <c r="K37" s="96" t="n">
        <v>14217.2548</v>
      </c>
      <c r="L37" s="96" t="n">
        <v>14217.2548</v>
      </c>
      <c r="M37" s="96" t="n">
        <v>14217.2548</v>
      </c>
      <c r="N37" s="96" t="n">
        <v>14217.2548</v>
      </c>
      <c r="O37" s="96" t="n">
        <v>14217.2548</v>
      </c>
      <c r="P37" s="96" t="n">
        <v>14217.2548</v>
      </c>
      <c r="Q37" s="96" t="n">
        <v>14217.2548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270127.8414</v>
      </c>
    </row>
    <row r="38" customFormat="false" ht="11.25" hidden="false" customHeight="true" outlineLevel="0" collapsed="false">
      <c r="A38" s="95" t="s">
        <v>164</v>
      </c>
      <c r="C38" s="96" t="n">
        <v>-32935.4839</v>
      </c>
      <c r="D38" s="96" t="n">
        <v>-20785.6786</v>
      </c>
      <c r="E38" s="96" t="n">
        <v>-8774.1613</v>
      </c>
      <c r="F38" s="96" t="n">
        <v>-8566.6667</v>
      </c>
      <c r="G38" s="96" t="n">
        <v>-6774.1935</v>
      </c>
      <c r="H38" s="96" t="n">
        <v>-7600</v>
      </c>
      <c r="I38" s="96" t="n">
        <v>-26419.3226</v>
      </c>
      <c r="J38" s="96" t="n">
        <v>-31064.4839</v>
      </c>
      <c r="K38" s="96" t="n">
        <v>-26000</v>
      </c>
      <c r="L38" s="96" t="n">
        <v>-20387.0968</v>
      </c>
      <c r="M38" s="96" t="n">
        <v>-19599.9667</v>
      </c>
      <c r="N38" s="96" t="n">
        <v>-21322.5806</v>
      </c>
      <c r="O38" s="96" t="n">
        <v>-21677.4516</v>
      </c>
      <c r="P38" s="96" t="n">
        <v>-17785.7143</v>
      </c>
      <c r="Q38" s="96" t="n">
        <v>-14483.871</v>
      </c>
      <c r="R38" s="96" t="n">
        <v>-9566.6667</v>
      </c>
      <c r="S38" s="96" t="n">
        <v>-612.9032</v>
      </c>
      <c r="T38" s="96" t="n">
        <v>-6833.3</v>
      </c>
      <c r="U38" s="96" t="n">
        <v>-22096.8387</v>
      </c>
      <c r="V38" s="96" t="n">
        <v>-26838.7419</v>
      </c>
      <c r="W38" s="96" t="n">
        <v>-24300</v>
      </c>
      <c r="X38" s="96" t="n">
        <v>-14483.9032</v>
      </c>
      <c r="Y38" s="96" t="n">
        <v>-15600</v>
      </c>
      <c r="Z38" s="96" t="n">
        <v>-19387.0968</v>
      </c>
      <c r="AA38" s="96" t="n">
        <v>-423896.122</v>
      </c>
    </row>
    <row r="39" customFormat="false" ht="11.25" hidden="false" customHeight="true" outlineLevel="0" collapsed="false">
      <c r="A39" s="95" t="s">
        <v>166</v>
      </c>
      <c r="C39" s="96" t="n">
        <v>-4739.0849</v>
      </c>
      <c r="D39" s="96" t="n">
        <v>-9478.1699</v>
      </c>
      <c r="E39" s="96" t="n">
        <v>-9478.1699</v>
      </c>
      <c r="F39" s="96" t="n">
        <v>-4739.0849</v>
      </c>
      <c r="G39" s="96" t="n">
        <v>-4739.0849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4739.0849</v>
      </c>
      <c r="N39" s="96" t="n">
        <v>4739.0849</v>
      </c>
      <c r="O39" s="96" t="n">
        <v>4739.0849</v>
      </c>
      <c r="P39" s="96" t="n">
        <v>4739.0849</v>
      </c>
      <c r="Q39" s="96" t="n">
        <v>4739.0849</v>
      </c>
      <c r="R39" s="96" t="n">
        <v>9478.1699</v>
      </c>
      <c r="S39" s="96" t="n">
        <v>9478.1699</v>
      </c>
      <c r="T39" s="96" t="n">
        <v>9478.1699</v>
      </c>
      <c r="U39" s="96" t="n">
        <v>9478.1699</v>
      </c>
      <c r="V39" s="96" t="n">
        <v>9478.1699</v>
      </c>
      <c r="W39" s="96" t="n">
        <v>9478.1699</v>
      </c>
      <c r="X39" s="96" t="n">
        <v>9478.1699</v>
      </c>
      <c r="Y39" s="96" t="n">
        <v>0</v>
      </c>
      <c r="Z39" s="96" t="n">
        <v>0</v>
      </c>
      <c r="AA39" s="96" t="n">
        <v>56869.0193</v>
      </c>
    </row>
    <row r="40" customFormat="false" ht="11.25" hidden="false" customHeight="true" outlineLevel="0" collapsed="false">
      <c r="A40" s="95" t="s">
        <v>165</v>
      </c>
      <c r="C40" s="97" t="n">
        <v>-4500.9742</v>
      </c>
      <c r="D40" s="97" t="n">
        <v>2909.7461</v>
      </c>
      <c r="E40" s="97" t="n">
        <v>14921.2634</v>
      </c>
      <c r="F40" s="97" t="n">
        <v>911.503200000001</v>
      </c>
      <c r="G40" s="97" t="n">
        <v>2703.9764</v>
      </c>
      <c r="H40" s="97" t="n">
        <v>6617.2548</v>
      </c>
      <c r="I40" s="97" t="n">
        <v>-12202.0678</v>
      </c>
      <c r="J40" s="97" t="n">
        <v>-16847.2291</v>
      </c>
      <c r="K40" s="97" t="n">
        <v>-11782.7452</v>
      </c>
      <c r="L40" s="97" t="n">
        <v>-6169.842</v>
      </c>
      <c r="M40" s="97" t="n">
        <v>-643.627</v>
      </c>
      <c r="N40" s="97" t="n">
        <v>-2366.2409</v>
      </c>
      <c r="O40" s="97" t="n">
        <v>-2721.1119</v>
      </c>
      <c r="P40" s="97" t="n">
        <v>1170.6254</v>
      </c>
      <c r="Q40" s="97" t="n">
        <v>4472.4687</v>
      </c>
      <c r="R40" s="97" t="n">
        <v>-88.496799999999</v>
      </c>
      <c r="S40" s="97" t="n">
        <v>8865.2667</v>
      </c>
      <c r="T40" s="97" t="n">
        <v>2644.8699</v>
      </c>
      <c r="U40" s="97" t="n">
        <v>-12618.6688</v>
      </c>
      <c r="V40" s="97" t="n">
        <v>-17360.572</v>
      </c>
      <c r="W40" s="97" t="n">
        <v>-14821.8301</v>
      </c>
      <c r="X40" s="97" t="n">
        <v>-5005.7333</v>
      </c>
      <c r="Y40" s="97" t="n">
        <v>-15600</v>
      </c>
      <c r="Z40" s="97" t="n">
        <v>-19387.0968</v>
      </c>
      <c r="AA40" s="97" t="n">
        <v>-96899.2613000001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161.290399999998</v>
      </c>
      <c r="D44" s="96" t="n">
        <v>3535.7143</v>
      </c>
      <c r="E44" s="96" t="n">
        <v>967.7419</v>
      </c>
      <c r="F44" s="96" t="n">
        <v>866.6667</v>
      </c>
      <c r="G44" s="96" t="n">
        <v>548.387000000001</v>
      </c>
      <c r="H44" s="96" t="n">
        <v>0</v>
      </c>
      <c r="I44" s="96" t="n">
        <v>1129.0323</v>
      </c>
      <c r="J44" s="96" t="n">
        <v>580.645199999999</v>
      </c>
      <c r="K44" s="96" t="n">
        <v>533.333299999998</v>
      </c>
      <c r="L44" s="96" t="n">
        <v>612.903299999998</v>
      </c>
      <c r="M44" s="96" t="n">
        <v>566.666700000002</v>
      </c>
      <c r="N44" s="96" t="n">
        <v>709.677400000001</v>
      </c>
      <c r="O44" s="96" t="n">
        <v>645.1613</v>
      </c>
      <c r="P44" s="96" t="n">
        <v>464.2857</v>
      </c>
      <c r="Q44" s="96" t="n">
        <v>387.096799999999</v>
      </c>
      <c r="R44" s="96" t="n">
        <v>333.3334</v>
      </c>
      <c r="S44" s="96" t="n">
        <v>32.2579999999999</v>
      </c>
      <c r="T44" s="96" t="n">
        <v>233.3333</v>
      </c>
      <c r="U44" s="96" t="n">
        <v>322.580600000001</v>
      </c>
      <c r="V44" s="96" t="n">
        <v>322.580600000001</v>
      </c>
      <c r="W44" s="96" t="n">
        <v>333.333299999998</v>
      </c>
      <c r="X44" s="96" t="n">
        <v>387.0967</v>
      </c>
      <c r="Y44" s="96" t="n">
        <v>466.6667</v>
      </c>
      <c r="Z44" s="96" t="n">
        <v>451.6129</v>
      </c>
      <c r="AA44" s="96" t="n">
        <v>14591.3978000001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-4739.0849</v>
      </c>
      <c r="N45" s="96" t="n">
        <v>-4739.0849</v>
      </c>
      <c r="O45" s="96" t="n">
        <v>-4739.0849</v>
      </c>
      <c r="P45" s="96" t="n">
        <v>-4739.0849</v>
      </c>
      <c r="Q45" s="96" t="n">
        <v>-4739.0849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-23695.4245</v>
      </c>
    </row>
    <row r="46" customFormat="false" ht="11.25" hidden="false" customHeight="true" outlineLevel="0" collapsed="false">
      <c r="A46" s="95" t="s">
        <v>165</v>
      </c>
      <c r="C46" s="97" t="n">
        <v>161.290399999998</v>
      </c>
      <c r="D46" s="97" t="n">
        <v>3535.7143</v>
      </c>
      <c r="E46" s="97" t="n">
        <v>967.7419</v>
      </c>
      <c r="F46" s="97" t="n">
        <v>866.6667</v>
      </c>
      <c r="G46" s="97" t="n">
        <v>548.387000000001</v>
      </c>
      <c r="H46" s="97" t="n">
        <v>0</v>
      </c>
      <c r="I46" s="97" t="n">
        <v>1129.0323</v>
      </c>
      <c r="J46" s="97" t="n">
        <v>580.645199999999</v>
      </c>
      <c r="K46" s="97" t="n">
        <v>533.333299999998</v>
      </c>
      <c r="L46" s="97" t="n">
        <v>612.903299999998</v>
      </c>
      <c r="M46" s="97" t="n">
        <v>-4172.4182</v>
      </c>
      <c r="N46" s="97" t="n">
        <v>-4029.4075</v>
      </c>
      <c r="O46" s="97" t="n">
        <v>-4093.9236</v>
      </c>
      <c r="P46" s="97" t="n">
        <v>-4274.7992</v>
      </c>
      <c r="Q46" s="97" t="n">
        <v>-4351.9881</v>
      </c>
      <c r="R46" s="97" t="n">
        <v>333.3334</v>
      </c>
      <c r="S46" s="97" t="n">
        <v>32.2579999999999</v>
      </c>
      <c r="T46" s="97" t="n">
        <v>233.3333</v>
      </c>
      <c r="U46" s="97" t="n">
        <v>322.580600000001</v>
      </c>
      <c r="V46" s="97" t="n">
        <v>322.580600000001</v>
      </c>
      <c r="W46" s="97" t="n">
        <v>333.333299999998</v>
      </c>
      <c r="X46" s="97" t="n">
        <v>387.0967</v>
      </c>
      <c r="Y46" s="97" t="n">
        <v>466.6667</v>
      </c>
      <c r="Z46" s="97" t="n">
        <v>451.6129</v>
      </c>
      <c r="AA46" s="97" t="n">
        <v>-9104.02669999991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3.31</v>
      </c>
      <c r="D49" s="98" t="n">
        <v>3.52</v>
      </c>
      <c r="E49" s="98" t="n">
        <v>3.43</v>
      </c>
      <c r="F49" s="98" t="n">
        <v>3.32</v>
      </c>
      <c r="G49" s="98" t="n">
        <v>3.39</v>
      </c>
      <c r="H49" s="98" t="n">
        <v>3.47</v>
      </c>
      <c r="I49" s="98" t="n">
        <v>3.54</v>
      </c>
      <c r="J49" s="98" t="n">
        <v>3.61</v>
      </c>
      <c r="K49" s="98" t="n">
        <v>3.61</v>
      </c>
      <c r="L49" s="98" t="n">
        <v>3.65</v>
      </c>
      <c r="M49" s="98" t="n">
        <v>4.06</v>
      </c>
      <c r="N49" s="98" t="n">
        <v>4.34</v>
      </c>
      <c r="O49" s="98" t="n">
        <v>4.47</v>
      </c>
      <c r="P49" s="98" t="n">
        <v>4.37</v>
      </c>
      <c r="Q49" s="98" t="n">
        <v>4.26</v>
      </c>
      <c r="R49" s="98" t="n">
        <v>4.09</v>
      </c>
      <c r="S49" s="98" t="n">
        <v>4.09</v>
      </c>
      <c r="T49" s="98" t="n">
        <v>4.14</v>
      </c>
      <c r="U49" s="98" t="n">
        <v>4.19</v>
      </c>
      <c r="V49" s="98" t="n">
        <v>4.26</v>
      </c>
      <c r="W49" s="98" t="n">
        <v>4.25</v>
      </c>
      <c r="X49" s="98" t="n">
        <v>4.3</v>
      </c>
      <c r="Y49" s="98" t="n">
        <v>4.54</v>
      </c>
      <c r="Z49" s="98" t="n">
        <v>4.76</v>
      </c>
      <c r="AA49" s="98"/>
    </row>
    <row r="50" customFormat="false" ht="11.25" hidden="false" customHeight="true" outlineLevel="0" collapsed="false">
      <c r="A50" s="95" t="s">
        <v>158</v>
      </c>
      <c r="C50" s="98" t="n">
        <v>3.31</v>
      </c>
      <c r="D50" s="98" t="n">
        <v>3.26</v>
      </c>
      <c r="E50" s="98" t="n">
        <v>3.26</v>
      </c>
      <c r="F50" s="98" t="n">
        <v>3.18</v>
      </c>
      <c r="G50" s="98" t="n">
        <v>3.26</v>
      </c>
      <c r="H50" s="98" t="n">
        <v>3.35</v>
      </c>
      <c r="I50" s="98" t="n">
        <v>3.42</v>
      </c>
      <c r="J50" s="98" t="n">
        <v>3.48</v>
      </c>
      <c r="K50" s="98" t="n">
        <v>3.5</v>
      </c>
      <c r="L50" s="98" t="n">
        <v>3.55</v>
      </c>
      <c r="M50" s="98" t="n">
        <v>3.98</v>
      </c>
      <c r="N50" s="98" t="n">
        <v>4.26</v>
      </c>
      <c r="O50" s="98" t="n">
        <v>4.39</v>
      </c>
      <c r="P50" s="98" t="n">
        <v>4.3</v>
      </c>
      <c r="Q50" s="98" t="n">
        <v>4.2</v>
      </c>
      <c r="R50" s="98" t="n">
        <v>4.01</v>
      </c>
      <c r="S50" s="98" t="n">
        <v>4.01</v>
      </c>
      <c r="T50" s="98" t="n">
        <v>4.06</v>
      </c>
      <c r="U50" s="98" t="n">
        <v>4.12</v>
      </c>
      <c r="V50" s="98" t="n">
        <v>4.18</v>
      </c>
      <c r="W50" s="98" t="n">
        <v>4.17</v>
      </c>
      <c r="X50" s="98" t="n">
        <v>4.22</v>
      </c>
      <c r="Y50" s="98" t="n">
        <v>4.45</v>
      </c>
      <c r="Z50" s="98" t="n">
        <v>4.67</v>
      </c>
      <c r="AA50" s="98"/>
    </row>
    <row r="51" customFormat="false" ht="11.25" hidden="false" customHeight="true" outlineLevel="0" collapsed="false">
      <c r="A51" s="95" t="s">
        <v>77</v>
      </c>
      <c r="C51" s="99" t="n">
        <v>0</v>
      </c>
      <c r="D51" s="99" t="n">
        <v>0.26</v>
      </c>
      <c r="E51" s="99" t="n">
        <v>0.17</v>
      </c>
      <c r="F51" s="99" t="n">
        <v>0.14</v>
      </c>
      <c r="G51" s="99" t="n">
        <v>0.13</v>
      </c>
      <c r="H51" s="99" t="n">
        <v>0.12</v>
      </c>
      <c r="I51" s="99" t="n">
        <v>0.12</v>
      </c>
      <c r="J51" s="99" t="n">
        <v>0.13</v>
      </c>
      <c r="K51" s="99" t="n">
        <v>0.11</v>
      </c>
      <c r="L51" s="99" t="n">
        <v>0.1</v>
      </c>
      <c r="M51" s="99" t="n">
        <v>0.0799999999999996</v>
      </c>
      <c r="N51" s="99" t="n">
        <v>0.0800000000000001</v>
      </c>
      <c r="O51" s="99" t="n">
        <v>0.0800000000000001</v>
      </c>
      <c r="P51" s="99" t="n">
        <v>0.0700000000000003</v>
      </c>
      <c r="Q51" s="99" t="n">
        <v>0.0599999999999996</v>
      </c>
      <c r="R51" s="99" t="n">
        <v>0.0800000000000001</v>
      </c>
      <c r="S51" s="99" t="n">
        <v>0.0800000000000001</v>
      </c>
      <c r="T51" s="99" t="n">
        <v>0.0800000000000001</v>
      </c>
      <c r="U51" s="99" t="n">
        <v>0.0700000000000003</v>
      </c>
      <c r="V51" s="99" t="n">
        <v>0.0800000000000001</v>
      </c>
      <c r="W51" s="99" t="n">
        <v>0.0800000000000001</v>
      </c>
      <c r="X51" s="99" t="n">
        <v>0.0800000000000001</v>
      </c>
      <c r="Y51" s="99" t="n">
        <v>0.0899999999999999</v>
      </c>
      <c r="Z51" s="99" t="n">
        <v>0.0899999999999999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5.68</v>
      </c>
      <c r="D54" s="98" t="n">
        <v>5.68</v>
      </c>
      <c r="E54" s="98" t="n">
        <v>5.68</v>
      </c>
      <c r="F54" s="98" t="n">
        <v>4.7633</v>
      </c>
      <c r="G54" s="98" t="n">
        <v>4.7633</v>
      </c>
      <c r="H54" s="98" t="n">
        <v>4.7633</v>
      </c>
      <c r="I54" s="98" t="n">
        <v>4.7633</v>
      </c>
      <c r="J54" s="98" t="n">
        <v>4.7633</v>
      </c>
      <c r="K54" s="98" t="n">
        <v>4.7633</v>
      </c>
      <c r="L54" s="98" t="n">
        <v>4.7633</v>
      </c>
      <c r="M54" s="98" t="n">
        <v>6.3883</v>
      </c>
      <c r="N54" s="98" t="n">
        <v>6.3883</v>
      </c>
      <c r="O54" s="98" t="n">
        <v>6.3883</v>
      </c>
      <c r="P54" s="98" t="n">
        <v>6.3883</v>
      </c>
      <c r="Q54" s="98" t="n">
        <v>6.3883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-1609946</v>
      </c>
      <c r="D58" s="96" t="n">
        <v>-1348991</v>
      </c>
      <c r="E58" s="96" t="n">
        <v>-1533911</v>
      </c>
      <c r="F58" s="96" t="n">
        <v>-934505</v>
      </c>
      <c r="G58" s="96" t="n">
        <v>-951601</v>
      </c>
      <c r="H58" s="96" t="n">
        <v>-999763</v>
      </c>
      <c r="I58" s="96" t="n">
        <v>-1010405</v>
      </c>
      <c r="J58" s="96" t="n">
        <v>-987730</v>
      </c>
      <c r="K58" s="96" t="n">
        <v>-953638</v>
      </c>
      <c r="L58" s="96" t="n">
        <v>-971543</v>
      </c>
      <c r="M58" s="96" t="n">
        <v>-1330307</v>
      </c>
      <c r="N58" s="96" t="n">
        <v>-1275786</v>
      </c>
      <c r="O58" s="96" t="n">
        <v>-1233365</v>
      </c>
      <c r="P58" s="96" t="n">
        <v>-1133755</v>
      </c>
      <c r="Q58" s="96" t="n">
        <v>-1280528</v>
      </c>
      <c r="R58" s="96" t="n">
        <v>14404</v>
      </c>
      <c r="S58" s="96" t="n">
        <v>14810</v>
      </c>
      <c r="T58" s="96" t="n">
        <v>23167</v>
      </c>
      <c r="U58" s="96" t="n">
        <v>32970</v>
      </c>
      <c r="V58" s="96" t="n">
        <v>45535</v>
      </c>
      <c r="W58" s="96" t="n">
        <v>42059</v>
      </c>
      <c r="X58" s="96" t="n">
        <v>52210</v>
      </c>
      <c r="Y58" s="96" t="n">
        <v>0</v>
      </c>
      <c r="Z58" s="96" t="n">
        <v>0</v>
      </c>
      <c r="AA58" s="96" t="n">
        <v>-17330619</v>
      </c>
    </row>
    <row r="59" customFormat="false" ht="11.25" hidden="false" customHeight="true" outlineLevel="0" collapsed="false">
      <c r="A59" s="95" t="s">
        <v>167</v>
      </c>
      <c r="C59" s="96" t="n">
        <v>3472230</v>
      </c>
      <c r="D59" s="96" t="n">
        <v>2567379</v>
      </c>
      <c r="E59" s="96" t="n">
        <v>2497067</v>
      </c>
      <c r="F59" s="96" t="n">
        <v>1602559</v>
      </c>
      <c r="G59" s="96" t="n">
        <v>157863</v>
      </c>
      <c r="H59" s="96" t="n">
        <v>1442655</v>
      </c>
      <c r="I59" s="96" t="n">
        <v>1439401</v>
      </c>
      <c r="J59" s="96" t="n">
        <v>1382354</v>
      </c>
      <c r="K59" s="96" t="n">
        <v>1395988</v>
      </c>
      <c r="L59" s="96" t="n">
        <v>1475134</v>
      </c>
      <c r="M59" s="96" t="n">
        <v>1426421</v>
      </c>
      <c r="N59" s="96" t="n">
        <v>1307811</v>
      </c>
      <c r="O59" s="96" t="n">
        <v>380202</v>
      </c>
      <c r="P59" s="96" t="n">
        <v>290632</v>
      </c>
      <c r="Q59" s="96" t="n">
        <v>299917</v>
      </c>
      <c r="R59" s="96" t="n">
        <v>-12475</v>
      </c>
      <c r="S59" s="96" t="n">
        <v>9525</v>
      </c>
      <c r="T59" s="96" t="n">
        <v>127068</v>
      </c>
      <c r="U59" s="96" t="n">
        <v>125139</v>
      </c>
      <c r="V59" s="96" t="n">
        <v>130753</v>
      </c>
      <c r="W59" s="96" t="n">
        <v>155332</v>
      </c>
      <c r="X59" s="96" t="n">
        <v>164994</v>
      </c>
      <c r="Y59" s="96" t="n">
        <v>245876</v>
      </c>
      <c r="Z59" s="96" t="n">
        <v>333272</v>
      </c>
      <c r="AA59" s="96" t="n">
        <v>22417097</v>
      </c>
    </row>
    <row r="60" customFormat="false" ht="11.25" hidden="false" customHeight="true" outlineLevel="0" collapsed="false">
      <c r="A60" s="101" t="s">
        <v>75</v>
      </c>
      <c r="B60" s="102"/>
      <c r="C60" s="103" t="n">
        <v>1862284</v>
      </c>
      <c r="D60" s="103" t="n">
        <v>1218388</v>
      </c>
      <c r="E60" s="103" t="n">
        <v>963156</v>
      </c>
      <c r="F60" s="103" t="n">
        <v>668054</v>
      </c>
      <c r="G60" s="103" t="n">
        <v>-793738</v>
      </c>
      <c r="H60" s="103" t="n">
        <v>442892</v>
      </c>
      <c r="I60" s="103" t="n">
        <v>428996</v>
      </c>
      <c r="J60" s="103" t="n">
        <v>394624</v>
      </c>
      <c r="K60" s="103" t="n">
        <v>442350</v>
      </c>
      <c r="L60" s="103" t="n">
        <v>503591</v>
      </c>
      <c r="M60" s="103" t="n">
        <v>96114</v>
      </c>
      <c r="N60" s="103" t="n">
        <v>32025</v>
      </c>
      <c r="O60" s="103" t="n">
        <v>-853163</v>
      </c>
      <c r="P60" s="103" t="n">
        <v>-843123</v>
      </c>
      <c r="Q60" s="103" t="n">
        <v>-980611</v>
      </c>
      <c r="R60" s="103" t="n">
        <v>1929</v>
      </c>
      <c r="S60" s="103" t="n">
        <v>24335</v>
      </c>
      <c r="T60" s="103" t="n">
        <v>150235</v>
      </c>
      <c r="U60" s="103" t="n">
        <v>158109</v>
      </c>
      <c r="V60" s="103" t="n">
        <v>176288</v>
      </c>
      <c r="W60" s="103" t="n">
        <v>197391</v>
      </c>
      <c r="X60" s="103" t="n">
        <v>217204</v>
      </c>
      <c r="Y60" s="103" t="n">
        <v>245876</v>
      </c>
      <c r="Z60" s="103" t="n">
        <v>333272</v>
      </c>
      <c r="AA60" s="104" t="n">
        <v>5086478</v>
      </c>
    </row>
    <row r="61" customFormat="false" ht="11.25" hidden="false" customHeight="true" outlineLevel="0" collapsed="false">
      <c r="A61" s="95" t="s">
        <v>76</v>
      </c>
      <c r="C61" s="96" t="n">
        <v>1862126</v>
      </c>
      <c r="D61" s="96" t="n">
        <v>1204320</v>
      </c>
      <c r="E61" s="96" t="n">
        <v>910688</v>
      </c>
      <c r="F61" s="96" t="n">
        <v>665472</v>
      </c>
      <c r="G61" s="96" t="n">
        <v>-800931</v>
      </c>
      <c r="H61" s="96" t="n">
        <v>427088</v>
      </c>
      <c r="I61" s="96" t="n">
        <v>458932</v>
      </c>
      <c r="J61" s="96" t="n">
        <v>439319</v>
      </c>
      <c r="K61" s="96" t="n">
        <v>467910</v>
      </c>
      <c r="L61" s="96" t="n">
        <v>516153</v>
      </c>
      <c r="M61" s="96" t="n">
        <v>74810</v>
      </c>
      <c r="N61" s="96" t="n">
        <v>39637</v>
      </c>
      <c r="O61" s="96" t="n">
        <v>-832656</v>
      </c>
      <c r="P61" s="96" t="n">
        <v>-838572</v>
      </c>
      <c r="Q61" s="96" t="n">
        <v>-989499</v>
      </c>
      <c r="R61" s="96" t="n">
        <v>2062</v>
      </c>
      <c r="S61" s="96" t="n">
        <v>10481</v>
      </c>
      <c r="T61" s="96" t="n">
        <v>146248</v>
      </c>
      <c r="U61" s="96" t="n">
        <v>175183</v>
      </c>
      <c r="V61" s="96" t="n">
        <v>202932</v>
      </c>
      <c r="W61" s="96" t="n">
        <v>219282</v>
      </c>
      <c r="X61" s="96" t="n">
        <v>224793</v>
      </c>
      <c r="Y61" s="96" t="n">
        <v>271473</v>
      </c>
      <c r="Z61" s="96" t="n">
        <v>365951</v>
      </c>
      <c r="AA61" s="96" t="n">
        <v>5223202</v>
      </c>
    </row>
    <row r="62" customFormat="false" ht="11.25" hidden="false" customHeight="true" outlineLevel="0" collapsed="false">
      <c r="A62" s="95" t="s">
        <v>77</v>
      </c>
      <c r="C62" s="97" t="n">
        <v>158</v>
      </c>
      <c r="D62" s="97" t="n">
        <v>14068</v>
      </c>
      <c r="E62" s="97" t="n">
        <v>52468</v>
      </c>
      <c r="F62" s="97" t="n">
        <v>2582</v>
      </c>
      <c r="G62" s="97" t="n">
        <v>7193</v>
      </c>
      <c r="H62" s="97" t="n">
        <v>15804</v>
      </c>
      <c r="I62" s="97" t="n">
        <v>-29936</v>
      </c>
      <c r="J62" s="97" t="n">
        <v>-44695</v>
      </c>
      <c r="K62" s="97" t="n">
        <v>-25560</v>
      </c>
      <c r="L62" s="97" t="n">
        <v>-12562</v>
      </c>
      <c r="M62" s="97" t="n">
        <v>21304</v>
      </c>
      <c r="N62" s="97" t="n">
        <v>-7612</v>
      </c>
      <c r="O62" s="97" t="n">
        <v>-20507</v>
      </c>
      <c r="P62" s="97" t="n">
        <v>-4551</v>
      </c>
      <c r="Q62" s="97" t="n">
        <v>8888</v>
      </c>
      <c r="R62" s="97" t="n">
        <v>-133</v>
      </c>
      <c r="S62" s="97" t="n">
        <v>13854</v>
      </c>
      <c r="T62" s="97" t="n">
        <v>3987</v>
      </c>
      <c r="U62" s="97" t="n">
        <v>-17074</v>
      </c>
      <c r="V62" s="97" t="n">
        <v>-26644</v>
      </c>
      <c r="W62" s="97" t="n">
        <v>-21891</v>
      </c>
      <c r="X62" s="97" t="n">
        <v>-7589</v>
      </c>
      <c r="Y62" s="97" t="n">
        <v>-25597</v>
      </c>
      <c r="Z62" s="97" t="n">
        <v>-32679</v>
      </c>
      <c r="AA62" s="97" t="n">
        <v>-136724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30000</v>
      </c>
      <c r="D67" s="96" t="n">
        <v>20000</v>
      </c>
      <c r="E67" s="96" t="n">
        <v>20000</v>
      </c>
      <c r="F67" s="96" t="n">
        <v>20000</v>
      </c>
      <c r="G67" s="96" t="n">
        <v>20000</v>
      </c>
      <c r="H67" s="96" t="n">
        <v>20000</v>
      </c>
      <c r="I67" s="96" t="n">
        <v>20000</v>
      </c>
      <c r="J67" s="96" t="n">
        <v>20000</v>
      </c>
      <c r="K67" s="96" t="n">
        <v>20000</v>
      </c>
      <c r="L67" s="96" t="n">
        <v>20000</v>
      </c>
      <c r="M67" s="96" t="n">
        <v>5000</v>
      </c>
      <c r="N67" s="96" t="n">
        <v>5000</v>
      </c>
      <c r="O67" s="96" t="n">
        <v>5000</v>
      </c>
      <c r="P67" s="96" t="n">
        <v>5000</v>
      </c>
      <c r="Q67" s="96" t="n">
        <v>5000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235000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30000</v>
      </c>
      <c r="D69" s="97" t="n">
        <v>20000</v>
      </c>
      <c r="E69" s="97" t="n">
        <v>20000</v>
      </c>
      <c r="F69" s="97" t="n">
        <v>20000</v>
      </c>
      <c r="G69" s="97" t="n">
        <v>20000</v>
      </c>
      <c r="H69" s="97" t="n">
        <v>20000</v>
      </c>
      <c r="I69" s="97" t="n">
        <v>20000</v>
      </c>
      <c r="J69" s="97" t="n">
        <v>20000</v>
      </c>
      <c r="K69" s="97" t="n">
        <v>20000</v>
      </c>
      <c r="L69" s="97" t="n">
        <v>20000</v>
      </c>
      <c r="M69" s="97" t="n">
        <v>5000</v>
      </c>
      <c r="N69" s="97" t="n">
        <v>5000</v>
      </c>
      <c r="O69" s="97" t="n">
        <v>5000</v>
      </c>
      <c r="P69" s="97" t="n">
        <v>5000</v>
      </c>
      <c r="Q69" s="97" t="n">
        <v>5000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235000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-10000</v>
      </c>
      <c r="D72" s="96" t="n">
        <v>-10000</v>
      </c>
      <c r="E72" s="96" t="n">
        <v>-10000</v>
      </c>
      <c r="F72" s="96" t="n">
        <v>-25000</v>
      </c>
      <c r="G72" s="96" t="n">
        <v>-10000</v>
      </c>
      <c r="H72" s="96" t="n">
        <v>-10000</v>
      </c>
      <c r="I72" s="96" t="n">
        <v>10000</v>
      </c>
      <c r="J72" s="96" t="n">
        <v>10000</v>
      </c>
      <c r="K72" s="96" t="n">
        <v>10000</v>
      </c>
      <c r="L72" s="96" t="n">
        <v>10000</v>
      </c>
      <c r="M72" s="96" t="n">
        <v>15000</v>
      </c>
      <c r="N72" s="96" t="n">
        <v>15000</v>
      </c>
      <c r="O72" s="96" t="n">
        <v>15000</v>
      </c>
      <c r="P72" s="96" t="n">
        <v>15000</v>
      </c>
      <c r="Q72" s="96" t="n">
        <v>15000</v>
      </c>
      <c r="R72" s="96" t="n">
        <v>5000</v>
      </c>
      <c r="S72" s="96" t="n">
        <v>5000</v>
      </c>
      <c r="T72" s="96" t="n">
        <v>5000</v>
      </c>
      <c r="U72" s="96" t="n">
        <v>5000</v>
      </c>
      <c r="V72" s="96" t="n">
        <v>5000</v>
      </c>
      <c r="W72" s="96" t="n">
        <v>5000</v>
      </c>
      <c r="X72" s="96" t="n">
        <v>5000</v>
      </c>
      <c r="Y72" s="96" t="n">
        <v>0</v>
      </c>
      <c r="Z72" s="96" t="n">
        <v>0</v>
      </c>
      <c r="AA72" s="96" t="n">
        <v>75000</v>
      </c>
    </row>
    <row r="74" customFormat="false" ht="11.25" hidden="false" customHeight="true" outlineLevel="0" collapsed="false">
      <c r="A74" s="101" t="s">
        <v>165</v>
      </c>
      <c r="B74" s="102"/>
      <c r="C74" s="103" t="n">
        <v>20000</v>
      </c>
      <c r="D74" s="103" t="n">
        <v>10000</v>
      </c>
      <c r="E74" s="103" t="n">
        <v>10000</v>
      </c>
      <c r="F74" s="103" t="n">
        <v>-5000</v>
      </c>
      <c r="G74" s="103" t="n">
        <v>10000</v>
      </c>
      <c r="H74" s="103" t="n">
        <v>10000</v>
      </c>
      <c r="I74" s="103" t="n">
        <v>30000</v>
      </c>
      <c r="J74" s="103" t="n">
        <v>30000</v>
      </c>
      <c r="K74" s="103" t="n">
        <v>30000</v>
      </c>
      <c r="L74" s="103" t="n">
        <v>30000</v>
      </c>
      <c r="M74" s="103" t="n">
        <v>20000</v>
      </c>
      <c r="N74" s="103" t="n">
        <v>20000</v>
      </c>
      <c r="O74" s="103" t="n">
        <v>20000</v>
      </c>
      <c r="P74" s="103" t="n">
        <v>20000</v>
      </c>
      <c r="Q74" s="103" t="n">
        <v>20000</v>
      </c>
      <c r="R74" s="103" t="n">
        <v>5000</v>
      </c>
      <c r="S74" s="103" t="n">
        <v>5000</v>
      </c>
      <c r="T74" s="103" t="n">
        <v>5000</v>
      </c>
      <c r="U74" s="103" t="n">
        <v>5000</v>
      </c>
      <c r="V74" s="103" t="n">
        <v>5000</v>
      </c>
      <c r="W74" s="103" t="n">
        <v>5000</v>
      </c>
      <c r="X74" s="103" t="n">
        <v>5000</v>
      </c>
      <c r="Y74" s="103" t="n">
        <v>0</v>
      </c>
      <c r="Z74" s="103" t="n">
        <v>0</v>
      </c>
      <c r="AA74" s="104" t="n">
        <v>310000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30000</v>
      </c>
      <c r="D77" s="96" t="n">
        <v>20000</v>
      </c>
      <c r="E77" s="96" t="n">
        <v>20000</v>
      </c>
      <c r="F77" s="96" t="n">
        <v>20000</v>
      </c>
      <c r="G77" s="96" t="n">
        <v>20000</v>
      </c>
      <c r="H77" s="96" t="n">
        <v>20000</v>
      </c>
      <c r="I77" s="96" t="n">
        <v>20000</v>
      </c>
      <c r="J77" s="96" t="n">
        <v>20000</v>
      </c>
      <c r="K77" s="96" t="n">
        <v>20000</v>
      </c>
      <c r="L77" s="96" t="n">
        <v>20000</v>
      </c>
      <c r="M77" s="96" t="n">
        <v>5000</v>
      </c>
      <c r="N77" s="96" t="n">
        <v>5000</v>
      </c>
      <c r="O77" s="96" t="n">
        <v>5000</v>
      </c>
      <c r="P77" s="96" t="n">
        <v>5000</v>
      </c>
      <c r="Q77" s="96" t="n">
        <v>5000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235000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-10000</v>
      </c>
      <c r="D79" s="96" t="n">
        <v>-10000</v>
      </c>
      <c r="E79" s="96" t="n">
        <v>-10000</v>
      </c>
      <c r="F79" s="96" t="n">
        <v>-25000</v>
      </c>
      <c r="G79" s="96" t="n">
        <v>-10000</v>
      </c>
      <c r="H79" s="96" t="n">
        <v>-10000</v>
      </c>
      <c r="I79" s="96" t="n">
        <v>10000</v>
      </c>
      <c r="J79" s="96" t="n">
        <v>10000</v>
      </c>
      <c r="K79" s="96" t="n">
        <v>10000</v>
      </c>
      <c r="L79" s="96" t="n">
        <v>10000</v>
      </c>
      <c r="M79" s="96" t="n">
        <v>15000</v>
      </c>
      <c r="N79" s="96" t="n">
        <v>15000</v>
      </c>
      <c r="O79" s="96" t="n">
        <v>15000</v>
      </c>
      <c r="P79" s="96" t="n">
        <v>15000</v>
      </c>
      <c r="Q79" s="96" t="n">
        <v>15000</v>
      </c>
      <c r="R79" s="96" t="n">
        <v>5000</v>
      </c>
      <c r="S79" s="96" t="n">
        <v>5000</v>
      </c>
      <c r="T79" s="96" t="n">
        <v>5000</v>
      </c>
      <c r="U79" s="96" t="n">
        <v>5000</v>
      </c>
      <c r="V79" s="96" t="n">
        <v>5000</v>
      </c>
      <c r="W79" s="96" t="n">
        <v>5000</v>
      </c>
      <c r="X79" s="96" t="n">
        <v>5000</v>
      </c>
      <c r="Y79" s="96" t="n">
        <v>0</v>
      </c>
      <c r="Z79" s="96" t="n">
        <v>0</v>
      </c>
      <c r="AA79" s="96" t="n">
        <v>75000</v>
      </c>
    </row>
    <row r="80" customFormat="false" ht="11.25" hidden="false" customHeight="true" outlineLevel="0" collapsed="false">
      <c r="A80" s="95" t="s">
        <v>165</v>
      </c>
      <c r="C80" s="97" t="n">
        <v>20000</v>
      </c>
      <c r="D80" s="97" t="n">
        <v>10000</v>
      </c>
      <c r="E80" s="97" t="n">
        <v>10000</v>
      </c>
      <c r="F80" s="97" t="n">
        <v>-5000</v>
      </c>
      <c r="G80" s="97" t="n">
        <v>10000</v>
      </c>
      <c r="H80" s="97" t="n">
        <v>10000</v>
      </c>
      <c r="I80" s="97" t="n">
        <v>30000</v>
      </c>
      <c r="J80" s="97" t="n">
        <v>30000</v>
      </c>
      <c r="K80" s="97" t="n">
        <v>30000</v>
      </c>
      <c r="L80" s="97" t="n">
        <v>30000</v>
      </c>
      <c r="M80" s="97" t="n">
        <v>20000</v>
      </c>
      <c r="N80" s="97" t="n">
        <v>20000</v>
      </c>
      <c r="O80" s="97" t="n">
        <v>20000</v>
      </c>
      <c r="P80" s="97" t="n">
        <v>20000</v>
      </c>
      <c r="Q80" s="97" t="n">
        <v>20000</v>
      </c>
      <c r="R80" s="97" t="n">
        <v>5000</v>
      </c>
      <c r="S80" s="97" t="n">
        <v>5000</v>
      </c>
      <c r="T80" s="97" t="n">
        <v>5000</v>
      </c>
      <c r="U80" s="97" t="n">
        <v>5000</v>
      </c>
      <c r="V80" s="97" t="n">
        <v>5000</v>
      </c>
      <c r="W80" s="97" t="n">
        <v>5000</v>
      </c>
      <c r="X80" s="97" t="n">
        <v>5000</v>
      </c>
      <c r="Y80" s="97" t="n">
        <v>0</v>
      </c>
      <c r="Z80" s="97" t="n">
        <v>0</v>
      </c>
      <c r="AA80" s="97" t="n">
        <v>310000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2.31</v>
      </c>
      <c r="D89" s="98" t="n">
        <v>2.36</v>
      </c>
      <c r="E89" s="98" t="n">
        <v>2.25</v>
      </c>
      <c r="F89" s="98" t="n">
        <v>2.13</v>
      </c>
      <c r="G89" s="98" t="n">
        <v>2.18</v>
      </c>
      <c r="H89" s="98" t="n">
        <v>2.23</v>
      </c>
      <c r="I89" s="98" t="n">
        <v>2.28</v>
      </c>
      <c r="J89" s="98" t="n">
        <v>2.33</v>
      </c>
      <c r="K89" s="98" t="n">
        <v>2.33</v>
      </c>
      <c r="L89" s="98" t="n">
        <v>2.36</v>
      </c>
      <c r="M89" s="98" t="n">
        <v>2.83</v>
      </c>
      <c r="N89" s="98" t="n">
        <v>3.01</v>
      </c>
      <c r="O89" s="98" t="n">
        <v>3.1</v>
      </c>
      <c r="P89" s="98" t="n">
        <v>3.03</v>
      </c>
      <c r="Q89" s="98" t="n">
        <v>2.96</v>
      </c>
      <c r="R89" s="98" t="n">
        <v>2.74</v>
      </c>
      <c r="S89" s="98" t="n">
        <v>2.74</v>
      </c>
      <c r="T89" s="98" t="n">
        <v>2.78</v>
      </c>
      <c r="U89" s="98" t="n">
        <v>2.81</v>
      </c>
      <c r="V89" s="98" t="n">
        <v>2.85</v>
      </c>
      <c r="W89" s="98" t="n">
        <v>2.85</v>
      </c>
      <c r="X89" s="98" t="n">
        <v>2.88</v>
      </c>
      <c r="Y89" s="98" t="n">
        <v>3.22</v>
      </c>
      <c r="Z89" s="98" t="n">
        <v>3.37</v>
      </c>
      <c r="AA89" s="98"/>
    </row>
    <row r="90" customFormat="false" ht="11.25" hidden="false" customHeight="true" outlineLevel="0" collapsed="false">
      <c r="A90" s="95" t="s">
        <v>158</v>
      </c>
      <c r="C90" s="98" t="n">
        <v>2.31</v>
      </c>
      <c r="D90" s="98" t="n">
        <v>2.29</v>
      </c>
      <c r="E90" s="98" t="n">
        <v>2.19</v>
      </c>
      <c r="F90" s="98" t="n">
        <v>2.04</v>
      </c>
      <c r="G90" s="98" t="n">
        <v>2.09</v>
      </c>
      <c r="H90" s="98" t="n">
        <v>2.15</v>
      </c>
      <c r="I90" s="98" t="n">
        <v>2.2</v>
      </c>
      <c r="J90" s="98" t="n">
        <v>2.25</v>
      </c>
      <c r="K90" s="98" t="n">
        <v>2.26</v>
      </c>
      <c r="L90" s="98" t="n">
        <v>2.29</v>
      </c>
      <c r="M90" s="98" t="n">
        <v>2.75</v>
      </c>
      <c r="N90" s="98" t="n">
        <v>2.94</v>
      </c>
      <c r="O90" s="98" t="n">
        <v>3.03</v>
      </c>
      <c r="P90" s="98" t="n">
        <v>2.97</v>
      </c>
      <c r="Q90" s="98" t="n">
        <v>2.9</v>
      </c>
      <c r="R90" s="98" t="n">
        <v>2.69</v>
      </c>
      <c r="S90" s="98" t="n">
        <v>2.69</v>
      </c>
      <c r="T90" s="98" t="n">
        <v>2.72</v>
      </c>
      <c r="U90" s="98" t="n">
        <v>2.76</v>
      </c>
      <c r="V90" s="98" t="n">
        <v>2.8</v>
      </c>
      <c r="W90" s="98" t="n">
        <v>2.8</v>
      </c>
      <c r="X90" s="98" t="n">
        <v>2.83</v>
      </c>
      <c r="Y90" s="98" t="n">
        <v>3.17</v>
      </c>
      <c r="Z90" s="98" t="n">
        <v>3.32</v>
      </c>
      <c r="AA90" s="98"/>
    </row>
    <row r="91" customFormat="false" ht="11.25" hidden="false" customHeight="true" outlineLevel="0" collapsed="false">
      <c r="A91" s="95" t="s">
        <v>77</v>
      </c>
      <c r="C91" s="99" t="n">
        <v>0</v>
      </c>
      <c r="D91" s="99" t="n">
        <v>0.0699999999999998</v>
      </c>
      <c r="E91" s="99" t="n">
        <v>0.0600000000000001</v>
      </c>
      <c r="F91" s="99" t="n">
        <v>0.0899999999999999</v>
      </c>
      <c r="G91" s="99" t="n">
        <v>0.0900000000000003</v>
      </c>
      <c r="H91" s="99" t="n">
        <v>0.0800000000000001</v>
      </c>
      <c r="I91" s="99" t="n">
        <v>0.0799999999999996</v>
      </c>
      <c r="J91" s="99" t="n">
        <v>0.0800000000000001</v>
      </c>
      <c r="K91" s="99" t="n">
        <v>0.0700000000000003</v>
      </c>
      <c r="L91" s="99" t="n">
        <v>0.0699999999999998</v>
      </c>
      <c r="M91" s="99" t="n">
        <v>0.0800000000000001</v>
      </c>
      <c r="N91" s="99" t="n">
        <v>0.0699999999999998</v>
      </c>
      <c r="O91" s="99" t="n">
        <v>0.0700000000000003</v>
      </c>
      <c r="P91" s="99" t="n">
        <v>0.0599999999999996</v>
      </c>
      <c r="Q91" s="99" t="n">
        <v>0.0600000000000001</v>
      </c>
      <c r="R91" s="99" t="n">
        <v>0.0500000000000003</v>
      </c>
      <c r="S91" s="99" t="n">
        <v>0.0500000000000003</v>
      </c>
      <c r="T91" s="99" t="n">
        <v>0.0599999999999996</v>
      </c>
      <c r="U91" s="99" t="n">
        <v>0.0500000000000003</v>
      </c>
      <c r="V91" s="99" t="n">
        <v>0.0500000000000003</v>
      </c>
      <c r="W91" s="99" t="n">
        <v>0.0500000000000003</v>
      </c>
      <c r="X91" s="99" t="n">
        <v>0.0499999999999998</v>
      </c>
      <c r="Y91" s="99" t="n">
        <v>0.0500000000000003</v>
      </c>
      <c r="Z91" s="99" t="n">
        <v>0.0500000000000003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4.0142</v>
      </c>
      <c r="D94" s="98" t="n">
        <v>4.2462</v>
      </c>
      <c r="E94" s="98" t="n">
        <v>4.2462</v>
      </c>
      <c r="F94" s="98" t="n">
        <v>3.6988</v>
      </c>
      <c r="G94" s="98" t="n">
        <v>3.6988</v>
      </c>
      <c r="H94" s="98" t="n">
        <v>3.6988</v>
      </c>
      <c r="I94" s="98" t="n">
        <v>3.6988</v>
      </c>
      <c r="J94" s="98" t="n">
        <v>3.6988</v>
      </c>
      <c r="K94" s="98" t="n">
        <v>3.6988</v>
      </c>
      <c r="L94" s="98" t="n">
        <v>3.6988</v>
      </c>
      <c r="M94" s="98" t="n">
        <v>4.58</v>
      </c>
      <c r="N94" s="98" t="n">
        <v>4.58</v>
      </c>
      <c r="O94" s="98" t="n">
        <v>4.58</v>
      </c>
      <c r="P94" s="98" t="n">
        <v>4.58</v>
      </c>
      <c r="Q94" s="98" t="n">
        <v>4.58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-1432356</v>
      </c>
      <c r="D98" s="96" t="n">
        <v>-909061</v>
      </c>
      <c r="E98" s="96" t="n">
        <v>-778998</v>
      </c>
      <c r="F98" s="96" t="n">
        <v>-1033253</v>
      </c>
      <c r="G98" s="96" t="n">
        <v>-1455896</v>
      </c>
      <c r="H98" s="96" t="n">
        <v>-1390884</v>
      </c>
      <c r="I98" s="96" t="n">
        <v>-2030452</v>
      </c>
      <c r="J98" s="96" t="n">
        <v>-1979979</v>
      </c>
      <c r="K98" s="96" t="n">
        <v>-1911639</v>
      </c>
      <c r="L98" s="96" t="n">
        <v>-1943381</v>
      </c>
      <c r="M98" s="96" t="n">
        <v>-1233608</v>
      </c>
      <c r="N98" s="96" t="n">
        <v>-1149353</v>
      </c>
      <c r="O98" s="96" t="n">
        <v>-1090764</v>
      </c>
      <c r="P98" s="96" t="n">
        <v>-1017585</v>
      </c>
      <c r="Q98" s="96" t="n">
        <v>-1162870</v>
      </c>
      <c r="R98" s="96" t="n">
        <v>14184</v>
      </c>
      <c r="S98" s="96" t="n">
        <v>14583</v>
      </c>
      <c r="T98" s="96" t="n">
        <v>19654</v>
      </c>
      <c r="U98" s="96" t="n">
        <v>24530</v>
      </c>
      <c r="V98" s="96" t="n">
        <v>30132</v>
      </c>
      <c r="W98" s="96" t="n">
        <v>28991</v>
      </c>
      <c r="X98" s="96" t="n">
        <v>34038</v>
      </c>
      <c r="Y98" s="96" t="n">
        <v>0</v>
      </c>
      <c r="Z98" s="96" t="n">
        <v>0</v>
      </c>
      <c r="AA98" s="96" t="n">
        <v>-20353967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-1432356</v>
      </c>
      <c r="D100" s="103" t="n">
        <v>-909061</v>
      </c>
      <c r="E100" s="103" t="n">
        <v>-778998</v>
      </c>
      <c r="F100" s="103" t="n">
        <v>-1033253</v>
      </c>
      <c r="G100" s="103" t="n">
        <v>-1455896</v>
      </c>
      <c r="H100" s="103" t="n">
        <v>-1390884</v>
      </c>
      <c r="I100" s="103" t="n">
        <v>-2030452</v>
      </c>
      <c r="J100" s="103" t="n">
        <v>-1979979</v>
      </c>
      <c r="K100" s="103" t="n">
        <v>-1911639</v>
      </c>
      <c r="L100" s="103" t="n">
        <v>-1943381</v>
      </c>
      <c r="M100" s="103" t="n">
        <v>-1233608</v>
      </c>
      <c r="N100" s="103" t="n">
        <v>-1149353</v>
      </c>
      <c r="O100" s="103" t="n">
        <v>-1090764</v>
      </c>
      <c r="P100" s="103" t="n">
        <v>-1017585</v>
      </c>
      <c r="Q100" s="103" t="n">
        <v>-1162870</v>
      </c>
      <c r="R100" s="103" t="n">
        <v>14184</v>
      </c>
      <c r="S100" s="103" t="n">
        <v>14583</v>
      </c>
      <c r="T100" s="103" t="n">
        <v>19654</v>
      </c>
      <c r="U100" s="103" t="n">
        <v>24530</v>
      </c>
      <c r="V100" s="103" t="n">
        <v>30132</v>
      </c>
      <c r="W100" s="103" t="n">
        <v>28991</v>
      </c>
      <c r="X100" s="103" t="n">
        <v>34038</v>
      </c>
      <c r="Y100" s="103" t="n">
        <v>0</v>
      </c>
      <c r="Z100" s="103" t="n">
        <v>0</v>
      </c>
      <c r="AA100" s="104" t="n">
        <v>-20353967</v>
      </c>
    </row>
    <row r="101" customFormat="false" ht="11.25" hidden="false" customHeight="true" outlineLevel="0" collapsed="false">
      <c r="A101" s="95" t="s">
        <v>76</v>
      </c>
      <c r="C101" s="96" t="n">
        <v>-1432220</v>
      </c>
      <c r="D101" s="96" t="n">
        <v>-928511</v>
      </c>
      <c r="E101" s="96" t="n">
        <v>-797420</v>
      </c>
      <c r="F101" s="96" t="n">
        <v>-1019775</v>
      </c>
      <c r="G101" s="96" t="n">
        <v>-1483440</v>
      </c>
      <c r="H101" s="96" t="n">
        <v>-1414513</v>
      </c>
      <c r="I101" s="96" t="n">
        <v>-2103703</v>
      </c>
      <c r="J101" s="96" t="n">
        <v>-2053063</v>
      </c>
      <c r="K101" s="96" t="n">
        <v>-1973362</v>
      </c>
      <c r="L101" s="96" t="n">
        <v>-2007012</v>
      </c>
      <c r="M101" s="96" t="n">
        <v>-1280424</v>
      </c>
      <c r="N101" s="96" t="n">
        <v>-1191045</v>
      </c>
      <c r="O101" s="96" t="n">
        <v>-1132274</v>
      </c>
      <c r="P101" s="96" t="n">
        <v>-1049533</v>
      </c>
      <c r="Q101" s="96" t="n">
        <v>-1198077</v>
      </c>
      <c r="R101" s="96" t="n">
        <v>7091</v>
      </c>
      <c r="S101" s="96" t="n">
        <v>7291</v>
      </c>
      <c r="T101" s="96" t="n">
        <v>11229</v>
      </c>
      <c r="U101" s="96" t="n">
        <v>17313</v>
      </c>
      <c r="V101" s="96" t="n">
        <v>22954</v>
      </c>
      <c r="W101" s="96" t="n">
        <v>22085</v>
      </c>
      <c r="X101" s="96" t="n">
        <v>26943</v>
      </c>
      <c r="Y101" s="96" t="n">
        <v>0</v>
      </c>
      <c r="Z101" s="96" t="n">
        <v>0</v>
      </c>
      <c r="AA101" s="96" t="n">
        <v>-20949466</v>
      </c>
    </row>
    <row r="102" customFormat="false" ht="11.25" hidden="false" customHeight="true" outlineLevel="0" collapsed="false">
      <c r="A102" s="95" t="s">
        <v>77</v>
      </c>
      <c r="C102" s="97" t="n">
        <v>-136</v>
      </c>
      <c r="D102" s="97" t="n">
        <v>19450</v>
      </c>
      <c r="E102" s="97" t="n">
        <v>18422</v>
      </c>
      <c r="F102" s="97" t="n">
        <v>-13478</v>
      </c>
      <c r="G102" s="97" t="n">
        <v>27544</v>
      </c>
      <c r="H102" s="97" t="n">
        <v>23629</v>
      </c>
      <c r="I102" s="97" t="n">
        <v>73251</v>
      </c>
      <c r="J102" s="97" t="n">
        <v>73084</v>
      </c>
      <c r="K102" s="97" t="n">
        <v>61723</v>
      </c>
      <c r="L102" s="97" t="n">
        <v>63631</v>
      </c>
      <c r="M102" s="97" t="n">
        <v>46816</v>
      </c>
      <c r="N102" s="97" t="n">
        <v>41692</v>
      </c>
      <c r="O102" s="97" t="n">
        <v>41510</v>
      </c>
      <c r="P102" s="97" t="n">
        <v>31948</v>
      </c>
      <c r="Q102" s="97" t="n">
        <v>35207</v>
      </c>
      <c r="R102" s="97" t="n">
        <v>7093</v>
      </c>
      <c r="S102" s="97" t="n">
        <v>7292</v>
      </c>
      <c r="T102" s="97" t="n">
        <v>8425</v>
      </c>
      <c r="U102" s="97" t="n">
        <v>7217</v>
      </c>
      <c r="V102" s="97" t="n">
        <v>7178</v>
      </c>
      <c r="W102" s="97" t="n">
        <v>6906</v>
      </c>
      <c r="X102" s="97" t="n">
        <v>7095</v>
      </c>
      <c r="Y102" s="97" t="n">
        <v>0</v>
      </c>
      <c r="Z102" s="97" t="n">
        <v>0</v>
      </c>
      <c r="AA102" s="97" t="n">
        <v>595499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20000</v>
      </c>
      <c r="D107" s="96" t="n">
        <v>20000</v>
      </c>
      <c r="E107" s="96" t="n">
        <v>10000</v>
      </c>
      <c r="F107" s="96" t="n">
        <v>10000</v>
      </c>
      <c r="G107" s="96" t="n">
        <v>10000</v>
      </c>
      <c r="H107" s="96" t="n">
        <v>15000</v>
      </c>
      <c r="I107" s="96" t="n">
        <v>25000</v>
      </c>
      <c r="J107" s="96" t="n">
        <v>30000</v>
      </c>
      <c r="K107" s="96" t="n">
        <v>30000</v>
      </c>
      <c r="L107" s="96" t="n">
        <v>30000</v>
      </c>
      <c r="M107" s="96" t="n">
        <v>15000</v>
      </c>
      <c r="N107" s="96" t="n">
        <v>15000</v>
      </c>
      <c r="O107" s="96" t="n">
        <v>15000</v>
      </c>
      <c r="P107" s="96" t="n">
        <v>15000</v>
      </c>
      <c r="Q107" s="96" t="n">
        <v>15000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275000</v>
      </c>
    </row>
    <row r="108" customFormat="false" ht="11.25" hidden="false" customHeight="true" outlineLevel="0" collapsed="false">
      <c r="A108" s="95" t="s">
        <v>164</v>
      </c>
      <c r="C108" s="96" t="n">
        <v>-32806.4194</v>
      </c>
      <c r="D108" s="96" t="n">
        <v>-9821.4286</v>
      </c>
      <c r="E108" s="96" t="n">
        <v>-1612.9032</v>
      </c>
      <c r="F108" s="96" t="n">
        <v>-366.6667</v>
      </c>
      <c r="G108" s="96" t="n">
        <v>-2258.0645</v>
      </c>
      <c r="H108" s="96" t="n">
        <v>-8333.3</v>
      </c>
      <c r="I108" s="96" t="n">
        <v>-45258.0645</v>
      </c>
      <c r="J108" s="96" t="n">
        <v>-64258.0645</v>
      </c>
      <c r="K108" s="96" t="n">
        <v>-46766.6667</v>
      </c>
      <c r="L108" s="96" t="n">
        <v>-31290.3226</v>
      </c>
      <c r="M108" s="96" t="n">
        <v>-18133.3</v>
      </c>
      <c r="N108" s="96" t="n">
        <v>-21419.3226</v>
      </c>
      <c r="O108" s="96" t="n">
        <v>-22838.7097</v>
      </c>
      <c r="P108" s="96" t="n">
        <v>-17892.8214</v>
      </c>
      <c r="Q108" s="96" t="n">
        <v>-11032.2903</v>
      </c>
      <c r="R108" s="96" t="n">
        <v>-10433.3333</v>
      </c>
      <c r="S108" s="96" t="n">
        <v>-5741.9032</v>
      </c>
      <c r="T108" s="96" t="n">
        <v>-8033.3333</v>
      </c>
      <c r="U108" s="96" t="n">
        <v>-40419.3871</v>
      </c>
      <c r="V108" s="96" t="n">
        <v>-50516.129</v>
      </c>
      <c r="W108" s="96" t="n">
        <v>-40133.3333</v>
      </c>
      <c r="X108" s="96" t="n">
        <v>-20000</v>
      </c>
      <c r="Y108" s="96" t="n">
        <v>-15700</v>
      </c>
      <c r="Z108" s="96" t="n">
        <v>-21064.5161</v>
      </c>
      <c r="AA108" s="96" t="n">
        <v>-546130.28</v>
      </c>
    </row>
    <row r="109" customFormat="false" ht="11.25" hidden="false" customHeight="true" outlineLevel="0" collapsed="false">
      <c r="A109" s="95" t="s">
        <v>165</v>
      </c>
      <c r="C109" s="97" t="n">
        <v>-12806.4194</v>
      </c>
      <c r="D109" s="97" t="n">
        <v>10178.5714</v>
      </c>
      <c r="E109" s="97" t="n">
        <v>8387.0968</v>
      </c>
      <c r="F109" s="97" t="n">
        <v>9633.3333</v>
      </c>
      <c r="G109" s="97" t="n">
        <v>7741.9355</v>
      </c>
      <c r="H109" s="97" t="n">
        <v>6666.7</v>
      </c>
      <c r="I109" s="97" t="n">
        <v>-20258.0645</v>
      </c>
      <c r="J109" s="97" t="n">
        <v>-34258.0645</v>
      </c>
      <c r="K109" s="97" t="n">
        <v>-16766.6667</v>
      </c>
      <c r="L109" s="97" t="n">
        <v>-1290.3226</v>
      </c>
      <c r="M109" s="97" t="n">
        <v>-3133.3</v>
      </c>
      <c r="N109" s="97" t="n">
        <v>-6419.3226</v>
      </c>
      <c r="O109" s="97" t="n">
        <v>-7838.7097</v>
      </c>
      <c r="P109" s="97" t="n">
        <v>-2892.8214</v>
      </c>
      <c r="Q109" s="97" t="n">
        <v>3967.7097</v>
      </c>
      <c r="R109" s="97" t="n">
        <v>-10433.3333</v>
      </c>
      <c r="S109" s="97" t="n">
        <v>-5741.9032</v>
      </c>
      <c r="T109" s="97" t="n">
        <v>-8033.3333</v>
      </c>
      <c r="U109" s="97" t="n">
        <v>-40419.3871</v>
      </c>
      <c r="V109" s="97" t="n">
        <v>-50516.129</v>
      </c>
      <c r="W109" s="97" t="n">
        <v>-40133.3333</v>
      </c>
      <c r="X109" s="97" t="n">
        <v>-20000</v>
      </c>
      <c r="Y109" s="97" t="n">
        <v>-15700</v>
      </c>
      <c r="Z109" s="97" t="n">
        <v>-21064.5161</v>
      </c>
      <c r="AA109" s="97" t="n">
        <v>-271130.28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-25000</v>
      </c>
      <c r="F112" s="96" t="n">
        <v>-15000</v>
      </c>
      <c r="G112" s="96" t="n">
        <v>-15000</v>
      </c>
      <c r="H112" s="96" t="n">
        <v>0</v>
      </c>
      <c r="I112" s="96" t="n">
        <v>-5000</v>
      </c>
      <c r="J112" s="96" t="n">
        <v>-5000</v>
      </c>
      <c r="K112" s="96" t="n">
        <v>-5000</v>
      </c>
      <c r="L112" s="96" t="n">
        <v>-5000</v>
      </c>
      <c r="M112" s="96" t="n">
        <v>-10000</v>
      </c>
      <c r="N112" s="96" t="n">
        <v>-10000</v>
      </c>
      <c r="O112" s="96" t="n">
        <v>-10000</v>
      </c>
      <c r="P112" s="96" t="n">
        <v>-15000</v>
      </c>
      <c r="Q112" s="96" t="n">
        <v>-15000</v>
      </c>
      <c r="R112" s="96" t="n">
        <v>5000</v>
      </c>
      <c r="S112" s="96" t="n">
        <v>5000</v>
      </c>
      <c r="T112" s="96" t="n">
        <v>5000</v>
      </c>
      <c r="U112" s="96" t="n">
        <v>5000</v>
      </c>
      <c r="V112" s="96" t="n">
        <v>5000</v>
      </c>
      <c r="W112" s="96" t="n">
        <v>5000</v>
      </c>
      <c r="X112" s="96" t="n">
        <v>5000</v>
      </c>
      <c r="Y112" s="96" t="n">
        <v>0</v>
      </c>
      <c r="Z112" s="96" t="n">
        <v>0</v>
      </c>
      <c r="AA112" s="96" t="n">
        <v>-100000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-12806.4194</v>
      </c>
      <c r="D114" s="103" t="n">
        <v>10178.5714</v>
      </c>
      <c r="E114" s="103" t="n">
        <v>-16612.9032</v>
      </c>
      <c r="F114" s="103" t="n">
        <v>-5366.6667</v>
      </c>
      <c r="G114" s="103" t="n">
        <v>-7258.0645</v>
      </c>
      <c r="H114" s="103" t="n">
        <v>6666.7</v>
      </c>
      <c r="I114" s="103" t="n">
        <v>-25258.0645</v>
      </c>
      <c r="J114" s="103" t="n">
        <v>-39258.0645</v>
      </c>
      <c r="K114" s="103" t="n">
        <v>-21766.6667</v>
      </c>
      <c r="L114" s="103" t="n">
        <v>-6290.3226</v>
      </c>
      <c r="M114" s="103" t="n">
        <v>-13133.3</v>
      </c>
      <c r="N114" s="103" t="n">
        <v>-16419.3226</v>
      </c>
      <c r="O114" s="103" t="n">
        <v>-17838.7097</v>
      </c>
      <c r="P114" s="103" t="n">
        <v>-17892.8214</v>
      </c>
      <c r="Q114" s="103" t="n">
        <v>-11032.2903</v>
      </c>
      <c r="R114" s="103" t="n">
        <v>-5433.3333</v>
      </c>
      <c r="S114" s="103" t="n">
        <v>-741.9032</v>
      </c>
      <c r="T114" s="103" t="n">
        <v>-3033.3333</v>
      </c>
      <c r="U114" s="103" t="n">
        <v>-35419.3871</v>
      </c>
      <c r="V114" s="103" t="n">
        <v>-45516.129</v>
      </c>
      <c r="W114" s="103" t="n">
        <v>-35133.3333</v>
      </c>
      <c r="X114" s="103" t="n">
        <v>-15000</v>
      </c>
      <c r="Y114" s="103" t="n">
        <v>-15700</v>
      </c>
      <c r="Z114" s="103" t="n">
        <v>-21064.5161</v>
      </c>
      <c r="AA114" s="104" t="n">
        <v>-371130.28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20000</v>
      </c>
      <c r="D117" s="96" t="n">
        <v>20000</v>
      </c>
      <c r="E117" s="96" t="n">
        <v>10000</v>
      </c>
      <c r="F117" s="96" t="n">
        <v>10000</v>
      </c>
      <c r="G117" s="96" t="n">
        <v>10000</v>
      </c>
      <c r="H117" s="96" t="n">
        <v>15000</v>
      </c>
      <c r="I117" s="96" t="n">
        <v>25000</v>
      </c>
      <c r="J117" s="96" t="n">
        <v>30000</v>
      </c>
      <c r="K117" s="96" t="n">
        <v>30000</v>
      </c>
      <c r="L117" s="96" t="n">
        <v>30000</v>
      </c>
      <c r="M117" s="96" t="n">
        <v>15000</v>
      </c>
      <c r="N117" s="96" t="n">
        <v>15000</v>
      </c>
      <c r="O117" s="96" t="n">
        <v>15000</v>
      </c>
      <c r="P117" s="96" t="n">
        <v>15000</v>
      </c>
      <c r="Q117" s="96" t="n">
        <v>15000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275000</v>
      </c>
    </row>
    <row r="118" customFormat="false" ht="11.25" hidden="false" customHeight="true" outlineLevel="0" collapsed="false">
      <c r="A118" s="95" t="s">
        <v>164</v>
      </c>
      <c r="C118" s="96" t="n">
        <v>-35580.6129</v>
      </c>
      <c r="D118" s="96" t="n">
        <v>-15678.5714</v>
      </c>
      <c r="E118" s="96" t="n">
        <v>-2064.5161</v>
      </c>
      <c r="F118" s="96" t="n">
        <v>-500</v>
      </c>
      <c r="G118" s="96" t="n">
        <v>-2645.1613</v>
      </c>
      <c r="H118" s="96" t="n">
        <v>-8633.3</v>
      </c>
      <c r="I118" s="96" t="n">
        <v>-48806.4516</v>
      </c>
      <c r="J118" s="96" t="n">
        <v>-66193.5484</v>
      </c>
      <c r="K118" s="96" t="n">
        <v>-48333.3333</v>
      </c>
      <c r="L118" s="96" t="n">
        <v>-32709.6774</v>
      </c>
      <c r="M118" s="96" t="n">
        <v>-18899.9667</v>
      </c>
      <c r="N118" s="96" t="n">
        <v>-22612.871</v>
      </c>
      <c r="O118" s="96" t="n">
        <v>-23935.4839</v>
      </c>
      <c r="P118" s="96" t="n">
        <v>-18642.8214</v>
      </c>
      <c r="Q118" s="96" t="n">
        <v>-11451.6452</v>
      </c>
      <c r="R118" s="96" t="n">
        <v>-11233.3333</v>
      </c>
      <c r="S118" s="96" t="n">
        <v>-6258.0323</v>
      </c>
      <c r="T118" s="96" t="n">
        <v>-8566.6667</v>
      </c>
      <c r="U118" s="96" t="n">
        <v>-42064.5484</v>
      </c>
      <c r="V118" s="96" t="n">
        <v>-52096.7742</v>
      </c>
      <c r="W118" s="96" t="n">
        <v>-41700</v>
      </c>
      <c r="X118" s="96" t="n">
        <v>-21419.3548</v>
      </c>
      <c r="Y118" s="96" t="n">
        <v>-15700</v>
      </c>
      <c r="Z118" s="96" t="n">
        <v>-22838.7097</v>
      </c>
      <c r="AA118" s="96" t="n">
        <v>-578565.38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-25000</v>
      </c>
      <c r="F119" s="96" t="n">
        <v>-15000</v>
      </c>
      <c r="G119" s="96" t="n">
        <v>-15000</v>
      </c>
      <c r="H119" s="96" t="n">
        <v>0</v>
      </c>
      <c r="I119" s="96" t="n">
        <v>-5000</v>
      </c>
      <c r="J119" s="96" t="n">
        <v>-5000</v>
      </c>
      <c r="K119" s="96" t="n">
        <v>-5000</v>
      </c>
      <c r="L119" s="96" t="n">
        <v>-5000</v>
      </c>
      <c r="M119" s="96" t="n">
        <v>-10000</v>
      </c>
      <c r="N119" s="96" t="n">
        <v>-10000</v>
      </c>
      <c r="O119" s="96" t="n">
        <v>-10000</v>
      </c>
      <c r="P119" s="96" t="n">
        <v>-15000</v>
      </c>
      <c r="Q119" s="96" t="n">
        <v>-15000</v>
      </c>
      <c r="R119" s="96" t="n">
        <v>5000</v>
      </c>
      <c r="S119" s="96" t="n">
        <v>5000</v>
      </c>
      <c r="T119" s="96" t="n">
        <v>5000</v>
      </c>
      <c r="U119" s="96" t="n">
        <v>5000</v>
      </c>
      <c r="V119" s="96" t="n">
        <v>5000</v>
      </c>
      <c r="W119" s="96" t="n">
        <v>5000</v>
      </c>
      <c r="X119" s="96" t="n">
        <v>5000</v>
      </c>
      <c r="Y119" s="96" t="n">
        <v>0</v>
      </c>
      <c r="Z119" s="96" t="n">
        <v>0</v>
      </c>
      <c r="AA119" s="96" t="n">
        <v>-100000</v>
      </c>
    </row>
    <row r="120" customFormat="false" ht="11.25" hidden="false" customHeight="true" outlineLevel="0" collapsed="false">
      <c r="A120" s="95" t="s">
        <v>165</v>
      </c>
      <c r="C120" s="97" t="n">
        <v>-15580.6129</v>
      </c>
      <c r="D120" s="97" t="n">
        <v>4321.4286</v>
      </c>
      <c r="E120" s="97" t="n">
        <v>-17064.5161</v>
      </c>
      <c r="F120" s="97" t="n">
        <v>-5500</v>
      </c>
      <c r="G120" s="97" t="n">
        <v>-7645.1613</v>
      </c>
      <c r="H120" s="97" t="n">
        <v>6366.7</v>
      </c>
      <c r="I120" s="97" t="n">
        <v>-28806.4516</v>
      </c>
      <c r="J120" s="97" t="n">
        <v>-41193.5484</v>
      </c>
      <c r="K120" s="97" t="n">
        <v>-23333.3333</v>
      </c>
      <c r="L120" s="97" t="n">
        <v>-7709.6774</v>
      </c>
      <c r="M120" s="97" t="n">
        <v>-13899.9667</v>
      </c>
      <c r="N120" s="97" t="n">
        <v>-17612.871</v>
      </c>
      <c r="O120" s="97" t="n">
        <v>-18935.4839</v>
      </c>
      <c r="P120" s="97" t="n">
        <v>-18642.8214</v>
      </c>
      <c r="Q120" s="97" t="n">
        <v>-11451.6452</v>
      </c>
      <c r="R120" s="97" t="n">
        <v>-6233.3333</v>
      </c>
      <c r="S120" s="97" t="n">
        <v>-1258.0323</v>
      </c>
      <c r="T120" s="97" t="n">
        <v>-3566.6667</v>
      </c>
      <c r="U120" s="97" t="n">
        <v>-37064.5484</v>
      </c>
      <c r="V120" s="97" t="n">
        <v>-47096.7742</v>
      </c>
      <c r="W120" s="97" t="n">
        <v>-36700</v>
      </c>
      <c r="X120" s="97" t="n">
        <v>-16419.3548</v>
      </c>
      <c r="Y120" s="97" t="n">
        <v>-15700</v>
      </c>
      <c r="Z120" s="97" t="n">
        <v>-22838.7097</v>
      </c>
      <c r="AA120" s="97" t="n">
        <v>-403565.38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2774.1935</v>
      </c>
      <c r="D124" s="96" t="n">
        <v>5857.1428</v>
      </c>
      <c r="E124" s="96" t="n">
        <v>451.6129</v>
      </c>
      <c r="F124" s="96" t="n">
        <v>133.3333</v>
      </c>
      <c r="G124" s="96" t="n">
        <v>387.0968</v>
      </c>
      <c r="H124" s="96" t="n">
        <v>300</v>
      </c>
      <c r="I124" s="96" t="n">
        <v>3548.3871</v>
      </c>
      <c r="J124" s="96" t="n">
        <v>1935.4839</v>
      </c>
      <c r="K124" s="96" t="n">
        <v>1566.6666</v>
      </c>
      <c r="L124" s="96" t="n">
        <v>1419.3548</v>
      </c>
      <c r="M124" s="96" t="n">
        <v>766.666700000002</v>
      </c>
      <c r="N124" s="96" t="n">
        <v>1193.5484</v>
      </c>
      <c r="O124" s="96" t="n">
        <v>1096.7742</v>
      </c>
      <c r="P124" s="96" t="n">
        <v>750</v>
      </c>
      <c r="Q124" s="96" t="n">
        <v>419.3549</v>
      </c>
      <c r="R124" s="96" t="n">
        <v>800</v>
      </c>
      <c r="S124" s="96" t="n">
        <v>516.1291</v>
      </c>
      <c r="T124" s="96" t="n">
        <v>533.3334</v>
      </c>
      <c r="U124" s="96" t="n">
        <v>1645.1613</v>
      </c>
      <c r="V124" s="96" t="n">
        <v>1580.6452</v>
      </c>
      <c r="W124" s="96" t="n">
        <v>1566.6667</v>
      </c>
      <c r="X124" s="96" t="n">
        <v>1419.3548</v>
      </c>
      <c r="Y124" s="96" t="n">
        <v>0</v>
      </c>
      <c r="Z124" s="96" t="n">
        <v>1774.1936</v>
      </c>
      <c r="AA124" s="96" t="n">
        <v>32435.1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2774.1935</v>
      </c>
      <c r="D126" s="97" t="n">
        <v>5857.1428</v>
      </c>
      <c r="E126" s="97" t="n">
        <v>451.6129</v>
      </c>
      <c r="F126" s="97" t="n">
        <v>133.3333</v>
      </c>
      <c r="G126" s="97" t="n">
        <v>387.0968</v>
      </c>
      <c r="H126" s="97" t="n">
        <v>300</v>
      </c>
      <c r="I126" s="97" t="n">
        <v>3548.3871</v>
      </c>
      <c r="J126" s="97" t="n">
        <v>1935.4839</v>
      </c>
      <c r="K126" s="97" t="n">
        <v>1566.6666</v>
      </c>
      <c r="L126" s="97" t="n">
        <v>1419.3548</v>
      </c>
      <c r="M126" s="97" t="n">
        <v>766.666700000002</v>
      </c>
      <c r="N126" s="97" t="n">
        <v>1193.5484</v>
      </c>
      <c r="O126" s="97" t="n">
        <v>1096.7742</v>
      </c>
      <c r="P126" s="97" t="n">
        <v>750</v>
      </c>
      <c r="Q126" s="97" t="n">
        <v>419.3549</v>
      </c>
      <c r="R126" s="97" t="n">
        <v>800</v>
      </c>
      <c r="S126" s="97" t="n">
        <v>516.1291</v>
      </c>
      <c r="T126" s="97" t="n">
        <v>533.3334</v>
      </c>
      <c r="U126" s="97" t="n">
        <v>1645.1613</v>
      </c>
      <c r="V126" s="97" t="n">
        <v>1580.6452</v>
      </c>
      <c r="W126" s="97" t="n">
        <v>1566.6667</v>
      </c>
      <c r="X126" s="97" t="n">
        <v>1419.3548</v>
      </c>
      <c r="Y126" s="97" t="n">
        <v>0</v>
      </c>
      <c r="Z126" s="97" t="n">
        <v>1774.1936</v>
      </c>
      <c r="AA126" s="97" t="n">
        <v>32435.1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2.4</v>
      </c>
      <c r="D129" s="98" t="n">
        <v>2.604</v>
      </c>
      <c r="E129" s="98" t="n">
        <v>2.371</v>
      </c>
      <c r="F129" s="98" t="n">
        <v>2.294</v>
      </c>
      <c r="G129" s="98" t="n">
        <v>2.339</v>
      </c>
      <c r="H129" s="98" t="n">
        <v>2.394</v>
      </c>
      <c r="I129" s="98" t="n">
        <v>2.44</v>
      </c>
      <c r="J129" s="98" t="n">
        <v>2.486</v>
      </c>
      <c r="K129" s="98" t="n">
        <v>2.489</v>
      </c>
      <c r="L129" s="98" t="n">
        <v>2.517</v>
      </c>
      <c r="M129" s="98" t="n">
        <v>3.185</v>
      </c>
      <c r="N129" s="98" t="n">
        <v>3.373</v>
      </c>
      <c r="O129" s="98" t="n">
        <v>3.46</v>
      </c>
      <c r="P129" s="98" t="n">
        <v>3.39</v>
      </c>
      <c r="Q129" s="98" t="n">
        <v>3.32</v>
      </c>
      <c r="R129" s="98" t="n">
        <v>2.935</v>
      </c>
      <c r="S129" s="98" t="n">
        <v>2.935</v>
      </c>
      <c r="T129" s="98" t="n">
        <v>2.97</v>
      </c>
      <c r="U129" s="98" t="n">
        <v>3.005</v>
      </c>
      <c r="V129" s="98" t="n">
        <v>3.047</v>
      </c>
      <c r="W129" s="98" t="n">
        <v>3.042</v>
      </c>
      <c r="X129" s="98" t="n">
        <v>3.077</v>
      </c>
      <c r="Y129" s="98" t="n">
        <v>3.594</v>
      </c>
      <c r="Z129" s="98" t="n">
        <v>3.742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2.395</v>
      </c>
      <c r="D130" s="98" t="n">
        <v>2.389</v>
      </c>
      <c r="E130" s="98" t="n">
        <v>2.27</v>
      </c>
      <c r="F130" s="98" t="n">
        <v>2.198</v>
      </c>
      <c r="G130" s="98" t="n">
        <v>2.249</v>
      </c>
      <c r="H130" s="98" t="n">
        <v>2.308</v>
      </c>
      <c r="I130" s="98" t="n">
        <v>2.356</v>
      </c>
      <c r="J130" s="98" t="n">
        <v>2.401</v>
      </c>
      <c r="K130" s="98" t="n">
        <v>2.411</v>
      </c>
      <c r="L130" s="98" t="n">
        <v>2.446</v>
      </c>
      <c r="M130" s="98" t="n">
        <v>3.128</v>
      </c>
      <c r="N130" s="98" t="n">
        <v>3.318</v>
      </c>
      <c r="O130" s="98" t="n">
        <v>3.408</v>
      </c>
      <c r="P130" s="98" t="n">
        <v>3.348</v>
      </c>
      <c r="Q130" s="98" t="n">
        <v>3.278</v>
      </c>
      <c r="R130" s="98" t="n">
        <v>2.863</v>
      </c>
      <c r="S130" s="98" t="n">
        <v>2.863</v>
      </c>
      <c r="T130" s="98" t="n">
        <v>2.898</v>
      </c>
      <c r="U130" s="98" t="n">
        <v>2.933</v>
      </c>
      <c r="V130" s="98" t="n">
        <v>2.975</v>
      </c>
      <c r="W130" s="98" t="n">
        <v>2.97</v>
      </c>
      <c r="X130" s="98" t="n">
        <v>3.005</v>
      </c>
      <c r="Y130" s="98" t="n">
        <v>3.542</v>
      </c>
      <c r="Z130" s="98" t="n">
        <v>3.69</v>
      </c>
      <c r="AA130" s="98"/>
    </row>
    <row r="131" customFormat="false" ht="11.25" hidden="false" customHeight="true" outlineLevel="0" collapsed="false">
      <c r="A131" s="95" t="s">
        <v>77</v>
      </c>
      <c r="C131" s="99" t="n">
        <v>0</v>
      </c>
      <c r="D131" s="99" t="n">
        <v>0.215</v>
      </c>
      <c r="E131" s="99" t="n">
        <v>0.101</v>
      </c>
      <c r="F131" s="99" t="n">
        <v>0.0960000000000001</v>
      </c>
      <c r="G131" s="99" t="n">
        <v>0.0899999999999999</v>
      </c>
      <c r="H131" s="99" t="n">
        <v>0.0860000000000003</v>
      </c>
      <c r="I131" s="99" t="n">
        <v>0.0840000000000001</v>
      </c>
      <c r="J131" s="99" t="n">
        <v>0.0850000000000004</v>
      </c>
      <c r="K131" s="99" t="n">
        <v>0.0779999999999999</v>
      </c>
      <c r="L131" s="99" t="n">
        <v>0.0709999999999997</v>
      </c>
      <c r="M131" s="99" t="n">
        <v>0.0569999999999999</v>
      </c>
      <c r="N131" s="99" t="n">
        <v>0.0550000000000002</v>
      </c>
      <c r="O131" s="99" t="n">
        <v>0.052</v>
      </c>
      <c r="P131" s="99" t="n">
        <v>0.0420000000000003</v>
      </c>
      <c r="Q131" s="99" t="n">
        <v>0.0419999999999998</v>
      </c>
      <c r="R131" s="99" t="n">
        <v>0.0720000000000001</v>
      </c>
      <c r="S131" s="99" t="n">
        <v>0.0720000000000001</v>
      </c>
      <c r="T131" s="99" t="n">
        <v>0.0720000000000001</v>
      </c>
      <c r="U131" s="99" t="n">
        <v>0.0720000000000001</v>
      </c>
      <c r="V131" s="99" t="n">
        <v>0.0720000000000001</v>
      </c>
      <c r="W131" s="99" t="n">
        <v>0.0719999999999996</v>
      </c>
      <c r="X131" s="99" t="n">
        <v>0.0720000000000001</v>
      </c>
      <c r="Y131" s="99" t="n">
        <v>0.052</v>
      </c>
      <c r="Z131" s="99" t="n">
        <v>0.052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4.1567</v>
      </c>
      <c r="D134" s="98" t="n">
        <v>4.1567</v>
      </c>
      <c r="E134" s="98" t="n">
        <v>4.1567</v>
      </c>
      <c r="F134" s="98" t="n">
        <v>3.8712</v>
      </c>
      <c r="G134" s="98" t="n">
        <v>3.8712</v>
      </c>
      <c r="H134" s="98" t="n">
        <v>3.732</v>
      </c>
      <c r="I134" s="98" t="n">
        <v>3.732</v>
      </c>
      <c r="J134" s="98" t="n">
        <v>3.9483</v>
      </c>
      <c r="K134" s="98" t="n">
        <v>3.9483</v>
      </c>
      <c r="L134" s="98" t="n">
        <v>3.9483</v>
      </c>
      <c r="M134" s="98" t="n">
        <v>5.3633</v>
      </c>
      <c r="N134" s="98" t="n">
        <v>5.3633</v>
      </c>
      <c r="O134" s="98" t="n">
        <v>5.3633</v>
      </c>
      <c r="P134" s="98" t="n">
        <v>5.3633</v>
      </c>
      <c r="Q134" s="98" t="n">
        <v>5.3633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2.79</v>
      </c>
      <c r="D135" s="98" t="n">
        <v>2.79</v>
      </c>
      <c r="E135" s="98" t="n">
        <v>2.9738</v>
      </c>
      <c r="F135" s="98" t="n">
        <v>3.1575</v>
      </c>
      <c r="G135" s="98" t="n">
        <v>3.1575</v>
      </c>
      <c r="H135" s="98" t="n">
        <v>3.1575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-2648723</v>
      </c>
      <c r="D138" s="96" t="n">
        <v>-2268851</v>
      </c>
      <c r="E138" s="100" t="n">
        <v>-1535494</v>
      </c>
      <c r="F138" s="100" t="n">
        <v>-424827</v>
      </c>
      <c r="G138" s="100" t="n">
        <v>-445717</v>
      </c>
      <c r="H138" s="100" t="n">
        <v>-938207</v>
      </c>
      <c r="I138" s="100" t="n">
        <v>-1038738</v>
      </c>
      <c r="J138" s="96" t="n">
        <v>-1396398</v>
      </c>
      <c r="K138" s="96" t="n">
        <v>-1345992</v>
      </c>
      <c r="L138" s="96" t="n">
        <v>-1366327</v>
      </c>
      <c r="M138" s="96" t="n">
        <v>-2832242</v>
      </c>
      <c r="N138" s="96" t="n">
        <v>-2857626</v>
      </c>
      <c r="O138" s="96" t="n">
        <v>-2832119</v>
      </c>
      <c r="P138" s="96" t="n">
        <v>-2379264</v>
      </c>
      <c r="Q138" s="96" t="n">
        <v>-2622534</v>
      </c>
      <c r="R138" s="96" t="n">
        <v>7801</v>
      </c>
      <c r="S138" s="96" t="n">
        <v>8021</v>
      </c>
      <c r="T138" s="96" t="n">
        <v>12635</v>
      </c>
      <c r="U138" s="96" t="n">
        <v>18037</v>
      </c>
      <c r="V138" s="96" t="n">
        <v>23962</v>
      </c>
      <c r="W138" s="96" t="n">
        <v>22365</v>
      </c>
      <c r="X138" s="96" t="n">
        <v>27940</v>
      </c>
      <c r="Y138" s="96" t="n">
        <v>0</v>
      </c>
      <c r="Z138" s="96" t="n">
        <v>0</v>
      </c>
      <c r="AA138" s="96" t="n">
        <v>-26812298</v>
      </c>
    </row>
    <row r="139" customFormat="false" ht="11.25" hidden="false" customHeight="true" outlineLevel="0" collapsed="false">
      <c r="A139" s="95" t="s">
        <v>167</v>
      </c>
      <c r="C139" s="96" t="n">
        <v>11975250</v>
      </c>
      <c r="D139" s="96" t="n">
        <v>8731524</v>
      </c>
      <c r="E139" s="96" t="n">
        <v>1760582</v>
      </c>
      <c r="F139" s="96" t="n">
        <v>209370</v>
      </c>
      <c r="G139" s="96" t="n">
        <v>2211674</v>
      </c>
      <c r="H139" s="96" t="n">
        <v>2857761</v>
      </c>
      <c r="I139" s="96" t="n">
        <v>4709227</v>
      </c>
      <c r="J139" s="96" t="n">
        <v>4413055</v>
      </c>
      <c r="K139" s="96" t="n">
        <v>4884985</v>
      </c>
      <c r="L139" s="96" t="n">
        <v>5083462</v>
      </c>
      <c r="M139" s="96" t="n">
        <v>4884791</v>
      </c>
      <c r="N139" s="96" t="n">
        <v>5002423</v>
      </c>
      <c r="O139" s="96" t="n">
        <v>2030300</v>
      </c>
      <c r="P139" s="96" t="n">
        <v>1380862</v>
      </c>
      <c r="Q139" s="96" t="n">
        <v>1585829</v>
      </c>
      <c r="R139" s="96" t="n">
        <v>231325</v>
      </c>
      <c r="S139" s="96" t="n">
        <v>96234</v>
      </c>
      <c r="T139" s="96" t="n">
        <v>122570</v>
      </c>
      <c r="U139" s="96" t="n">
        <v>264219</v>
      </c>
      <c r="V139" s="96" t="n">
        <v>264347</v>
      </c>
      <c r="W139" s="96" t="n">
        <v>275801</v>
      </c>
      <c r="X139" s="96" t="n">
        <v>247987</v>
      </c>
      <c r="Y139" s="96" t="n">
        <v>1958505</v>
      </c>
      <c r="Z139" s="96" t="n">
        <v>2165782</v>
      </c>
      <c r="AA139" s="96" t="n">
        <v>67347865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9326527</v>
      </c>
      <c r="D140" s="103" t="n">
        <v>6462673</v>
      </c>
      <c r="E140" s="103" t="n">
        <v>225088</v>
      </c>
      <c r="F140" s="103" t="n">
        <v>-215457</v>
      </c>
      <c r="G140" s="103" t="n">
        <v>1765957</v>
      </c>
      <c r="H140" s="103" t="n">
        <v>1919554</v>
      </c>
      <c r="I140" s="103" t="n">
        <v>3670489</v>
      </c>
      <c r="J140" s="103" t="n">
        <v>3016657</v>
      </c>
      <c r="K140" s="103" t="n">
        <v>3538993</v>
      </c>
      <c r="L140" s="103" t="n">
        <v>3717135</v>
      </c>
      <c r="M140" s="103" t="n">
        <v>2052549</v>
      </c>
      <c r="N140" s="103" t="n">
        <v>2144797</v>
      </c>
      <c r="O140" s="103" t="n">
        <v>-801819</v>
      </c>
      <c r="P140" s="103" t="n">
        <v>-998402</v>
      </c>
      <c r="Q140" s="103" t="n">
        <v>-1036705</v>
      </c>
      <c r="R140" s="103" t="n">
        <v>239126</v>
      </c>
      <c r="S140" s="103" t="n">
        <v>104255</v>
      </c>
      <c r="T140" s="103" t="n">
        <v>135205</v>
      </c>
      <c r="U140" s="103" t="n">
        <v>282256</v>
      </c>
      <c r="V140" s="103" t="n">
        <v>288309</v>
      </c>
      <c r="W140" s="103" t="n">
        <v>298166</v>
      </c>
      <c r="X140" s="103" t="n">
        <v>275927</v>
      </c>
      <c r="Y140" s="103" t="n">
        <v>1958505</v>
      </c>
      <c r="Z140" s="103" t="n">
        <v>2165782</v>
      </c>
      <c r="AA140" s="104" t="n">
        <v>40535567</v>
      </c>
    </row>
    <row r="141" customFormat="false" ht="11.25" hidden="false" customHeight="true" outlineLevel="0" collapsed="false">
      <c r="A141" s="95" t="s">
        <v>76</v>
      </c>
      <c r="C141" s="96" t="n">
        <v>9326075</v>
      </c>
      <c r="D141" s="96" t="n">
        <v>6436143</v>
      </c>
      <c r="E141" s="96" t="n">
        <v>278188</v>
      </c>
      <c r="F141" s="96" t="n">
        <v>-199733</v>
      </c>
      <c r="G141" s="96" t="n">
        <v>1786967</v>
      </c>
      <c r="H141" s="96" t="n">
        <v>1903173</v>
      </c>
      <c r="I141" s="96" t="n">
        <v>3744223</v>
      </c>
      <c r="J141" s="96" t="n">
        <v>3123272</v>
      </c>
      <c r="K141" s="96" t="n">
        <v>3592348</v>
      </c>
      <c r="L141" s="96" t="n">
        <v>3733483</v>
      </c>
      <c r="M141" s="96" t="n">
        <v>2075624</v>
      </c>
      <c r="N141" s="96" t="n">
        <v>2173497</v>
      </c>
      <c r="O141" s="96" t="n">
        <v>-772448</v>
      </c>
      <c r="P141" s="96" t="n">
        <v>-977362</v>
      </c>
      <c r="Q141" s="96" t="n">
        <v>-1022414</v>
      </c>
      <c r="R141" s="96" t="n">
        <v>251827</v>
      </c>
      <c r="S141" s="96" t="n">
        <v>106884</v>
      </c>
      <c r="T141" s="96" t="n">
        <v>142397</v>
      </c>
      <c r="U141" s="96" t="n">
        <v>359223</v>
      </c>
      <c r="V141" s="96" t="n">
        <v>385567</v>
      </c>
      <c r="W141" s="96" t="n">
        <v>371073</v>
      </c>
      <c r="X141" s="96" t="n">
        <v>309417</v>
      </c>
      <c r="Y141" s="96" t="n">
        <v>1980499</v>
      </c>
      <c r="Z141" s="96" t="n">
        <v>2198741</v>
      </c>
      <c r="AA141" s="96" t="n">
        <v>41306664</v>
      </c>
    </row>
    <row r="142" customFormat="false" ht="11.25" hidden="false" customHeight="true" outlineLevel="0" collapsed="false">
      <c r="A142" s="95" t="s">
        <v>77</v>
      </c>
      <c r="C142" s="97" t="n">
        <v>452</v>
      </c>
      <c r="D142" s="97" t="n">
        <v>26530</v>
      </c>
      <c r="E142" s="97" t="n">
        <v>-53100</v>
      </c>
      <c r="F142" s="97" t="n">
        <v>-15724</v>
      </c>
      <c r="G142" s="97" t="n">
        <v>-21010</v>
      </c>
      <c r="H142" s="97" t="n">
        <v>16381</v>
      </c>
      <c r="I142" s="97" t="n">
        <v>-73734</v>
      </c>
      <c r="J142" s="97" t="n">
        <v>-106615</v>
      </c>
      <c r="K142" s="97" t="n">
        <v>-53355</v>
      </c>
      <c r="L142" s="97" t="n">
        <v>-16348</v>
      </c>
      <c r="M142" s="97" t="n">
        <v>-23075</v>
      </c>
      <c r="N142" s="97" t="n">
        <v>-28700</v>
      </c>
      <c r="O142" s="97" t="n">
        <v>-29371</v>
      </c>
      <c r="P142" s="97" t="n">
        <v>-21040</v>
      </c>
      <c r="Q142" s="97" t="n">
        <v>-14291</v>
      </c>
      <c r="R142" s="97" t="n">
        <v>-12701</v>
      </c>
      <c r="S142" s="97" t="n">
        <v>-2629</v>
      </c>
      <c r="T142" s="97" t="n">
        <v>-7192</v>
      </c>
      <c r="U142" s="97" t="n">
        <v>-76967</v>
      </c>
      <c r="V142" s="97" t="n">
        <v>-97258</v>
      </c>
      <c r="W142" s="97" t="n">
        <v>-72907</v>
      </c>
      <c r="X142" s="97" t="n">
        <v>-33490</v>
      </c>
      <c r="Y142" s="97" t="n">
        <v>-21994</v>
      </c>
      <c r="Z142" s="97" t="n">
        <v>-32959</v>
      </c>
      <c r="AA142" s="97" t="n">
        <v>-771097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168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0</v>
      </c>
      <c r="D15" s="98" t="n">
        <v>2.77</v>
      </c>
      <c r="E15" s="98" t="n">
        <v>2.75</v>
      </c>
      <c r="F15" s="98" t="n">
        <v>2.72</v>
      </c>
      <c r="G15" s="98" t="n">
        <v>2.77</v>
      </c>
      <c r="H15" s="98" t="n">
        <v>2.82</v>
      </c>
      <c r="I15" s="98" t="n">
        <v>2.87</v>
      </c>
      <c r="J15" s="98" t="n">
        <v>2.92</v>
      </c>
      <c r="K15" s="98" t="n">
        <v>2.92</v>
      </c>
      <c r="L15" s="98" t="n">
        <v>2.95</v>
      </c>
      <c r="M15" s="98" t="n">
        <v>3.14</v>
      </c>
      <c r="N15" s="98" t="n">
        <v>3.32</v>
      </c>
      <c r="O15" s="98" t="n">
        <v>3.41</v>
      </c>
      <c r="P15" s="98" t="n">
        <v>3.34</v>
      </c>
      <c r="Q15" s="98" t="n">
        <v>3.27</v>
      </c>
      <c r="R15" s="98" t="n">
        <v>3.12</v>
      </c>
      <c r="S15" s="98" t="n">
        <v>3.12</v>
      </c>
      <c r="T15" s="98" t="n">
        <v>3.15</v>
      </c>
      <c r="U15" s="98" t="n">
        <v>3.19</v>
      </c>
      <c r="V15" s="98" t="n">
        <v>3.23</v>
      </c>
      <c r="W15" s="98" t="n">
        <v>3.22</v>
      </c>
      <c r="X15" s="98" t="n">
        <v>3.26</v>
      </c>
      <c r="Y15" s="98" t="n">
        <v>3.4</v>
      </c>
      <c r="Z15" s="98" t="n">
        <v>3.55</v>
      </c>
      <c r="AA15" s="98"/>
    </row>
    <row r="16" customFormat="false" ht="11.25" hidden="false" customHeight="true" outlineLevel="0" collapsed="false">
      <c r="A16" s="95" t="s">
        <v>158</v>
      </c>
      <c r="C16" s="98" t="n">
        <v>2.56</v>
      </c>
      <c r="D16" s="98" t="n">
        <v>2.62</v>
      </c>
      <c r="E16" s="98" t="n">
        <v>2.63</v>
      </c>
      <c r="F16" s="98" t="n">
        <v>2.63</v>
      </c>
      <c r="G16" s="98" t="n">
        <v>2.68</v>
      </c>
      <c r="H16" s="98" t="n">
        <v>2.74</v>
      </c>
      <c r="I16" s="98" t="n">
        <v>2.79</v>
      </c>
      <c r="J16" s="98" t="n">
        <v>2.83</v>
      </c>
      <c r="K16" s="98" t="n">
        <v>2.84</v>
      </c>
      <c r="L16" s="98" t="n">
        <v>2.88</v>
      </c>
      <c r="M16" s="98" t="n">
        <v>3.07</v>
      </c>
      <c r="N16" s="98" t="n">
        <v>3.26</v>
      </c>
      <c r="O16" s="98" t="n">
        <v>3.35</v>
      </c>
      <c r="P16" s="98" t="n">
        <v>3.29</v>
      </c>
      <c r="Q16" s="98" t="n">
        <v>3.22</v>
      </c>
      <c r="R16" s="98" t="n">
        <v>3.06</v>
      </c>
      <c r="S16" s="98" t="n">
        <v>3.06</v>
      </c>
      <c r="T16" s="98" t="n">
        <v>3.1</v>
      </c>
      <c r="U16" s="98" t="n">
        <v>3.13</v>
      </c>
      <c r="V16" s="98" t="n">
        <v>3.18</v>
      </c>
      <c r="W16" s="98" t="n">
        <v>3.17</v>
      </c>
      <c r="X16" s="98" t="n">
        <v>3.21</v>
      </c>
      <c r="Y16" s="98" t="n">
        <v>3.35</v>
      </c>
      <c r="Z16" s="98" t="n">
        <v>3.5</v>
      </c>
      <c r="AA16" s="98"/>
    </row>
    <row r="17" customFormat="false" ht="11.25" hidden="false" customHeight="true" outlineLevel="0" collapsed="false">
      <c r="A17" s="95" t="s">
        <v>77</v>
      </c>
      <c r="C17" s="99" t="n">
        <v>-2.56</v>
      </c>
      <c r="D17" s="99" t="n">
        <v>0.15</v>
      </c>
      <c r="E17" s="99" t="n">
        <v>0.12</v>
      </c>
      <c r="F17" s="99" t="n">
        <v>0.0900000000000003</v>
      </c>
      <c r="G17" s="99" t="n">
        <v>0.0899999999999999</v>
      </c>
      <c r="H17" s="99" t="n">
        <v>0.0799999999999996</v>
      </c>
      <c r="I17" s="99" t="n">
        <v>0.0800000000000001</v>
      </c>
      <c r="J17" s="99" t="n">
        <v>0.0899999999999999</v>
      </c>
      <c r="K17" s="99" t="n">
        <v>0.0800000000000001</v>
      </c>
      <c r="L17" s="99" t="n">
        <v>0.0700000000000003</v>
      </c>
      <c r="M17" s="99" t="n">
        <v>0.0700000000000003</v>
      </c>
      <c r="N17" s="99" t="n">
        <v>0.0600000000000001</v>
      </c>
      <c r="O17" s="99" t="n">
        <v>0.0600000000000001</v>
      </c>
      <c r="P17" s="99" t="n">
        <v>0.0499999999999998</v>
      </c>
      <c r="Q17" s="99" t="n">
        <v>0.0499999999999998</v>
      </c>
      <c r="R17" s="99" t="n">
        <v>0.0600000000000001</v>
      </c>
      <c r="S17" s="99" t="n">
        <v>0.0600000000000001</v>
      </c>
      <c r="T17" s="99" t="n">
        <v>0.0499999999999998</v>
      </c>
      <c r="U17" s="99" t="n">
        <v>0.0600000000000001</v>
      </c>
      <c r="V17" s="99" t="n">
        <v>0.0499999999999998</v>
      </c>
      <c r="W17" s="99" t="n">
        <v>0.0500000000000003</v>
      </c>
      <c r="X17" s="99" t="n">
        <v>0.0499999999999998</v>
      </c>
      <c r="Y17" s="99" t="n">
        <v>0.0499999999999998</v>
      </c>
      <c r="Z17" s="99" t="n">
        <v>0.0499999999999998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0</v>
      </c>
      <c r="D49" s="98" t="n">
        <v>3.52</v>
      </c>
      <c r="E49" s="98" t="n">
        <v>3.43</v>
      </c>
      <c r="F49" s="98" t="n">
        <v>3.32</v>
      </c>
      <c r="G49" s="98" t="n">
        <v>3.39</v>
      </c>
      <c r="H49" s="98" t="n">
        <v>3.47</v>
      </c>
      <c r="I49" s="98" t="n">
        <v>3.54</v>
      </c>
      <c r="J49" s="98" t="n">
        <v>3.61</v>
      </c>
      <c r="K49" s="98" t="n">
        <v>3.61</v>
      </c>
      <c r="L49" s="98" t="n">
        <v>3.65</v>
      </c>
      <c r="M49" s="98" t="n">
        <v>4.06</v>
      </c>
      <c r="N49" s="98" t="n">
        <v>4.34</v>
      </c>
      <c r="O49" s="98" t="n">
        <v>4.47</v>
      </c>
      <c r="P49" s="98" t="n">
        <v>4.37</v>
      </c>
      <c r="Q49" s="98" t="n">
        <v>4.26</v>
      </c>
      <c r="R49" s="98" t="n">
        <v>4.09</v>
      </c>
      <c r="S49" s="98" t="n">
        <v>4.09</v>
      </c>
      <c r="T49" s="98" t="n">
        <v>4.14</v>
      </c>
      <c r="U49" s="98" t="n">
        <v>4.19</v>
      </c>
      <c r="V49" s="98" t="n">
        <v>4.26</v>
      </c>
      <c r="W49" s="98" t="n">
        <v>4.25</v>
      </c>
      <c r="X49" s="98" t="n">
        <v>4.3</v>
      </c>
      <c r="Y49" s="98" t="n">
        <v>4.54</v>
      </c>
      <c r="Z49" s="98" t="n">
        <v>4.76</v>
      </c>
      <c r="AA49" s="98"/>
    </row>
    <row r="50" customFormat="false" ht="11.25" hidden="false" customHeight="true" outlineLevel="0" collapsed="false">
      <c r="A50" s="95" t="s">
        <v>158</v>
      </c>
      <c r="C50" s="98" t="n">
        <v>3.31</v>
      </c>
      <c r="D50" s="98" t="n">
        <v>3.26</v>
      </c>
      <c r="E50" s="98" t="n">
        <v>3.26</v>
      </c>
      <c r="F50" s="98" t="n">
        <v>3.18</v>
      </c>
      <c r="G50" s="98" t="n">
        <v>3.26</v>
      </c>
      <c r="H50" s="98" t="n">
        <v>3.35</v>
      </c>
      <c r="I50" s="98" t="n">
        <v>3.42</v>
      </c>
      <c r="J50" s="98" t="n">
        <v>3.48</v>
      </c>
      <c r="K50" s="98" t="n">
        <v>3.5</v>
      </c>
      <c r="L50" s="98" t="n">
        <v>3.55</v>
      </c>
      <c r="M50" s="98" t="n">
        <v>3.98</v>
      </c>
      <c r="N50" s="98" t="n">
        <v>4.26</v>
      </c>
      <c r="O50" s="98" t="n">
        <v>4.39</v>
      </c>
      <c r="P50" s="98" t="n">
        <v>4.3</v>
      </c>
      <c r="Q50" s="98" t="n">
        <v>4.2</v>
      </c>
      <c r="R50" s="98" t="n">
        <v>4.01</v>
      </c>
      <c r="S50" s="98" t="n">
        <v>4.01</v>
      </c>
      <c r="T50" s="98" t="n">
        <v>4.06</v>
      </c>
      <c r="U50" s="98" t="n">
        <v>4.12</v>
      </c>
      <c r="V50" s="98" t="n">
        <v>4.18</v>
      </c>
      <c r="W50" s="98" t="n">
        <v>4.17</v>
      </c>
      <c r="X50" s="98" t="n">
        <v>4.22</v>
      </c>
      <c r="Y50" s="98" t="n">
        <v>4.45</v>
      </c>
      <c r="Z50" s="98" t="n">
        <v>4.67</v>
      </c>
      <c r="AA50" s="98"/>
    </row>
    <row r="51" customFormat="false" ht="11.25" hidden="false" customHeight="true" outlineLevel="0" collapsed="false">
      <c r="A51" s="95" t="s">
        <v>77</v>
      </c>
      <c r="C51" s="99" t="n">
        <v>-3.31</v>
      </c>
      <c r="D51" s="99" t="n">
        <v>0.26</v>
      </c>
      <c r="E51" s="99" t="n">
        <v>0.17</v>
      </c>
      <c r="F51" s="99" t="n">
        <v>0.14</v>
      </c>
      <c r="G51" s="99" t="n">
        <v>0.13</v>
      </c>
      <c r="H51" s="99" t="n">
        <v>0.12</v>
      </c>
      <c r="I51" s="99" t="n">
        <v>0.12</v>
      </c>
      <c r="J51" s="99" t="n">
        <v>0.13</v>
      </c>
      <c r="K51" s="99" t="n">
        <v>0.11</v>
      </c>
      <c r="L51" s="99" t="n">
        <v>0.1</v>
      </c>
      <c r="M51" s="99" t="n">
        <v>0.0799999999999996</v>
      </c>
      <c r="N51" s="99" t="n">
        <v>0.0800000000000001</v>
      </c>
      <c r="O51" s="99" t="n">
        <v>0.0800000000000001</v>
      </c>
      <c r="P51" s="99" t="n">
        <v>0.0700000000000003</v>
      </c>
      <c r="Q51" s="99" t="n">
        <v>0.0599999999999996</v>
      </c>
      <c r="R51" s="99" t="n">
        <v>0.0800000000000001</v>
      </c>
      <c r="S51" s="99" t="n">
        <v>0.0800000000000001</v>
      </c>
      <c r="T51" s="99" t="n">
        <v>0.0800000000000001</v>
      </c>
      <c r="U51" s="99" t="n">
        <v>0.0700000000000003</v>
      </c>
      <c r="V51" s="99" t="n">
        <v>0.0800000000000001</v>
      </c>
      <c r="W51" s="99" t="n">
        <v>0.0800000000000001</v>
      </c>
      <c r="X51" s="99" t="n">
        <v>0.0800000000000001</v>
      </c>
      <c r="Y51" s="99" t="n">
        <v>0.0899999999999999</v>
      </c>
      <c r="Z51" s="99" t="n">
        <v>0.0899999999999999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0</v>
      </c>
      <c r="D89" s="98" t="n">
        <v>2.36</v>
      </c>
      <c r="E89" s="98" t="n">
        <v>2.25</v>
      </c>
      <c r="F89" s="98" t="n">
        <v>2.13</v>
      </c>
      <c r="G89" s="98" t="n">
        <v>2.18</v>
      </c>
      <c r="H89" s="98" t="n">
        <v>2.23</v>
      </c>
      <c r="I89" s="98" t="n">
        <v>2.28</v>
      </c>
      <c r="J89" s="98" t="n">
        <v>2.33</v>
      </c>
      <c r="K89" s="98" t="n">
        <v>2.33</v>
      </c>
      <c r="L89" s="98" t="n">
        <v>2.36</v>
      </c>
      <c r="M89" s="98" t="n">
        <v>2.83</v>
      </c>
      <c r="N89" s="98" t="n">
        <v>3.01</v>
      </c>
      <c r="O89" s="98" t="n">
        <v>3.1</v>
      </c>
      <c r="P89" s="98" t="n">
        <v>3.03</v>
      </c>
      <c r="Q89" s="98" t="n">
        <v>2.96</v>
      </c>
      <c r="R89" s="98" t="n">
        <v>2.74</v>
      </c>
      <c r="S89" s="98" t="n">
        <v>2.74</v>
      </c>
      <c r="T89" s="98" t="n">
        <v>2.78</v>
      </c>
      <c r="U89" s="98" t="n">
        <v>2.81</v>
      </c>
      <c r="V89" s="98" t="n">
        <v>2.85</v>
      </c>
      <c r="W89" s="98" t="n">
        <v>2.85</v>
      </c>
      <c r="X89" s="98" t="n">
        <v>2.88</v>
      </c>
      <c r="Y89" s="98" t="n">
        <v>3.22</v>
      </c>
      <c r="Z89" s="98" t="n">
        <v>3.37</v>
      </c>
      <c r="AA89" s="98"/>
    </row>
    <row r="90" customFormat="false" ht="11.25" hidden="false" customHeight="true" outlineLevel="0" collapsed="false">
      <c r="A90" s="95" t="s">
        <v>158</v>
      </c>
      <c r="C90" s="98" t="n">
        <v>2.31</v>
      </c>
      <c r="D90" s="98" t="n">
        <v>2.29</v>
      </c>
      <c r="E90" s="98" t="n">
        <v>2.19</v>
      </c>
      <c r="F90" s="98" t="n">
        <v>2.04</v>
      </c>
      <c r="G90" s="98" t="n">
        <v>2.09</v>
      </c>
      <c r="H90" s="98" t="n">
        <v>2.15</v>
      </c>
      <c r="I90" s="98" t="n">
        <v>2.2</v>
      </c>
      <c r="J90" s="98" t="n">
        <v>2.25</v>
      </c>
      <c r="K90" s="98" t="n">
        <v>2.26</v>
      </c>
      <c r="L90" s="98" t="n">
        <v>2.29</v>
      </c>
      <c r="M90" s="98" t="n">
        <v>2.75</v>
      </c>
      <c r="N90" s="98" t="n">
        <v>2.94</v>
      </c>
      <c r="O90" s="98" t="n">
        <v>3.03</v>
      </c>
      <c r="P90" s="98" t="n">
        <v>2.97</v>
      </c>
      <c r="Q90" s="98" t="n">
        <v>2.9</v>
      </c>
      <c r="R90" s="98" t="n">
        <v>2.69</v>
      </c>
      <c r="S90" s="98" t="n">
        <v>2.69</v>
      </c>
      <c r="T90" s="98" t="n">
        <v>2.72</v>
      </c>
      <c r="U90" s="98" t="n">
        <v>2.76</v>
      </c>
      <c r="V90" s="98" t="n">
        <v>2.8</v>
      </c>
      <c r="W90" s="98" t="n">
        <v>2.8</v>
      </c>
      <c r="X90" s="98" t="n">
        <v>2.83</v>
      </c>
      <c r="Y90" s="98" t="n">
        <v>3.17</v>
      </c>
      <c r="Z90" s="98" t="n">
        <v>3.32</v>
      </c>
      <c r="AA90" s="98"/>
    </row>
    <row r="91" customFormat="false" ht="11.25" hidden="false" customHeight="true" outlineLevel="0" collapsed="false">
      <c r="A91" s="95" t="s">
        <v>77</v>
      </c>
      <c r="C91" s="99" t="n">
        <v>-2.31</v>
      </c>
      <c r="D91" s="99" t="n">
        <v>0.0699999999999998</v>
      </c>
      <c r="E91" s="99" t="n">
        <v>0.0600000000000001</v>
      </c>
      <c r="F91" s="99" t="n">
        <v>0.0899999999999999</v>
      </c>
      <c r="G91" s="99" t="n">
        <v>0.0900000000000003</v>
      </c>
      <c r="H91" s="99" t="n">
        <v>0.0800000000000001</v>
      </c>
      <c r="I91" s="99" t="n">
        <v>0.0799999999999996</v>
      </c>
      <c r="J91" s="99" t="n">
        <v>0.0800000000000001</v>
      </c>
      <c r="K91" s="99" t="n">
        <v>0.0700000000000003</v>
      </c>
      <c r="L91" s="99" t="n">
        <v>0.0699999999999998</v>
      </c>
      <c r="M91" s="99" t="n">
        <v>0.0800000000000001</v>
      </c>
      <c r="N91" s="99" t="n">
        <v>0.0699999999999998</v>
      </c>
      <c r="O91" s="99" t="n">
        <v>0.0700000000000003</v>
      </c>
      <c r="P91" s="99" t="n">
        <v>0.0599999999999996</v>
      </c>
      <c r="Q91" s="99" t="n">
        <v>0.0600000000000001</v>
      </c>
      <c r="R91" s="99" t="n">
        <v>0.0500000000000003</v>
      </c>
      <c r="S91" s="99" t="n">
        <v>0.0500000000000003</v>
      </c>
      <c r="T91" s="99" t="n">
        <v>0.0599999999999996</v>
      </c>
      <c r="U91" s="99" t="n">
        <v>0.0500000000000003</v>
      </c>
      <c r="V91" s="99" t="n">
        <v>0.0500000000000003</v>
      </c>
      <c r="W91" s="99" t="n">
        <v>0.0500000000000003</v>
      </c>
      <c r="X91" s="99" t="n">
        <v>0.0499999999999998</v>
      </c>
      <c r="Y91" s="99" t="n">
        <v>0.0500000000000003</v>
      </c>
      <c r="Z91" s="99" t="n">
        <v>0.0500000000000003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25000</v>
      </c>
      <c r="D107" s="96" t="n">
        <v>25000</v>
      </c>
      <c r="E107" s="96" t="n">
        <v>25000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75000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25000</v>
      </c>
      <c r="D109" s="97" t="n">
        <v>25000</v>
      </c>
      <c r="E109" s="97" t="n">
        <v>25000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75000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25000</v>
      </c>
      <c r="D114" s="103" t="n">
        <v>25000</v>
      </c>
      <c r="E114" s="103" t="n">
        <v>25000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75000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25000</v>
      </c>
      <c r="D117" s="96" t="n">
        <v>25000</v>
      </c>
      <c r="E117" s="96" t="n">
        <v>25000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75000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25000</v>
      </c>
      <c r="D120" s="97" t="n">
        <v>25000</v>
      </c>
      <c r="E120" s="97" t="n">
        <v>25000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75000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0</v>
      </c>
      <c r="D129" s="98" t="n">
        <v>2.604</v>
      </c>
      <c r="E129" s="98" t="n">
        <v>2.371</v>
      </c>
      <c r="F129" s="98" t="n">
        <v>2.294</v>
      </c>
      <c r="G129" s="98" t="n">
        <v>2.339</v>
      </c>
      <c r="H129" s="98" t="n">
        <v>2.394</v>
      </c>
      <c r="I129" s="98" t="n">
        <v>2.44</v>
      </c>
      <c r="J129" s="98" t="n">
        <v>2.486</v>
      </c>
      <c r="K129" s="98" t="n">
        <v>2.489</v>
      </c>
      <c r="L129" s="98" t="n">
        <v>2.517</v>
      </c>
      <c r="M129" s="98" t="n">
        <v>3.185</v>
      </c>
      <c r="N129" s="98" t="n">
        <v>3.373</v>
      </c>
      <c r="O129" s="98" t="n">
        <v>3.46</v>
      </c>
      <c r="P129" s="98" t="n">
        <v>3.39</v>
      </c>
      <c r="Q129" s="98" t="n">
        <v>3.32</v>
      </c>
      <c r="R129" s="98" t="n">
        <v>2.935</v>
      </c>
      <c r="S129" s="98" t="n">
        <v>2.935</v>
      </c>
      <c r="T129" s="98" t="n">
        <v>2.97</v>
      </c>
      <c r="U129" s="98" t="n">
        <v>3.005</v>
      </c>
      <c r="V129" s="98" t="n">
        <v>3.047</v>
      </c>
      <c r="W129" s="98" t="n">
        <v>3.042</v>
      </c>
      <c r="X129" s="98" t="n">
        <v>3.077</v>
      </c>
      <c r="Y129" s="98" t="n">
        <v>3.594</v>
      </c>
      <c r="Z129" s="98" t="n">
        <v>3.742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2.395</v>
      </c>
      <c r="D130" s="98" t="n">
        <v>2.389</v>
      </c>
      <c r="E130" s="98" t="n">
        <v>2.27</v>
      </c>
      <c r="F130" s="98" t="n">
        <v>2.198</v>
      </c>
      <c r="G130" s="98" t="n">
        <v>2.249</v>
      </c>
      <c r="H130" s="98" t="n">
        <v>2.308</v>
      </c>
      <c r="I130" s="98" t="n">
        <v>2.356</v>
      </c>
      <c r="J130" s="98" t="n">
        <v>2.401</v>
      </c>
      <c r="K130" s="98" t="n">
        <v>2.411</v>
      </c>
      <c r="L130" s="98" t="n">
        <v>2.446</v>
      </c>
      <c r="M130" s="98" t="n">
        <v>3.128</v>
      </c>
      <c r="N130" s="98" t="n">
        <v>3.318</v>
      </c>
      <c r="O130" s="98" t="n">
        <v>3.408</v>
      </c>
      <c r="P130" s="98" t="n">
        <v>3.348</v>
      </c>
      <c r="Q130" s="98" t="n">
        <v>3.278</v>
      </c>
      <c r="R130" s="98" t="n">
        <v>2.863</v>
      </c>
      <c r="S130" s="98" t="n">
        <v>2.863</v>
      </c>
      <c r="T130" s="98" t="n">
        <v>2.898</v>
      </c>
      <c r="U130" s="98" t="n">
        <v>2.933</v>
      </c>
      <c r="V130" s="98" t="n">
        <v>2.975</v>
      </c>
      <c r="W130" s="98" t="n">
        <v>2.97</v>
      </c>
      <c r="X130" s="98" t="n">
        <v>3.005</v>
      </c>
      <c r="Y130" s="98" t="n">
        <v>3.542</v>
      </c>
      <c r="Z130" s="98" t="n">
        <v>3.69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-2.395</v>
      </c>
      <c r="D131" s="99" t="n">
        <v>0.215</v>
      </c>
      <c r="E131" s="99" t="n">
        <v>0.101</v>
      </c>
      <c r="F131" s="99" t="n">
        <v>0.0960000000000001</v>
      </c>
      <c r="G131" s="99" t="n">
        <v>0.0899999999999999</v>
      </c>
      <c r="H131" s="99" t="n">
        <v>0.0860000000000003</v>
      </c>
      <c r="I131" s="99" t="n">
        <v>0.0840000000000001</v>
      </c>
      <c r="J131" s="99" t="n">
        <v>0.0850000000000004</v>
      </c>
      <c r="K131" s="99" t="n">
        <v>0.0779999999999999</v>
      </c>
      <c r="L131" s="99" t="n">
        <v>0.0709999999999997</v>
      </c>
      <c r="M131" s="99" t="n">
        <v>0.0569999999999999</v>
      </c>
      <c r="N131" s="99" t="n">
        <v>0.0550000000000002</v>
      </c>
      <c r="O131" s="99" t="n">
        <v>0.052</v>
      </c>
      <c r="P131" s="99" t="n">
        <v>0.0420000000000003</v>
      </c>
      <c r="Q131" s="99" t="n">
        <v>0.0419999999999998</v>
      </c>
      <c r="R131" s="99" t="n">
        <v>0.0720000000000001</v>
      </c>
      <c r="S131" s="99" t="n">
        <v>0.0720000000000001</v>
      </c>
      <c r="T131" s="99" t="n">
        <v>0.0720000000000001</v>
      </c>
      <c r="U131" s="99" t="n">
        <v>0.0720000000000001</v>
      </c>
      <c r="V131" s="99" t="n">
        <v>0.0720000000000001</v>
      </c>
      <c r="W131" s="99" t="n">
        <v>0.0719999999999996</v>
      </c>
      <c r="X131" s="99" t="n">
        <v>0.0720000000000001</v>
      </c>
      <c r="Y131" s="99" t="n">
        <v>0.052</v>
      </c>
      <c r="Z131" s="99" t="n">
        <v>0.052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-328476</v>
      </c>
      <c r="D138" s="96" t="n">
        <v>-295834</v>
      </c>
      <c r="E138" s="100" t="n">
        <v>-326734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-951044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-328476</v>
      </c>
      <c r="D140" s="103" t="n">
        <v>-295834</v>
      </c>
      <c r="E140" s="103" t="n">
        <v>-326734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-951044</v>
      </c>
    </row>
    <row r="141" customFormat="false" ht="11.25" hidden="false" customHeight="true" outlineLevel="0" collapsed="false">
      <c r="A141" s="95" t="s">
        <v>76</v>
      </c>
      <c r="C141" s="96" t="n">
        <v>-328445</v>
      </c>
      <c r="D141" s="96" t="n">
        <v>-295806</v>
      </c>
      <c r="E141" s="96" t="n">
        <v>-326704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-950955</v>
      </c>
    </row>
    <row r="142" customFormat="false" ht="11.25" hidden="false" customHeight="true" outlineLevel="0" collapsed="false">
      <c r="A142" s="95" t="s">
        <v>77</v>
      </c>
      <c r="C142" s="97" t="n">
        <v>-31</v>
      </c>
      <c r="D142" s="97" t="n">
        <v>-28</v>
      </c>
      <c r="E142" s="97" t="n">
        <v>-30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-89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</row>
    <row r="2" customFormat="false" ht="10.5" hidden="false" customHeight="false" outlineLevel="0" collapsed="false">
      <c r="A2" s="23" t="str">
        <f aca="false">'GAS SUM'!A3</f>
        <v>As of December 28,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21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25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1548.124</v>
      </c>
      <c r="P87" s="33" t="n">
        <f aca="false">SUM(O83:O87)</f>
        <v>1884.139</v>
      </c>
      <c r="Q87" s="33" t="n">
        <f aca="false">VAR!B82/1000</f>
        <v>729.554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-588.067</v>
      </c>
      <c r="P88" s="33" t="n">
        <f aca="false">SUM(O84:O88)</f>
        <v>1710.779</v>
      </c>
      <c r="Q88" s="33" t="n">
        <f aca="false">VAR!B83/1000</f>
        <v>776.344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307.183</v>
      </c>
      <c r="P89" s="33" t="n">
        <f aca="false">SUM(O85:O89)</f>
        <v>2511.662</v>
      </c>
      <c r="Q89" s="33" t="n">
        <f aca="false">VAR!B84/1000</f>
        <v>918.458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773.383</v>
      </c>
      <c r="P90" s="33" t="n">
        <f aca="false">SUM(O86:O90)</f>
        <v>3247.558</v>
      </c>
      <c r="Q90" s="33" t="n">
        <f aca="false">VAR!B85/1000</f>
        <v>913.348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-1163.676</v>
      </c>
      <c r="P91" s="30" t="n">
        <f aca="false">SUM(O87:O91)</f>
        <v>876.947</v>
      </c>
      <c r="Q91" s="30" t="n">
        <f aca="false">VAR!B86/1000</f>
        <v>980.641</v>
      </c>
    </row>
    <row r="92" customFormat="false" ht="9" hidden="false" customHeight="false" outlineLevel="0" collapsed="false">
      <c r="N92" s="32" t="n">
        <f aca="false">'5-DAY'!A123</f>
        <v>37228</v>
      </c>
      <c r="O92" s="33" t="n">
        <f aca="false">'5-DAY'!B123/1000</f>
        <v>-481.454</v>
      </c>
      <c r="P92" s="33" t="n">
        <f aca="false">SUM(O88:O92)</f>
        <v>-1152.631</v>
      </c>
      <c r="Q92" s="33" t="n">
        <f aca="false">VAR!B87/1000</f>
        <v>589.757</v>
      </c>
    </row>
    <row r="93" customFormat="false" ht="9" hidden="false" customHeight="false" outlineLevel="0" collapsed="false">
      <c r="N93" s="32" t="n">
        <f aca="false">'5-DAY'!A124</f>
        <v>37229</v>
      </c>
      <c r="O93" s="33" t="n">
        <f aca="false">'5-DAY'!B124/1000</f>
        <v>543.856</v>
      </c>
      <c r="P93" s="33" t="n">
        <f aca="false">SUM(O89:O93)</f>
        <v>-20.7079999999999</v>
      </c>
      <c r="Q93" s="33" t="n">
        <f aca="false">VAR!B88/1000</f>
        <v>511.25</v>
      </c>
    </row>
    <row r="94" customFormat="false" ht="9" hidden="false" customHeight="false" outlineLevel="0" collapsed="false">
      <c r="N94" s="32" t="n">
        <f aca="false">'5-DAY'!A125</f>
        <v>37230</v>
      </c>
      <c r="O94" s="33" t="n">
        <f aca="false">'5-DAY'!B125/1000</f>
        <v>325.347</v>
      </c>
      <c r="P94" s="33" t="n">
        <f aca="false">SUM(O90:O94)</f>
        <v>-2.54399999999993</v>
      </c>
      <c r="Q94" s="33" t="n">
        <f aca="false">VAR!B89/1000</f>
        <v>508.541</v>
      </c>
    </row>
    <row r="95" customFormat="false" ht="9" hidden="false" customHeight="false" outlineLevel="0" collapsed="false">
      <c r="N95" s="32" t="n">
        <f aca="false">'5-DAY'!A126</f>
        <v>37231</v>
      </c>
      <c r="O95" s="33" t="n">
        <f aca="false">'5-DAY'!B126/1000</f>
        <v>26.728</v>
      </c>
      <c r="P95" s="33" t="n">
        <f aca="false">SUM(O91:O95)</f>
        <v>-749.199</v>
      </c>
      <c r="Q95" s="33" t="n">
        <f aca="false">VAR!B90/1000</f>
        <v>529.505</v>
      </c>
    </row>
    <row r="96" customFormat="false" ht="9" hidden="false" customHeight="false" outlineLevel="0" collapsed="false">
      <c r="N96" s="32" t="n">
        <f aca="false">'5-DAY'!A127</f>
        <v>37232</v>
      </c>
      <c r="O96" s="33" t="n">
        <f aca="false">'5-DAY'!B127/1000</f>
        <v>-1074.863</v>
      </c>
      <c r="P96" s="33" t="n">
        <f aca="false">SUM(O92:O96)</f>
        <v>-660.386</v>
      </c>
      <c r="Q96" s="33" t="n">
        <f aca="false">VAR!B91/1000</f>
        <v>484.805</v>
      </c>
      <c r="S96" s="34"/>
    </row>
    <row r="97" customFormat="false" ht="9" hidden="false" customHeight="false" outlineLevel="0" collapsed="false">
      <c r="N97" s="32" t="n">
        <f aca="false">'5-DAY'!A128</f>
        <v>37235</v>
      </c>
      <c r="O97" s="33" t="n">
        <f aca="false">'5-DAY'!B128/1000</f>
        <v>-349.919</v>
      </c>
      <c r="P97" s="33" t="n">
        <f aca="false">SUM(O93:O97)</f>
        <v>-528.851</v>
      </c>
      <c r="Q97" s="33" t="n">
        <f aca="false">VAR!B92/1000</f>
        <v>346.165</v>
      </c>
    </row>
    <row r="98" customFormat="false" ht="9" hidden="false" customHeight="false" outlineLevel="0" collapsed="false">
      <c r="N98" s="32" t="n">
        <f aca="false">'5-DAY'!A129</f>
        <v>37236</v>
      </c>
      <c r="O98" s="33" t="n">
        <f aca="false">'5-DAY'!B129/1000</f>
        <v>-249.331</v>
      </c>
      <c r="P98" s="33" t="n">
        <f aca="false">SUM(O94:O98)</f>
        <v>-1322.038</v>
      </c>
      <c r="Q98" s="33" t="n">
        <f aca="false">VAR!B93/1000</f>
        <v>490.929</v>
      </c>
    </row>
    <row r="99" customFormat="false" ht="9" hidden="false" customHeight="false" outlineLevel="0" collapsed="false">
      <c r="N99" s="32" t="n">
        <f aca="false">'5-DAY'!A130</f>
        <v>37237</v>
      </c>
      <c r="O99" s="33" t="n">
        <f aca="false">'5-DAY'!B130/1000</f>
        <v>174.995</v>
      </c>
      <c r="P99" s="33" t="n">
        <f aca="false">SUM(O95:O99)</f>
        <v>-1472.39</v>
      </c>
      <c r="Q99" s="33" t="n">
        <f aca="false">VAR!B94/1000</f>
        <v>527.434</v>
      </c>
    </row>
    <row r="100" customFormat="false" ht="9" hidden="false" customHeight="false" outlineLevel="0" collapsed="false">
      <c r="N100" s="32" t="n">
        <f aca="false">'5-DAY'!A131</f>
        <v>37238</v>
      </c>
      <c r="O100" s="33" t="n">
        <f aca="false">'5-DAY'!B131/1000</f>
        <v>413.945</v>
      </c>
      <c r="P100" s="33" t="n">
        <f aca="false">SUM(O96:O100)</f>
        <v>-1085.173</v>
      </c>
      <c r="Q100" s="33" t="n">
        <f aca="false">VAR!B95/1000</f>
        <v>390.067</v>
      </c>
    </row>
    <row r="101" customFormat="false" ht="9" hidden="false" customHeight="false" outlineLevel="0" collapsed="false">
      <c r="N101" s="32" t="n">
        <f aca="false">'5-DAY'!A132</f>
        <v>37239</v>
      </c>
      <c r="O101" s="33" t="n">
        <f aca="false">'5-DAY'!B132/1000</f>
        <v>-111.77</v>
      </c>
      <c r="P101" s="33" t="n">
        <f aca="false">SUM(O97:O101)</f>
        <v>-122.08</v>
      </c>
      <c r="Q101" s="33" t="n">
        <f aca="false">VAR!B96/1000</f>
        <v>301.541</v>
      </c>
    </row>
    <row r="102" customFormat="false" ht="9" hidden="false" customHeight="false" outlineLevel="0" collapsed="false">
      <c r="N102" s="32" t="n">
        <f aca="false">'5-DAY'!A133</f>
        <v>37242</v>
      </c>
      <c r="O102" s="33" t="n">
        <f aca="false">'5-DAY'!B133/1000</f>
        <v>152.869</v>
      </c>
      <c r="P102" s="33" t="n">
        <f aca="false">SUM(O98:O102)</f>
        <v>380.708</v>
      </c>
      <c r="Q102" s="33" t="n">
        <f aca="false">VAR!B97/1000</f>
        <v>410.206</v>
      </c>
    </row>
    <row r="103" customFormat="false" ht="9" hidden="false" customHeight="false" outlineLevel="0" collapsed="false">
      <c r="N103" s="32" t="n">
        <f aca="false">'5-DAY'!A134</f>
        <v>37243</v>
      </c>
      <c r="O103" s="33" t="n">
        <f aca="false">'5-DAY'!B134/1000</f>
        <v>35.911</v>
      </c>
      <c r="P103" s="33" t="n">
        <f aca="false">SUM(O99:O103)</f>
        <v>665.95</v>
      </c>
      <c r="Q103" s="33" t="n">
        <f aca="false">VAR!B98/1000</f>
        <v>407.381</v>
      </c>
    </row>
    <row r="104" customFormat="false" ht="9" hidden="false" customHeight="false" outlineLevel="0" collapsed="false">
      <c r="N104" s="32" t="n">
        <f aca="false">'5-DAY'!A135</f>
        <v>37244</v>
      </c>
      <c r="O104" s="33" t="n">
        <f aca="false">'5-DAY'!B135/1000</f>
        <v>567.32</v>
      </c>
      <c r="P104" s="33" t="n">
        <f aca="false">SUM(O100:O104)</f>
        <v>1058.275</v>
      </c>
      <c r="Q104" s="33" t="n">
        <f aca="false">VAR!B99/1000</f>
        <v>453.176</v>
      </c>
    </row>
    <row r="105" customFormat="false" ht="9" hidden="false" customHeight="false" outlineLevel="0" collapsed="false">
      <c r="N105" s="32" t="n">
        <f aca="false">'5-DAY'!A136</f>
        <v>37245</v>
      </c>
      <c r="O105" s="33" t="n">
        <f aca="false">'5-DAY'!B136/1000</f>
        <v>-391.955</v>
      </c>
      <c r="P105" s="33" t="n">
        <f aca="false">SUM(O101:O105)</f>
        <v>252.375</v>
      </c>
      <c r="Q105" s="33" t="n">
        <f aca="false">VAR!B100/1000</f>
        <v>502.348</v>
      </c>
    </row>
    <row r="106" customFormat="false" ht="9" hidden="false" customHeight="false" outlineLevel="0" collapsed="false">
      <c r="N106" s="32" t="n">
        <f aca="false">'5-DAY'!A137</f>
        <v>37246</v>
      </c>
      <c r="O106" s="33" t="n">
        <f aca="false">'5-DAY'!B137/1000</f>
        <v>-418.847</v>
      </c>
      <c r="P106" s="33" t="n">
        <f aca="false">SUM(O102:O106)</f>
        <v>-54.7019999999999</v>
      </c>
      <c r="Q106" s="33" t="n">
        <f aca="false">VAR!B101/1000</f>
        <v>348.234</v>
      </c>
    </row>
    <row r="107" customFormat="false" ht="9" hidden="false" customHeight="false" outlineLevel="0" collapsed="false">
      <c r="N107" s="32" t="n">
        <f aca="false">'5-DAY'!A138</f>
        <v>37249</v>
      </c>
      <c r="O107" s="33" t="n">
        <f aca="false">'5-DAY'!B138/1000</f>
        <v>0</v>
      </c>
      <c r="P107" s="33" t="n">
        <f aca="false">SUM(O103:O107)</f>
        <v>-207.571</v>
      </c>
      <c r="Q107" s="33" t="n">
        <f aca="false">VAR!B102/1000</f>
        <v>347.552</v>
      </c>
    </row>
    <row r="108" customFormat="false" ht="9" hidden="false" customHeight="false" outlineLevel="0" collapsed="false">
      <c r="N108" s="32" t="n">
        <f aca="false">'5-DAY'!A139</f>
        <v>37251</v>
      </c>
      <c r="O108" s="33" t="n">
        <f aca="false">'5-DAY'!B139/1000</f>
        <v>-59.488</v>
      </c>
      <c r="P108" s="33" t="n">
        <f aca="false">SUM(O104:O108)</f>
        <v>-302.97</v>
      </c>
      <c r="Q108" s="33" t="n">
        <f aca="false">VAR!B103/1000</f>
        <v>305.387</v>
      </c>
    </row>
    <row r="109" customFormat="false" ht="9" hidden="false" customHeight="false" outlineLevel="0" collapsed="false">
      <c r="N109" s="32" t="n">
        <f aca="false">'5-DAY'!A140</f>
        <v>37252</v>
      </c>
      <c r="O109" s="33" t="n">
        <f aca="false">'5-DAY'!B140/1000</f>
        <v>206.375</v>
      </c>
      <c r="P109" s="33" t="n">
        <f aca="false">SUM(O105:O109)</f>
        <v>-663.915</v>
      </c>
      <c r="Q109" s="33" t="n">
        <f aca="false">VAR!B104/1000</f>
        <v>532.631</v>
      </c>
    </row>
    <row r="110" customFormat="false" ht="9" hidden="false" customHeight="false" outlineLevel="0" collapsed="false">
      <c r="N110" s="32" t="n">
        <f aca="false">'5-DAY'!A141</f>
        <v>37253</v>
      </c>
      <c r="O110" s="33" t="n">
        <f aca="false">'5-DAY'!B141/1000</f>
        <v>-312.419</v>
      </c>
      <c r="P110" s="33" t="n">
        <f aca="false">SUM(O106:O110)</f>
        <v>-584.379</v>
      </c>
      <c r="Q110" s="33" t="n">
        <f aca="false">VAR!B105/1000</f>
        <v>464.946</v>
      </c>
    </row>
    <row r="111" customFormat="false" ht="9" hidden="false" customHeight="false" outlineLevel="0" collapsed="false">
      <c r="N111" s="31" t="n">
        <f aca="false">'5-DAY'!A142</f>
        <v>37256</v>
      </c>
      <c r="O111" s="30" t="n">
        <f aca="false">'5-DAY'!B142/1000</f>
        <v>0</v>
      </c>
      <c r="P111" s="30" t="n">
        <f aca="false">SUM(O107:O111)</f>
        <v>-165.532</v>
      </c>
      <c r="Q111" s="30" t="n">
        <f aca="false">VAR!B106/1000</f>
        <v>0</v>
      </c>
    </row>
    <row r="112" customFormat="false" ht="9" hidden="false" customHeight="false" outlineLevel="0" collapsed="false">
      <c r="N112" s="32"/>
      <c r="O112" s="33"/>
      <c r="P112" s="33"/>
      <c r="Q112" s="33"/>
    </row>
    <row r="113" customFormat="false" ht="9" hidden="false" customHeight="false" outlineLevel="0" collapsed="false">
      <c r="N113" s="32"/>
      <c r="O113" s="33"/>
      <c r="P113" s="33"/>
      <c r="Q113" s="33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169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0</v>
      </c>
      <c r="D15" s="98" t="n">
        <v>2.77</v>
      </c>
      <c r="E15" s="98" t="n">
        <v>2.75</v>
      </c>
      <c r="F15" s="98" t="n">
        <v>2.72</v>
      </c>
      <c r="G15" s="98" t="n">
        <v>2.77</v>
      </c>
      <c r="H15" s="98" t="n">
        <v>2.82</v>
      </c>
      <c r="I15" s="98" t="n">
        <v>2.87</v>
      </c>
      <c r="J15" s="98" t="n">
        <v>2.92</v>
      </c>
      <c r="K15" s="98" t="n">
        <v>2.92</v>
      </c>
      <c r="L15" s="98" t="n">
        <v>2.95</v>
      </c>
      <c r="M15" s="98" t="n">
        <v>3.14</v>
      </c>
      <c r="N15" s="98" t="n">
        <v>3.32</v>
      </c>
      <c r="O15" s="98" t="n">
        <v>3.41</v>
      </c>
      <c r="P15" s="98" t="n">
        <v>3.34</v>
      </c>
      <c r="Q15" s="98" t="n">
        <v>3.27</v>
      </c>
      <c r="R15" s="98" t="n">
        <v>3.12</v>
      </c>
      <c r="S15" s="98" t="n">
        <v>3.12</v>
      </c>
      <c r="T15" s="98" t="n">
        <v>3.15</v>
      </c>
      <c r="U15" s="98" t="n">
        <v>3.19</v>
      </c>
      <c r="V15" s="98" t="n">
        <v>3.23</v>
      </c>
      <c r="W15" s="98" t="n">
        <v>3.22</v>
      </c>
      <c r="X15" s="98" t="n">
        <v>3.26</v>
      </c>
      <c r="Y15" s="98" t="n">
        <v>3.4</v>
      </c>
      <c r="Z15" s="98" t="n">
        <v>3.55</v>
      </c>
      <c r="AA15" s="98"/>
    </row>
    <row r="16" customFormat="false" ht="11.25" hidden="false" customHeight="true" outlineLevel="0" collapsed="false">
      <c r="A16" s="95" t="s">
        <v>158</v>
      </c>
      <c r="C16" s="98" t="n">
        <v>2.56</v>
      </c>
      <c r="D16" s="98" t="n">
        <v>2.62</v>
      </c>
      <c r="E16" s="98" t="n">
        <v>2.63</v>
      </c>
      <c r="F16" s="98" t="n">
        <v>2.63</v>
      </c>
      <c r="G16" s="98" t="n">
        <v>2.68</v>
      </c>
      <c r="H16" s="98" t="n">
        <v>2.74</v>
      </c>
      <c r="I16" s="98" t="n">
        <v>2.79</v>
      </c>
      <c r="J16" s="98" t="n">
        <v>2.83</v>
      </c>
      <c r="K16" s="98" t="n">
        <v>2.84</v>
      </c>
      <c r="L16" s="98" t="n">
        <v>2.88</v>
      </c>
      <c r="M16" s="98" t="n">
        <v>3.07</v>
      </c>
      <c r="N16" s="98" t="n">
        <v>3.26</v>
      </c>
      <c r="O16" s="98" t="n">
        <v>3.35</v>
      </c>
      <c r="P16" s="98" t="n">
        <v>3.29</v>
      </c>
      <c r="Q16" s="98" t="n">
        <v>3.22</v>
      </c>
      <c r="R16" s="98" t="n">
        <v>3.06</v>
      </c>
      <c r="S16" s="98" t="n">
        <v>3.06</v>
      </c>
      <c r="T16" s="98" t="n">
        <v>3.1</v>
      </c>
      <c r="U16" s="98" t="n">
        <v>3.13</v>
      </c>
      <c r="V16" s="98" t="n">
        <v>3.18</v>
      </c>
      <c r="W16" s="98" t="n">
        <v>3.17</v>
      </c>
      <c r="X16" s="98" t="n">
        <v>3.21</v>
      </c>
      <c r="Y16" s="98" t="n">
        <v>3.35</v>
      </c>
      <c r="Z16" s="98" t="n">
        <v>3.5</v>
      </c>
      <c r="AA16" s="98"/>
    </row>
    <row r="17" customFormat="false" ht="11.25" hidden="false" customHeight="true" outlineLevel="0" collapsed="false">
      <c r="A17" s="95" t="s">
        <v>77</v>
      </c>
      <c r="C17" s="99" t="n">
        <v>-2.56</v>
      </c>
      <c r="D17" s="99" t="n">
        <v>0.15</v>
      </c>
      <c r="E17" s="99" t="n">
        <v>0.12</v>
      </c>
      <c r="F17" s="99" t="n">
        <v>0.0900000000000003</v>
      </c>
      <c r="G17" s="99" t="n">
        <v>0.0899999999999999</v>
      </c>
      <c r="H17" s="99" t="n">
        <v>0.0799999999999996</v>
      </c>
      <c r="I17" s="99" t="n">
        <v>0.0800000000000001</v>
      </c>
      <c r="J17" s="99" t="n">
        <v>0.0899999999999999</v>
      </c>
      <c r="K17" s="99" t="n">
        <v>0.0800000000000001</v>
      </c>
      <c r="L17" s="99" t="n">
        <v>0.0700000000000003</v>
      </c>
      <c r="M17" s="99" t="n">
        <v>0.0700000000000003</v>
      </c>
      <c r="N17" s="99" t="n">
        <v>0.0600000000000001</v>
      </c>
      <c r="O17" s="99" t="n">
        <v>0.0600000000000001</v>
      </c>
      <c r="P17" s="99" t="n">
        <v>0.0499999999999998</v>
      </c>
      <c r="Q17" s="99" t="n">
        <v>0.0499999999999998</v>
      </c>
      <c r="R17" s="99" t="n">
        <v>0.0600000000000001</v>
      </c>
      <c r="S17" s="99" t="n">
        <v>0.0600000000000001</v>
      </c>
      <c r="T17" s="99" t="n">
        <v>0.0499999999999998</v>
      </c>
      <c r="U17" s="99" t="n">
        <v>0.0600000000000001</v>
      </c>
      <c r="V17" s="99" t="n">
        <v>0.0499999999999998</v>
      </c>
      <c r="W17" s="99" t="n">
        <v>0.0500000000000003</v>
      </c>
      <c r="X17" s="99" t="n">
        <v>0.0499999999999998</v>
      </c>
      <c r="Y17" s="99" t="n">
        <v>0.0499999999999998</v>
      </c>
      <c r="Z17" s="99" t="n">
        <v>0.0499999999999998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51081</v>
      </c>
      <c r="D20" s="96" t="n">
        <v>32643</v>
      </c>
      <c r="E20" s="100" t="n">
        <v>10440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94164</v>
      </c>
    </row>
    <row r="21" customFormat="false" ht="11.25" hidden="false" customHeight="true" outlineLevel="0" collapsed="false">
      <c r="A21" s="95" t="s">
        <v>76</v>
      </c>
      <c r="C21" s="96" t="n">
        <v>51076</v>
      </c>
      <c r="D21" s="96" t="n">
        <v>32640</v>
      </c>
      <c r="E21" s="96" t="n">
        <v>10439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94155</v>
      </c>
    </row>
    <row r="22" customFormat="false" ht="11.25" hidden="false" customHeight="true" outlineLevel="0" collapsed="false">
      <c r="A22" s="95" t="s">
        <v>77</v>
      </c>
      <c r="C22" s="97" t="n">
        <v>5</v>
      </c>
      <c r="D22" s="97" t="n">
        <v>3</v>
      </c>
      <c r="E22" s="97" t="n">
        <v>1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9</v>
      </c>
    </row>
    <row r="24" customFormat="false" ht="12" hidden="false" customHeight="true" outlineLevel="0" collapsed="false">
      <c r="A24" s="91" t="s">
        <v>100</v>
      </c>
      <c r="D24" s="173"/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0</v>
      </c>
      <c r="D49" s="98" t="n">
        <v>3.52</v>
      </c>
      <c r="E49" s="98" t="n">
        <v>3.43</v>
      </c>
      <c r="F49" s="98" t="n">
        <v>3.32</v>
      </c>
      <c r="G49" s="98" t="n">
        <v>3.39</v>
      </c>
      <c r="H49" s="98" t="n">
        <v>3.47</v>
      </c>
      <c r="I49" s="98" t="n">
        <v>3.54</v>
      </c>
      <c r="J49" s="98" t="n">
        <v>3.61</v>
      </c>
      <c r="K49" s="98" t="n">
        <v>3.61</v>
      </c>
      <c r="L49" s="98" t="n">
        <v>3.65</v>
      </c>
      <c r="M49" s="98" t="n">
        <v>4.06</v>
      </c>
      <c r="N49" s="98" t="n">
        <v>4.34</v>
      </c>
      <c r="O49" s="98" t="n">
        <v>4.47</v>
      </c>
      <c r="P49" s="98" t="n">
        <v>4.37</v>
      </c>
      <c r="Q49" s="98" t="n">
        <v>4.26</v>
      </c>
      <c r="R49" s="98" t="n">
        <v>4.09</v>
      </c>
      <c r="S49" s="98" t="n">
        <v>4.09</v>
      </c>
      <c r="T49" s="98" t="n">
        <v>4.14</v>
      </c>
      <c r="U49" s="98" t="n">
        <v>4.19</v>
      </c>
      <c r="V49" s="98" t="n">
        <v>4.26</v>
      </c>
      <c r="W49" s="98" t="n">
        <v>4.25</v>
      </c>
      <c r="X49" s="98" t="n">
        <v>4.3</v>
      </c>
      <c r="Y49" s="98" t="n">
        <v>4.54</v>
      </c>
      <c r="Z49" s="98" t="n">
        <v>4.76</v>
      </c>
      <c r="AA49" s="98"/>
    </row>
    <row r="50" customFormat="false" ht="11.25" hidden="false" customHeight="true" outlineLevel="0" collapsed="false">
      <c r="A50" s="95" t="s">
        <v>158</v>
      </c>
      <c r="C50" s="98" t="n">
        <v>3.31</v>
      </c>
      <c r="D50" s="98" t="n">
        <v>3.26</v>
      </c>
      <c r="E50" s="98" t="n">
        <v>3.26</v>
      </c>
      <c r="F50" s="98" t="n">
        <v>3.18</v>
      </c>
      <c r="G50" s="98" t="n">
        <v>3.26</v>
      </c>
      <c r="H50" s="98" t="n">
        <v>3.35</v>
      </c>
      <c r="I50" s="98" t="n">
        <v>3.42</v>
      </c>
      <c r="J50" s="98" t="n">
        <v>3.48</v>
      </c>
      <c r="K50" s="98" t="n">
        <v>3.5</v>
      </c>
      <c r="L50" s="98" t="n">
        <v>3.55</v>
      </c>
      <c r="M50" s="98" t="n">
        <v>3.98</v>
      </c>
      <c r="N50" s="98" t="n">
        <v>4.26</v>
      </c>
      <c r="O50" s="98" t="n">
        <v>4.39</v>
      </c>
      <c r="P50" s="98" t="n">
        <v>4.3</v>
      </c>
      <c r="Q50" s="98" t="n">
        <v>4.2</v>
      </c>
      <c r="R50" s="98" t="n">
        <v>4.01</v>
      </c>
      <c r="S50" s="98" t="n">
        <v>4.01</v>
      </c>
      <c r="T50" s="98" t="n">
        <v>4.06</v>
      </c>
      <c r="U50" s="98" t="n">
        <v>4.12</v>
      </c>
      <c r="V50" s="98" t="n">
        <v>4.18</v>
      </c>
      <c r="W50" s="98" t="n">
        <v>4.17</v>
      </c>
      <c r="X50" s="98" t="n">
        <v>4.22</v>
      </c>
      <c r="Y50" s="98" t="n">
        <v>4.45</v>
      </c>
      <c r="Z50" s="98" t="n">
        <v>4.67</v>
      </c>
      <c r="AA50" s="98"/>
    </row>
    <row r="51" customFormat="false" ht="11.25" hidden="false" customHeight="true" outlineLevel="0" collapsed="false">
      <c r="A51" s="95" t="s">
        <v>77</v>
      </c>
      <c r="C51" s="99" t="n">
        <v>-3.31</v>
      </c>
      <c r="D51" s="99" t="n">
        <v>0.26</v>
      </c>
      <c r="E51" s="99" t="n">
        <v>0.17</v>
      </c>
      <c r="F51" s="99" t="n">
        <v>0.14</v>
      </c>
      <c r="G51" s="99" t="n">
        <v>0.13</v>
      </c>
      <c r="H51" s="99" t="n">
        <v>0.12</v>
      </c>
      <c r="I51" s="99" t="n">
        <v>0.12</v>
      </c>
      <c r="J51" s="99" t="n">
        <v>0.13</v>
      </c>
      <c r="K51" s="99" t="n">
        <v>0.11</v>
      </c>
      <c r="L51" s="99" t="n">
        <v>0.1</v>
      </c>
      <c r="M51" s="99" t="n">
        <v>0.0799999999999996</v>
      </c>
      <c r="N51" s="99" t="n">
        <v>0.0800000000000001</v>
      </c>
      <c r="O51" s="99" t="n">
        <v>0.0800000000000001</v>
      </c>
      <c r="P51" s="99" t="n">
        <v>0.0700000000000003</v>
      </c>
      <c r="Q51" s="99" t="n">
        <v>0.0599999999999996</v>
      </c>
      <c r="R51" s="99" t="n">
        <v>0.0800000000000001</v>
      </c>
      <c r="S51" s="99" t="n">
        <v>0.0800000000000001</v>
      </c>
      <c r="T51" s="99" t="n">
        <v>0.0800000000000001</v>
      </c>
      <c r="U51" s="99" t="n">
        <v>0.0700000000000003</v>
      </c>
      <c r="V51" s="99" t="n">
        <v>0.0800000000000001</v>
      </c>
      <c r="W51" s="99" t="n">
        <v>0.0800000000000001</v>
      </c>
      <c r="X51" s="99" t="n">
        <v>0.0800000000000001</v>
      </c>
      <c r="Y51" s="99" t="n">
        <v>0.0899999999999999</v>
      </c>
      <c r="Z51" s="99" t="n">
        <v>0.0899999999999999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5.0681</v>
      </c>
      <c r="D54" s="98" t="n">
        <v>5.0681</v>
      </c>
      <c r="E54" s="98" t="n">
        <v>5.0681</v>
      </c>
      <c r="F54" s="98" t="n">
        <v>4.4022</v>
      </c>
      <c r="G54" s="98" t="n">
        <v>4.4022</v>
      </c>
      <c r="H54" s="98" t="n">
        <v>4.4022</v>
      </c>
      <c r="I54" s="98" t="n">
        <v>4.4022</v>
      </c>
      <c r="J54" s="98" t="n">
        <v>4.4022</v>
      </c>
      <c r="K54" s="98" t="n">
        <v>4.4022</v>
      </c>
      <c r="L54" s="98" t="n">
        <v>4.4022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5.0671</v>
      </c>
      <c r="D55" s="98" t="n">
        <v>5.0671</v>
      </c>
      <c r="E55" s="98" t="n">
        <v>5.0671</v>
      </c>
      <c r="F55" s="98" t="n">
        <v>4.3406</v>
      </c>
      <c r="G55" s="98" t="n">
        <v>4.3406</v>
      </c>
      <c r="H55" s="98" t="n">
        <v>4.3406</v>
      </c>
      <c r="I55" s="98" t="n">
        <v>4.3406</v>
      </c>
      <c r="J55" s="98" t="n">
        <v>4.3406</v>
      </c>
      <c r="K55" s="98" t="n">
        <v>4.3406</v>
      </c>
      <c r="L55" s="98" t="n">
        <v>4.3406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-5483</v>
      </c>
      <c r="D58" s="96" t="n">
        <v>-4938</v>
      </c>
      <c r="E58" s="96" t="n">
        <v>-5454</v>
      </c>
      <c r="F58" s="96" t="n">
        <v>-52389</v>
      </c>
      <c r="G58" s="96" t="n">
        <v>-54113</v>
      </c>
      <c r="H58" s="96" t="n">
        <v>-52247</v>
      </c>
      <c r="I58" s="96" t="n">
        <v>-53869</v>
      </c>
      <c r="J58" s="96" t="n">
        <v>-53744</v>
      </c>
      <c r="K58" s="96" t="n">
        <v>-51889</v>
      </c>
      <c r="L58" s="96" t="n">
        <v>-53493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-387619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-5483</v>
      </c>
      <c r="D60" s="103" t="n">
        <v>-4938</v>
      </c>
      <c r="E60" s="103" t="n">
        <v>-5454</v>
      </c>
      <c r="F60" s="103" t="n">
        <v>-52389</v>
      </c>
      <c r="G60" s="103" t="n">
        <v>-54113</v>
      </c>
      <c r="H60" s="103" t="n">
        <v>-52247</v>
      </c>
      <c r="I60" s="103" t="n">
        <v>-53869</v>
      </c>
      <c r="J60" s="103" t="n">
        <v>-53744</v>
      </c>
      <c r="K60" s="103" t="n">
        <v>-51889</v>
      </c>
      <c r="L60" s="103" t="n">
        <v>-53493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-387619</v>
      </c>
    </row>
    <row r="61" customFormat="false" ht="11.25" hidden="false" customHeight="true" outlineLevel="0" collapsed="false">
      <c r="A61" s="95" t="s">
        <v>76</v>
      </c>
      <c r="C61" s="96" t="n">
        <v>-5483</v>
      </c>
      <c r="D61" s="96" t="n">
        <v>-4938</v>
      </c>
      <c r="E61" s="96" t="n">
        <v>-5453</v>
      </c>
      <c r="F61" s="96" t="n">
        <v>-52384</v>
      </c>
      <c r="G61" s="96" t="n">
        <v>-54109</v>
      </c>
      <c r="H61" s="96" t="n">
        <v>-52244</v>
      </c>
      <c r="I61" s="96" t="n">
        <v>-53865</v>
      </c>
      <c r="J61" s="96" t="n">
        <v>-53740</v>
      </c>
      <c r="K61" s="96" t="n">
        <v>-51885</v>
      </c>
      <c r="L61" s="96" t="n">
        <v>-53489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-387590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-1</v>
      </c>
      <c r="F62" s="97" t="n">
        <v>-5</v>
      </c>
      <c r="G62" s="97" t="n">
        <v>-4</v>
      </c>
      <c r="H62" s="97" t="n">
        <v>-3</v>
      </c>
      <c r="I62" s="97" t="n">
        <v>-4</v>
      </c>
      <c r="J62" s="97" t="n">
        <v>-4</v>
      </c>
      <c r="K62" s="97" t="n">
        <v>-4</v>
      </c>
      <c r="L62" s="97" t="n">
        <v>-4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-29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0</v>
      </c>
      <c r="D89" s="98" t="n">
        <v>2.36</v>
      </c>
      <c r="E89" s="98" t="n">
        <v>2.25</v>
      </c>
      <c r="F89" s="98" t="n">
        <v>2.13</v>
      </c>
      <c r="G89" s="98" t="n">
        <v>2.18</v>
      </c>
      <c r="H89" s="98" t="n">
        <v>2.23</v>
      </c>
      <c r="I89" s="98" t="n">
        <v>2.28</v>
      </c>
      <c r="J89" s="98" t="n">
        <v>2.33</v>
      </c>
      <c r="K89" s="98" t="n">
        <v>2.33</v>
      </c>
      <c r="L89" s="98" t="n">
        <v>2.36</v>
      </c>
      <c r="M89" s="98" t="n">
        <v>2.83</v>
      </c>
      <c r="N89" s="98" t="n">
        <v>3.01</v>
      </c>
      <c r="O89" s="98" t="n">
        <v>3.1</v>
      </c>
      <c r="P89" s="98" t="n">
        <v>3.03</v>
      </c>
      <c r="Q89" s="98" t="n">
        <v>2.96</v>
      </c>
      <c r="R89" s="98" t="n">
        <v>2.74</v>
      </c>
      <c r="S89" s="98" t="n">
        <v>2.74</v>
      </c>
      <c r="T89" s="98" t="n">
        <v>2.78</v>
      </c>
      <c r="U89" s="98" t="n">
        <v>2.81</v>
      </c>
      <c r="V89" s="98" t="n">
        <v>2.85</v>
      </c>
      <c r="W89" s="98" t="n">
        <v>2.85</v>
      </c>
      <c r="X89" s="98" t="n">
        <v>2.88</v>
      </c>
      <c r="Y89" s="98" t="n">
        <v>3.22</v>
      </c>
      <c r="Z89" s="98" t="n">
        <v>3.37</v>
      </c>
      <c r="AA89" s="98"/>
    </row>
    <row r="90" customFormat="false" ht="11.25" hidden="false" customHeight="true" outlineLevel="0" collapsed="false">
      <c r="A90" s="95" t="s">
        <v>158</v>
      </c>
      <c r="C90" s="98" t="n">
        <v>2.31</v>
      </c>
      <c r="D90" s="98" t="n">
        <v>2.29</v>
      </c>
      <c r="E90" s="98" t="n">
        <v>2.19</v>
      </c>
      <c r="F90" s="98" t="n">
        <v>2.04</v>
      </c>
      <c r="G90" s="98" t="n">
        <v>2.09</v>
      </c>
      <c r="H90" s="98" t="n">
        <v>2.15</v>
      </c>
      <c r="I90" s="98" t="n">
        <v>2.2</v>
      </c>
      <c r="J90" s="98" t="n">
        <v>2.25</v>
      </c>
      <c r="K90" s="98" t="n">
        <v>2.26</v>
      </c>
      <c r="L90" s="98" t="n">
        <v>2.29</v>
      </c>
      <c r="M90" s="98" t="n">
        <v>2.75</v>
      </c>
      <c r="N90" s="98" t="n">
        <v>2.94</v>
      </c>
      <c r="O90" s="98" t="n">
        <v>3.03</v>
      </c>
      <c r="P90" s="98" t="n">
        <v>2.97</v>
      </c>
      <c r="Q90" s="98" t="n">
        <v>2.9</v>
      </c>
      <c r="R90" s="98" t="n">
        <v>2.69</v>
      </c>
      <c r="S90" s="98" t="n">
        <v>2.69</v>
      </c>
      <c r="T90" s="98" t="n">
        <v>2.72</v>
      </c>
      <c r="U90" s="98" t="n">
        <v>2.76</v>
      </c>
      <c r="V90" s="98" t="n">
        <v>2.8</v>
      </c>
      <c r="W90" s="98" t="n">
        <v>2.8</v>
      </c>
      <c r="X90" s="98" t="n">
        <v>2.83</v>
      </c>
      <c r="Y90" s="98" t="n">
        <v>3.17</v>
      </c>
      <c r="Z90" s="98" t="n">
        <v>3.32</v>
      </c>
      <c r="AA90" s="98"/>
    </row>
    <row r="91" customFormat="false" ht="11.25" hidden="false" customHeight="true" outlineLevel="0" collapsed="false">
      <c r="A91" s="95" t="s">
        <v>77</v>
      </c>
      <c r="C91" s="99" t="n">
        <v>-2.31</v>
      </c>
      <c r="D91" s="99" t="n">
        <v>0.0699999999999998</v>
      </c>
      <c r="E91" s="99" t="n">
        <v>0.0600000000000001</v>
      </c>
      <c r="F91" s="99" t="n">
        <v>0.0899999999999999</v>
      </c>
      <c r="G91" s="99" t="n">
        <v>0.0900000000000003</v>
      </c>
      <c r="H91" s="99" t="n">
        <v>0.0800000000000001</v>
      </c>
      <c r="I91" s="99" t="n">
        <v>0.0799999999999996</v>
      </c>
      <c r="J91" s="99" t="n">
        <v>0.0800000000000001</v>
      </c>
      <c r="K91" s="99" t="n">
        <v>0.0700000000000003</v>
      </c>
      <c r="L91" s="99" t="n">
        <v>0.0699999999999998</v>
      </c>
      <c r="M91" s="99" t="n">
        <v>0.0800000000000001</v>
      </c>
      <c r="N91" s="99" t="n">
        <v>0.0699999999999998</v>
      </c>
      <c r="O91" s="99" t="n">
        <v>0.0700000000000003</v>
      </c>
      <c r="P91" s="99" t="n">
        <v>0.0599999999999996</v>
      </c>
      <c r="Q91" s="99" t="n">
        <v>0.0600000000000001</v>
      </c>
      <c r="R91" s="99" t="n">
        <v>0.0500000000000003</v>
      </c>
      <c r="S91" s="99" t="n">
        <v>0.0500000000000003</v>
      </c>
      <c r="T91" s="99" t="n">
        <v>0.0599999999999996</v>
      </c>
      <c r="U91" s="99" t="n">
        <v>0.0500000000000003</v>
      </c>
      <c r="V91" s="99" t="n">
        <v>0.0500000000000003</v>
      </c>
      <c r="W91" s="99" t="n">
        <v>0.0500000000000003</v>
      </c>
      <c r="X91" s="99" t="n">
        <v>0.0499999999999998</v>
      </c>
      <c r="Y91" s="99" t="n">
        <v>0.0500000000000003</v>
      </c>
      <c r="Z91" s="99" t="n">
        <v>0.0500000000000003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2.301</v>
      </c>
      <c r="G94" s="98" t="n">
        <v>2.301</v>
      </c>
      <c r="H94" s="98" t="n">
        <v>2.301</v>
      </c>
      <c r="I94" s="98" t="n">
        <v>2.301</v>
      </c>
      <c r="J94" s="98" t="n">
        <v>2.301</v>
      </c>
      <c r="K94" s="98" t="n">
        <v>2.301</v>
      </c>
      <c r="L94" s="98" t="n">
        <v>2.301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2.33</v>
      </c>
      <c r="G95" s="98" t="n">
        <v>2.33</v>
      </c>
      <c r="H95" s="98" t="n">
        <v>2.33</v>
      </c>
      <c r="I95" s="98" t="n">
        <v>2.33</v>
      </c>
      <c r="J95" s="98" t="n">
        <v>2.33</v>
      </c>
      <c r="K95" s="98" t="n">
        <v>2.33</v>
      </c>
      <c r="L95" s="98" t="n">
        <v>2.33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21565</v>
      </c>
      <c r="G98" s="96" t="n">
        <v>22274</v>
      </c>
      <c r="H98" s="96" t="n">
        <v>21507</v>
      </c>
      <c r="I98" s="96" t="n">
        <v>22174</v>
      </c>
      <c r="J98" s="96" t="n">
        <v>22123</v>
      </c>
      <c r="K98" s="96" t="n">
        <v>21359</v>
      </c>
      <c r="L98" s="96" t="n">
        <v>22019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153021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21565</v>
      </c>
      <c r="G100" s="103" t="n">
        <v>22274</v>
      </c>
      <c r="H100" s="103" t="n">
        <v>21507</v>
      </c>
      <c r="I100" s="103" t="n">
        <v>22174</v>
      </c>
      <c r="J100" s="103" t="n">
        <v>22123</v>
      </c>
      <c r="K100" s="103" t="n">
        <v>21359</v>
      </c>
      <c r="L100" s="103" t="n">
        <v>22019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153021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21563</v>
      </c>
      <c r="G101" s="96" t="n">
        <v>22273</v>
      </c>
      <c r="H101" s="96" t="n">
        <v>21505</v>
      </c>
      <c r="I101" s="96" t="n">
        <v>22172</v>
      </c>
      <c r="J101" s="96" t="n">
        <v>22121</v>
      </c>
      <c r="K101" s="96" t="n">
        <v>21358</v>
      </c>
      <c r="L101" s="96" t="n">
        <v>22018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153010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2</v>
      </c>
      <c r="G102" s="97" t="n">
        <v>1</v>
      </c>
      <c r="H102" s="97" t="n">
        <v>2</v>
      </c>
      <c r="I102" s="97" t="n">
        <v>2</v>
      </c>
      <c r="J102" s="97" t="n">
        <v>2</v>
      </c>
      <c r="K102" s="97" t="n">
        <v>1</v>
      </c>
      <c r="L102" s="97" t="n">
        <v>1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11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0</v>
      </c>
      <c r="D129" s="98" t="n">
        <v>2.604</v>
      </c>
      <c r="E129" s="98" t="n">
        <v>2.371</v>
      </c>
      <c r="F129" s="98" t="n">
        <v>2.294</v>
      </c>
      <c r="G129" s="98" t="n">
        <v>2.339</v>
      </c>
      <c r="H129" s="98" t="n">
        <v>2.394</v>
      </c>
      <c r="I129" s="98" t="n">
        <v>2.44</v>
      </c>
      <c r="J129" s="98" t="n">
        <v>2.486</v>
      </c>
      <c r="K129" s="98" t="n">
        <v>2.489</v>
      </c>
      <c r="L129" s="98" t="n">
        <v>2.517</v>
      </c>
      <c r="M129" s="98" t="n">
        <v>3.185</v>
      </c>
      <c r="N129" s="98" t="n">
        <v>3.373</v>
      </c>
      <c r="O129" s="98" t="n">
        <v>3.46</v>
      </c>
      <c r="P129" s="98" t="n">
        <v>3.39</v>
      </c>
      <c r="Q129" s="98" t="n">
        <v>3.32</v>
      </c>
      <c r="R129" s="98" t="n">
        <v>2.935</v>
      </c>
      <c r="S129" s="98" t="n">
        <v>2.935</v>
      </c>
      <c r="T129" s="98" t="n">
        <v>2.97</v>
      </c>
      <c r="U129" s="98" t="n">
        <v>3.005</v>
      </c>
      <c r="V129" s="98" t="n">
        <v>3.047</v>
      </c>
      <c r="W129" s="98" t="n">
        <v>3.042</v>
      </c>
      <c r="X129" s="98" t="n">
        <v>3.077</v>
      </c>
      <c r="Y129" s="98" t="n">
        <v>3.594</v>
      </c>
      <c r="Z129" s="98" t="n">
        <v>3.742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2.395</v>
      </c>
      <c r="D130" s="98" t="n">
        <v>2.389</v>
      </c>
      <c r="E130" s="98" t="n">
        <v>2.27</v>
      </c>
      <c r="F130" s="98" t="n">
        <v>2.198</v>
      </c>
      <c r="G130" s="98" t="n">
        <v>2.249</v>
      </c>
      <c r="H130" s="98" t="n">
        <v>2.308</v>
      </c>
      <c r="I130" s="98" t="n">
        <v>2.356</v>
      </c>
      <c r="J130" s="98" t="n">
        <v>2.401</v>
      </c>
      <c r="K130" s="98" t="n">
        <v>2.411</v>
      </c>
      <c r="L130" s="98" t="n">
        <v>2.446</v>
      </c>
      <c r="M130" s="98" t="n">
        <v>3.128</v>
      </c>
      <c r="N130" s="98" t="n">
        <v>3.318</v>
      </c>
      <c r="O130" s="98" t="n">
        <v>3.408</v>
      </c>
      <c r="P130" s="98" t="n">
        <v>3.348</v>
      </c>
      <c r="Q130" s="98" t="n">
        <v>3.278</v>
      </c>
      <c r="R130" s="98" t="n">
        <v>2.863</v>
      </c>
      <c r="S130" s="98" t="n">
        <v>2.863</v>
      </c>
      <c r="T130" s="98" t="n">
        <v>2.898</v>
      </c>
      <c r="U130" s="98" t="n">
        <v>2.933</v>
      </c>
      <c r="V130" s="98" t="n">
        <v>2.975</v>
      </c>
      <c r="W130" s="98" t="n">
        <v>2.97</v>
      </c>
      <c r="X130" s="98" t="n">
        <v>3.005</v>
      </c>
      <c r="Y130" s="98" t="n">
        <v>3.542</v>
      </c>
      <c r="Z130" s="98" t="n">
        <v>3.69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-2.395</v>
      </c>
      <c r="D131" s="99" t="n">
        <v>0.215</v>
      </c>
      <c r="E131" s="99" t="n">
        <v>0.101</v>
      </c>
      <c r="F131" s="99" t="n">
        <v>0.0960000000000001</v>
      </c>
      <c r="G131" s="99" t="n">
        <v>0.0899999999999999</v>
      </c>
      <c r="H131" s="99" t="n">
        <v>0.0860000000000003</v>
      </c>
      <c r="I131" s="99" t="n">
        <v>0.0840000000000001</v>
      </c>
      <c r="J131" s="99" t="n">
        <v>0.0850000000000004</v>
      </c>
      <c r="K131" s="99" t="n">
        <v>0.0779999999999999</v>
      </c>
      <c r="L131" s="99" t="n">
        <v>0.0709999999999997</v>
      </c>
      <c r="M131" s="99" t="n">
        <v>0.0569999999999999</v>
      </c>
      <c r="N131" s="99" t="n">
        <v>0.0550000000000002</v>
      </c>
      <c r="O131" s="99" t="n">
        <v>0.052</v>
      </c>
      <c r="P131" s="99" t="n">
        <v>0.0420000000000003</v>
      </c>
      <c r="Q131" s="99" t="n">
        <v>0.0419999999999998</v>
      </c>
      <c r="R131" s="99" t="n">
        <v>0.0720000000000001</v>
      </c>
      <c r="S131" s="99" t="n">
        <v>0.0720000000000001</v>
      </c>
      <c r="T131" s="99" t="n">
        <v>0.0720000000000001</v>
      </c>
      <c r="U131" s="99" t="n">
        <v>0.0720000000000001</v>
      </c>
      <c r="V131" s="99" t="n">
        <v>0.0720000000000001</v>
      </c>
      <c r="W131" s="99" t="n">
        <v>0.0719999999999996</v>
      </c>
      <c r="X131" s="99" t="n">
        <v>0.0720000000000001</v>
      </c>
      <c r="Y131" s="99" t="n">
        <v>0.052</v>
      </c>
      <c r="Z131" s="99" t="n">
        <v>0.052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4.2578</v>
      </c>
      <c r="D134" s="98" t="n">
        <v>4.2578</v>
      </c>
      <c r="E134" s="98" t="n">
        <v>4.2578</v>
      </c>
      <c r="F134" s="98" t="n">
        <v>3.2256</v>
      </c>
      <c r="G134" s="98" t="n">
        <v>3.2256</v>
      </c>
      <c r="H134" s="98" t="n">
        <v>3.2256</v>
      </c>
      <c r="I134" s="98" t="n">
        <v>3.2256</v>
      </c>
      <c r="J134" s="98" t="n">
        <v>3.2256</v>
      </c>
      <c r="K134" s="98" t="n">
        <v>3.2256</v>
      </c>
      <c r="L134" s="98" t="n">
        <v>3.2256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4.3778</v>
      </c>
      <c r="D135" s="98" t="n">
        <v>4.3778</v>
      </c>
      <c r="E135" s="98" t="n">
        <v>4.3778</v>
      </c>
      <c r="F135" s="98" t="n">
        <v>3.2469</v>
      </c>
      <c r="G135" s="98" t="n">
        <v>3.2469</v>
      </c>
      <c r="H135" s="98" t="n">
        <v>3.2469</v>
      </c>
      <c r="I135" s="98" t="n">
        <v>3.2469</v>
      </c>
      <c r="J135" s="98" t="n">
        <v>3.2469</v>
      </c>
      <c r="K135" s="98" t="n">
        <v>3.2469</v>
      </c>
      <c r="L135" s="98" t="n">
        <v>3.2469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167182</v>
      </c>
      <c r="D138" s="96" t="n">
        <v>150568</v>
      </c>
      <c r="E138" s="100" t="n">
        <v>166295</v>
      </c>
      <c r="F138" s="100" t="n">
        <v>25283</v>
      </c>
      <c r="G138" s="100" t="n">
        <v>26115</v>
      </c>
      <c r="H138" s="100" t="n">
        <v>25215</v>
      </c>
      <c r="I138" s="100" t="n">
        <v>25997</v>
      </c>
      <c r="J138" s="96" t="n">
        <v>25937</v>
      </c>
      <c r="K138" s="96" t="n">
        <v>25042</v>
      </c>
      <c r="L138" s="96" t="n">
        <v>25816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663450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167182</v>
      </c>
      <c r="D140" s="103" t="n">
        <v>150568</v>
      </c>
      <c r="E140" s="103" t="n">
        <v>166295</v>
      </c>
      <c r="F140" s="103" t="n">
        <v>25283</v>
      </c>
      <c r="G140" s="103" t="n">
        <v>26115</v>
      </c>
      <c r="H140" s="103" t="n">
        <v>25215</v>
      </c>
      <c r="I140" s="103" t="n">
        <v>25997</v>
      </c>
      <c r="J140" s="103" t="n">
        <v>25937</v>
      </c>
      <c r="K140" s="103" t="n">
        <v>25042</v>
      </c>
      <c r="L140" s="103" t="n">
        <v>25816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663450</v>
      </c>
    </row>
    <row r="141" customFormat="false" ht="11.25" hidden="false" customHeight="true" outlineLevel="0" collapsed="false">
      <c r="A141" s="95" t="s">
        <v>76</v>
      </c>
      <c r="C141" s="96" t="n">
        <v>167166</v>
      </c>
      <c r="D141" s="96" t="n">
        <v>150554</v>
      </c>
      <c r="E141" s="96" t="n">
        <v>166280</v>
      </c>
      <c r="F141" s="96" t="n">
        <v>25281</v>
      </c>
      <c r="G141" s="96" t="n">
        <v>26113</v>
      </c>
      <c r="H141" s="96" t="n">
        <v>25213</v>
      </c>
      <c r="I141" s="96" t="n">
        <v>25995</v>
      </c>
      <c r="J141" s="96" t="n">
        <v>25935</v>
      </c>
      <c r="K141" s="96" t="n">
        <v>25040</v>
      </c>
      <c r="L141" s="96" t="n">
        <v>25814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663391</v>
      </c>
    </row>
    <row r="142" customFormat="false" ht="11.25" hidden="false" customHeight="true" outlineLevel="0" collapsed="false">
      <c r="A142" s="95" t="s">
        <v>77</v>
      </c>
      <c r="C142" s="97" t="n">
        <v>16</v>
      </c>
      <c r="D142" s="97" t="n">
        <v>14</v>
      </c>
      <c r="E142" s="97" t="n">
        <v>15</v>
      </c>
      <c r="F142" s="97" t="n">
        <v>2</v>
      </c>
      <c r="G142" s="97" t="n">
        <v>2</v>
      </c>
      <c r="H142" s="97" t="n">
        <v>2</v>
      </c>
      <c r="I142" s="97" t="n">
        <v>2</v>
      </c>
      <c r="J142" s="97" t="n">
        <v>2</v>
      </c>
      <c r="K142" s="97" t="n">
        <v>2</v>
      </c>
      <c r="L142" s="97" t="n">
        <v>2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59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170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0</v>
      </c>
      <c r="D15" s="98" t="n">
        <v>2.77</v>
      </c>
      <c r="E15" s="98" t="n">
        <v>2.75</v>
      </c>
      <c r="F15" s="98" t="n">
        <v>2.72</v>
      </c>
      <c r="G15" s="98" t="n">
        <v>2.77</v>
      </c>
      <c r="H15" s="98" t="n">
        <v>2.82</v>
      </c>
      <c r="I15" s="98" t="n">
        <v>2.87</v>
      </c>
      <c r="J15" s="98" t="n">
        <v>2.92</v>
      </c>
      <c r="K15" s="98" t="n">
        <v>2.92</v>
      </c>
      <c r="L15" s="98" t="n">
        <v>2.95</v>
      </c>
      <c r="M15" s="98" t="n">
        <v>3.14</v>
      </c>
      <c r="N15" s="98" t="n">
        <v>3.32</v>
      </c>
      <c r="O15" s="98" t="n">
        <v>3.41</v>
      </c>
      <c r="P15" s="98" t="n">
        <v>3.34</v>
      </c>
      <c r="Q15" s="98" t="n">
        <v>3.27</v>
      </c>
      <c r="R15" s="98" t="n">
        <v>3.12</v>
      </c>
      <c r="S15" s="98" t="n">
        <v>3.12</v>
      </c>
      <c r="T15" s="98" t="n">
        <v>3.15</v>
      </c>
      <c r="U15" s="98" t="n">
        <v>3.19</v>
      </c>
      <c r="V15" s="98" t="n">
        <v>3.23</v>
      </c>
      <c r="W15" s="98" t="n">
        <v>3.22</v>
      </c>
      <c r="X15" s="98" t="n">
        <v>3.26</v>
      </c>
      <c r="Y15" s="98" t="n">
        <v>3.4</v>
      </c>
      <c r="Z15" s="98" t="n">
        <v>3.55</v>
      </c>
      <c r="AA15" s="98"/>
    </row>
    <row r="16" customFormat="false" ht="11.25" hidden="false" customHeight="true" outlineLevel="0" collapsed="false">
      <c r="A16" s="95" t="s">
        <v>158</v>
      </c>
      <c r="C16" s="98" t="n">
        <v>2.56</v>
      </c>
      <c r="D16" s="98" t="n">
        <v>2.62</v>
      </c>
      <c r="E16" s="98" t="n">
        <v>2.63</v>
      </c>
      <c r="F16" s="98" t="n">
        <v>2.63</v>
      </c>
      <c r="G16" s="98" t="n">
        <v>2.68</v>
      </c>
      <c r="H16" s="98" t="n">
        <v>2.74</v>
      </c>
      <c r="I16" s="98" t="n">
        <v>2.79</v>
      </c>
      <c r="J16" s="98" t="n">
        <v>2.83</v>
      </c>
      <c r="K16" s="98" t="n">
        <v>2.84</v>
      </c>
      <c r="L16" s="98" t="n">
        <v>2.88</v>
      </c>
      <c r="M16" s="98" t="n">
        <v>3.07</v>
      </c>
      <c r="N16" s="98" t="n">
        <v>3.26</v>
      </c>
      <c r="O16" s="98" t="n">
        <v>3.35</v>
      </c>
      <c r="P16" s="98" t="n">
        <v>3.29</v>
      </c>
      <c r="Q16" s="98" t="n">
        <v>3.22</v>
      </c>
      <c r="R16" s="98" t="n">
        <v>3.06</v>
      </c>
      <c r="S16" s="98" t="n">
        <v>3.06</v>
      </c>
      <c r="T16" s="98" t="n">
        <v>3.1</v>
      </c>
      <c r="U16" s="98" t="n">
        <v>3.13</v>
      </c>
      <c r="V16" s="98" t="n">
        <v>3.18</v>
      </c>
      <c r="W16" s="98" t="n">
        <v>3.17</v>
      </c>
      <c r="X16" s="98" t="n">
        <v>3.21</v>
      </c>
      <c r="Y16" s="98" t="n">
        <v>3.35</v>
      </c>
      <c r="Z16" s="98" t="n">
        <v>3.5</v>
      </c>
      <c r="AA16" s="98"/>
    </row>
    <row r="17" customFormat="false" ht="11.25" hidden="false" customHeight="true" outlineLevel="0" collapsed="false">
      <c r="A17" s="95" t="s">
        <v>77</v>
      </c>
      <c r="C17" s="99" t="n">
        <v>-2.56</v>
      </c>
      <c r="D17" s="99" t="n">
        <v>0.15</v>
      </c>
      <c r="E17" s="99" t="n">
        <v>0.12</v>
      </c>
      <c r="F17" s="99" t="n">
        <v>0.0900000000000003</v>
      </c>
      <c r="G17" s="99" t="n">
        <v>0.0899999999999999</v>
      </c>
      <c r="H17" s="99" t="n">
        <v>0.0799999999999996</v>
      </c>
      <c r="I17" s="99" t="n">
        <v>0.0800000000000001</v>
      </c>
      <c r="J17" s="99" t="n">
        <v>0.0899999999999999</v>
      </c>
      <c r="K17" s="99" t="n">
        <v>0.0800000000000001</v>
      </c>
      <c r="L17" s="99" t="n">
        <v>0.0700000000000003</v>
      </c>
      <c r="M17" s="99" t="n">
        <v>0.0700000000000003</v>
      </c>
      <c r="N17" s="99" t="n">
        <v>0.0600000000000001</v>
      </c>
      <c r="O17" s="99" t="n">
        <v>0.0600000000000001</v>
      </c>
      <c r="P17" s="99" t="n">
        <v>0.0499999999999998</v>
      </c>
      <c r="Q17" s="99" t="n">
        <v>0.0499999999999998</v>
      </c>
      <c r="R17" s="99" t="n">
        <v>0.0600000000000001</v>
      </c>
      <c r="S17" s="99" t="n">
        <v>0.0600000000000001</v>
      </c>
      <c r="T17" s="99" t="n">
        <v>0.0499999999999998</v>
      </c>
      <c r="U17" s="99" t="n">
        <v>0.0600000000000001</v>
      </c>
      <c r="V17" s="99" t="n">
        <v>0.0499999999999998</v>
      </c>
      <c r="W17" s="99" t="n">
        <v>0.0500000000000003</v>
      </c>
      <c r="X17" s="99" t="n">
        <v>0.0499999999999998</v>
      </c>
      <c r="Y17" s="99" t="n">
        <v>0.0499999999999998</v>
      </c>
      <c r="Z17" s="99" t="n">
        <v>0.0499999999999998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0</v>
      </c>
      <c r="D49" s="98" t="n">
        <v>3.52</v>
      </c>
      <c r="E49" s="98" t="n">
        <v>3.43</v>
      </c>
      <c r="F49" s="98" t="n">
        <v>3.32</v>
      </c>
      <c r="G49" s="98" t="n">
        <v>3.39</v>
      </c>
      <c r="H49" s="98" t="n">
        <v>3.47</v>
      </c>
      <c r="I49" s="98" t="n">
        <v>3.54</v>
      </c>
      <c r="J49" s="98" t="n">
        <v>3.61</v>
      </c>
      <c r="K49" s="98" t="n">
        <v>3.61</v>
      </c>
      <c r="L49" s="98" t="n">
        <v>3.65</v>
      </c>
      <c r="M49" s="98" t="n">
        <v>4.06</v>
      </c>
      <c r="N49" s="98" t="n">
        <v>4.34</v>
      </c>
      <c r="O49" s="98" t="n">
        <v>4.47</v>
      </c>
      <c r="P49" s="98" t="n">
        <v>4.37</v>
      </c>
      <c r="Q49" s="98" t="n">
        <v>4.26</v>
      </c>
      <c r="R49" s="98" t="n">
        <v>4.09</v>
      </c>
      <c r="S49" s="98" t="n">
        <v>4.09</v>
      </c>
      <c r="T49" s="98" t="n">
        <v>4.14</v>
      </c>
      <c r="U49" s="98" t="n">
        <v>4.19</v>
      </c>
      <c r="V49" s="98" t="n">
        <v>4.26</v>
      </c>
      <c r="W49" s="98" t="n">
        <v>4.25</v>
      </c>
      <c r="X49" s="98" t="n">
        <v>4.3</v>
      </c>
      <c r="Y49" s="98" t="n">
        <v>4.54</v>
      </c>
      <c r="Z49" s="98" t="n">
        <v>4.76</v>
      </c>
      <c r="AA49" s="98"/>
    </row>
    <row r="50" customFormat="false" ht="11.25" hidden="false" customHeight="true" outlineLevel="0" collapsed="false">
      <c r="A50" s="95" t="s">
        <v>158</v>
      </c>
      <c r="C50" s="98" t="n">
        <v>3.31</v>
      </c>
      <c r="D50" s="98" t="n">
        <v>3.26</v>
      </c>
      <c r="E50" s="98" t="n">
        <v>3.26</v>
      </c>
      <c r="F50" s="98" t="n">
        <v>3.18</v>
      </c>
      <c r="G50" s="98" t="n">
        <v>3.26</v>
      </c>
      <c r="H50" s="98" t="n">
        <v>3.35</v>
      </c>
      <c r="I50" s="98" t="n">
        <v>3.42</v>
      </c>
      <c r="J50" s="98" t="n">
        <v>3.48</v>
      </c>
      <c r="K50" s="98" t="n">
        <v>3.5</v>
      </c>
      <c r="L50" s="98" t="n">
        <v>3.55</v>
      </c>
      <c r="M50" s="98" t="n">
        <v>3.98</v>
      </c>
      <c r="N50" s="98" t="n">
        <v>4.26</v>
      </c>
      <c r="O50" s="98" t="n">
        <v>4.39</v>
      </c>
      <c r="P50" s="98" t="n">
        <v>4.3</v>
      </c>
      <c r="Q50" s="98" t="n">
        <v>4.2</v>
      </c>
      <c r="R50" s="98" t="n">
        <v>4.01</v>
      </c>
      <c r="S50" s="98" t="n">
        <v>4.01</v>
      </c>
      <c r="T50" s="98" t="n">
        <v>4.06</v>
      </c>
      <c r="U50" s="98" t="n">
        <v>4.12</v>
      </c>
      <c r="V50" s="98" t="n">
        <v>4.18</v>
      </c>
      <c r="W50" s="98" t="n">
        <v>4.17</v>
      </c>
      <c r="X50" s="98" t="n">
        <v>4.22</v>
      </c>
      <c r="Y50" s="98" t="n">
        <v>4.45</v>
      </c>
      <c r="Z50" s="98" t="n">
        <v>4.67</v>
      </c>
      <c r="AA50" s="98"/>
    </row>
    <row r="51" customFormat="false" ht="11.25" hidden="false" customHeight="true" outlineLevel="0" collapsed="false">
      <c r="A51" s="95" t="s">
        <v>77</v>
      </c>
      <c r="C51" s="99" t="n">
        <v>-3.31</v>
      </c>
      <c r="D51" s="99" t="n">
        <v>0.26</v>
      </c>
      <c r="E51" s="99" t="n">
        <v>0.17</v>
      </c>
      <c r="F51" s="99" t="n">
        <v>0.14</v>
      </c>
      <c r="G51" s="99" t="n">
        <v>0.13</v>
      </c>
      <c r="H51" s="99" t="n">
        <v>0.12</v>
      </c>
      <c r="I51" s="99" t="n">
        <v>0.12</v>
      </c>
      <c r="J51" s="99" t="n">
        <v>0.13</v>
      </c>
      <c r="K51" s="99" t="n">
        <v>0.11</v>
      </c>
      <c r="L51" s="99" t="n">
        <v>0.1</v>
      </c>
      <c r="M51" s="99" t="n">
        <v>0.0799999999999996</v>
      </c>
      <c r="N51" s="99" t="n">
        <v>0.0800000000000001</v>
      </c>
      <c r="O51" s="99" t="n">
        <v>0.0800000000000001</v>
      </c>
      <c r="P51" s="99" t="n">
        <v>0.0700000000000003</v>
      </c>
      <c r="Q51" s="99" t="n">
        <v>0.0599999999999996</v>
      </c>
      <c r="R51" s="99" t="n">
        <v>0.0800000000000001</v>
      </c>
      <c r="S51" s="99" t="n">
        <v>0.0800000000000001</v>
      </c>
      <c r="T51" s="99" t="n">
        <v>0.0800000000000001</v>
      </c>
      <c r="U51" s="99" t="n">
        <v>0.0700000000000003</v>
      </c>
      <c r="V51" s="99" t="n">
        <v>0.0800000000000001</v>
      </c>
      <c r="W51" s="99" t="n">
        <v>0.0800000000000001</v>
      </c>
      <c r="X51" s="99" t="n">
        <v>0.0800000000000001</v>
      </c>
      <c r="Y51" s="99" t="n">
        <v>0.0899999999999999</v>
      </c>
      <c r="Z51" s="99" t="n">
        <v>0.0899999999999999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0</v>
      </c>
      <c r="D89" s="98" t="n">
        <v>2.36</v>
      </c>
      <c r="E89" s="98" t="n">
        <v>2.25</v>
      </c>
      <c r="F89" s="98" t="n">
        <v>2.13</v>
      </c>
      <c r="G89" s="98" t="n">
        <v>2.18</v>
      </c>
      <c r="H89" s="98" t="n">
        <v>2.23</v>
      </c>
      <c r="I89" s="98" t="n">
        <v>2.28</v>
      </c>
      <c r="J89" s="98" t="n">
        <v>2.33</v>
      </c>
      <c r="K89" s="98" t="n">
        <v>2.33</v>
      </c>
      <c r="L89" s="98" t="n">
        <v>2.36</v>
      </c>
      <c r="M89" s="98" t="n">
        <v>2.83</v>
      </c>
      <c r="N89" s="98" t="n">
        <v>3.01</v>
      </c>
      <c r="O89" s="98" t="n">
        <v>3.1</v>
      </c>
      <c r="P89" s="98" t="n">
        <v>3.03</v>
      </c>
      <c r="Q89" s="98" t="n">
        <v>2.96</v>
      </c>
      <c r="R89" s="98" t="n">
        <v>2.74</v>
      </c>
      <c r="S89" s="98" t="n">
        <v>2.74</v>
      </c>
      <c r="T89" s="98" t="n">
        <v>2.78</v>
      </c>
      <c r="U89" s="98" t="n">
        <v>2.81</v>
      </c>
      <c r="V89" s="98" t="n">
        <v>2.85</v>
      </c>
      <c r="W89" s="98" t="n">
        <v>2.85</v>
      </c>
      <c r="X89" s="98" t="n">
        <v>2.88</v>
      </c>
      <c r="Y89" s="98" t="n">
        <v>3.22</v>
      </c>
      <c r="Z89" s="98" t="n">
        <v>3.37</v>
      </c>
      <c r="AA89" s="98"/>
    </row>
    <row r="90" customFormat="false" ht="11.25" hidden="false" customHeight="true" outlineLevel="0" collapsed="false">
      <c r="A90" s="95" t="s">
        <v>158</v>
      </c>
      <c r="C90" s="98" t="n">
        <v>2.31</v>
      </c>
      <c r="D90" s="98" t="n">
        <v>2.29</v>
      </c>
      <c r="E90" s="98" t="n">
        <v>2.19</v>
      </c>
      <c r="F90" s="98" t="n">
        <v>2.04</v>
      </c>
      <c r="G90" s="98" t="n">
        <v>2.09</v>
      </c>
      <c r="H90" s="98" t="n">
        <v>2.15</v>
      </c>
      <c r="I90" s="98" t="n">
        <v>2.2</v>
      </c>
      <c r="J90" s="98" t="n">
        <v>2.25</v>
      </c>
      <c r="K90" s="98" t="n">
        <v>2.26</v>
      </c>
      <c r="L90" s="98" t="n">
        <v>2.29</v>
      </c>
      <c r="M90" s="98" t="n">
        <v>2.75</v>
      </c>
      <c r="N90" s="98" t="n">
        <v>2.94</v>
      </c>
      <c r="O90" s="98" t="n">
        <v>3.03</v>
      </c>
      <c r="P90" s="98" t="n">
        <v>2.97</v>
      </c>
      <c r="Q90" s="98" t="n">
        <v>2.9</v>
      </c>
      <c r="R90" s="98" t="n">
        <v>2.69</v>
      </c>
      <c r="S90" s="98" t="n">
        <v>2.69</v>
      </c>
      <c r="T90" s="98" t="n">
        <v>2.72</v>
      </c>
      <c r="U90" s="98" t="n">
        <v>2.76</v>
      </c>
      <c r="V90" s="98" t="n">
        <v>2.8</v>
      </c>
      <c r="W90" s="98" t="n">
        <v>2.8</v>
      </c>
      <c r="X90" s="98" t="n">
        <v>2.83</v>
      </c>
      <c r="Y90" s="98" t="n">
        <v>3.17</v>
      </c>
      <c r="Z90" s="98" t="n">
        <v>3.32</v>
      </c>
      <c r="AA90" s="98"/>
    </row>
    <row r="91" customFormat="false" ht="11.25" hidden="false" customHeight="true" outlineLevel="0" collapsed="false">
      <c r="A91" s="95" t="s">
        <v>77</v>
      </c>
      <c r="C91" s="99" t="n">
        <v>-2.31</v>
      </c>
      <c r="D91" s="99" t="n">
        <v>0.0699999999999998</v>
      </c>
      <c r="E91" s="99" t="n">
        <v>0.0600000000000001</v>
      </c>
      <c r="F91" s="99" t="n">
        <v>0.0899999999999999</v>
      </c>
      <c r="G91" s="99" t="n">
        <v>0.0900000000000003</v>
      </c>
      <c r="H91" s="99" t="n">
        <v>0.0800000000000001</v>
      </c>
      <c r="I91" s="99" t="n">
        <v>0.0799999999999996</v>
      </c>
      <c r="J91" s="99" t="n">
        <v>0.0800000000000001</v>
      </c>
      <c r="K91" s="99" t="n">
        <v>0.0700000000000003</v>
      </c>
      <c r="L91" s="99" t="n">
        <v>0.0699999999999998</v>
      </c>
      <c r="M91" s="99" t="n">
        <v>0.0800000000000001</v>
      </c>
      <c r="N91" s="99" t="n">
        <v>0.0699999999999998</v>
      </c>
      <c r="O91" s="99" t="n">
        <v>0.0700000000000003</v>
      </c>
      <c r="P91" s="99" t="n">
        <v>0.0599999999999996</v>
      </c>
      <c r="Q91" s="99" t="n">
        <v>0.0600000000000001</v>
      </c>
      <c r="R91" s="99" t="n">
        <v>0.0500000000000003</v>
      </c>
      <c r="S91" s="99" t="n">
        <v>0.0500000000000003</v>
      </c>
      <c r="T91" s="99" t="n">
        <v>0.0599999999999996</v>
      </c>
      <c r="U91" s="99" t="n">
        <v>0.0500000000000003</v>
      </c>
      <c r="V91" s="99" t="n">
        <v>0.0500000000000003</v>
      </c>
      <c r="W91" s="99" t="n">
        <v>0.0500000000000003</v>
      </c>
      <c r="X91" s="99" t="n">
        <v>0.0499999999999998</v>
      </c>
      <c r="Y91" s="99" t="n">
        <v>0.0500000000000003</v>
      </c>
      <c r="Z91" s="99" t="n">
        <v>0.0500000000000003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0</v>
      </c>
      <c r="D129" s="98" t="n">
        <v>2.604</v>
      </c>
      <c r="E129" s="98" t="n">
        <v>2.371</v>
      </c>
      <c r="F129" s="98" t="n">
        <v>2.294</v>
      </c>
      <c r="G129" s="98" t="n">
        <v>2.339</v>
      </c>
      <c r="H129" s="98" t="n">
        <v>2.394</v>
      </c>
      <c r="I129" s="98" t="n">
        <v>2.44</v>
      </c>
      <c r="J129" s="98" t="n">
        <v>2.486</v>
      </c>
      <c r="K129" s="98" t="n">
        <v>2.489</v>
      </c>
      <c r="L129" s="98" t="n">
        <v>2.517</v>
      </c>
      <c r="M129" s="98" t="n">
        <v>3.185</v>
      </c>
      <c r="N129" s="98" t="n">
        <v>3.373</v>
      </c>
      <c r="O129" s="98" t="n">
        <v>3.46</v>
      </c>
      <c r="P129" s="98" t="n">
        <v>3.39</v>
      </c>
      <c r="Q129" s="98" t="n">
        <v>3.32</v>
      </c>
      <c r="R129" s="98" t="n">
        <v>2.935</v>
      </c>
      <c r="S129" s="98" t="n">
        <v>2.935</v>
      </c>
      <c r="T129" s="98" t="n">
        <v>2.97</v>
      </c>
      <c r="U129" s="98" t="n">
        <v>3.005</v>
      </c>
      <c r="V129" s="98" t="n">
        <v>3.047</v>
      </c>
      <c r="W129" s="98" t="n">
        <v>3.042</v>
      </c>
      <c r="X129" s="98" t="n">
        <v>3.077</v>
      </c>
      <c r="Y129" s="98" t="n">
        <v>3.594</v>
      </c>
      <c r="Z129" s="98" t="n">
        <v>3.742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2.395</v>
      </c>
      <c r="D130" s="98" t="n">
        <v>2.389</v>
      </c>
      <c r="E130" s="98" t="n">
        <v>2.27</v>
      </c>
      <c r="F130" s="98" t="n">
        <v>2.198</v>
      </c>
      <c r="G130" s="98" t="n">
        <v>2.249</v>
      </c>
      <c r="H130" s="98" t="n">
        <v>2.308</v>
      </c>
      <c r="I130" s="98" t="n">
        <v>2.356</v>
      </c>
      <c r="J130" s="98" t="n">
        <v>2.401</v>
      </c>
      <c r="K130" s="98" t="n">
        <v>2.411</v>
      </c>
      <c r="L130" s="98" t="n">
        <v>2.446</v>
      </c>
      <c r="M130" s="98" t="n">
        <v>3.128</v>
      </c>
      <c r="N130" s="98" t="n">
        <v>3.318</v>
      </c>
      <c r="O130" s="98" t="n">
        <v>3.408</v>
      </c>
      <c r="P130" s="98" t="n">
        <v>3.348</v>
      </c>
      <c r="Q130" s="98" t="n">
        <v>3.278</v>
      </c>
      <c r="R130" s="98" t="n">
        <v>2.863</v>
      </c>
      <c r="S130" s="98" t="n">
        <v>2.863</v>
      </c>
      <c r="T130" s="98" t="n">
        <v>2.898</v>
      </c>
      <c r="U130" s="98" t="n">
        <v>2.933</v>
      </c>
      <c r="V130" s="98" t="n">
        <v>2.975</v>
      </c>
      <c r="W130" s="98" t="n">
        <v>2.97</v>
      </c>
      <c r="X130" s="98" t="n">
        <v>3.005</v>
      </c>
      <c r="Y130" s="98" t="n">
        <v>3.542</v>
      </c>
      <c r="Z130" s="98" t="n">
        <v>3.69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-2.395</v>
      </c>
      <c r="D131" s="99" t="n">
        <v>0.215</v>
      </c>
      <c r="E131" s="99" t="n">
        <v>0.101</v>
      </c>
      <c r="F131" s="99" t="n">
        <v>0.0960000000000001</v>
      </c>
      <c r="G131" s="99" t="n">
        <v>0.0899999999999999</v>
      </c>
      <c r="H131" s="99" t="n">
        <v>0.0860000000000003</v>
      </c>
      <c r="I131" s="99" t="n">
        <v>0.0840000000000001</v>
      </c>
      <c r="J131" s="99" t="n">
        <v>0.0850000000000004</v>
      </c>
      <c r="K131" s="99" t="n">
        <v>0.0779999999999999</v>
      </c>
      <c r="L131" s="99" t="n">
        <v>0.0709999999999997</v>
      </c>
      <c r="M131" s="99" t="n">
        <v>0.0569999999999999</v>
      </c>
      <c r="N131" s="99" t="n">
        <v>0.0550000000000002</v>
      </c>
      <c r="O131" s="99" t="n">
        <v>0.052</v>
      </c>
      <c r="P131" s="99" t="n">
        <v>0.0420000000000003</v>
      </c>
      <c r="Q131" s="99" t="n">
        <v>0.0419999999999998</v>
      </c>
      <c r="R131" s="99" t="n">
        <v>0.0720000000000001</v>
      </c>
      <c r="S131" s="99" t="n">
        <v>0.0720000000000001</v>
      </c>
      <c r="T131" s="99" t="n">
        <v>0.0720000000000001</v>
      </c>
      <c r="U131" s="99" t="n">
        <v>0.0720000000000001</v>
      </c>
      <c r="V131" s="99" t="n">
        <v>0.0720000000000001</v>
      </c>
      <c r="W131" s="99" t="n">
        <v>0.0719999999999996</v>
      </c>
      <c r="X131" s="99" t="n">
        <v>0.0720000000000001</v>
      </c>
      <c r="Y131" s="99" t="n">
        <v>0.052</v>
      </c>
      <c r="Z131" s="99" t="n">
        <v>0.052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0</v>
      </c>
      <c r="D138" s="96" t="n">
        <v>0</v>
      </c>
      <c r="E138" s="100" t="n">
        <v>0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0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0</v>
      </c>
      <c r="D140" s="103" t="n">
        <v>0</v>
      </c>
      <c r="E140" s="103" t="n">
        <v>0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0</v>
      </c>
    </row>
    <row r="141" customFormat="false" ht="11.25" hidden="false" customHeight="true" outlineLevel="0" collapsed="false">
      <c r="A141" s="95" t="s">
        <v>76</v>
      </c>
      <c r="C141" s="96" t="n">
        <v>0</v>
      </c>
      <c r="D141" s="96" t="n">
        <v>0</v>
      </c>
      <c r="E141" s="96" t="n">
        <v>0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0</v>
      </c>
    </row>
    <row r="142" customFormat="false" ht="11.25" hidden="false" customHeight="true" outlineLevel="0" collapsed="false">
      <c r="A142" s="95" t="s">
        <v>77</v>
      </c>
      <c r="C142" s="97" t="n">
        <v>0</v>
      </c>
      <c r="D142" s="97" t="n">
        <v>0</v>
      </c>
      <c r="E142" s="97" t="n">
        <v>0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23" activePane="bottomLeft" state="frozen"/>
      <selection pane="topLeft" activeCell="A1" activeCellId="0" sqref="A1"/>
      <selection pane="bottomLeft" activeCell="A2" activeCellId="0" sqref="A2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0.15"/>
    <col collapsed="false" customWidth="true" hidden="false" outlineLevel="0" max="2" min="2" style="175" width="8.49"/>
    <col collapsed="false" customWidth="true" hidden="false" outlineLevel="0" max="3" min="3" style="175" width="10.49"/>
    <col collapsed="false" customWidth="true" hidden="false" outlineLevel="0" max="4" min="4" style="174" width="10.33"/>
    <col collapsed="false" customWidth="true" hidden="false" outlineLevel="0" max="5" min="5" style="174" width="12.83"/>
    <col collapsed="false" customWidth="true" hidden="false" outlineLevel="0" max="6" min="6" style="174" width="10.83"/>
    <col collapsed="false" customWidth="false" hidden="false" outlineLevel="0" max="257" min="7" style="174" width="9.33"/>
  </cols>
  <sheetData>
    <row r="1" customFormat="false" ht="8.25" hidden="false" customHeight="false" outlineLevel="0" collapsed="false">
      <c r="A1" s="176" t="s">
        <v>171</v>
      </c>
      <c r="B1" s="177"/>
      <c r="C1" s="178" t="n">
        <f aca="false">SUM(B137:B65536)</f>
        <v>-584379</v>
      </c>
      <c r="E1" s="179" t="s">
        <v>172</v>
      </c>
    </row>
    <row r="2" customFormat="false" ht="8.25" hidden="false" customHeight="false" outlineLevel="0" collapsed="false">
      <c r="A2" s="179" t="s">
        <v>173</v>
      </c>
      <c r="B2" s="180"/>
      <c r="C2" s="178" t="n">
        <f aca="false">SUM(C137:C65536)</f>
        <v>9846</v>
      </c>
      <c r="E2" s="179" t="s">
        <v>174</v>
      </c>
      <c r="F2" s="178" t="n">
        <f aca="false">SUM(C123:C142)</f>
        <v>274377</v>
      </c>
    </row>
    <row r="3" customFormat="false" ht="8.25" hidden="false" customHeight="false" outlineLevel="0" collapsed="false">
      <c r="B3" s="180"/>
      <c r="C3" s="174"/>
    </row>
    <row r="4" customFormat="false" ht="13.5" hidden="false" customHeight="true" outlineLevel="0" collapsed="false">
      <c r="A4" s="174" t="s">
        <v>175</v>
      </c>
      <c r="B4" s="175" t="s">
        <v>176</v>
      </c>
      <c r="C4" s="175" t="s">
        <v>177</v>
      </c>
    </row>
    <row r="5" customFormat="false" ht="8.25" hidden="true" customHeight="false" outlineLevel="0" collapsed="false">
      <c r="A5" s="181" t="n">
        <v>37049</v>
      </c>
      <c r="B5" s="175" t="n">
        <v>910686</v>
      </c>
      <c r="C5" s="175" t="n">
        <v>-96407</v>
      </c>
    </row>
    <row r="6" customFormat="false" ht="8.25" hidden="true" customHeight="false" outlineLevel="0" collapsed="false">
      <c r="A6" s="181" t="n">
        <v>37050</v>
      </c>
      <c r="B6" s="175" t="n">
        <v>-3726232</v>
      </c>
      <c r="C6" s="175" t="n">
        <v>-41209</v>
      </c>
    </row>
    <row r="7" customFormat="false" ht="8.25" hidden="true" customHeight="false" outlineLevel="0" collapsed="false">
      <c r="A7" s="181" t="n">
        <v>37053</v>
      </c>
      <c r="B7" s="175" t="n">
        <v>-4747160</v>
      </c>
      <c r="C7" s="175" t="n">
        <v>-679473</v>
      </c>
    </row>
    <row r="8" customFormat="false" ht="8.25" hidden="true" customHeight="false" outlineLevel="0" collapsed="false">
      <c r="A8" s="181" t="n">
        <v>37054</v>
      </c>
      <c r="B8" s="175" t="n">
        <v>-3504225</v>
      </c>
      <c r="C8" s="175" t="n">
        <v>-242540</v>
      </c>
    </row>
    <row r="9" customFormat="false" ht="8.25" hidden="true" customHeight="false" outlineLevel="0" collapsed="false">
      <c r="A9" s="181" t="n">
        <v>37055</v>
      </c>
      <c r="B9" s="175" t="n">
        <v>6075442</v>
      </c>
      <c r="C9" s="175" t="n">
        <v>415218</v>
      </c>
    </row>
    <row r="10" customFormat="false" ht="8.25" hidden="true" customHeight="false" outlineLevel="0" collapsed="false">
      <c r="A10" s="181" t="n">
        <v>37056</v>
      </c>
      <c r="B10" s="175" t="n">
        <v>3150686</v>
      </c>
      <c r="C10" s="175" t="n">
        <v>269179</v>
      </c>
    </row>
    <row r="11" customFormat="false" ht="8.25" hidden="true" customHeight="false" outlineLevel="0" collapsed="false">
      <c r="A11" s="181" t="n">
        <v>37057</v>
      </c>
      <c r="B11" s="175" t="n">
        <v>1245395</v>
      </c>
      <c r="C11" s="175" t="n">
        <v>237068</v>
      </c>
    </row>
    <row r="12" customFormat="false" ht="8.25" hidden="true" customHeight="false" outlineLevel="0" collapsed="false">
      <c r="A12" s="181" t="n">
        <v>37060</v>
      </c>
      <c r="B12" s="175" t="n">
        <v>2290543</v>
      </c>
      <c r="C12" s="175" t="n">
        <v>172538</v>
      </c>
    </row>
    <row r="13" customFormat="false" ht="8.25" hidden="true" customHeight="false" outlineLevel="0" collapsed="false">
      <c r="A13" s="181" t="n">
        <v>37061</v>
      </c>
      <c r="B13" s="175" t="n">
        <v>1268341</v>
      </c>
      <c r="C13" s="175" t="n">
        <v>0</v>
      </c>
    </row>
    <row r="14" customFormat="false" ht="8.25" hidden="true" customHeight="false" outlineLevel="0" collapsed="false">
      <c r="A14" s="181" t="n">
        <v>37062</v>
      </c>
      <c r="B14" s="175" t="n">
        <v>3165392</v>
      </c>
      <c r="C14" s="175" t="n">
        <v>3503</v>
      </c>
    </row>
    <row r="15" customFormat="false" ht="8.25" hidden="true" customHeight="false" outlineLevel="0" collapsed="false">
      <c r="A15" s="181" t="n">
        <v>37063</v>
      </c>
      <c r="B15" s="175" t="n">
        <v>1378094</v>
      </c>
      <c r="C15" s="175" t="n">
        <v>-943</v>
      </c>
    </row>
    <row r="16" customFormat="false" ht="8.25" hidden="true" customHeight="false" outlineLevel="0" collapsed="false">
      <c r="A16" s="181" t="n">
        <v>37064</v>
      </c>
      <c r="B16" s="175" t="n">
        <v>739237</v>
      </c>
      <c r="C16" s="175" t="n">
        <v>175098</v>
      </c>
    </row>
    <row r="17" customFormat="false" ht="8.25" hidden="true" customHeight="false" outlineLevel="0" collapsed="false">
      <c r="A17" s="181" t="n">
        <v>37067</v>
      </c>
      <c r="B17" s="175" t="n">
        <v>6043683</v>
      </c>
      <c r="C17" s="175" t="n">
        <v>328112</v>
      </c>
    </row>
    <row r="18" customFormat="false" ht="8.25" hidden="true" customHeight="false" outlineLevel="0" collapsed="false">
      <c r="A18" s="181" t="n">
        <v>37068</v>
      </c>
      <c r="B18" s="175" t="n">
        <v>-710085</v>
      </c>
      <c r="C18" s="175" t="n">
        <v>151607</v>
      </c>
    </row>
    <row r="19" customFormat="false" ht="8.25" hidden="true" customHeight="false" outlineLevel="0" collapsed="false">
      <c r="A19" s="181" t="n">
        <v>37069</v>
      </c>
      <c r="B19" s="175" t="n">
        <v>-2411126</v>
      </c>
      <c r="C19" s="175" t="n">
        <v>209253</v>
      </c>
    </row>
    <row r="20" customFormat="false" ht="8.25" hidden="true" customHeight="false" outlineLevel="0" collapsed="false">
      <c r="A20" s="181" t="n">
        <v>37070</v>
      </c>
      <c r="B20" s="175" t="n">
        <v>1344183</v>
      </c>
      <c r="C20" s="175" t="n">
        <v>-52150</v>
      </c>
    </row>
    <row r="21" customFormat="false" ht="8.25" hidden="true" customHeight="false" outlineLevel="0" collapsed="false">
      <c r="A21" s="181" t="n">
        <v>37078</v>
      </c>
      <c r="B21" s="175" t="n">
        <v>-3552958</v>
      </c>
      <c r="C21" s="175" t="n">
        <v>-41118</v>
      </c>
    </row>
    <row r="22" customFormat="false" ht="8.25" hidden="true" customHeight="false" outlineLevel="0" collapsed="false">
      <c r="A22" s="181" t="n">
        <v>37081</v>
      </c>
      <c r="B22" s="175" t="n">
        <v>2496573</v>
      </c>
      <c r="C22" s="175" t="n">
        <v>257546</v>
      </c>
    </row>
    <row r="23" customFormat="false" ht="8.25" hidden="true" customHeight="false" outlineLevel="0" collapsed="false">
      <c r="A23" s="181" t="n">
        <v>37082</v>
      </c>
      <c r="B23" s="175" t="n">
        <v>2391506</v>
      </c>
      <c r="C23" s="175" t="n">
        <v>-54154</v>
      </c>
    </row>
    <row r="24" customFormat="false" ht="8.25" hidden="true" customHeight="false" outlineLevel="0" collapsed="false">
      <c r="A24" s="181" t="n">
        <v>37083</v>
      </c>
      <c r="B24" s="175" t="n">
        <v>1290930</v>
      </c>
      <c r="C24" s="175" t="n">
        <v>-47741</v>
      </c>
    </row>
    <row r="25" customFormat="false" ht="8.25" hidden="true" customHeight="false" outlineLevel="0" collapsed="false">
      <c r="A25" s="181" t="n">
        <v>37084</v>
      </c>
      <c r="B25" s="175" t="n">
        <v>-163646</v>
      </c>
      <c r="C25" s="175" t="n">
        <v>-127438</v>
      </c>
    </row>
    <row r="26" customFormat="false" ht="8.25" hidden="true" customHeight="false" outlineLevel="0" collapsed="false">
      <c r="A26" s="181" t="n">
        <v>37085</v>
      </c>
      <c r="B26" s="175" t="n">
        <v>3948581</v>
      </c>
      <c r="C26" s="175" t="n">
        <v>347297</v>
      </c>
    </row>
    <row r="27" customFormat="false" ht="8.25" hidden="true" customHeight="false" outlineLevel="0" collapsed="false">
      <c r="A27" s="181" t="n">
        <v>37088</v>
      </c>
      <c r="B27" s="175" t="n">
        <v>-1226974</v>
      </c>
      <c r="C27" s="175" t="n">
        <v>376095</v>
      </c>
    </row>
    <row r="28" customFormat="false" ht="8.25" hidden="true" customHeight="false" outlineLevel="0" collapsed="false">
      <c r="A28" s="181" t="n">
        <v>37089</v>
      </c>
      <c r="B28" s="175" t="n">
        <v>-601084</v>
      </c>
      <c r="C28" s="175" t="n">
        <v>-110326</v>
      </c>
    </row>
    <row r="29" customFormat="false" ht="8.25" hidden="true" customHeight="false" outlineLevel="0" collapsed="false">
      <c r="A29" s="181" t="n">
        <v>37090</v>
      </c>
      <c r="B29" s="175" t="n">
        <v>-143260</v>
      </c>
      <c r="C29" s="175" t="n">
        <v>1477</v>
      </c>
    </row>
    <row r="30" customFormat="false" ht="8.25" hidden="true" customHeight="false" outlineLevel="0" collapsed="false">
      <c r="A30" s="181" t="n">
        <v>37091</v>
      </c>
      <c r="B30" s="175" t="n">
        <v>2150621</v>
      </c>
      <c r="C30" s="175" t="n">
        <v>-7512</v>
      </c>
    </row>
    <row r="31" customFormat="false" ht="8.25" hidden="true" customHeight="false" outlineLevel="0" collapsed="false">
      <c r="A31" s="181" t="n">
        <v>37092</v>
      </c>
      <c r="B31" s="175" t="n">
        <v>-3255965</v>
      </c>
      <c r="C31" s="175" t="n">
        <v>-5018</v>
      </c>
    </row>
    <row r="32" customFormat="false" ht="8.25" hidden="true" customHeight="false" outlineLevel="0" collapsed="false">
      <c r="A32" s="181" t="n">
        <v>37095</v>
      </c>
      <c r="B32" s="175" t="n">
        <v>-7068505</v>
      </c>
      <c r="C32" s="175" t="n">
        <v>-28682</v>
      </c>
    </row>
    <row r="33" customFormat="false" ht="8.25" hidden="true" customHeight="false" outlineLevel="0" collapsed="false">
      <c r="A33" s="181" t="n">
        <v>37096</v>
      </c>
      <c r="B33" s="175" t="n">
        <v>-325783</v>
      </c>
      <c r="C33" s="175" t="n">
        <v>-13906</v>
      </c>
    </row>
    <row r="34" customFormat="false" ht="8.25" hidden="true" customHeight="false" outlineLevel="0" collapsed="false">
      <c r="A34" s="181" t="n">
        <v>37097</v>
      </c>
      <c r="B34" s="175" t="n">
        <v>-3204</v>
      </c>
      <c r="C34" s="175" t="n">
        <v>87</v>
      </c>
    </row>
    <row r="35" customFormat="false" ht="8.25" hidden="true" customHeight="false" outlineLevel="0" collapsed="false">
      <c r="A35" s="181" t="n">
        <v>37098</v>
      </c>
      <c r="B35" s="175" t="n">
        <v>833046</v>
      </c>
      <c r="C35" s="175" t="n">
        <v>-13227</v>
      </c>
    </row>
    <row r="36" customFormat="false" ht="8.25" hidden="true" customHeight="false" outlineLevel="0" collapsed="false">
      <c r="A36" s="181" t="n">
        <v>37099</v>
      </c>
      <c r="B36" s="175" t="n">
        <v>1024060</v>
      </c>
      <c r="C36" s="175" t="n">
        <v>-48236</v>
      </c>
    </row>
    <row r="37" customFormat="false" ht="8.25" hidden="true" customHeight="false" outlineLevel="0" collapsed="false">
      <c r="A37" s="181" t="n">
        <v>37102</v>
      </c>
      <c r="B37" s="175" t="n">
        <v>-1129456</v>
      </c>
      <c r="C37" s="175" t="n">
        <v>-174632</v>
      </c>
    </row>
    <row r="38" customFormat="false" ht="8.25" hidden="true" customHeight="false" outlineLevel="0" collapsed="false">
      <c r="A38" s="181" t="n">
        <v>37103</v>
      </c>
      <c r="B38" s="175" t="n">
        <v>-92215</v>
      </c>
      <c r="C38" s="175" t="n">
        <v>56114</v>
      </c>
    </row>
    <row r="39" customFormat="false" ht="8.25" hidden="true" customHeight="false" outlineLevel="0" collapsed="false">
      <c r="A39" s="181" t="n">
        <v>37104</v>
      </c>
      <c r="B39" s="175" t="n">
        <v>3258408</v>
      </c>
      <c r="C39" s="175" t="n">
        <v>238295</v>
      </c>
    </row>
    <row r="40" customFormat="false" ht="8.25" hidden="true" customHeight="false" outlineLevel="0" collapsed="false">
      <c r="A40" s="181" t="n">
        <v>37105</v>
      </c>
      <c r="B40" s="175" t="n">
        <v>-1196089</v>
      </c>
      <c r="C40" s="175" t="n">
        <v>-6030</v>
      </c>
    </row>
    <row r="41" customFormat="false" ht="8.25" hidden="true" customHeight="false" outlineLevel="0" collapsed="false">
      <c r="A41" s="181" t="n">
        <v>37106</v>
      </c>
      <c r="B41" s="175" t="n">
        <v>1275855</v>
      </c>
      <c r="C41" s="175" t="n">
        <v>-13673</v>
      </c>
    </row>
    <row r="42" customFormat="false" ht="8.25" hidden="true" customHeight="false" outlineLevel="0" collapsed="false">
      <c r="A42" s="181" t="n">
        <v>37109</v>
      </c>
      <c r="B42" s="175" t="n">
        <v>-2323857</v>
      </c>
      <c r="C42" s="175" t="n">
        <v>-15105</v>
      </c>
    </row>
    <row r="43" customFormat="false" ht="8.25" hidden="true" customHeight="false" outlineLevel="0" collapsed="false">
      <c r="A43" s="181" t="n">
        <v>37110</v>
      </c>
      <c r="B43" s="175" t="n">
        <v>308448</v>
      </c>
      <c r="C43" s="175" t="n">
        <v>21</v>
      </c>
    </row>
    <row r="44" customFormat="false" ht="8.25" hidden="true" customHeight="false" outlineLevel="0" collapsed="false">
      <c r="A44" s="181" t="n">
        <v>37111</v>
      </c>
      <c r="B44" s="175" t="n">
        <v>1183435</v>
      </c>
      <c r="C44" s="175" t="n">
        <v>-3037</v>
      </c>
    </row>
    <row r="45" customFormat="false" ht="8.25" hidden="true" customHeight="false" outlineLevel="0" collapsed="false">
      <c r="A45" s="181" t="n">
        <v>37112</v>
      </c>
      <c r="B45" s="175" t="n">
        <v>1159535</v>
      </c>
      <c r="C45" s="175" t="n">
        <v>36281</v>
      </c>
    </row>
    <row r="46" customFormat="false" ht="8.25" hidden="true" customHeight="false" outlineLevel="0" collapsed="false">
      <c r="A46" s="181" t="n">
        <v>37113</v>
      </c>
      <c r="B46" s="175" t="n">
        <v>-595706</v>
      </c>
      <c r="C46" s="175" t="n">
        <v>-67795</v>
      </c>
    </row>
    <row r="47" customFormat="false" ht="8.25" hidden="true" customHeight="false" outlineLevel="0" collapsed="false">
      <c r="A47" s="181" t="n">
        <v>37116</v>
      </c>
      <c r="B47" s="175" t="n">
        <v>-6281869</v>
      </c>
      <c r="C47" s="175" t="n">
        <v>-31454</v>
      </c>
    </row>
    <row r="48" customFormat="false" ht="8.25" hidden="true" customHeight="false" outlineLevel="0" collapsed="false">
      <c r="A48" s="181" t="n">
        <v>37117</v>
      </c>
      <c r="B48" s="175" t="n">
        <v>-44611</v>
      </c>
      <c r="C48" s="175" t="n">
        <v>-141926</v>
      </c>
    </row>
    <row r="49" customFormat="false" ht="8.25" hidden="true" customHeight="false" outlineLevel="0" collapsed="false">
      <c r="A49" s="181" t="n">
        <v>37118</v>
      </c>
      <c r="B49" s="175" t="n">
        <v>-1707207</v>
      </c>
      <c r="C49" s="175" t="n">
        <v>-581874</v>
      </c>
    </row>
    <row r="50" customFormat="false" ht="8.25" hidden="true" customHeight="false" outlineLevel="0" collapsed="false">
      <c r="A50" s="181" t="n">
        <v>37119</v>
      </c>
      <c r="B50" s="175" t="n">
        <v>27549</v>
      </c>
      <c r="C50" s="175" t="n">
        <v>180452</v>
      </c>
    </row>
    <row r="51" customFormat="false" ht="8.25" hidden="true" customHeight="false" outlineLevel="0" collapsed="false">
      <c r="A51" s="181" t="n">
        <v>37120</v>
      </c>
      <c r="B51" s="175" t="n">
        <v>634746</v>
      </c>
      <c r="C51" s="175" t="n">
        <v>61751</v>
      </c>
    </row>
    <row r="52" customFormat="false" ht="8.25" hidden="true" customHeight="false" outlineLevel="0" collapsed="false">
      <c r="A52" s="181" t="n">
        <v>37123</v>
      </c>
      <c r="B52" s="175" t="n">
        <v>1044671</v>
      </c>
      <c r="C52" s="175" t="n">
        <v>195339</v>
      </c>
    </row>
    <row r="53" customFormat="false" ht="8.25" hidden="true" customHeight="false" outlineLevel="0" collapsed="false">
      <c r="A53" s="181" t="n">
        <v>37124</v>
      </c>
      <c r="B53" s="175" t="n">
        <v>-546792</v>
      </c>
      <c r="C53" s="175" t="n">
        <v>131992</v>
      </c>
    </row>
    <row r="54" customFormat="false" ht="8.25" hidden="true" customHeight="false" outlineLevel="0" collapsed="false">
      <c r="A54" s="181" t="n">
        <v>37125</v>
      </c>
      <c r="B54" s="175" t="n">
        <v>1777844</v>
      </c>
      <c r="C54" s="175" t="n">
        <v>325935</v>
      </c>
    </row>
    <row r="55" customFormat="false" ht="8.25" hidden="true" customHeight="false" outlineLevel="0" collapsed="false">
      <c r="A55" s="181" t="n">
        <v>37126</v>
      </c>
      <c r="B55" s="175" t="n">
        <v>-343241</v>
      </c>
      <c r="C55" s="175" t="n">
        <v>-55436</v>
      </c>
    </row>
    <row r="56" customFormat="false" ht="8.25" hidden="true" customHeight="false" outlineLevel="0" collapsed="false">
      <c r="A56" s="181" t="n">
        <v>37127</v>
      </c>
      <c r="B56" s="175" t="n">
        <v>918192</v>
      </c>
      <c r="C56" s="175" t="n">
        <v>106781</v>
      </c>
    </row>
    <row r="57" customFormat="false" ht="8.25" hidden="true" customHeight="false" outlineLevel="0" collapsed="false">
      <c r="A57" s="181" t="n">
        <v>37130</v>
      </c>
      <c r="B57" s="175" t="n">
        <v>1529049</v>
      </c>
      <c r="C57" s="175" t="n">
        <v>118184</v>
      </c>
    </row>
    <row r="58" customFormat="false" ht="8.25" hidden="true" customHeight="false" outlineLevel="0" collapsed="false">
      <c r="A58" s="181" t="n">
        <v>37131</v>
      </c>
      <c r="B58" s="175" t="n">
        <v>198209</v>
      </c>
      <c r="C58" s="175" t="n">
        <v>-38815</v>
      </c>
    </row>
    <row r="59" customFormat="false" ht="8.25" hidden="true" customHeight="false" outlineLevel="0" collapsed="false">
      <c r="A59" s="181" t="n">
        <v>37132</v>
      </c>
      <c r="B59" s="175" t="n">
        <v>1578880</v>
      </c>
      <c r="C59" s="175" t="n">
        <v>-15565</v>
      </c>
    </row>
    <row r="60" customFormat="false" ht="8.25" hidden="true" customHeight="false" outlineLevel="0" collapsed="false">
      <c r="A60" s="181" t="n">
        <v>37133</v>
      </c>
      <c r="B60" s="175" t="n">
        <v>-262400</v>
      </c>
      <c r="C60" s="175" t="n">
        <v>79444</v>
      </c>
    </row>
    <row r="61" customFormat="false" ht="9" hidden="true" customHeight="false" outlineLevel="0" collapsed="false">
      <c r="A61" s="182" t="n">
        <v>37134</v>
      </c>
      <c r="B61" s="183" t="n">
        <v>404653</v>
      </c>
      <c r="C61" s="183" t="n">
        <v>46715</v>
      </c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4"/>
      <c r="BN61" s="184"/>
      <c r="BO61" s="184"/>
      <c r="BP61" s="184"/>
      <c r="BQ61" s="184"/>
      <c r="BR61" s="184"/>
      <c r="BS61" s="184"/>
      <c r="BT61" s="184"/>
      <c r="BU61" s="184"/>
      <c r="BV61" s="184"/>
      <c r="BW61" s="184"/>
      <c r="BX61" s="184"/>
      <c r="BY61" s="184"/>
      <c r="BZ61" s="184"/>
      <c r="CA61" s="184"/>
      <c r="CB61" s="184"/>
      <c r="CC61" s="184"/>
      <c r="CD61" s="184"/>
      <c r="CE61" s="184"/>
      <c r="CF61" s="184"/>
      <c r="CG61" s="184"/>
      <c r="CH61" s="184"/>
      <c r="CI61" s="184"/>
      <c r="CJ61" s="184"/>
      <c r="CK61" s="184"/>
      <c r="CL61" s="184"/>
      <c r="CM61" s="184"/>
      <c r="CN61" s="184"/>
      <c r="CO61" s="184"/>
      <c r="CP61" s="184"/>
      <c r="CQ61" s="184"/>
      <c r="CR61" s="184"/>
      <c r="CS61" s="184"/>
      <c r="CT61" s="184"/>
      <c r="CU61" s="184"/>
      <c r="CV61" s="184"/>
      <c r="CW61" s="184"/>
      <c r="CX61" s="184"/>
      <c r="CY61" s="184"/>
      <c r="CZ61" s="184"/>
      <c r="DA61" s="184"/>
      <c r="DB61" s="184"/>
      <c r="DC61" s="184"/>
      <c r="DD61" s="184"/>
      <c r="DE61" s="184"/>
      <c r="DF61" s="184"/>
      <c r="DG61" s="184"/>
      <c r="DH61" s="184"/>
      <c r="DI61" s="184"/>
      <c r="DJ61" s="184"/>
      <c r="DK61" s="184"/>
      <c r="DL61" s="184"/>
      <c r="DM61" s="184"/>
      <c r="DN61" s="184"/>
      <c r="DO61" s="184"/>
      <c r="DP61" s="184"/>
      <c r="DQ61" s="184"/>
      <c r="DR61" s="184"/>
      <c r="DS61" s="184"/>
      <c r="DT61" s="184"/>
      <c r="DU61" s="184"/>
      <c r="DV61" s="184"/>
      <c r="DW61" s="184"/>
      <c r="DX61" s="184"/>
      <c r="DY61" s="184"/>
      <c r="DZ61" s="184"/>
      <c r="EA61" s="184"/>
      <c r="EB61" s="184"/>
      <c r="EC61" s="184"/>
      <c r="ED61" s="184"/>
      <c r="EE61" s="184"/>
      <c r="EF61" s="184"/>
      <c r="EG61" s="184"/>
      <c r="EH61" s="184"/>
      <c r="EI61" s="184"/>
      <c r="EJ61" s="184"/>
      <c r="EK61" s="184"/>
      <c r="EL61" s="184"/>
      <c r="EM61" s="184"/>
      <c r="EN61" s="184"/>
      <c r="EO61" s="184"/>
      <c r="EP61" s="184"/>
      <c r="EQ61" s="184"/>
      <c r="ER61" s="184"/>
      <c r="ES61" s="184"/>
      <c r="ET61" s="184"/>
      <c r="EU61" s="184"/>
      <c r="EV61" s="184"/>
      <c r="EW61" s="184"/>
      <c r="EX61" s="184"/>
      <c r="EY61" s="184"/>
      <c r="EZ61" s="184"/>
      <c r="FA61" s="184"/>
      <c r="FB61" s="184"/>
      <c r="FC61" s="184"/>
      <c r="FD61" s="184"/>
      <c r="FE61" s="184"/>
      <c r="FF61" s="184"/>
      <c r="FG61" s="184"/>
      <c r="FH61" s="184"/>
      <c r="FI61" s="184"/>
      <c r="FJ61" s="184"/>
      <c r="FK61" s="184"/>
      <c r="FL61" s="184"/>
      <c r="FM61" s="184"/>
      <c r="FN61" s="184"/>
      <c r="FO61" s="184"/>
      <c r="FP61" s="184"/>
      <c r="FQ61" s="184"/>
      <c r="FR61" s="184"/>
      <c r="FS61" s="184"/>
      <c r="FT61" s="184"/>
      <c r="FU61" s="184"/>
      <c r="FV61" s="184"/>
      <c r="FW61" s="184"/>
      <c r="FX61" s="184"/>
      <c r="FY61" s="184"/>
      <c r="FZ61" s="184"/>
      <c r="GA61" s="184"/>
      <c r="GB61" s="184"/>
      <c r="GC61" s="184"/>
      <c r="GD61" s="184"/>
      <c r="GE61" s="184"/>
      <c r="GF61" s="184"/>
      <c r="GG61" s="184"/>
      <c r="GH61" s="184"/>
      <c r="GI61" s="184"/>
      <c r="GJ61" s="184"/>
      <c r="GK61" s="184"/>
      <c r="GL61" s="184"/>
      <c r="GM61" s="184"/>
      <c r="GN61" s="184"/>
      <c r="GO61" s="184"/>
      <c r="GP61" s="184"/>
      <c r="GQ61" s="184"/>
      <c r="GR61" s="184"/>
      <c r="GS61" s="184"/>
      <c r="GT61" s="184"/>
      <c r="GU61" s="184"/>
      <c r="GV61" s="184"/>
      <c r="GW61" s="184"/>
      <c r="GX61" s="184"/>
      <c r="GY61" s="184"/>
      <c r="GZ61" s="184"/>
      <c r="HA61" s="184"/>
      <c r="HB61" s="184"/>
      <c r="HC61" s="184"/>
      <c r="HD61" s="184"/>
      <c r="HE61" s="184"/>
      <c r="HF61" s="184"/>
      <c r="HG61" s="184"/>
      <c r="HH61" s="184"/>
      <c r="HI61" s="184"/>
      <c r="HJ61" s="184"/>
      <c r="HK61" s="184"/>
      <c r="HL61" s="184"/>
      <c r="HM61" s="184"/>
      <c r="HN61" s="184"/>
      <c r="HO61" s="184"/>
      <c r="HP61" s="184"/>
      <c r="HQ61" s="184"/>
      <c r="HR61" s="184"/>
      <c r="HS61" s="184"/>
      <c r="HT61" s="184"/>
      <c r="HU61" s="184"/>
      <c r="HV61" s="184"/>
      <c r="HW61" s="184"/>
      <c r="HX61" s="184"/>
      <c r="HY61" s="184"/>
      <c r="HZ61" s="184"/>
      <c r="IA61" s="184"/>
      <c r="IB61" s="184"/>
      <c r="IC61" s="184"/>
      <c r="ID61" s="184"/>
      <c r="IE61" s="184"/>
      <c r="IF61" s="184"/>
      <c r="IG61" s="184"/>
      <c r="IH61" s="184"/>
      <c r="II61" s="184"/>
      <c r="IJ61" s="184"/>
      <c r="IK61" s="184"/>
      <c r="IL61" s="184"/>
      <c r="IM61" s="184"/>
      <c r="IN61" s="184"/>
      <c r="IO61" s="184"/>
      <c r="IP61" s="184"/>
      <c r="IQ61" s="184"/>
      <c r="IR61" s="184"/>
      <c r="IS61" s="184"/>
      <c r="IT61" s="184"/>
      <c r="IU61" s="184"/>
      <c r="IV61" s="184"/>
      <c r="IW61" s="184"/>
    </row>
    <row r="62" customFormat="false" ht="9" hidden="true" customHeight="false" outlineLevel="0" collapsed="false">
      <c r="A62" s="181" t="n">
        <v>37138</v>
      </c>
      <c r="B62" s="175" t="n">
        <v>2030401</v>
      </c>
      <c r="C62" s="175" t="n">
        <v>112705</v>
      </c>
    </row>
    <row r="63" customFormat="false" ht="8.25" hidden="true" customHeight="false" outlineLevel="0" collapsed="false">
      <c r="A63" s="181" t="n">
        <v>37139</v>
      </c>
      <c r="B63" s="175" t="n">
        <v>-267932</v>
      </c>
      <c r="C63" s="175" t="n">
        <v>-34426</v>
      </c>
    </row>
    <row r="64" customFormat="false" ht="8.25" hidden="true" customHeight="false" outlineLevel="0" collapsed="false">
      <c r="A64" s="181" t="n">
        <v>37140</v>
      </c>
      <c r="B64" s="175" t="n">
        <v>-174272</v>
      </c>
      <c r="C64" s="175" t="n">
        <v>-52637</v>
      </c>
    </row>
    <row r="65" customFormat="false" ht="8.25" hidden="true" customHeight="false" outlineLevel="0" collapsed="false">
      <c r="A65" s="181" t="n">
        <v>37141</v>
      </c>
      <c r="B65" s="175" t="n">
        <v>-259290</v>
      </c>
      <c r="C65" s="175" t="n">
        <v>-24800</v>
      </c>
    </row>
    <row r="66" customFormat="false" ht="8.25" hidden="true" customHeight="false" outlineLevel="0" collapsed="false">
      <c r="A66" s="181" t="n">
        <v>37144</v>
      </c>
      <c r="B66" s="175" t="n">
        <v>155904</v>
      </c>
      <c r="C66" s="175" t="n">
        <v>130658</v>
      </c>
    </row>
    <row r="67" customFormat="false" ht="8.25" hidden="true" customHeight="false" outlineLevel="0" collapsed="false">
      <c r="A67" s="181" t="n">
        <v>37146</v>
      </c>
      <c r="B67" s="175" t="n">
        <v>10329</v>
      </c>
      <c r="C67" s="175" t="n">
        <v>184</v>
      </c>
    </row>
    <row r="68" customFormat="false" ht="8.25" hidden="true" customHeight="false" outlineLevel="0" collapsed="false">
      <c r="A68" s="181" t="n">
        <v>37147</v>
      </c>
      <c r="B68" s="175" t="n">
        <v>-1035151</v>
      </c>
      <c r="C68" s="175" t="n">
        <v>-237553</v>
      </c>
    </row>
    <row r="69" customFormat="false" ht="8.25" hidden="true" customHeight="false" outlineLevel="0" collapsed="false">
      <c r="A69" s="181" t="n">
        <v>37148</v>
      </c>
      <c r="B69" s="175" t="n">
        <v>131955</v>
      </c>
      <c r="C69" s="175" t="n">
        <v>-83968</v>
      </c>
    </row>
    <row r="70" customFormat="false" ht="8.25" hidden="true" customHeight="false" outlineLevel="0" collapsed="false">
      <c r="A70" s="181" t="n">
        <v>37151</v>
      </c>
      <c r="B70" s="175" t="n">
        <v>-519455</v>
      </c>
      <c r="C70" s="175" t="n">
        <v>208462</v>
      </c>
    </row>
    <row r="71" customFormat="false" ht="8.25" hidden="true" customHeight="false" outlineLevel="0" collapsed="false">
      <c r="A71" s="181" t="n">
        <v>37152</v>
      </c>
      <c r="B71" s="175" t="n">
        <v>927493</v>
      </c>
      <c r="C71" s="175" t="n">
        <v>186962</v>
      </c>
    </row>
    <row r="72" customFormat="false" ht="8.25" hidden="true" customHeight="false" outlineLevel="0" collapsed="false">
      <c r="A72" s="181" t="n">
        <v>37153</v>
      </c>
      <c r="B72" s="175" t="n">
        <v>278897</v>
      </c>
      <c r="C72" s="175" t="n">
        <v>24355</v>
      </c>
    </row>
    <row r="73" customFormat="false" ht="8.25" hidden="true" customHeight="false" outlineLevel="0" collapsed="false">
      <c r="A73" s="181" t="n">
        <v>37154</v>
      </c>
      <c r="B73" s="175" t="n">
        <v>-324249</v>
      </c>
      <c r="C73" s="175" t="n">
        <v>-41376</v>
      </c>
    </row>
    <row r="74" customFormat="false" ht="8.25" hidden="true" customHeight="false" outlineLevel="0" collapsed="false">
      <c r="A74" s="181" t="n">
        <v>37155</v>
      </c>
      <c r="B74" s="175" t="n">
        <v>131147</v>
      </c>
      <c r="C74" s="175" t="n">
        <v>23229</v>
      </c>
    </row>
    <row r="75" customFormat="false" ht="8.25" hidden="true" customHeight="false" outlineLevel="0" collapsed="false">
      <c r="A75" s="181" t="n">
        <v>37158</v>
      </c>
      <c r="B75" s="175" t="n">
        <v>649428</v>
      </c>
      <c r="C75" s="175" t="n">
        <v>432388</v>
      </c>
    </row>
    <row r="76" customFormat="false" ht="8.25" hidden="true" customHeight="false" outlineLevel="0" collapsed="false">
      <c r="A76" s="181" t="n">
        <v>37159</v>
      </c>
      <c r="B76" s="175" t="n">
        <v>-1177383</v>
      </c>
      <c r="C76" s="175" t="n">
        <v>-320385</v>
      </c>
    </row>
    <row r="77" customFormat="false" ht="8.25" hidden="true" customHeight="false" outlineLevel="0" collapsed="false">
      <c r="A77" s="181" t="n">
        <v>37160</v>
      </c>
      <c r="B77" s="175" t="n">
        <v>330499</v>
      </c>
      <c r="C77" s="175" t="n">
        <v>1003</v>
      </c>
    </row>
    <row r="78" customFormat="false" ht="8.25" hidden="true" customHeight="false" outlineLevel="0" collapsed="false">
      <c r="A78" s="181" t="n">
        <v>37161</v>
      </c>
      <c r="B78" s="175" t="n">
        <v>237216</v>
      </c>
      <c r="C78" s="175" t="n">
        <v>65472</v>
      </c>
    </row>
    <row r="79" customFormat="false" ht="9" hidden="true" customHeight="false" outlineLevel="0" collapsed="false">
      <c r="A79" s="182" t="n">
        <v>37162</v>
      </c>
      <c r="B79" s="183" t="n">
        <v>-413713</v>
      </c>
      <c r="C79" s="183" t="n">
        <f aca="false">54299-4503</f>
        <v>49796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  <c r="CE79" s="184"/>
      <c r="CF79" s="184"/>
      <c r="CG79" s="184"/>
      <c r="CH79" s="184"/>
      <c r="CI79" s="184"/>
      <c r="CJ79" s="184"/>
      <c r="CK79" s="184"/>
      <c r="CL79" s="184"/>
      <c r="CM79" s="184"/>
      <c r="CN79" s="184"/>
      <c r="CO79" s="184"/>
      <c r="CP79" s="184"/>
      <c r="CQ79" s="184"/>
      <c r="CR79" s="184"/>
      <c r="CS79" s="184"/>
      <c r="CT79" s="184"/>
      <c r="CU79" s="184"/>
      <c r="CV79" s="184"/>
      <c r="CW79" s="184"/>
      <c r="CX79" s="184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4"/>
      <c r="DM79" s="184"/>
      <c r="DN79" s="184"/>
      <c r="DO79" s="184"/>
      <c r="DP79" s="184"/>
      <c r="DQ79" s="184"/>
      <c r="DR79" s="184"/>
      <c r="DS79" s="184"/>
      <c r="DT79" s="184"/>
      <c r="DU79" s="184"/>
      <c r="DV79" s="184"/>
      <c r="DW79" s="184"/>
      <c r="DX79" s="184"/>
      <c r="DY79" s="184"/>
      <c r="DZ79" s="184"/>
      <c r="EA79" s="184"/>
      <c r="EB79" s="184"/>
      <c r="EC79" s="184"/>
      <c r="ED79" s="184"/>
      <c r="EE79" s="184"/>
      <c r="EF79" s="184"/>
      <c r="EG79" s="184"/>
      <c r="EH79" s="184"/>
      <c r="EI79" s="184"/>
      <c r="EJ79" s="184"/>
      <c r="EK79" s="184"/>
      <c r="EL79" s="184"/>
      <c r="EM79" s="184"/>
      <c r="EN79" s="184"/>
      <c r="EO79" s="184"/>
      <c r="EP79" s="184"/>
      <c r="EQ79" s="184"/>
      <c r="ER79" s="184"/>
      <c r="ES79" s="184"/>
      <c r="ET79" s="184"/>
      <c r="EU79" s="184"/>
      <c r="EV79" s="184"/>
      <c r="EW79" s="184"/>
      <c r="EX79" s="184"/>
      <c r="EY79" s="184"/>
      <c r="EZ79" s="184"/>
      <c r="FA79" s="184"/>
      <c r="FB79" s="184"/>
      <c r="FC79" s="184"/>
      <c r="FD79" s="184"/>
      <c r="FE79" s="184"/>
      <c r="FF79" s="184"/>
      <c r="FG79" s="184"/>
      <c r="FH79" s="184"/>
      <c r="FI79" s="184"/>
      <c r="FJ79" s="184"/>
      <c r="FK79" s="184"/>
      <c r="FL79" s="184"/>
      <c r="FM79" s="184"/>
      <c r="FN79" s="184"/>
      <c r="FO79" s="184"/>
      <c r="FP79" s="184"/>
      <c r="FQ79" s="184"/>
      <c r="FR79" s="184"/>
      <c r="FS79" s="184"/>
      <c r="FT79" s="184"/>
      <c r="FU79" s="184"/>
      <c r="FV79" s="184"/>
      <c r="FW79" s="184"/>
      <c r="FX79" s="184"/>
      <c r="FY79" s="184"/>
      <c r="FZ79" s="184"/>
      <c r="GA79" s="184"/>
      <c r="GB79" s="184"/>
      <c r="GC79" s="184"/>
      <c r="GD79" s="184"/>
      <c r="GE79" s="184"/>
      <c r="GF79" s="184"/>
      <c r="GG79" s="184"/>
      <c r="GH79" s="184"/>
      <c r="GI79" s="184"/>
      <c r="GJ79" s="184"/>
      <c r="GK79" s="184"/>
      <c r="GL79" s="184"/>
      <c r="GM79" s="184"/>
      <c r="GN79" s="184"/>
      <c r="GO79" s="184"/>
      <c r="GP79" s="184"/>
      <c r="GQ79" s="184"/>
      <c r="GR79" s="184"/>
      <c r="GS79" s="184"/>
      <c r="GT79" s="184"/>
      <c r="GU79" s="184"/>
      <c r="GV79" s="184"/>
      <c r="GW79" s="184"/>
      <c r="GX79" s="184"/>
      <c r="GY79" s="184"/>
      <c r="GZ79" s="184"/>
      <c r="HA79" s="184"/>
      <c r="HB79" s="184"/>
      <c r="HC79" s="184"/>
      <c r="HD79" s="184"/>
      <c r="HE79" s="184"/>
      <c r="HF79" s="184"/>
      <c r="HG79" s="184"/>
      <c r="HH79" s="184"/>
      <c r="HI79" s="184"/>
      <c r="HJ79" s="184"/>
      <c r="HK79" s="184"/>
      <c r="HL79" s="184"/>
      <c r="HM79" s="184"/>
      <c r="HN79" s="184"/>
      <c r="HO79" s="184"/>
      <c r="HP79" s="184"/>
      <c r="HQ79" s="184"/>
      <c r="HR79" s="184"/>
      <c r="HS79" s="184"/>
      <c r="HT79" s="184"/>
      <c r="HU79" s="184"/>
      <c r="HV79" s="184"/>
      <c r="HW79" s="184"/>
      <c r="HX79" s="184"/>
      <c r="HY79" s="184"/>
      <c r="HZ79" s="184"/>
      <c r="IA79" s="184"/>
      <c r="IB79" s="184"/>
      <c r="IC79" s="184"/>
      <c r="ID79" s="184"/>
      <c r="IE79" s="184"/>
      <c r="IF79" s="184"/>
      <c r="IG79" s="184"/>
      <c r="IH79" s="184"/>
      <c r="II79" s="184"/>
      <c r="IJ79" s="184"/>
      <c r="IK79" s="184"/>
      <c r="IL79" s="184"/>
      <c r="IM79" s="184"/>
      <c r="IN79" s="184"/>
      <c r="IO79" s="184"/>
      <c r="IP79" s="184"/>
      <c r="IQ79" s="184"/>
      <c r="IR79" s="184"/>
      <c r="IS79" s="184"/>
      <c r="IT79" s="184"/>
      <c r="IU79" s="184"/>
      <c r="IV79" s="184"/>
      <c r="IW79" s="184"/>
    </row>
    <row r="80" customFormat="false" ht="9" hidden="true" customHeight="false" outlineLevel="0" collapsed="false">
      <c r="A80" s="181" t="n">
        <v>37165</v>
      </c>
      <c r="B80" s="175" t="n">
        <v>-398024</v>
      </c>
      <c r="C80" s="175" t="n">
        <v>126107</v>
      </c>
    </row>
    <row r="81" customFormat="false" ht="8.25" hidden="true" customHeight="false" outlineLevel="0" collapsed="false">
      <c r="A81" s="181" t="n">
        <v>37166</v>
      </c>
      <c r="B81" s="175" t="n">
        <v>-39333</v>
      </c>
      <c r="C81" s="175" t="n">
        <v>-11017</v>
      </c>
    </row>
    <row r="82" customFormat="false" ht="8.25" hidden="true" customHeight="false" outlineLevel="0" collapsed="false">
      <c r="A82" s="181" t="n">
        <v>37167</v>
      </c>
      <c r="B82" s="175" t="n">
        <v>312679</v>
      </c>
      <c r="C82" s="175" t="n">
        <v>11605</v>
      </c>
    </row>
    <row r="83" customFormat="false" ht="8.25" hidden="true" customHeight="false" outlineLevel="0" collapsed="false">
      <c r="A83" s="181" t="n">
        <v>37168</v>
      </c>
      <c r="B83" s="175" t="n">
        <v>209436</v>
      </c>
      <c r="C83" s="175" t="n">
        <v>-150906</v>
      </c>
    </row>
    <row r="84" customFormat="false" ht="8.25" hidden="true" customHeight="false" outlineLevel="0" collapsed="false">
      <c r="A84" s="181" t="n">
        <v>37169</v>
      </c>
      <c r="B84" s="175" t="n">
        <v>-301617</v>
      </c>
      <c r="C84" s="175" t="n">
        <v>192637</v>
      </c>
    </row>
    <row r="85" customFormat="false" ht="8.25" hidden="true" customHeight="false" outlineLevel="0" collapsed="false">
      <c r="A85" s="181" t="n">
        <v>37172</v>
      </c>
      <c r="B85" s="175" t="n">
        <v>111378</v>
      </c>
      <c r="C85" s="175" t="n">
        <v>88301</v>
      </c>
    </row>
    <row r="86" customFormat="false" ht="8.25" hidden="true" customHeight="false" outlineLevel="0" collapsed="false">
      <c r="A86" s="181" t="n">
        <v>37173</v>
      </c>
      <c r="B86" s="175" t="n">
        <v>349385</v>
      </c>
      <c r="C86" s="175" t="n">
        <v>-65303</v>
      </c>
    </row>
    <row r="87" customFormat="false" ht="8.25" hidden="true" customHeight="false" outlineLevel="0" collapsed="false">
      <c r="A87" s="181" t="n">
        <v>37174</v>
      </c>
      <c r="B87" s="175" t="n">
        <v>51354</v>
      </c>
      <c r="C87" s="175" t="n">
        <v>-242299</v>
      </c>
    </row>
    <row r="88" customFormat="false" ht="8.25" hidden="true" customHeight="false" outlineLevel="0" collapsed="false">
      <c r="A88" s="181" t="n">
        <v>37175</v>
      </c>
      <c r="B88" s="175" t="n">
        <v>32035</v>
      </c>
      <c r="C88" s="175" t="n">
        <v>-43187</v>
      </c>
    </row>
    <row r="89" customFormat="false" ht="8.25" hidden="true" customHeight="false" outlineLevel="0" collapsed="false">
      <c r="A89" s="181" t="n">
        <v>37176</v>
      </c>
      <c r="B89" s="175" t="n">
        <v>-49485</v>
      </c>
      <c r="C89" s="175" t="n">
        <v>136891</v>
      </c>
    </row>
    <row r="90" customFormat="false" ht="8.25" hidden="true" customHeight="false" outlineLevel="0" collapsed="false">
      <c r="A90" s="181" t="n">
        <v>37179</v>
      </c>
      <c r="B90" s="175" t="n">
        <v>34540</v>
      </c>
      <c r="C90" s="175" t="n">
        <v>36038</v>
      </c>
    </row>
    <row r="91" customFormat="false" ht="8.25" hidden="true" customHeight="false" outlineLevel="0" collapsed="false">
      <c r="A91" s="181" t="n">
        <v>37180</v>
      </c>
      <c r="B91" s="175" t="n">
        <v>-444586</v>
      </c>
      <c r="C91" s="175" t="n">
        <v>-141051</v>
      </c>
    </row>
    <row r="92" customFormat="false" ht="8.25" hidden="true" customHeight="false" outlineLevel="0" collapsed="false">
      <c r="A92" s="181" t="n">
        <v>37181</v>
      </c>
      <c r="B92" s="175" t="n">
        <v>-269704</v>
      </c>
      <c r="C92" s="175" t="n">
        <v>110306</v>
      </c>
    </row>
    <row r="93" customFormat="false" ht="8.25" hidden="true" customHeight="false" outlineLevel="0" collapsed="false">
      <c r="A93" s="181" t="n">
        <v>37182</v>
      </c>
      <c r="B93" s="175" t="n">
        <v>-416871</v>
      </c>
      <c r="C93" s="175" t="n">
        <v>-179355</v>
      </c>
    </row>
    <row r="94" customFormat="false" ht="8.25" hidden="true" customHeight="false" outlineLevel="0" collapsed="false">
      <c r="A94" s="181" t="n">
        <v>37183</v>
      </c>
      <c r="B94" s="175" t="n">
        <v>-1174327</v>
      </c>
      <c r="C94" s="175" t="n">
        <v>-283033</v>
      </c>
    </row>
    <row r="95" customFormat="false" ht="8.25" hidden="true" customHeight="false" outlineLevel="0" collapsed="false">
      <c r="A95" s="181" t="n">
        <v>37186</v>
      </c>
      <c r="B95" s="175" t="n">
        <v>393687</v>
      </c>
      <c r="C95" s="175" t="n">
        <v>-217384</v>
      </c>
    </row>
    <row r="96" customFormat="false" ht="8.25" hidden="true" customHeight="false" outlineLevel="0" collapsed="false">
      <c r="A96" s="181" t="n">
        <v>37187</v>
      </c>
      <c r="B96" s="175" t="n">
        <v>-166299</v>
      </c>
      <c r="C96" s="175" t="n">
        <v>202661</v>
      </c>
    </row>
    <row r="97" customFormat="false" ht="8.25" hidden="true" customHeight="false" outlineLevel="0" collapsed="false">
      <c r="A97" s="181" t="n">
        <v>37188</v>
      </c>
      <c r="B97" s="175" t="n">
        <v>181651</v>
      </c>
      <c r="C97" s="175" t="n">
        <v>-256952</v>
      </c>
    </row>
    <row r="98" customFormat="false" ht="8.25" hidden="true" customHeight="false" outlineLevel="0" collapsed="false">
      <c r="A98" s="181" t="n">
        <v>37189</v>
      </c>
      <c r="B98" s="175" t="n">
        <v>-140019</v>
      </c>
      <c r="C98" s="175" t="n">
        <v>-42208</v>
      </c>
    </row>
    <row r="99" customFormat="false" ht="8.25" hidden="true" customHeight="false" outlineLevel="0" collapsed="false">
      <c r="A99" s="181" t="n">
        <v>37190</v>
      </c>
      <c r="B99" s="175" t="n">
        <v>277883</v>
      </c>
      <c r="C99" s="175" t="n">
        <v>-30893</v>
      </c>
    </row>
    <row r="100" customFormat="false" ht="8.25" hidden="true" customHeight="false" outlineLevel="0" collapsed="false">
      <c r="A100" s="181" t="n">
        <v>37193</v>
      </c>
      <c r="B100" s="175" t="n">
        <v>-313999</v>
      </c>
      <c r="C100" s="175" t="n">
        <v>37550</v>
      </c>
    </row>
    <row r="101" customFormat="false" ht="8.25" hidden="true" customHeight="false" outlineLevel="0" collapsed="false">
      <c r="A101" s="181" t="n">
        <v>37194</v>
      </c>
      <c r="B101" s="175" t="n">
        <v>-276743</v>
      </c>
      <c r="C101" s="175" t="n">
        <v>-105916</v>
      </c>
    </row>
    <row r="102" customFormat="false" ht="9" hidden="true" customHeight="false" outlineLevel="0" collapsed="false">
      <c r="A102" s="182" t="n">
        <v>37195</v>
      </c>
      <c r="B102" s="183" t="n">
        <v>-419461</v>
      </c>
      <c r="C102" s="183" t="n">
        <v>94742</v>
      </c>
      <c r="D102" s="184"/>
      <c r="E102" s="183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  <c r="CN102" s="184"/>
      <c r="CO102" s="184"/>
      <c r="CP102" s="184"/>
      <c r="CQ102" s="184"/>
      <c r="CR102" s="184"/>
      <c r="CS102" s="184"/>
      <c r="CT102" s="184"/>
      <c r="CU102" s="184"/>
      <c r="CV102" s="184"/>
      <c r="CW102" s="184"/>
      <c r="CX102" s="184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  <c r="DK102" s="184"/>
      <c r="DL102" s="184"/>
      <c r="DM102" s="184"/>
      <c r="DN102" s="184"/>
      <c r="DO102" s="184"/>
      <c r="DP102" s="184"/>
      <c r="DQ102" s="184"/>
      <c r="DR102" s="184"/>
      <c r="DS102" s="184"/>
      <c r="DT102" s="184"/>
      <c r="DU102" s="184"/>
      <c r="DV102" s="184"/>
      <c r="DW102" s="184"/>
      <c r="DX102" s="184"/>
      <c r="DY102" s="184"/>
      <c r="DZ102" s="184"/>
      <c r="EA102" s="184"/>
      <c r="EB102" s="184"/>
      <c r="EC102" s="184"/>
      <c r="ED102" s="184"/>
      <c r="EE102" s="184"/>
      <c r="EF102" s="184"/>
      <c r="EG102" s="184"/>
      <c r="EH102" s="184"/>
      <c r="EI102" s="184"/>
      <c r="EJ102" s="184"/>
      <c r="EK102" s="184"/>
      <c r="EL102" s="184"/>
      <c r="EM102" s="184"/>
      <c r="EN102" s="184"/>
      <c r="EO102" s="184"/>
      <c r="EP102" s="184"/>
      <c r="EQ102" s="184"/>
      <c r="ER102" s="184"/>
      <c r="ES102" s="184"/>
      <c r="ET102" s="184"/>
      <c r="EU102" s="184"/>
      <c r="EV102" s="184"/>
      <c r="EW102" s="184"/>
      <c r="EX102" s="184"/>
      <c r="EY102" s="184"/>
      <c r="EZ102" s="184"/>
      <c r="FA102" s="184"/>
      <c r="FB102" s="184"/>
      <c r="FC102" s="184"/>
      <c r="FD102" s="184"/>
      <c r="FE102" s="184"/>
      <c r="FF102" s="184"/>
      <c r="FG102" s="184"/>
      <c r="FH102" s="184"/>
      <c r="FI102" s="184"/>
      <c r="FJ102" s="184"/>
      <c r="FK102" s="184"/>
      <c r="FL102" s="184"/>
      <c r="FM102" s="184"/>
      <c r="FN102" s="184"/>
      <c r="FO102" s="184"/>
      <c r="FP102" s="184"/>
      <c r="FQ102" s="184"/>
      <c r="FR102" s="184"/>
      <c r="FS102" s="184"/>
      <c r="FT102" s="184"/>
      <c r="FU102" s="184"/>
      <c r="FV102" s="184"/>
      <c r="FW102" s="184"/>
      <c r="FX102" s="184"/>
      <c r="FY102" s="184"/>
      <c r="FZ102" s="184"/>
      <c r="GA102" s="184"/>
      <c r="GB102" s="184"/>
      <c r="GC102" s="184"/>
      <c r="GD102" s="184"/>
      <c r="GE102" s="184"/>
      <c r="GF102" s="184"/>
      <c r="GG102" s="184"/>
      <c r="GH102" s="184"/>
      <c r="GI102" s="184"/>
      <c r="GJ102" s="184"/>
      <c r="GK102" s="184"/>
      <c r="GL102" s="184"/>
      <c r="GM102" s="184"/>
      <c r="GN102" s="184"/>
      <c r="GO102" s="184"/>
      <c r="GP102" s="184"/>
      <c r="GQ102" s="184"/>
      <c r="GR102" s="184"/>
      <c r="GS102" s="184"/>
      <c r="GT102" s="184"/>
      <c r="GU102" s="184"/>
      <c r="GV102" s="184"/>
      <c r="GW102" s="184"/>
      <c r="GX102" s="184"/>
      <c r="GY102" s="184"/>
      <c r="GZ102" s="184"/>
      <c r="HA102" s="184"/>
      <c r="HB102" s="184"/>
      <c r="HC102" s="184"/>
      <c r="HD102" s="184"/>
      <c r="HE102" s="184"/>
      <c r="HF102" s="184"/>
      <c r="HG102" s="184"/>
      <c r="HH102" s="184"/>
      <c r="HI102" s="184"/>
      <c r="HJ102" s="184"/>
      <c r="HK102" s="184"/>
      <c r="HL102" s="184"/>
      <c r="HM102" s="184"/>
      <c r="HN102" s="184"/>
      <c r="HO102" s="184"/>
      <c r="HP102" s="184"/>
      <c r="HQ102" s="184"/>
      <c r="HR102" s="184"/>
      <c r="HS102" s="184"/>
      <c r="HT102" s="184"/>
      <c r="HU102" s="184"/>
      <c r="HV102" s="184"/>
      <c r="HW102" s="184"/>
      <c r="HX102" s="184"/>
      <c r="HY102" s="184"/>
      <c r="HZ102" s="184"/>
      <c r="IA102" s="184"/>
      <c r="IB102" s="184"/>
      <c r="IC102" s="184"/>
      <c r="ID102" s="184"/>
      <c r="IE102" s="184"/>
      <c r="IF102" s="184"/>
      <c r="IG102" s="184"/>
      <c r="IH102" s="184"/>
      <c r="II102" s="184"/>
      <c r="IJ102" s="184"/>
      <c r="IK102" s="184"/>
      <c r="IL102" s="184"/>
      <c r="IM102" s="184"/>
      <c r="IN102" s="184"/>
      <c r="IO102" s="184"/>
      <c r="IP102" s="184"/>
      <c r="IQ102" s="184"/>
      <c r="IR102" s="184"/>
      <c r="IS102" s="184"/>
      <c r="IT102" s="184"/>
      <c r="IU102" s="184"/>
      <c r="IV102" s="184"/>
      <c r="IW102" s="184"/>
    </row>
    <row r="103" customFormat="false" ht="9" hidden="true" customHeight="false" outlineLevel="0" collapsed="false">
      <c r="A103" s="181" t="n">
        <v>37196</v>
      </c>
      <c r="B103" s="175" t="n">
        <v>245388</v>
      </c>
      <c r="C103" s="175" t="n">
        <v>267</v>
      </c>
      <c r="E103" s="185"/>
    </row>
    <row r="104" customFormat="false" ht="8.25" hidden="true" customHeight="false" outlineLevel="0" collapsed="false">
      <c r="A104" s="181" t="n">
        <v>37197</v>
      </c>
      <c r="B104" s="175" t="n">
        <v>-152120</v>
      </c>
      <c r="C104" s="175" t="n">
        <v>12235.9399999999</v>
      </c>
      <c r="E104" s="185"/>
    </row>
    <row r="105" customFormat="false" ht="8.25" hidden="true" customHeight="false" outlineLevel="0" collapsed="false">
      <c r="A105" s="181" t="n">
        <v>37200</v>
      </c>
      <c r="B105" s="175" t="n">
        <v>-265527</v>
      </c>
      <c r="C105" s="175" t="n">
        <v>-110696</v>
      </c>
      <c r="E105" s="185"/>
    </row>
    <row r="106" customFormat="false" ht="8.25" hidden="true" customHeight="false" outlineLevel="0" collapsed="false">
      <c r="A106" s="181" t="n">
        <v>37201</v>
      </c>
      <c r="B106" s="175" t="n">
        <v>-492586</v>
      </c>
      <c r="C106" s="175" t="n">
        <v>9411</v>
      </c>
      <c r="E106" s="185"/>
    </row>
    <row r="107" customFormat="false" ht="8.25" hidden="true" customHeight="false" outlineLevel="0" collapsed="false">
      <c r="A107" s="181" t="n">
        <v>37202</v>
      </c>
      <c r="B107" s="175" t="n">
        <v>19552</v>
      </c>
      <c r="C107" s="175" t="n">
        <v>-10531</v>
      </c>
      <c r="E107" s="186"/>
    </row>
    <row r="108" customFormat="false" ht="8.25" hidden="true" customHeight="false" outlineLevel="0" collapsed="false">
      <c r="A108" s="181" t="n">
        <v>37203</v>
      </c>
      <c r="B108" s="175" t="n">
        <v>-402571</v>
      </c>
      <c r="C108" s="175" t="n">
        <v>-185055</v>
      </c>
    </row>
    <row r="109" customFormat="false" ht="8.25" hidden="true" customHeight="false" outlineLevel="0" collapsed="false">
      <c r="A109" s="181" t="n">
        <v>37204</v>
      </c>
      <c r="B109" s="175" t="n">
        <v>-217343</v>
      </c>
      <c r="C109" s="175" t="n">
        <v>48972</v>
      </c>
    </row>
    <row r="110" customFormat="false" ht="8.25" hidden="true" customHeight="false" outlineLevel="0" collapsed="false">
      <c r="A110" s="181" t="n">
        <v>37207</v>
      </c>
      <c r="B110" s="175" t="n">
        <v>151613</v>
      </c>
      <c r="C110" s="175" t="n">
        <v>93607</v>
      </c>
    </row>
    <row r="111" customFormat="false" ht="8.25" hidden="true" customHeight="false" outlineLevel="0" collapsed="false">
      <c r="A111" s="181" t="n">
        <v>37208</v>
      </c>
      <c r="B111" s="175" t="n">
        <v>170042</v>
      </c>
      <c r="C111" s="175" t="n">
        <v>-99569</v>
      </c>
    </row>
    <row r="112" customFormat="false" ht="8.25" hidden="true" customHeight="false" outlineLevel="0" collapsed="false">
      <c r="A112" s="181" t="n">
        <v>37209</v>
      </c>
      <c r="B112" s="175" t="n">
        <v>176655</v>
      </c>
      <c r="C112" s="175" t="n">
        <v>121148</v>
      </c>
    </row>
    <row r="113" customFormat="false" ht="8.25" hidden="true" customHeight="false" outlineLevel="0" collapsed="false">
      <c r="A113" s="181" t="n">
        <v>37210</v>
      </c>
      <c r="B113" s="175" t="n">
        <v>450645</v>
      </c>
      <c r="C113" s="175" t="n">
        <v>181968</v>
      </c>
    </row>
    <row r="114" customFormat="false" ht="8.25" hidden="true" customHeight="false" outlineLevel="0" collapsed="false">
      <c r="A114" s="181" t="n">
        <v>37211</v>
      </c>
      <c r="B114" s="175" t="n">
        <v>-414707</v>
      </c>
      <c r="C114" s="175" t="n">
        <v>-44698</v>
      </c>
    </row>
    <row r="115" customFormat="false" ht="8.25" hidden="true" customHeight="false" outlineLevel="0" collapsed="false">
      <c r="A115" s="181" t="n">
        <v>37214</v>
      </c>
      <c r="B115" s="175" t="n">
        <v>-493700</v>
      </c>
      <c r="C115" s="175" t="n">
        <v>9821</v>
      </c>
    </row>
    <row r="116" customFormat="false" ht="8.25" hidden="true" customHeight="false" outlineLevel="0" collapsed="false">
      <c r="A116" s="181" t="n">
        <v>37215</v>
      </c>
      <c r="B116" s="175" t="n">
        <v>37487</v>
      </c>
      <c r="C116" s="175" t="n">
        <v>-59188</v>
      </c>
    </row>
    <row r="117" customFormat="false" ht="8.25" hidden="true" customHeight="false" outlineLevel="0" collapsed="false">
      <c r="A117" s="181" t="n">
        <v>37216</v>
      </c>
      <c r="B117" s="175" t="n">
        <v>1206935</v>
      </c>
      <c r="C117" s="175" t="n">
        <v>109520</v>
      </c>
    </row>
    <row r="118" customFormat="false" ht="8.25" hidden="true" customHeight="false" outlineLevel="0" collapsed="false">
      <c r="A118" s="181" t="n">
        <v>37221</v>
      </c>
      <c r="B118" s="175" t="n">
        <v>1548124</v>
      </c>
      <c r="C118" s="175" t="n">
        <v>47610</v>
      </c>
    </row>
    <row r="119" customFormat="false" ht="8.25" hidden="true" customHeight="false" outlineLevel="0" collapsed="false">
      <c r="A119" s="181" t="n">
        <v>37222</v>
      </c>
      <c r="B119" s="175" t="n">
        <v>-588067</v>
      </c>
      <c r="C119" s="175" t="n">
        <v>30</v>
      </c>
    </row>
    <row r="120" customFormat="false" ht="8.25" hidden="true" customHeight="false" outlineLevel="0" collapsed="false">
      <c r="A120" s="181" t="n">
        <v>37223</v>
      </c>
      <c r="B120" s="175" t="n">
        <v>307183</v>
      </c>
      <c r="C120" s="175" t="n">
        <v>4022</v>
      </c>
    </row>
    <row r="121" customFormat="false" ht="8.25" hidden="true" customHeight="false" outlineLevel="0" collapsed="false">
      <c r="A121" s="181" t="n">
        <v>37224</v>
      </c>
      <c r="B121" s="175" t="n">
        <v>773383</v>
      </c>
      <c r="C121" s="175" t="n">
        <v>78118</v>
      </c>
    </row>
    <row r="122" customFormat="false" ht="9" hidden="true" customHeight="false" outlineLevel="0" collapsed="false">
      <c r="A122" s="182" t="n">
        <v>37225</v>
      </c>
      <c r="B122" s="183" t="n">
        <v>-1163676</v>
      </c>
      <c r="C122" s="183" t="n">
        <v>-107770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  <c r="CN122" s="184"/>
      <c r="CO122" s="184"/>
      <c r="CP122" s="184"/>
      <c r="CQ122" s="184"/>
      <c r="CR122" s="184"/>
      <c r="CS122" s="184"/>
      <c r="CT122" s="184"/>
      <c r="CU122" s="184"/>
      <c r="CV122" s="184"/>
      <c r="CW122" s="184"/>
      <c r="CX122" s="184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4"/>
      <c r="DM122" s="184"/>
      <c r="DN122" s="184"/>
      <c r="DO122" s="184"/>
      <c r="DP122" s="184"/>
      <c r="DQ122" s="184"/>
      <c r="DR122" s="184"/>
      <c r="DS122" s="184"/>
      <c r="DT122" s="184"/>
      <c r="DU122" s="184"/>
      <c r="DV122" s="184"/>
      <c r="DW122" s="184"/>
      <c r="DX122" s="184"/>
      <c r="DY122" s="184"/>
      <c r="DZ122" s="184"/>
      <c r="EA122" s="184"/>
      <c r="EB122" s="184"/>
      <c r="EC122" s="184"/>
      <c r="ED122" s="184"/>
      <c r="EE122" s="184"/>
      <c r="EF122" s="184"/>
      <c r="EG122" s="184"/>
      <c r="EH122" s="184"/>
      <c r="EI122" s="184"/>
      <c r="EJ122" s="184"/>
      <c r="EK122" s="184"/>
      <c r="EL122" s="184"/>
      <c r="EM122" s="184"/>
      <c r="EN122" s="184"/>
      <c r="EO122" s="184"/>
      <c r="EP122" s="184"/>
      <c r="EQ122" s="184"/>
      <c r="ER122" s="184"/>
      <c r="ES122" s="184"/>
      <c r="ET122" s="184"/>
      <c r="EU122" s="184"/>
      <c r="EV122" s="184"/>
      <c r="EW122" s="184"/>
      <c r="EX122" s="184"/>
      <c r="EY122" s="184"/>
      <c r="EZ122" s="184"/>
      <c r="FA122" s="184"/>
      <c r="FB122" s="184"/>
      <c r="FC122" s="184"/>
      <c r="FD122" s="184"/>
      <c r="FE122" s="184"/>
      <c r="FF122" s="184"/>
      <c r="FG122" s="184"/>
      <c r="FH122" s="184"/>
      <c r="FI122" s="184"/>
      <c r="FJ122" s="184"/>
      <c r="FK122" s="184"/>
      <c r="FL122" s="184"/>
      <c r="FM122" s="184"/>
      <c r="FN122" s="184"/>
      <c r="FO122" s="184"/>
      <c r="FP122" s="184"/>
      <c r="FQ122" s="184"/>
      <c r="FR122" s="184"/>
      <c r="FS122" s="184"/>
      <c r="FT122" s="184"/>
      <c r="FU122" s="184"/>
      <c r="FV122" s="184"/>
      <c r="FW122" s="184"/>
      <c r="FX122" s="184"/>
      <c r="FY122" s="184"/>
      <c r="FZ122" s="184"/>
      <c r="GA122" s="184"/>
      <c r="GB122" s="184"/>
      <c r="GC122" s="184"/>
      <c r="GD122" s="184"/>
      <c r="GE122" s="184"/>
      <c r="GF122" s="184"/>
      <c r="GG122" s="184"/>
      <c r="GH122" s="184"/>
      <c r="GI122" s="184"/>
      <c r="GJ122" s="184"/>
      <c r="GK122" s="184"/>
      <c r="GL122" s="184"/>
      <c r="GM122" s="184"/>
      <c r="GN122" s="184"/>
      <c r="GO122" s="184"/>
      <c r="GP122" s="184"/>
      <c r="GQ122" s="184"/>
      <c r="GR122" s="184"/>
      <c r="GS122" s="184"/>
      <c r="GT122" s="184"/>
      <c r="GU122" s="184"/>
      <c r="GV122" s="184"/>
      <c r="GW122" s="184"/>
      <c r="GX122" s="184"/>
      <c r="GY122" s="184"/>
      <c r="GZ122" s="184"/>
      <c r="HA122" s="184"/>
      <c r="HB122" s="184"/>
      <c r="HC122" s="184"/>
      <c r="HD122" s="184"/>
      <c r="HE122" s="184"/>
      <c r="HF122" s="184"/>
      <c r="HG122" s="184"/>
      <c r="HH122" s="184"/>
      <c r="HI122" s="184"/>
      <c r="HJ122" s="184"/>
      <c r="HK122" s="184"/>
      <c r="HL122" s="184"/>
      <c r="HM122" s="184"/>
      <c r="HN122" s="184"/>
      <c r="HO122" s="184"/>
      <c r="HP122" s="184"/>
      <c r="HQ122" s="184"/>
      <c r="HR122" s="184"/>
      <c r="HS122" s="184"/>
      <c r="HT122" s="184"/>
      <c r="HU122" s="184"/>
      <c r="HV122" s="184"/>
      <c r="HW122" s="184"/>
      <c r="HX122" s="184"/>
      <c r="HY122" s="184"/>
      <c r="HZ122" s="184"/>
      <c r="IA122" s="184"/>
      <c r="IB122" s="184"/>
      <c r="IC122" s="184"/>
      <c r="ID122" s="184"/>
      <c r="IE122" s="184"/>
      <c r="IF122" s="184"/>
      <c r="IG122" s="184"/>
      <c r="IH122" s="184"/>
      <c r="II122" s="184"/>
      <c r="IJ122" s="184"/>
      <c r="IK122" s="184"/>
      <c r="IL122" s="184"/>
      <c r="IM122" s="184"/>
      <c r="IN122" s="184"/>
      <c r="IO122" s="184"/>
      <c r="IP122" s="184"/>
      <c r="IQ122" s="184"/>
      <c r="IR122" s="184"/>
      <c r="IS122" s="184"/>
      <c r="IT122" s="184"/>
      <c r="IU122" s="184"/>
      <c r="IV122" s="184"/>
      <c r="IW122" s="184"/>
    </row>
    <row r="123" customFormat="false" ht="8.25" hidden="false" customHeight="false" outlineLevel="0" collapsed="false">
      <c r="A123" s="181" t="n">
        <v>37228</v>
      </c>
      <c r="B123" s="175" t="n">
        <v>-481454</v>
      </c>
      <c r="C123" s="175" t="n">
        <v>23531</v>
      </c>
    </row>
    <row r="124" customFormat="false" ht="8.25" hidden="false" customHeight="false" outlineLevel="0" collapsed="false">
      <c r="A124" s="181" t="n">
        <v>37229</v>
      </c>
      <c r="B124" s="175" t="n">
        <v>543856</v>
      </c>
      <c r="C124" s="175" t="n">
        <v>12960</v>
      </c>
    </row>
    <row r="125" customFormat="false" ht="8.25" hidden="false" customHeight="false" outlineLevel="0" collapsed="false">
      <c r="A125" s="181" t="n">
        <v>37230</v>
      </c>
      <c r="B125" s="175" t="n">
        <v>325347</v>
      </c>
      <c r="C125" s="175" t="n">
        <v>127029</v>
      </c>
    </row>
    <row r="126" customFormat="false" ht="8.25" hidden="false" customHeight="false" outlineLevel="0" collapsed="false">
      <c r="A126" s="181" t="n">
        <v>37231</v>
      </c>
      <c r="B126" s="175" t="n">
        <v>26728</v>
      </c>
      <c r="C126" s="175" t="n">
        <v>4477</v>
      </c>
    </row>
    <row r="127" customFormat="false" ht="8.25" hidden="false" customHeight="false" outlineLevel="0" collapsed="false">
      <c r="A127" s="181" t="n">
        <v>37232</v>
      </c>
      <c r="B127" s="175" t="n">
        <v>-1074863</v>
      </c>
      <c r="C127" s="175" t="n">
        <v>-20208</v>
      </c>
    </row>
    <row r="128" customFormat="false" ht="8.25" hidden="false" customHeight="false" outlineLevel="0" collapsed="false">
      <c r="A128" s="181" t="n">
        <v>37235</v>
      </c>
      <c r="B128" s="175" t="n">
        <v>-349919</v>
      </c>
      <c r="C128" s="175" t="n">
        <v>-120310</v>
      </c>
    </row>
    <row r="129" customFormat="false" ht="8.25" hidden="false" customHeight="false" outlineLevel="0" collapsed="false">
      <c r="A129" s="181" t="n">
        <v>37236</v>
      </c>
      <c r="B129" s="175" t="n">
        <v>-249331</v>
      </c>
      <c r="C129" s="175" t="n">
        <v>18012</v>
      </c>
    </row>
    <row r="130" customFormat="false" ht="8.25" hidden="false" customHeight="false" outlineLevel="0" collapsed="false">
      <c r="A130" s="181" t="n">
        <v>37237</v>
      </c>
      <c r="B130" s="175" t="n">
        <v>174995</v>
      </c>
      <c r="C130" s="175" t="n">
        <v>84363</v>
      </c>
    </row>
    <row r="131" customFormat="false" ht="8.25" hidden="false" customHeight="false" outlineLevel="0" collapsed="false">
      <c r="A131" s="181" t="n">
        <v>37238</v>
      </c>
      <c r="B131" s="175" t="n">
        <v>413945</v>
      </c>
      <c r="C131" s="175" t="n">
        <v>-11621</v>
      </c>
    </row>
    <row r="132" customFormat="false" ht="8.25" hidden="false" customHeight="false" outlineLevel="0" collapsed="false">
      <c r="A132" s="181" t="n">
        <v>37239</v>
      </c>
      <c r="B132" s="175" t="n">
        <v>-111770</v>
      </c>
      <c r="C132" s="175" t="n">
        <v>-118863</v>
      </c>
    </row>
    <row r="133" customFormat="false" ht="8.25" hidden="false" customHeight="false" outlineLevel="0" collapsed="false">
      <c r="A133" s="181" t="n">
        <v>37242</v>
      </c>
      <c r="B133" s="175" t="n">
        <v>152869</v>
      </c>
      <c r="C133" s="175" t="n">
        <v>109481</v>
      </c>
    </row>
    <row r="134" customFormat="false" ht="8.25" hidden="false" customHeight="false" outlineLevel="0" collapsed="false">
      <c r="A134" s="181" t="n">
        <v>37243</v>
      </c>
      <c r="B134" s="175" t="n">
        <v>35911</v>
      </c>
      <c r="C134" s="175" t="n">
        <v>83836</v>
      </c>
    </row>
    <row r="135" customFormat="false" ht="8.25" hidden="false" customHeight="false" outlineLevel="0" collapsed="false">
      <c r="A135" s="181" t="n">
        <v>37244</v>
      </c>
      <c r="B135" s="175" t="n">
        <v>567320</v>
      </c>
      <c r="C135" s="175" t="n">
        <v>63596</v>
      </c>
    </row>
    <row r="136" customFormat="false" ht="8.25" hidden="false" customHeight="false" outlineLevel="0" collapsed="false">
      <c r="A136" s="181" t="n">
        <v>37245</v>
      </c>
      <c r="B136" s="175" t="n">
        <v>-391955</v>
      </c>
      <c r="C136" s="175" t="n">
        <v>8248</v>
      </c>
    </row>
    <row r="137" customFormat="false" ht="8.25" hidden="false" customHeight="false" outlineLevel="0" collapsed="false">
      <c r="A137" s="181" t="n">
        <v>37246</v>
      </c>
      <c r="B137" s="175" t="n">
        <v>-418847</v>
      </c>
      <c r="C137" s="175" t="n">
        <v>9544</v>
      </c>
    </row>
    <row r="138" customFormat="false" ht="8.25" hidden="false" customHeight="false" outlineLevel="0" collapsed="false">
      <c r="A138" s="181" t="n">
        <v>37249</v>
      </c>
      <c r="B138" s="175" t="n">
        <v>0</v>
      </c>
      <c r="C138" s="175" t="n">
        <v>0</v>
      </c>
    </row>
    <row r="139" customFormat="false" ht="8.25" hidden="false" customHeight="false" outlineLevel="0" collapsed="false">
      <c r="A139" s="181" t="n">
        <v>37251</v>
      </c>
      <c r="B139" s="175" t="n">
        <v>-59488</v>
      </c>
      <c r="C139" s="175" t="n">
        <v>215</v>
      </c>
    </row>
    <row r="140" customFormat="false" ht="8.25" hidden="false" customHeight="false" outlineLevel="0" collapsed="false">
      <c r="A140" s="181" t="n">
        <v>37252</v>
      </c>
      <c r="B140" s="175" t="n">
        <v>206375</v>
      </c>
      <c r="C140" s="175" t="n">
        <v>42</v>
      </c>
    </row>
    <row r="141" customFormat="false" ht="8.25" hidden="false" customHeight="false" outlineLevel="0" collapsed="false">
      <c r="A141" s="181" t="n">
        <v>37253</v>
      </c>
      <c r="B141" s="175" t="n">
        <v>-312419</v>
      </c>
      <c r="C141" s="175" t="n">
        <v>45</v>
      </c>
    </row>
    <row r="142" customFormat="false" ht="9" hidden="false" customHeight="false" outlineLevel="0" collapsed="false">
      <c r="A142" s="182" t="n">
        <v>37256</v>
      </c>
      <c r="B142" s="183"/>
      <c r="C142" s="183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  <c r="BI142" s="184"/>
      <c r="BJ142" s="184"/>
      <c r="BK142" s="184"/>
      <c r="BL142" s="184"/>
      <c r="BM142" s="184"/>
      <c r="BN142" s="184"/>
      <c r="BO142" s="184"/>
      <c r="BP142" s="184"/>
      <c r="BQ142" s="184"/>
      <c r="BR142" s="184"/>
      <c r="BS142" s="184"/>
      <c r="BT142" s="184"/>
      <c r="BU142" s="184"/>
      <c r="BV142" s="184"/>
      <c r="BW142" s="184"/>
      <c r="BX142" s="184"/>
      <c r="BY142" s="184"/>
      <c r="BZ142" s="184"/>
      <c r="CA142" s="184"/>
      <c r="CB142" s="184"/>
      <c r="CC142" s="184"/>
      <c r="CD142" s="184"/>
      <c r="CE142" s="184"/>
      <c r="CF142" s="184"/>
      <c r="CG142" s="184"/>
      <c r="CH142" s="184"/>
      <c r="CI142" s="184"/>
      <c r="CJ142" s="184"/>
      <c r="CK142" s="184"/>
      <c r="CL142" s="184"/>
      <c r="CM142" s="184"/>
      <c r="CN142" s="184"/>
      <c r="CO142" s="184"/>
      <c r="CP142" s="184"/>
      <c r="CQ142" s="184"/>
      <c r="CR142" s="184"/>
      <c r="CS142" s="184"/>
      <c r="CT142" s="184"/>
      <c r="CU142" s="184"/>
      <c r="CV142" s="184"/>
      <c r="CW142" s="184"/>
      <c r="CX142" s="184"/>
      <c r="CY142" s="184"/>
      <c r="CZ142" s="184"/>
      <c r="DA142" s="184"/>
      <c r="DB142" s="184"/>
      <c r="DC142" s="184"/>
      <c r="DD142" s="184"/>
      <c r="DE142" s="184"/>
      <c r="DF142" s="184"/>
      <c r="DG142" s="184"/>
      <c r="DH142" s="184"/>
      <c r="DI142" s="184"/>
      <c r="DJ142" s="184"/>
      <c r="DK142" s="184"/>
      <c r="DL142" s="184"/>
      <c r="DM142" s="184"/>
      <c r="DN142" s="184"/>
      <c r="DO142" s="184"/>
      <c r="DP142" s="184"/>
      <c r="DQ142" s="184"/>
      <c r="DR142" s="184"/>
      <c r="DS142" s="184"/>
      <c r="DT142" s="184"/>
      <c r="DU142" s="184"/>
      <c r="DV142" s="184"/>
      <c r="DW142" s="184"/>
      <c r="DX142" s="184"/>
      <c r="DY142" s="184"/>
      <c r="DZ142" s="184"/>
      <c r="EA142" s="184"/>
      <c r="EB142" s="184"/>
      <c r="EC142" s="184"/>
      <c r="ED142" s="184"/>
      <c r="EE142" s="184"/>
      <c r="EF142" s="184"/>
      <c r="EG142" s="184"/>
      <c r="EH142" s="184"/>
      <c r="EI142" s="184"/>
      <c r="EJ142" s="184"/>
      <c r="EK142" s="184"/>
      <c r="EL142" s="184"/>
      <c r="EM142" s="184"/>
      <c r="EN142" s="184"/>
      <c r="EO142" s="184"/>
      <c r="EP142" s="184"/>
      <c r="EQ142" s="184"/>
      <c r="ER142" s="184"/>
      <c r="ES142" s="184"/>
      <c r="ET142" s="184"/>
      <c r="EU142" s="184"/>
      <c r="EV142" s="184"/>
      <c r="EW142" s="184"/>
      <c r="EX142" s="184"/>
      <c r="EY142" s="184"/>
      <c r="EZ142" s="184"/>
      <c r="FA142" s="184"/>
      <c r="FB142" s="184"/>
      <c r="FC142" s="184"/>
      <c r="FD142" s="184"/>
      <c r="FE142" s="184"/>
      <c r="FF142" s="184"/>
      <c r="FG142" s="184"/>
      <c r="FH142" s="184"/>
      <c r="FI142" s="184"/>
      <c r="FJ142" s="184"/>
      <c r="FK142" s="184"/>
      <c r="FL142" s="184"/>
      <c r="FM142" s="184"/>
      <c r="FN142" s="184"/>
      <c r="FO142" s="184"/>
      <c r="FP142" s="184"/>
      <c r="FQ142" s="184"/>
      <c r="FR142" s="184"/>
      <c r="FS142" s="184"/>
      <c r="FT142" s="184"/>
      <c r="FU142" s="184"/>
      <c r="FV142" s="184"/>
      <c r="FW142" s="184"/>
      <c r="FX142" s="184"/>
      <c r="FY142" s="184"/>
      <c r="FZ142" s="184"/>
      <c r="GA142" s="184"/>
      <c r="GB142" s="184"/>
      <c r="GC142" s="184"/>
      <c r="GD142" s="184"/>
      <c r="GE142" s="184"/>
      <c r="GF142" s="184"/>
      <c r="GG142" s="184"/>
      <c r="GH142" s="184"/>
      <c r="GI142" s="184"/>
      <c r="GJ142" s="184"/>
      <c r="GK142" s="184"/>
      <c r="GL142" s="184"/>
      <c r="GM142" s="184"/>
      <c r="GN142" s="184"/>
      <c r="GO142" s="184"/>
      <c r="GP142" s="184"/>
      <c r="GQ142" s="184"/>
      <c r="GR142" s="184"/>
      <c r="GS142" s="184"/>
      <c r="GT142" s="184"/>
      <c r="GU142" s="184"/>
      <c r="GV142" s="184"/>
      <c r="GW142" s="184"/>
      <c r="GX142" s="184"/>
      <c r="GY142" s="184"/>
      <c r="GZ142" s="184"/>
      <c r="HA142" s="184"/>
      <c r="HB142" s="184"/>
      <c r="HC142" s="184"/>
      <c r="HD142" s="184"/>
      <c r="HE142" s="184"/>
      <c r="HF142" s="184"/>
      <c r="HG142" s="184"/>
      <c r="HH142" s="184"/>
      <c r="HI142" s="184"/>
      <c r="HJ142" s="184"/>
      <c r="HK142" s="184"/>
      <c r="HL142" s="184"/>
      <c r="HM142" s="184"/>
      <c r="HN142" s="184"/>
      <c r="HO142" s="184"/>
      <c r="HP142" s="184"/>
      <c r="HQ142" s="184"/>
      <c r="HR142" s="184"/>
      <c r="HS142" s="184"/>
      <c r="HT142" s="184"/>
      <c r="HU142" s="184"/>
      <c r="HV142" s="184"/>
      <c r="HW142" s="184"/>
      <c r="HX142" s="184"/>
      <c r="HY142" s="184"/>
      <c r="HZ142" s="184"/>
      <c r="IA142" s="184"/>
      <c r="IB142" s="184"/>
      <c r="IC142" s="184"/>
      <c r="ID142" s="184"/>
      <c r="IE142" s="184"/>
      <c r="IF142" s="184"/>
      <c r="IG142" s="184"/>
      <c r="IH142" s="184"/>
      <c r="II142" s="184"/>
      <c r="IJ142" s="184"/>
      <c r="IK142" s="184"/>
      <c r="IL142" s="184"/>
      <c r="IM142" s="184"/>
      <c r="IN142" s="184"/>
      <c r="IO142" s="184"/>
      <c r="IP142" s="184"/>
      <c r="IQ142" s="184"/>
      <c r="IR142" s="184"/>
      <c r="IS142" s="184"/>
      <c r="IT142" s="184"/>
      <c r="IU142" s="184"/>
      <c r="IV142" s="184"/>
      <c r="IW142" s="184"/>
    </row>
    <row r="143" customFormat="false" ht="9" hidden="false" customHeight="false" outlineLevel="0" collapsed="false">
      <c r="A143" s="181" t="n">
        <v>36893</v>
      </c>
    </row>
    <row r="144" customFormat="false" ht="8.25" hidden="false" customHeight="false" outlineLevel="0" collapsed="false">
      <c r="A144" s="181" t="n">
        <v>36894</v>
      </c>
    </row>
    <row r="145" customFormat="false" ht="8.25" hidden="false" customHeight="false" outlineLevel="0" collapsed="false">
      <c r="A145" s="181" t="n">
        <v>36895</v>
      </c>
    </row>
    <row r="146" customFormat="false" ht="8.25" hidden="false" customHeight="false" outlineLevel="0" collapsed="false">
      <c r="A146" s="181" t="n">
        <v>36898</v>
      </c>
    </row>
    <row r="147" customFormat="false" ht="8.25" hidden="false" customHeight="false" outlineLevel="0" collapsed="false">
      <c r="A147" s="181" t="n">
        <v>36899</v>
      </c>
    </row>
    <row r="148" customFormat="false" ht="8.25" hidden="false" customHeight="false" outlineLevel="0" collapsed="false">
      <c r="A148" s="181" t="n">
        <v>36900</v>
      </c>
    </row>
    <row r="149" customFormat="false" ht="8.25" hidden="false" customHeight="false" outlineLevel="0" collapsed="false">
      <c r="A149" s="181" t="n">
        <v>36901</v>
      </c>
    </row>
    <row r="150" customFormat="false" ht="8.25" hidden="false" customHeight="false" outlineLevel="0" collapsed="false">
      <c r="A150" s="181" t="n">
        <v>36902</v>
      </c>
    </row>
    <row r="151" customFormat="false" ht="8.25" hidden="false" customHeight="false" outlineLevel="0" collapsed="false">
      <c r="A151" s="181" t="n">
        <v>36905</v>
      </c>
    </row>
    <row r="152" customFormat="false" ht="8.25" hidden="false" customHeight="false" outlineLevel="0" collapsed="false">
      <c r="A152" s="181" t="n">
        <v>36906</v>
      </c>
    </row>
    <row r="153" customFormat="false" ht="8.25" hidden="false" customHeight="false" outlineLevel="0" collapsed="false">
      <c r="A153" s="181" t="n">
        <v>36907</v>
      </c>
    </row>
    <row r="154" customFormat="false" ht="8.25" hidden="false" customHeight="false" outlineLevel="0" collapsed="false">
      <c r="A154" s="181" t="n">
        <v>36908</v>
      </c>
    </row>
    <row r="155" customFormat="false" ht="8.25" hidden="false" customHeight="false" outlineLevel="0" collapsed="false">
      <c r="A155" s="181" t="n">
        <v>36909</v>
      </c>
    </row>
    <row r="156" customFormat="false" ht="8.25" hidden="false" customHeight="false" outlineLevel="0" collapsed="false">
      <c r="A156" s="181" t="n">
        <v>36912</v>
      </c>
    </row>
    <row r="157" customFormat="false" ht="8.25" hidden="false" customHeight="false" outlineLevel="0" collapsed="false">
      <c r="A157" s="181" t="n">
        <v>36913</v>
      </c>
    </row>
    <row r="158" customFormat="false" ht="8.25" hidden="false" customHeight="false" outlineLevel="0" collapsed="false">
      <c r="A158" s="181" t="n">
        <v>36914</v>
      </c>
    </row>
    <row r="159" customFormat="false" ht="8.25" hidden="false" customHeight="false" outlineLevel="0" collapsed="false">
      <c r="A159" s="181" t="n">
        <v>36915</v>
      </c>
    </row>
    <row r="160" customFormat="false" ht="8.25" hidden="false" customHeight="false" outlineLevel="0" collapsed="false">
      <c r="A160" s="181" t="n">
        <v>36916</v>
      </c>
    </row>
    <row r="161" customFormat="false" ht="8.25" hidden="false" customHeight="false" outlineLevel="0" collapsed="false">
      <c r="A161" s="181" t="n">
        <v>36919</v>
      </c>
    </row>
    <row r="162" customFormat="false" ht="8.25" hidden="false" customHeight="false" outlineLevel="0" collapsed="false">
      <c r="A162" s="181" t="n">
        <v>36920</v>
      </c>
    </row>
    <row r="163" customFormat="false" ht="8.25" hidden="false" customHeight="false" outlineLevel="0" collapsed="false">
      <c r="A163" s="181" t="n">
        <v>36921</v>
      </c>
    </row>
    <row r="164" customFormat="false" ht="9" hidden="false" customHeight="false" outlineLevel="0" collapsed="false">
      <c r="A164" s="182" t="n">
        <v>36922</v>
      </c>
      <c r="B164" s="183"/>
      <c r="C164" s="183"/>
      <c r="D164" s="184"/>
      <c r="E164" s="184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/>
      <c r="AH164" s="184"/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4"/>
      <c r="AT164" s="184"/>
      <c r="AU164" s="184"/>
      <c r="AV164" s="184"/>
      <c r="AW164" s="184"/>
      <c r="AX164" s="184"/>
      <c r="AY164" s="184"/>
      <c r="AZ164" s="184"/>
      <c r="BA164" s="184"/>
      <c r="BB164" s="184"/>
      <c r="BC164" s="184"/>
      <c r="BD164" s="184"/>
      <c r="BE164" s="184"/>
      <c r="BF164" s="184"/>
      <c r="BG164" s="184"/>
      <c r="BH164" s="184"/>
      <c r="BI164" s="184"/>
      <c r="BJ164" s="184"/>
      <c r="BK164" s="184"/>
      <c r="BL164" s="184"/>
      <c r="BM164" s="184"/>
      <c r="BN164" s="184"/>
      <c r="BO164" s="184"/>
      <c r="BP164" s="184"/>
      <c r="BQ164" s="184"/>
      <c r="BR164" s="184"/>
      <c r="BS164" s="184"/>
      <c r="BT164" s="184"/>
      <c r="BU164" s="184"/>
      <c r="BV164" s="184"/>
      <c r="BW164" s="184"/>
      <c r="BX164" s="184"/>
      <c r="BY164" s="184"/>
      <c r="BZ164" s="184"/>
      <c r="CA164" s="184"/>
      <c r="CB164" s="184"/>
      <c r="CC164" s="184"/>
      <c r="CD164" s="184"/>
      <c r="CE164" s="184"/>
      <c r="CF164" s="184"/>
      <c r="CG164" s="184"/>
      <c r="CH164" s="184"/>
      <c r="CI164" s="184"/>
      <c r="CJ164" s="184"/>
      <c r="CK164" s="184"/>
      <c r="CL164" s="184"/>
      <c r="CM164" s="184"/>
      <c r="CN164" s="184"/>
      <c r="CO164" s="184"/>
      <c r="CP164" s="184"/>
      <c r="CQ164" s="184"/>
      <c r="CR164" s="184"/>
      <c r="CS164" s="184"/>
      <c r="CT164" s="184"/>
      <c r="CU164" s="184"/>
      <c r="CV164" s="184"/>
      <c r="CW164" s="184"/>
      <c r="CX164" s="184"/>
      <c r="CY164" s="184"/>
      <c r="CZ164" s="184"/>
      <c r="DA164" s="184"/>
      <c r="DB164" s="184"/>
      <c r="DC164" s="184"/>
      <c r="DD164" s="184"/>
      <c r="DE164" s="184"/>
      <c r="DF164" s="184"/>
      <c r="DG164" s="184"/>
      <c r="DH164" s="184"/>
      <c r="DI164" s="184"/>
      <c r="DJ164" s="184"/>
      <c r="DK164" s="184"/>
      <c r="DL164" s="184"/>
      <c r="DM164" s="184"/>
      <c r="DN164" s="184"/>
      <c r="DO164" s="184"/>
      <c r="DP164" s="184"/>
      <c r="DQ164" s="184"/>
      <c r="DR164" s="184"/>
      <c r="DS164" s="184"/>
      <c r="DT164" s="184"/>
      <c r="DU164" s="184"/>
      <c r="DV164" s="184"/>
      <c r="DW164" s="184"/>
      <c r="DX164" s="184"/>
      <c r="DY164" s="184"/>
      <c r="DZ164" s="184"/>
      <c r="EA164" s="184"/>
      <c r="EB164" s="184"/>
      <c r="EC164" s="184"/>
      <c r="ED164" s="184"/>
      <c r="EE164" s="184"/>
      <c r="EF164" s="184"/>
      <c r="EG164" s="184"/>
      <c r="EH164" s="184"/>
      <c r="EI164" s="184"/>
      <c r="EJ164" s="184"/>
      <c r="EK164" s="184"/>
      <c r="EL164" s="184"/>
      <c r="EM164" s="184"/>
      <c r="EN164" s="184"/>
      <c r="EO164" s="184"/>
      <c r="EP164" s="184"/>
      <c r="EQ164" s="184"/>
      <c r="ER164" s="184"/>
      <c r="ES164" s="184"/>
      <c r="ET164" s="184"/>
      <c r="EU164" s="184"/>
      <c r="EV164" s="184"/>
      <c r="EW164" s="184"/>
      <c r="EX164" s="184"/>
      <c r="EY164" s="184"/>
      <c r="EZ164" s="184"/>
      <c r="FA164" s="184"/>
      <c r="FB164" s="184"/>
      <c r="FC164" s="184"/>
      <c r="FD164" s="184"/>
      <c r="FE164" s="184"/>
      <c r="FF164" s="184"/>
      <c r="FG164" s="184"/>
      <c r="FH164" s="184"/>
      <c r="FI164" s="184"/>
      <c r="FJ164" s="184"/>
      <c r="FK164" s="184"/>
      <c r="FL164" s="184"/>
      <c r="FM164" s="184"/>
      <c r="FN164" s="184"/>
      <c r="FO164" s="184"/>
      <c r="FP164" s="184"/>
      <c r="FQ164" s="184"/>
      <c r="FR164" s="184"/>
      <c r="FS164" s="184"/>
      <c r="FT164" s="184"/>
      <c r="FU164" s="184"/>
      <c r="FV164" s="184"/>
      <c r="FW164" s="184"/>
      <c r="FX164" s="184"/>
      <c r="FY164" s="184"/>
      <c r="FZ164" s="184"/>
      <c r="GA164" s="184"/>
      <c r="GB164" s="184"/>
      <c r="GC164" s="184"/>
      <c r="GD164" s="184"/>
      <c r="GE164" s="184"/>
      <c r="GF164" s="184"/>
      <c r="GG164" s="184"/>
      <c r="GH164" s="184"/>
      <c r="GI164" s="184"/>
      <c r="GJ164" s="184"/>
      <c r="GK164" s="184"/>
      <c r="GL164" s="184"/>
      <c r="GM164" s="184"/>
      <c r="GN164" s="184"/>
      <c r="GO164" s="184"/>
      <c r="GP164" s="184"/>
      <c r="GQ164" s="184"/>
      <c r="GR164" s="184"/>
      <c r="GS164" s="184"/>
      <c r="GT164" s="184"/>
      <c r="GU164" s="184"/>
      <c r="GV164" s="184"/>
      <c r="GW164" s="184"/>
      <c r="GX164" s="184"/>
      <c r="GY164" s="184"/>
      <c r="GZ164" s="184"/>
      <c r="HA164" s="184"/>
      <c r="HB164" s="184"/>
      <c r="HC164" s="184"/>
      <c r="HD164" s="184"/>
      <c r="HE164" s="184"/>
      <c r="HF164" s="184"/>
      <c r="HG164" s="184"/>
      <c r="HH164" s="184"/>
      <c r="HI164" s="184"/>
      <c r="HJ164" s="184"/>
      <c r="HK164" s="184"/>
      <c r="HL164" s="184"/>
      <c r="HM164" s="184"/>
      <c r="HN164" s="184"/>
      <c r="HO164" s="184"/>
      <c r="HP164" s="184"/>
      <c r="HQ164" s="184"/>
      <c r="HR164" s="184"/>
      <c r="HS164" s="184"/>
      <c r="HT164" s="184"/>
      <c r="HU164" s="184"/>
      <c r="HV164" s="184"/>
      <c r="HW164" s="184"/>
      <c r="HX164" s="184"/>
      <c r="HY164" s="184"/>
      <c r="HZ164" s="184"/>
      <c r="IA164" s="184"/>
      <c r="IB164" s="184"/>
      <c r="IC164" s="184"/>
      <c r="ID164" s="184"/>
      <c r="IE164" s="184"/>
      <c r="IF164" s="184"/>
      <c r="IG164" s="184"/>
      <c r="IH164" s="184"/>
      <c r="II164" s="184"/>
      <c r="IJ164" s="184"/>
      <c r="IK164" s="184"/>
      <c r="IL164" s="184"/>
      <c r="IM164" s="184"/>
      <c r="IN164" s="184"/>
      <c r="IO164" s="184"/>
      <c r="IP164" s="184"/>
      <c r="IQ164" s="184"/>
      <c r="IR164" s="184"/>
      <c r="IS164" s="184"/>
      <c r="IT164" s="184"/>
      <c r="IU164" s="184"/>
      <c r="IV164" s="184"/>
      <c r="IW164" s="184"/>
    </row>
    <row r="165" customFormat="false" ht="9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2" activeCellId="0" sqref="A2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0.15"/>
    <col collapsed="false" customWidth="true" hidden="false" outlineLevel="0" max="2" min="2" style="174" width="8.33"/>
    <col collapsed="false" customWidth="true" hidden="false" outlineLevel="0" max="3" min="3" style="174" width="7.15"/>
    <col collapsed="false" customWidth="true" hidden="false" outlineLevel="0" max="4" min="4" style="174" width="8.33"/>
    <col collapsed="false" customWidth="true" hidden="false" outlineLevel="0" max="5" min="5" style="174" width="10.15"/>
    <col collapsed="false" customWidth="false" hidden="false" outlineLevel="0" max="257" min="6" style="174" width="9.33"/>
  </cols>
  <sheetData>
    <row r="1" customFormat="false" ht="8.25" hidden="false" customHeight="false" outlineLevel="0" collapsed="false">
      <c r="A1" s="179" t="s">
        <v>178</v>
      </c>
    </row>
    <row r="3" customFormat="false" ht="8.25" hidden="false" customHeight="false" outlineLevel="0" collapsed="false">
      <c r="A3" s="174" t="s">
        <v>175</v>
      </c>
      <c r="B3" s="187" t="s">
        <v>176</v>
      </c>
      <c r="C3" s="187" t="s">
        <v>177</v>
      </c>
      <c r="D3" s="187" t="s">
        <v>32</v>
      </c>
    </row>
    <row r="4" customFormat="false" ht="8.25" hidden="true" customHeight="false" outlineLevel="0" collapsed="false">
      <c r="A4" s="181" t="n">
        <v>37105</v>
      </c>
      <c r="B4" s="180" t="n">
        <v>2346369</v>
      </c>
      <c r="C4" s="180" t="n">
        <v>0</v>
      </c>
      <c r="D4" s="180" t="n">
        <v>2346369</v>
      </c>
      <c r="E4" s="181"/>
    </row>
    <row r="5" customFormat="false" ht="8.25" hidden="true" customHeight="false" outlineLevel="0" collapsed="false">
      <c r="A5" s="181" t="n">
        <v>37106</v>
      </c>
      <c r="B5" s="180" t="n">
        <v>2188870</v>
      </c>
      <c r="C5" s="180" t="n">
        <v>0</v>
      </c>
      <c r="D5" s="180" t="n">
        <v>2188870</v>
      </c>
      <c r="E5" s="181"/>
    </row>
    <row r="6" customFormat="false" ht="8.25" hidden="true" customHeight="false" outlineLevel="0" collapsed="false">
      <c r="A6" s="181" t="n">
        <v>37109</v>
      </c>
      <c r="B6" s="180" t="n">
        <v>2225325</v>
      </c>
      <c r="C6" s="180" t="n">
        <v>0</v>
      </c>
      <c r="D6" s="180" t="n">
        <v>2225325</v>
      </c>
      <c r="E6" s="181"/>
    </row>
    <row r="7" customFormat="false" ht="8.25" hidden="true" customHeight="false" outlineLevel="0" collapsed="false">
      <c r="A7" s="181" t="n">
        <v>37110</v>
      </c>
      <c r="B7" s="180" t="n">
        <v>2124985</v>
      </c>
      <c r="C7" s="180" t="n">
        <v>0</v>
      </c>
      <c r="D7" s="180" t="n">
        <v>2124985</v>
      </c>
      <c r="E7" s="181"/>
    </row>
    <row r="8" customFormat="false" ht="8.25" hidden="true" customHeight="false" outlineLevel="0" collapsed="false">
      <c r="A8" s="181" t="n">
        <v>37111</v>
      </c>
      <c r="B8" s="180" t="n">
        <v>2145674</v>
      </c>
      <c r="C8" s="180" t="n">
        <v>0</v>
      </c>
      <c r="D8" s="180" t="n">
        <v>2145674</v>
      </c>
      <c r="E8" s="181"/>
    </row>
    <row r="9" customFormat="false" ht="8.25" hidden="true" customHeight="false" outlineLevel="0" collapsed="false">
      <c r="A9" s="181" t="n">
        <v>37112</v>
      </c>
      <c r="B9" s="180" t="n">
        <v>2094985</v>
      </c>
      <c r="C9" s="180" t="n">
        <v>89125</v>
      </c>
      <c r="D9" s="180" t="n">
        <v>2122819</v>
      </c>
      <c r="E9" s="181"/>
    </row>
    <row r="10" customFormat="false" ht="8.25" hidden="true" customHeight="false" outlineLevel="0" collapsed="false">
      <c r="A10" s="181" t="n">
        <v>37113</v>
      </c>
      <c r="B10" s="180" t="n">
        <v>2079287</v>
      </c>
      <c r="C10" s="180" t="n">
        <v>93406</v>
      </c>
      <c r="D10" s="180" t="n">
        <v>2124676</v>
      </c>
      <c r="E10" s="181"/>
    </row>
    <row r="11" customFormat="false" ht="8.25" hidden="true" customHeight="false" outlineLevel="0" collapsed="false">
      <c r="A11" s="181" t="n">
        <v>37116</v>
      </c>
      <c r="B11" s="180" t="n">
        <v>1611819</v>
      </c>
      <c r="C11" s="180" t="n">
        <v>91114</v>
      </c>
      <c r="D11" s="180" t="n">
        <v>1624772</v>
      </c>
      <c r="E11" s="181"/>
    </row>
    <row r="12" customFormat="false" ht="8.25" hidden="true" customHeight="false" outlineLevel="0" collapsed="false">
      <c r="A12" s="181" t="n">
        <v>37117</v>
      </c>
      <c r="B12" s="180" t="n">
        <v>1644596</v>
      </c>
      <c r="C12" s="180" t="n">
        <v>199856</v>
      </c>
      <c r="D12" s="180" t="n">
        <v>1671632</v>
      </c>
      <c r="E12" s="181"/>
    </row>
    <row r="13" customFormat="false" ht="8.25" hidden="true" customHeight="false" outlineLevel="0" collapsed="false">
      <c r="A13" s="181" t="n">
        <v>37118</v>
      </c>
      <c r="B13" s="180" t="n">
        <v>1777097</v>
      </c>
      <c r="C13" s="180" t="n">
        <v>235752</v>
      </c>
      <c r="D13" s="180" t="n">
        <v>1807253</v>
      </c>
      <c r="E13" s="181"/>
    </row>
    <row r="14" customFormat="false" ht="8.25" hidden="true" customHeight="false" outlineLevel="0" collapsed="false">
      <c r="A14" s="181" t="n">
        <v>37119</v>
      </c>
      <c r="B14" s="180" t="n">
        <v>1743795</v>
      </c>
      <c r="C14" s="180" t="n">
        <v>230380</v>
      </c>
      <c r="D14" s="180" t="n">
        <v>1779408</v>
      </c>
      <c r="E14" s="181"/>
    </row>
    <row r="15" customFormat="false" ht="8.25" hidden="true" customHeight="false" outlineLevel="0" collapsed="false">
      <c r="A15" s="181" t="n">
        <v>37120</v>
      </c>
      <c r="B15" s="180" t="n">
        <v>1716027</v>
      </c>
      <c r="C15" s="180" t="n">
        <v>227200</v>
      </c>
      <c r="D15" s="180" t="n">
        <v>1753635</v>
      </c>
      <c r="E15" s="181"/>
    </row>
    <row r="16" customFormat="false" ht="8.25" hidden="true" customHeight="false" outlineLevel="0" collapsed="false">
      <c r="A16" s="181" t="n">
        <v>37123</v>
      </c>
      <c r="B16" s="180" t="n">
        <v>1664305</v>
      </c>
      <c r="C16" s="180" t="n">
        <v>218625</v>
      </c>
      <c r="D16" s="180" t="n">
        <v>1701884</v>
      </c>
      <c r="E16" s="181"/>
    </row>
    <row r="17" customFormat="false" ht="8.25" hidden="true" customHeight="false" outlineLevel="0" collapsed="false">
      <c r="A17" s="181" t="n">
        <v>37124</v>
      </c>
      <c r="B17" s="180" t="n">
        <v>1874522</v>
      </c>
      <c r="C17" s="180" t="n">
        <v>217562</v>
      </c>
      <c r="D17" s="180" t="n">
        <v>1904918</v>
      </c>
      <c r="E17" s="181"/>
    </row>
    <row r="18" customFormat="false" ht="8.25" hidden="true" customHeight="false" outlineLevel="0" collapsed="false">
      <c r="A18" s="181" t="n">
        <v>37125</v>
      </c>
      <c r="B18" s="180" t="n">
        <v>1748801</v>
      </c>
      <c r="C18" s="180" t="n">
        <v>15436</v>
      </c>
      <c r="D18" s="180" t="n">
        <v>1752036</v>
      </c>
      <c r="E18" s="181"/>
    </row>
    <row r="19" customFormat="false" ht="8.25" hidden="true" customHeight="false" outlineLevel="0" collapsed="false">
      <c r="A19" s="181" t="n">
        <v>37126</v>
      </c>
      <c r="B19" s="180" t="n">
        <v>1821611</v>
      </c>
      <c r="C19" s="180" t="n">
        <v>181116</v>
      </c>
      <c r="D19" s="180" t="n">
        <v>1934968</v>
      </c>
      <c r="E19" s="181"/>
    </row>
    <row r="20" customFormat="false" ht="8.25" hidden="true" customHeight="false" outlineLevel="0" collapsed="false">
      <c r="A20" s="181" t="n">
        <v>37127</v>
      </c>
      <c r="B20" s="180" t="n">
        <v>1776291</v>
      </c>
      <c r="C20" s="180" t="n">
        <v>175056</v>
      </c>
      <c r="D20" s="180" t="n">
        <v>1889856</v>
      </c>
      <c r="E20" s="181"/>
    </row>
    <row r="21" customFormat="false" ht="8.25" hidden="true" customHeight="false" outlineLevel="0" collapsed="false">
      <c r="A21" s="181" t="n">
        <v>37130</v>
      </c>
      <c r="B21" s="180" t="n">
        <v>1688411</v>
      </c>
      <c r="C21" s="180" t="n">
        <v>18470</v>
      </c>
      <c r="D21" s="180" t="n">
        <v>1695783</v>
      </c>
      <c r="E21" s="181"/>
    </row>
    <row r="22" customFormat="false" ht="8.25" hidden="true" customHeight="false" outlineLevel="0" collapsed="false">
      <c r="A22" s="181" t="n">
        <v>37131</v>
      </c>
      <c r="B22" s="180" t="n">
        <v>1648123</v>
      </c>
      <c r="C22" s="180" t="n">
        <v>0</v>
      </c>
      <c r="D22" s="180" t="n">
        <v>1648123</v>
      </c>
      <c r="E22" s="181"/>
    </row>
    <row r="23" customFormat="false" ht="8.25" hidden="true" customHeight="false" outlineLevel="0" collapsed="false">
      <c r="A23" s="181" t="n">
        <v>37132</v>
      </c>
      <c r="B23" s="180" t="n">
        <v>1788488</v>
      </c>
      <c r="C23" s="180" t="n">
        <v>11501</v>
      </c>
      <c r="D23" s="180" t="n">
        <v>1795643</v>
      </c>
      <c r="E23" s="181"/>
    </row>
    <row r="24" customFormat="false" ht="8.25" hidden="true" customHeight="false" outlineLevel="0" collapsed="false">
      <c r="A24" s="181" t="n">
        <v>37133</v>
      </c>
      <c r="B24" s="180" t="n">
        <v>1894682</v>
      </c>
      <c r="C24" s="180" t="n">
        <v>208792</v>
      </c>
      <c r="D24" s="180" t="n">
        <v>2018097</v>
      </c>
      <c r="E24" s="181"/>
    </row>
    <row r="25" customFormat="false" ht="8.25" hidden="true" customHeight="false" outlineLevel="0" collapsed="false">
      <c r="A25" s="181" t="n">
        <v>37134</v>
      </c>
      <c r="B25" s="180" t="n">
        <v>1955089</v>
      </c>
      <c r="C25" s="180" t="n">
        <v>11215</v>
      </c>
      <c r="D25" s="180" t="n">
        <v>1956700</v>
      </c>
      <c r="E25" s="181"/>
    </row>
    <row r="26" customFormat="false" ht="8.25" hidden="true" customHeight="false" outlineLevel="0" collapsed="false">
      <c r="A26" s="181" t="n">
        <v>37138</v>
      </c>
      <c r="B26" s="180" t="n">
        <v>1973918</v>
      </c>
      <c r="C26" s="180" t="n">
        <v>87818</v>
      </c>
      <c r="D26" s="180" t="n">
        <v>2024788</v>
      </c>
      <c r="E26" s="181"/>
    </row>
    <row r="27" customFormat="false" ht="8.25" hidden="true" customHeight="false" outlineLevel="0" collapsed="false">
      <c r="A27" s="181" t="n">
        <v>37139</v>
      </c>
      <c r="B27" s="180" t="n">
        <v>1973918</v>
      </c>
      <c r="C27" s="180" t="n">
        <v>175766</v>
      </c>
      <c r="D27" s="180" t="n">
        <v>2024788</v>
      </c>
      <c r="E27" s="181"/>
    </row>
    <row r="28" customFormat="false" ht="8.25" hidden="true" customHeight="false" outlineLevel="0" collapsed="false">
      <c r="A28" s="181" t="n">
        <v>37140</v>
      </c>
      <c r="B28" s="180" t="n">
        <v>850299</v>
      </c>
      <c r="C28" s="180" t="n">
        <v>178332</v>
      </c>
      <c r="D28" s="180" t="n">
        <v>918272</v>
      </c>
      <c r="E28" s="181"/>
    </row>
    <row r="29" customFormat="false" ht="8.25" hidden="true" customHeight="false" outlineLevel="0" collapsed="false">
      <c r="A29" s="181" t="n">
        <v>37141</v>
      </c>
      <c r="B29" s="180" t="n">
        <v>995491</v>
      </c>
      <c r="C29" s="180" t="n">
        <v>184335</v>
      </c>
      <c r="D29" s="180" t="n">
        <v>1095875</v>
      </c>
      <c r="E29" s="181"/>
    </row>
    <row r="30" customFormat="false" ht="8.25" hidden="true" customHeight="false" outlineLevel="0" collapsed="false">
      <c r="A30" s="181" t="n">
        <v>37144</v>
      </c>
      <c r="B30" s="180" t="n">
        <v>1216305</v>
      </c>
      <c r="C30" s="180" t="n">
        <v>178635</v>
      </c>
      <c r="D30" s="180" t="n">
        <v>1305412</v>
      </c>
      <c r="E30" s="181"/>
    </row>
    <row r="31" customFormat="false" ht="8.25" hidden="true" customHeight="false" outlineLevel="0" collapsed="false">
      <c r="A31" s="181" t="n">
        <v>37146</v>
      </c>
      <c r="B31" s="180" t="n">
        <v>1255926</v>
      </c>
      <c r="C31" s="180" t="n">
        <v>178635</v>
      </c>
      <c r="D31" s="180" t="n">
        <v>1343274</v>
      </c>
    </row>
    <row r="32" customFormat="false" ht="8.25" hidden="true" customHeight="false" outlineLevel="0" collapsed="false">
      <c r="A32" s="181" t="n">
        <v>37147</v>
      </c>
      <c r="B32" s="180" t="n">
        <v>1323775</v>
      </c>
      <c r="C32" s="180" t="n">
        <v>188977</v>
      </c>
      <c r="D32" s="180" t="n">
        <v>1420686</v>
      </c>
    </row>
    <row r="33" customFormat="false" ht="8.25" hidden="true" customHeight="false" outlineLevel="0" collapsed="false">
      <c r="A33" s="181" t="n">
        <v>37148</v>
      </c>
      <c r="B33" s="180" t="n">
        <v>1378447</v>
      </c>
      <c r="C33" s="180" t="n">
        <v>195228</v>
      </c>
      <c r="D33" s="180" t="n">
        <v>1471332</v>
      </c>
    </row>
    <row r="34" customFormat="false" ht="8.25" hidden="true" customHeight="false" outlineLevel="0" collapsed="false">
      <c r="A34" s="181" t="n">
        <v>37151</v>
      </c>
      <c r="B34" s="180" t="n">
        <v>1308291</v>
      </c>
      <c r="C34" s="180" t="n">
        <v>162123</v>
      </c>
      <c r="D34" s="180" t="n">
        <v>1386316</v>
      </c>
    </row>
    <row r="35" customFormat="false" ht="8.25" hidden="true" customHeight="false" outlineLevel="0" collapsed="false">
      <c r="A35" s="181" t="n">
        <v>37152</v>
      </c>
      <c r="B35" s="180" t="n">
        <v>1524084</v>
      </c>
      <c r="C35" s="180" t="n">
        <v>76340</v>
      </c>
      <c r="D35" s="180" t="n">
        <v>1559652</v>
      </c>
    </row>
    <row r="36" customFormat="false" ht="8.25" hidden="true" customHeight="false" outlineLevel="0" collapsed="false">
      <c r="A36" s="181" t="n">
        <v>37153</v>
      </c>
      <c r="B36" s="180" t="n">
        <v>1336349</v>
      </c>
      <c r="C36" s="180" t="n">
        <v>177127</v>
      </c>
      <c r="D36" s="180" t="n">
        <v>1478968</v>
      </c>
    </row>
    <row r="37" customFormat="false" ht="8.25" hidden="true" customHeight="false" outlineLevel="0" collapsed="false">
      <c r="A37" s="181" t="n">
        <v>37154</v>
      </c>
      <c r="B37" s="180" t="n">
        <v>1268363</v>
      </c>
      <c r="C37" s="180" t="n">
        <v>171181</v>
      </c>
      <c r="D37" s="180" t="n">
        <v>1399296</v>
      </c>
    </row>
    <row r="38" customFormat="false" ht="8.25" hidden="true" customHeight="false" outlineLevel="0" collapsed="false">
      <c r="A38" s="181" t="n">
        <v>37155</v>
      </c>
      <c r="B38" s="180" t="n">
        <v>1211328</v>
      </c>
      <c r="C38" s="180" t="n">
        <v>171048</v>
      </c>
      <c r="D38" s="180" t="n">
        <v>1343675</v>
      </c>
    </row>
    <row r="39" customFormat="false" ht="8.25" hidden="true" customHeight="false" outlineLevel="0" collapsed="false">
      <c r="A39" s="181" t="n">
        <v>37158</v>
      </c>
      <c r="B39" s="180" t="n">
        <v>1507055</v>
      </c>
      <c r="C39" s="180" t="n">
        <v>292917</v>
      </c>
      <c r="D39" s="180" t="n">
        <v>1773048</v>
      </c>
    </row>
    <row r="40" customFormat="false" ht="8.25" hidden="true" customHeight="false" outlineLevel="0" collapsed="false">
      <c r="A40" s="181" t="n">
        <v>37159</v>
      </c>
      <c r="B40" s="180" t="n">
        <v>1350778</v>
      </c>
      <c r="C40" s="180" t="n">
        <v>66536</v>
      </c>
      <c r="D40" s="180" t="n">
        <v>1494675</v>
      </c>
    </row>
    <row r="41" customFormat="false" ht="8.25" hidden="true" customHeight="false" outlineLevel="0" collapsed="false">
      <c r="A41" s="181" t="n">
        <v>37160</v>
      </c>
      <c r="B41" s="180" t="n">
        <v>1365565</v>
      </c>
      <c r="C41" s="180" t="n">
        <v>249445</v>
      </c>
      <c r="D41" s="180" t="n">
        <v>1585881</v>
      </c>
    </row>
    <row r="42" customFormat="false" ht="8.25" hidden="true" customHeight="false" outlineLevel="0" collapsed="false">
      <c r="A42" s="181" t="n">
        <v>37161</v>
      </c>
      <c r="B42" s="180" t="n">
        <v>1406354</v>
      </c>
      <c r="C42" s="180" t="n">
        <v>256233</v>
      </c>
      <c r="D42" s="180" t="n">
        <v>1647277</v>
      </c>
    </row>
    <row r="43" customFormat="false" ht="8.25" hidden="true" customHeight="false" outlineLevel="0" collapsed="false">
      <c r="A43" s="181" t="n">
        <v>37162</v>
      </c>
      <c r="B43" s="180" t="n">
        <v>1483992</v>
      </c>
      <c r="C43" s="180" t="n">
        <v>256028</v>
      </c>
      <c r="D43" s="180" t="n">
        <v>1711306</v>
      </c>
    </row>
    <row r="44" customFormat="false" ht="8.25" hidden="true" customHeight="false" outlineLevel="0" collapsed="false">
      <c r="A44" s="181" t="n">
        <v>37165</v>
      </c>
      <c r="B44" s="180" t="n">
        <v>1438638</v>
      </c>
      <c r="C44" s="180" t="n">
        <v>13047</v>
      </c>
      <c r="D44" s="180" t="n">
        <v>1443693</v>
      </c>
    </row>
    <row r="45" customFormat="false" ht="8.25" hidden="true" customHeight="false" outlineLevel="0" collapsed="false">
      <c r="A45" s="181" t="n">
        <v>37166</v>
      </c>
      <c r="B45" s="180" t="n">
        <v>1284451</v>
      </c>
      <c r="C45" s="180" t="n">
        <v>168294</v>
      </c>
      <c r="D45" s="180" t="n">
        <v>1399647</v>
      </c>
    </row>
    <row r="46" customFormat="false" ht="8.25" hidden="true" customHeight="false" outlineLevel="0" collapsed="false">
      <c r="A46" s="181" t="n">
        <v>37167</v>
      </c>
      <c r="B46" s="180" t="n">
        <v>554984</v>
      </c>
      <c r="C46" s="180" t="n">
        <v>200018</v>
      </c>
      <c r="D46" s="180" t="n">
        <v>455999</v>
      </c>
    </row>
    <row r="47" customFormat="false" ht="8.25" hidden="true" customHeight="false" outlineLevel="0" collapsed="false">
      <c r="A47" s="181" t="n">
        <v>37168</v>
      </c>
      <c r="B47" s="180" t="n">
        <v>632764</v>
      </c>
      <c r="C47" s="180" t="n">
        <v>207064</v>
      </c>
      <c r="D47" s="180" t="n">
        <v>513338</v>
      </c>
    </row>
    <row r="48" customFormat="false" ht="8.25" hidden="true" customHeight="false" outlineLevel="0" collapsed="false">
      <c r="A48" s="181" t="n">
        <v>37169</v>
      </c>
      <c r="B48" s="180" t="n">
        <v>490476</v>
      </c>
      <c r="C48" s="180" t="n">
        <v>26644</v>
      </c>
      <c r="D48" s="180" t="n">
        <v>476734</v>
      </c>
    </row>
    <row r="49" customFormat="false" ht="8.25" hidden="true" customHeight="false" outlineLevel="0" collapsed="false">
      <c r="A49" s="181" t="n">
        <v>37172</v>
      </c>
      <c r="B49" s="180" t="n">
        <v>559630</v>
      </c>
      <c r="C49" s="180" t="n">
        <v>84475</v>
      </c>
      <c r="D49" s="180" t="n">
        <v>580179</v>
      </c>
    </row>
    <row r="50" customFormat="false" ht="8.25" hidden="true" customHeight="false" outlineLevel="0" collapsed="false">
      <c r="A50" s="181" t="n">
        <v>37173</v>
      </c>
      <c r="B50" s="180" t="n">
        <v>515339</v>
      </c>
      <c r="C50" s="180" t="n">
        <v>66890</v>
      </c>
      <c r="D50" s="180" t="n">
        <v>542774</v>
      </c>
    </row>
    <row r="51" customFormat="false" ht="8.25" hidden="true" customHeight="false" outlineLevel="0" collapsed="false">
      <c r="A51" s="181" t="n">
        <v>37174</v>
      </c>
      <c r="B51" s="180" t="n">
        <v>495302</v>
      </c>
      <c r="C51" s="180" t="n">
        <v>206736</v>
      </c>
      <c r="D51" s="180" t="n">
        <v>551578</v>
      </c>
    </row>
    <row r="52" customFormat="false" ht="8.25" hidden="true" customHeight="false" outlineLevel="0" collapsed="false">
      <c r="A52" s="181" t="n">
        <v>37175</v>
      </c>
      <c r="B52" s="180" t="n">
        <v>538061</v>
      </c>
      <c r="C52" s="180" t="n">
        <v>184786</v>
      </c>
      <c r="D52" s="180" t="n">
        <v>610523</v>
      </c>
    </row>
    <row r="53" customFormat="false" ht="8.25" hidden="true" customHeight="false" outlineLevel="0" collapsed="false">
      <c r="A53" s="181" t="n">
        <v>37176</v>
      </c>
      <c r="B53" s="180" t="n">
        <v>602751</v>
      </c>
      <c r="C53" s="180" t="n">
        <v>169216</v>
      </c>
      <c r="D53" s="180" t="n">
        <v>683323</v>
      </c>
    </row>
    <row r="54" customFormat="false" ht="8.25" hidden="true" customHeight="false" outlineLevel="0" collapsed="false">
      <c r="A54" s="181" t="n">
        <v>37179</v>
      </c>
      <c r="B54" s="180" t="n">
        <v>580128</v>
      </c>
      <c r="C54" s="180" t="n">
        <v>89178</v>
      </c>
      <c r="D54" s="180" t="n">
        <v>620210</v>
      </c>
    </row>
    <row r="55" customFormat="false" ht="8.25" hidden="true" customHeight="false" outlineLevel="0" collapsed="false">
      <c r="A55" s="181" t="n">
        <v>37180</v>
      </c>
      <c r="B55" s="180" t="n">
        <v>513093</v>
      </c>
      <c r="C55" s="180" t="n">
        <v>118142</v>
      </c>
      <c r="D55" s="180" t="n">
        <v>508063</v>
      </c>
    </row>
    <row r="56" customFormat="false" ht="8.25" hidden="true" customHeight="false" outlineLevel="0" collapsed="false">
      <c r="A56" s="181" t="n">
        <v>37181</v>
      </c>
      <c r="B56" s="180" t="n">
        <v>580584</v>
      </c>
      <c r="C56" s="180" t="n">
        <v>116719</v>
      </c>
      <c r="D56" s="180" t="n">
        <v>654376</v>
      </c>
    </row>
    <row r="57" customFormat="false" ht="8.25" hidden="true" customHeight="false" outlineLevel="0" collapsed="false">
      <c r="A57" s="181" t="n">
        <v>37182</v>
      </c>
      <c r="B57" s="180" t="n">
        <v>548558</v>
      </c>
      <c r="C57" s="180" t="n">
        <v>193706</v>
      </c>
      <c r="D57" s="180" t="n">
        <v>641275</v>
      </c>
    </row>
    <row r="58" customFormat="false" ht="8.25" hidden="true" customHeight="false" outlineLevel="0" collapsed="false">
      <c r="A58" s="181" t="n">
        <v>37183</v>
      </c>
      <c r="B58" s="180" t="n">
        <v>534120</v>
      </c>
      <c r="C58" s="180" t="n">
        <v>229094</v>
      </c>
      <c r="D58" s="180" t="n">
        <v>590621</v>
      </c>
    </row>
    <row r="59" customFormat="false" ht="8.25" hidden="true" customHeight="false" outlineLevel="0" collapsed="false">
      <c r="A59" s="181" t="n">
        <v>37186</v>
      </c>
      <c r="B59" s="180" t="n">
        <v>596225</v>
      </c>
      <c r="C59" s="180" t="n">
        <v>250266</v>
      </c>
      <c r="D59" s="180" t="n">
        <v>552601</v>
      </c>
    </row>
    <row r="60" customFormat="false" ht="8.25" hidden="true" customHeight="false" outlineLevel="0" collapsed="false">
      <c r="A60" s="181" t="n">
        <v>37187</v>
      </c>
      <c r="B60" s="180" t="n">
        <v>555530</v>
      </c>
      <c r="C60" s="180" t="n">
        <v>167130</v>
      </c>
      <c r="D60" s="180" t="n">
        <v>621551</v>
      </c>
    </row>
    <row r="61" customFormat="false" ht="8.25" hidden="true" customHeight="false" outlineLevel="0" collapsed="false">
      <c r="A61" s="181" t="n">
        <v>37188</v>
      </c>
      <c r="B61" s="180" t="n">
        <v>578453</v>
      </c>
      <c r="C61" s="180" t="n">
        <v>109855</v>
      </c>
      <c r="D61" s="180" t="n">
        <v>580196</v>
      </c>
    </row>
    <row r="62" customFormat="false" ht="8.25" hidden="true" customHeight="false" outlineLevel="0" collapsed="false">
      <c r="A62" s="181" t="n">
        <v>37189</v>
      </c>
      <c r="B62" s="180" t="n">
        <v>566703</v>
      </c>
      <c r="C62" s="180" t="n">
        <v>105129</v>
      </c>
      <c r="D62" s="180" t="n">
        <v>564393</v>
      </c>
    </row>
    <row r="63" customFormat="false" ht="8.25" hidden="true" customHeight="false" outlineLevel="0" collapsed="false">
      <c r="A63" s="181" t="n">
        <v>37190</v>
      </c>
      <c r="B63" s="180" t="n">
        <v>580917</v>
      </c>
      <c r="C63" s="180" t="n">
        <v>0</v>
      </c>
      <c r="D63" s="180" t="n">
        <v>580917</v>
      </c>
    </row>
    <row r="64" customFormat="false" ht="8.25" hidden="true" customHeight="false" outlineLevel="0" collapsed="false">
      <c r="A64" s="181" t="n">
        <v>37193</v>
      </c>
      <c r="B64" s="180" t="n">
        <v>595709</v>
      </c>
      <c r="C64" s="180" t="n">
        <v>161855</v>
      </c>
      <c r="D64" s="180" t="n">
        <v>609024</v>
      </c>
    </row>
    <row r="65" customFormat="false" ht="8.25" hidden="true" customHeight="false" outlineLevel="0" collapsed="false">
      <c r="A65" s="181" t="n">
        <v>37194</v>
      </c>
      <c r="B65" s="180" t="n">
        <v>625084</v>
      </c>
      <c r="C65" s="180" t="n">
        <v>160900</v>
      </c>
      <c r="D65" s="180" t="n">
        <v>606918</v>
      </c>
    </row>
    <row r="66" customFormat="false" ht="8.25" hidden="true" customHeight="false" outlineLevel="0" collapsed="false">
      <c r="A66" s="181" t="n">
        <v>37195</v>
      </c>
      <c r="B66" s="180" t="n">
        <v>625364</v>
      </c>
      <c r="C66" s="180" t="n">
        <v>21529</v>
      </c>
      <c r="D66" s="180" t="n">
        <v>625364</v>
      </c>
    </row>
    <row r="67" customFormat="false" ht="8.25" hidden="true" customHeight="false" outlineLevel="0" collapsed="false">
      <c r="A67" s="181" t="n">
        <v>37196</v>
      </c>
      <c r="B67" s="180" t="n">
        <v>407821</v>
      </c>
      <c r="C67" s="180" t="n">
        <v>105873</v>
      </c>
      <c r="D67" s="180" t="n">
        <v>390990</v>
      </c>
    </row>
    <row r="68" customFormat="false" ht="8.25" hidden="true" customHeight="false" outlineLevel="0" collapsed="false">
      <c r="A68" s="181" t="n">
        <v>37197</v>
      </c>
      <c r="B68" s="180" t="n">
        <v>409054</v>
      </c>
      <c r="C68" s="180" t="n">
        <v>49989</v>
      </c>
      <c r="D68" s="180" t="n">
        <v>413583</v>
      </c>
    </row>
    <row r="69" customFormat="false" ht="8.25" hidden="true" customHeight="false" outlineLevel="0" collapsed="false">
      <c r="A69" s="181" t="n">
        <v>37200</v>
      </c>
      <c r="B69" s="180" t="n">
        <v>546870</v>
      </c>
      <c r="C69" s="180" t="n">
        <v>261305</v>
      </c>
      <c r="D69" s="180" t="n">
        <v>740934</v>
      </c>
    </row>
    <row r="70" customFormat="false" ht="8.25" hidden="true" customHeight="false" outlineLevel="0" collapsed="false">
      <c r="A70" s="181" t="n">
        <v>37201</v>
      </c>
      <c r="B70" s="180" t="n">
        <v>618400</v>
      </c>
      <c r="C70" s="180" t="n">
        <v>283409</v>
      </c>
      <c r="D70" s="180" t="n">
        <v>855367</v>
      </c>
    </row>
    <row r="71" customFormat="false" ht="8.25" hidden="true" customHeight="false" outlineLevel="0" collapsed="false">
      <c r="A71" s="181" t="n">
        <v>37202</v>
      </c>
      <c r="B71" s="180" t="n">
        <v>559293</v>
      </c>
      <c r="C71" s="180" t="n">
        <v>241141</v>
      </c>
      <c r="D71" s="180" t="n">
        <v>747592</v>
      </c>
    </row>
    <row r="72" customFormat="false" ht="8.25" hidden="true" customHeight="false" outlineLevel="0" collapsed="false">
      <c r="A72" s="181" t="n">
        <v>37203</v>
      </c>
      <c r="B72" s="180" t="n">
        <v>566614</v>
      </c>
      <c r="C72" s="180" t="n">
        <v>248951</v>
      </c>
      <c r="D72" s="180" t="n">
        <v>759008</v>
      </c>
    </row>
    <row r="73" customFormat="false" ht="8.25" hidden="true" customHeight="false" outlineLevel="0" collapsed="false">
      <c r="A73" s="181" t="n">
        <v>37204</v>
      </c>
      <c r="B73" s="180" t="n">
        <v>582274</v>
      </c>
      <c r="C73" s="180" t="n">
        <v>112543</v>
      </c>
      <c r="D73" s="180" t="n">
        <v>673397</v>
      </c>
    </row>
    <row r="74" customFormat="false" ht="8.25" hidden="true" customHeight="false" outlineLevel="0" collapsed="false">
      <c r="A74" s="181" t="n">
        <v>37207</v>
      </c>
      <c r="B74" s="180" t="n">
        <v>728022</v>
      </c>
      <c r="C74" s="180" t="n">
        <v>238102</v>
      </c>
      <c r="D74" s="180" t="n">
        <v>953205</v>
      </c>
    </row>
    <row r="75" customFormat="false" ht="8.25" hidden="true" customHeight="false" outlineLevel="0" collapsed="false">
      <c r="A75" s="181" t="n">
        <v>37208</v>
      </c>
      <c r="B75" s="180" t="n">
        <v>618940</v>
      </c>
      <c r="C75" s="180" t="n">
        <v>242383</v>
      </c>
      <c r="D75" s="180" t="n">
        <v>808640</v>
      </c>
    </row>
    <row r="76" customFormat="false" ht="8.25" hidden="true" customHeight="false" outlineLevel="0" collapsed="false">
      <c r="A76" s="181" t="n">
        <v>37209</v>
      </c>
      <c r="B76" s="180" t="n">
        <v>690967</v>
      </c>
      <c r="C76" s="180" t="n">
        <v>371495</v>
      </c>
      <c r="D76" s="180" t="n">
        <v>1019463</v>
      </c>
    </row>
    <row r="77" customFormat="false" ht="8.25" hidden="true" customHeight="false" outlineLevel="0" collapsed="false">
      <c r="A77" s="181" t="n">
        <v>37210</v>
      </c>
      <c r="B77" s="180" t="n">
        <v>728217</v>
      </c>
      <c r="C77" s="180" t="n">
        <v>89160</v>
      </c>
      <c r="D77" s="180" t="n">
        <v>794310</v>
      </c>
    </row>
    <row r="78" customFormat="false" ht="8.25" hidden="true" customHeight="false" outlineLevel="0" collapsed="false">
      <c r="A78" s="181" t="n">
        <v>37211</v>
      </c>
      <c r="B78" s="180" t="n">
        <v>629777</v>
      </c>
      <c r="C78" s="180" t="n">
        <v>91761</v>
      </c>
      <c r="D78" s="180" t="n">
        <v>683206</v>
      </c>
    </row>
    <row r="79" customFormat="false" ht="8.25" hidden="true" customHeight="false" outlineLevel="0" collapsed="false">
      <c r="A79" s="181" t="n">
        <v>37214</v>
      </c>
      <c r="B79" s="180" t="n">
        <v>450432</v>
      </c>
      <c r="C79" s="180" t="n">
        <v>73633</v>
      </c>
      <c r="D79" s="180" t="n">
        <v>463600</v>
      </c>
    </row>
    <row r="80" customFormat="false" ht="8.25" hidden="true" customHeight="false" outlineLevel="0" collapsed="false">
      <c r="A80" s="181" t="n">
        <v>37215</v>
      </c>
      <c r="B80" s="180" t="n">
        <v>516967</v>
      </c>
      <c r="C80" s="180" t="n">
        <v>207174</v>
      </c>
      <c r="D80" s="180" t="n">
        <v>648405</v>
      </c>
    </row>
    <row r="81" customFormat="false" ht="8.25" hidden="true" customHeight="false" outlineLevel="0" collapsed="false">
      <c r="A81" s="181" t="n">
        <v>37216</v>
      </c>
      <c r="B81" s="180" t="n">
        <v>681358</v>
      </c>
      <c r="C81" s="180" t="n">
        <v>73108</v>
      </c>
      <c r="D81" s="180" t="n">
        <v>731807</v>
      </c>
    </row>
    <row r="82" customFormat="false" ht="8.25" hidden="true" customHeight="false" outlineLevel="0" collapsed="false">
      <c r="A82" s="181" t="n">
        <v>37221</v>
      </c>
      <c r="B82" s="180" t="n">
        <v>729554</v>
      </c>
      <c r="C82" s="180" t="n">
        <v>0</v>
      </c>
      <c r="D82" s="180" t="n">
        <v>729554</v>
      </c>
    </row>
    <row r="83" customFormat="false" ht="8.25" hidden="true" customHeight="false" outlineLevel="0" collapsed="false">
      <c r="A83" s="181" t="n">
        <v>37222</v>
      </c>
      <c r="B83" s="180" t="n">
        <v>776344</v>
      </c>
      <c r="C83" s="180" t="n">
        <v>0</v>
      </c>
      <c r="D83" s="180" t="n">
        <v>776344</v>
      </c>
    </row>
    <row r="84" customFormat="false" ht="8.25" hidden="true" customHeight="false" outlineLevel="0" collapsed="false">
      <c r="A84" s="181" t="n">
        <v>37223</v>
      </c>
      <c r="B84" s="180" t="n">
        <v>918458</v>
      </c>
      <c r="C84" s="180" t="n">
        <v>0</v>
      </c>
      <c r="D84" s="180" t="n">
        <v>918458</v>
      </c>
    </row>
    <row r="85" customFormat="false" ht="8.25" hidden="true" customHeight="false" outlineLevel="0" collapsed="false">
      <c r="A85" s="181" t="n">
        <v>37224</v>
      </c>
      <c r="B85" s="180" t="n">
        <v>913348</v>
      </c>
      <c r="C85" s="180" t="n">
        <v>115680</v>
      </c>
      <c r="D85" s="180" t="n">
        <v>1006161</v>
      </c>
    </row>
    <row r="86" customFormat="false" ht="8.25" hidden="true" customHeight="false" outlineLevel="0" collapsed="false">
      <c r="A86" s="181" t="n">
        <v>37225</v>
      </c>
      <c r="B86" s="180" t="n">
        <v>980641</v>
      </c>
      <c r="C86" s="180" t="n">
        <v>133559</v>
      </c>
      <c r="D86" s="180" t="n">
        <v>1088013</v>
      </c>
    </row>
    <row r="87" customFormat="false" ht="8.25" hidden="false" customHeight="false" outlineLevel="0" collapsed="false">
      <c r="A87" s="181" t="n">
        <v>37228</v>
      </c>
      <c r="B87" s="180" t="n">
        <v>589757</v>
      </c>
      <c r="C87" s="180" t="n">
        <v>40250</v>
      </c>
      <c r="D87" s="180" t="n">
        <v>612067</v>
      </c>
    </row>
    <row r="88" customFormat="false" ht="8.25" hidden="false" customHeight="false" outlineLevel="0" collapsed="false">
      <c r="A88" s="181" t="n">
        <v>37229</v>
      </c>
      <c r="B88" s="180" t="n">
        <v>511250</v>
      </c>
      <c r="C88" s="180" t="n">
        <v>102060</v>
      </c>
      <c r="D88" s="180" t="n">
        <v>548295</v>
      </c>
    </row>
    <row r="89" customFormat="false" ht="8.25" hidden="false" customHeight="false" outlineLevel="0" collapsed="false">
      <c r="A89" s="181" t="n">
        <v>37230</v>
      </c>
      <c r="B89" s="180" t="n">
        <v>508541</v>
      </c>
      <c r="C89" s="180" t="n">
        <v>138638</v>
      </c>
      <c r="D89" s="180" t="n">
        <v>596458</v>
      </c>
    </row>
    <row r="90" customFormat="false" ht="8.25" hidden="false" customHeight="false" outlineLevel="0" collapsed="false">
      <c r="A90" s="181" t="n">
        <v>37231</v>
      </c>
      <c r="B90" s="180" t="n">
        <v>529505</v>
      </c>
      <c r="C90" s="180" t="n">
        <v>157877</v>
      </c>
      <c r="D90" s="180" t="n">
        <v>657434</v>
      </c>
    </row>
    <row r="91" customFormat="false" ht="8.25" hidden="false" customHeight="false" outlineLevel="0" collapsed="false">
      <c r="A91" s="181" t="n">
        <v>37232</v>
      </c>
      <c r="B91" s="180" t="n">
        <v>484805</v>
      </c>
      <c r="C91" s="180" t="n">
        <v>128411</v>
      </c>
      <c r="D91" s="180" t="n">
        <v>582765</v>
      </c>
    </row>
    <row r="92" customFormat="false" ht="8.25" hidden="false" customHeight="false" outlineLevel="0" collapsed="false">
      <c r="A92" s="181" t="n">
        <v>37235</v>
      </c>
      <c r="B92" s="180" t="n">
        <v>346165</v>
      </c>
      <c r="C92" s="180" t="n">
        <v>150060</v>
      </c>
      <c r="D92" s="180" t="n">
        <v>390093</v>
      </c>
    </row>
    <row r="93" customFormat="false" ht="8.25" hidden="false" customHeight="false" outlineLevel="0" collapsed="false">
      <c r="A93" s="181" t="n">
        <v>37236</v>
      </c>
      <c r="B93" s="180" t="n">
        <v>490929</v>
      </c>
      <c r="C93" s="180" t="n">
        <v>164620</v>
      </c>
      <c r="D93" s="180" t="n">
        <v>626061</v>
      </c>
    </row>
    <row r="94" customFormat="false" ht="8.25" hidden="false" customHeight="false" outlineLevel="0" collapsed="false">
      <c r="A94" s="181" t="n">
        <v>37237</v>
      </c>
      <c r="B94" s="180" t="n">
        <v>527434</v>
      </c>
      <c r="C94" s="180" t="n">
        <v>335675</v>
      </c>
      <c r="D94" s="180" t="n">
        <v>809776</v>
      </c>
    </row>
    <row r="95" customFormat="false" ht="8.25" hidden="false" customHeight="false" outlineLevel="0" collapsed="false">
      <c r="A95" s="181" t="n">
        <v>37238</v>
      </c>
      <c r="B95" s="180" t="n">
        <v>390067</v>
      </c>
      <c r="C95" s="180" t="n">
        <v>277123</v>
      </c>
      <c r="D95" s="180" t="n">
        <v>609705</v>
      </c>
    </row>
    <row r="96" customFormat="false" ht="8.25" hidden="false" customHeight="false" outlineLevel="0" collapsed="false">
      <c r="A96" s="181" t="n">
        <v>37239</v>
      </c>
      <c r="B96" s="180" t="n">
        <v>301541</v>
      </c>
      <c r="C96" s="180" t="n">
        <v>283690</v>
      </c>
      <c r="D96" s="180" t="n">
        <v>441246</v>
      </c>
    </row>
    <row r="97" customFormat="false" ht="8.25" hidden="false" customHeight="false" outlineLevel="0" collapsed="false">
      <c r="A97" s="181" t="n">
        <v>37242</v>
      </c>
      <c r="B97" s="180" t="n">
        <v>410206</v>
      </c>
      <c r="C97" s="180" t="n">
        <v>134457</v>
      </c>
      <c r="D97" s="180" t="n">
        <v>504708</v>
      </c>
    </row>
    <row r="98" customFormat="false" ht="8.25" hidden="false" customHeight="false" outlineLevel="0" collapsed="false">
      <c r="A98" s="181" t="n">
        <v>37243</v>
      </c>
      <c r="B98" s="180" t="n">
        <v>407381</v>
      </c>
      <c r="C98" s="180" t="n">
        <v>0</v>
      </c>
      <c r="D98" s="180" t="n">
        <v>407381</v>
      </c>
    </row>
    <row r="99" customFormat="false" ht="8.25" hidden="false" customHeight="false" outlineLevel="0" collapsed="false">
      <c r="A99" s="181" t="n">
        <v>37244</v>
      </c>
      <c r="B99" s="180" t="n">
        <v>453176</v>
      </c>
      <c r="C99" s="180" t="n">
        <v>0</v>
      </c>
      <c r="D99" s="180" t="n">
        <v>453176</v>
      </c>
    </row>
    <row r="100" customFormat="false" ht="8.25" hidden="false" customHeight="false" outlineLevel="0" collapsed="false">
      <c r="A100" s="181" t="n">
        <v>37245</v>
      </c>
      <c r="B100" s="180" t="n">
        <v>502348</v>
      </c>
      <c r="C100" s="180" t="n">
        <v>0</v>
      </c>
      <c r="D100" s="180" t="n">
        <v>502348</v>
      </c>
    </row>
    <row r="101" customFormat="false" ht="8.25" hidden="false" customHeight="false" outlineLevel="0" collapsed="false">
      <c r="A101" s="181" t="n">
        <v>37246</v>
      </c>
      <c r="B101" s="180" t="n">
        <v>348234</v>
      </c>
      <c r="C101" s="180" t="n">
        <v>0</v>
      </c>
      <c r="D101" s="180" t="n">
        <v>348234</v>
      </c>
    </row>
    <row r="102" customFormat="false" ht="8.25" hidden="false" customHeight="false" outlineLevel="0" collapsed="false">
      <c r="A102" s="181" t="n">
        <v>37249</v>
      </c>
      <c r="B102" s="180" t="n">
        <v>347552</v>
      </c>
      <c r="C102" s="180" t="n">
        <v>0</v>
      </c>
      <c r="D102" s="180" t="n">
        <v>347552</v>
      </c>
    </row>
    <row r="103" customFormat="false" ht="8.25" hidden="false" customHeight="false" outlineLevel="0" collapsed="false">
      <c r="A103" s="181" t="n">
        <v>37251</v>
      </c>
      <c r="B103" s="180" t="n">
        <v>305387</v>
      </c>
      <c r="C103" s="180" t="n">
        <v>0</v>
      </c>
      <c r="D103" s="180" t="n">
        <v>305387</v>
      </c>
    </row>
    <row r="104" customFormat="false" ht="8.25" hidden="false" customHeight="false" outlineLevel="0" collapsed="false">
      <c r="A104" s="181" t="n">
        <v>37252</v>
      </c>
      <c r="B104" s="180" t="n">
        <v>532631</v>
      </c>
      <c r="C104" s="180" t="n">
        <v>0</v>
      </c>
      <c r="D104" s="180" t="n">
        <v>532631</v>
      </c>
    </row>
    <row r="105" customFormat="false" ht="8.25" hidden="false" customHeight="false" outlineLevel="0" collapsed="false">
      <c r="A105" s="181" t="n">
        <v>37253</v>
      </c>
      <c r="B105" s="180" t="n">
        <v>464946</v>
      </c>
      <c r="C105" s="180" t="n">
        <v>0</v>
      </c>
      <c r="D105" s="180" t="n">
        <v>464946</v>
      </c>
    </row>
    <row r="106" customFormat="false" ht="8.25" hidden="false" customHeight="false" outlineLevel="0" collapsed="false">
      <c r="B106" s="180"/>
      <c r="C106" s="180"/>
      <c r="D106" s="180"/>
    </row>
    <row r="107" customFormat="false" ht="8.25" hidden="false" customHeight="false" outlineLevel="0" collapsed="false">
      <c r="B107" s="180"/>
      <c r="C107" s="180"/>
      <c r="D107" s="180"/>
    </row>
    <row r="108" customFormat="false" ht="8.25" hidden="false" customHeight="false" outlineLevel="0" collapsed="false">
      <c r="B108" s="180"/>
      <c r="C108" s="180"/>
      <c r="D108" s="180"/>
    </row>
    <row r="109" customFormat="false" ht="8.25" hidden="false" customHeight="false" outlineLevel="0" collapsed="false">
      <c r="B109" s="180"/>
      <c r="C109" s="180"/>
      <c r="D109" s="180"/>
    </row>
    <row r="110" customFormat="false" ht="8.25" hidden="false" customHeight="false" outlineLevel="0" collapsed="false">
      <c r="B110" s="180"/>
      <c r="C110" s="180"/>
      <c r="D110" s="180"/>
    </row>
    <row r="111" customFormat="false" ht="8.25" hidden="false" customHeight="false" outlineLevel="0" collapsed="false">
      <c r="B111" s="180"/>
      <c r="C111" s="180"/>
      <c r="D111" s="180"/>
    </row>
    <row r="112" customFormat="false" ht="8.25" hidden="false" customHeight="false" outlineLevel="0" collapsed="false">
      <c r="B112" s="180"/>
      <c r="C112" s="180"/>
      <c r="D112" s="180"/>
    </row>
    <row r="113" customFormat="false" ht="8.25" hidden="false" customHeight="false" outlineLevel="0" collapsed="false">
      <c r="B113" s="180"/>
      <c r="C113" s="180"/>
      <c r="D113" s="180"/>
    </row>
    <row r="114" customFormat="false" ht="8.25" hidden="false" customHeight="false" outlineLevel="0" collapsed="false">
      <c r="B114" s="180"/>
      <c r="C114" s="180"/>
      <c r="D114" s="180"/>
    </row>
    <row r="115" customFormat="false" ht="8.25" hidden="false" customHeight="false" outlineLevel="0" collapsed="false">
      <c r="B115" s="180"/>
      <c r="C115" s="180"/>
      <c r="D115" s="180"/>
    </row>
    <row r="116" customFormat="false" ht="8.25" hidden="false" customHeight="false" outlineLevel="0" collapsed="false">
      <c r="B116" s="180"/>
      <c r="C116" s="180"/>
      <c r="D116" s="180"/>
    </row>
    <row r="117" customFormat="false" ht="8.25" hidden="false" customHeight="false" outlineLevel="0" collapsed="false">
      <c r="B117" s="180"/>
      <c r="C117" s="180"/>
      <c r="D117" s="180"/>
    </row>
    <row r="118" customFormat="false" ht="8.25" hidden="false" customHeight="false" outlineLevel="0" collapsed="false">
      <c r="B118" s="180"/>
      <c r="C118" s="180"/>
      <c r="D118" s="180"/>
    </row>
    <row r="119" customFormat="false" ht="8.25" hidden="false" customHeight="false" outlineLevel="0" collapsed="false">
      <c r="B119" s="180"/>
      <c r="C119" s="180"/>
      <c r="D119" s="180"/>
    </row>
    <row r="120" customFormat="false" ht="8.25" hidden="false" customHeight="false" outlineLevel="0" collapsed="false">
      <c r="B120" s="180"/>
      <c r="C120" s="180"/>
      <c r="D120" s="180"/>
    </row>
    <row r="121" customFormat="false" ht="8.25" hidden="false" customHeight="false" outlineLevel="0" collapsed="false">
      <c r="B121" s="180"/>
      <c r="C121" s="180"/>
      <c r="D121" s="180"/>
    </row>
    <row r="122" customFormat="false" ht="8.25" hidden="false" customHeight="false" outlineLevel="0" collapsed="false">
      <c r="B122" s="180"/>
      <c r="C122" s="180"/>
      <c r="D122" s="180"/>
    </row>
    <row r="123" customFormat="false" ht="8.25" hidden="false" customHeight="false" outlineLevel="0" collapsed="false">
      <c r="B123" s="180"/>
      <c r="C123" s="180"/>
      <c r="D123" s="180"/>
    </row>
    <row r="124" customFormat="false" ht="8.25" hidden="false" customHeight="false" outlineLevel="0" collapsed="false">
      <c r="B124" s="180"/>
      <c r="C124" s="180"/>
      <c r="D124" s="180"/>
    </row>
    <row r="125" customFormat="false" ht="8.25" hidden="false" customHeight="false" outlineLevel="0" collapsed="false">
      <c r="B125" s="180"/>
      <c r="C125" s="180"/>
      <c r="D125" s="180"/>
    </row>
    <row r="126" customFormat="false" ht="8.25" hidden="false" customHeight="false" outlineLevel="0" collapsed="false">
      <c r="B126" s="180"/>
      <c r="C126" s="180"/>
      <c r="D126" s="180"/>
    </row>
    <row r="127" customFormat="false" ht="8.25" hidden="false" customHeight="false" outlineLevel="0" collapsed="false">
      <c r="B127" s="180"/>
      <c r="C127" s="180"/>
      <c r="D127" s="180"/>
    </row>
    <row r="128" customFormat="false" ht="8.25" hidden="false" customHeight="false" outlineLevel="0" collapsed="false">
      <c r="B128" s="180"/>
      <c r="C128" s="180"/>
      <c r="D128" s="180"/>
    </row>
    <row r="129" customFormat="false" ht="8.25" hidden="false" customHeight="false" outlineLevel="0" collapsed="false">
      <c r="B129" s="180"/>
      <c r="C129" s="180"/>
      <c r="D129" s="180"/>
    </row>
    <row r="130" customFormat="false" ht="8.25" hidden="false" customHeight="false" outlineLevel="0" collapsed="false">
      <c r="B130" s="180"/>
      <c r="C130" s="180"/>
      <c r="D130" s="180"/>
    </row>
    <row r="131" customFormat="false" ht="8.25" hidden="false" customHeight="false" outlineLevel="0" collapsed="false">
      <c r="B131" s="180"/>
      <c r="C131" s="180"/>
      <c r="D131" s="180"/>
    </row>
    <row r="132" customFormat="false" ht="8.25" hidden="false" customHeight="false" outlineLevel="0" collapsed="false">
      <c r="B132" s="180"/>
      <c r="C132" s="180"/>
      <c r="D132" s="180"/>
    </row>
    <row r="133" customFormat="false" ht="8.25" hidden="false" customHeight="false" outlineLevel="0" collapsed="false">
      <c r="B133" s="180"/>
      <c r="C133" s="180"/>
      <c r="D133" s="180"/>
    </row>
    <row r="134" customFormat="false" ht="8.25" hidden="false" customHeight="false" outlineLevel="0" collapsed="false">
      <c r="B134" s="180"/>
      <c r="C134" s="180"/>
      <c r="D134" s="180"/>
    </row>
    <row r="135" customFormat="false" ht="8.25" hidden="false" customHeight="false" outlineLevel="0" collapsed="false">
      <c r="B135" s="180"/>
      <c r="C135" s="180"/>
      <c r="D135" s="180"/>
    </row>
    <row r="136" customFormat="false" ht="8.25" hidden="false" customHeight="false" outlineLevel="0" collapsed="false">
      <c r="B136" s="180"/>
      <c r="C136" s="180"/>
      <c r="D136" s="180"/>
    </row>
    <row r="137" customFormat="false" ht="8.25" hidden="false" customHeight="false" outlineLevel="0" collapsed="false">
      <c r="B137" s="180"/>
      <c r="C137" s="180"/>
      <c r="D137" s="180"/>
    </row>
    <row r="138" customFormat="false" ht="8.25" hidden="false" customHeight="false" outlineLevel="0" collapsed="false">
      <c r="B138" s="180"/>
      <c r="C138" s="180"/>
      <c r="D138" s="180"/>
    </row>
    <row r="139" customFormat="false" ht="8.25" hidden="false" customHeight="false" outlineLevel="0" collapsed="false">
      <c r="B139" s="180"/>
      <c r="C139" s="180"/>
      <c r="D139" s="180"/>
    </row>
    <row r="140" customFormat="false" ht="8.25" hidden="false" customHeight="false" outlineLevel="0" collapsed="false">
      <c r="B140" s="180"/>
      <c r="C140" s="180"/>
      <c r="D140" s="180"/>
    </row>
    <row r="141" customFormat="false" ht="8.25" hidden="false" customHeight="false" outlineLevel="0" collapsed="false">
      <c r="B141" s="180"/>
      <c r="C141" s="180"/>
      <c r="D141" s="180"/>
    </row>
    <row r="142" customFormat="false" ht="8.25" hidden="false" customHeight="false" outlineLevel="0" collapsed="false">
      <c r="B142" s="180"/>
      <c r="C142" s="180"/>
      <c r="D142" s="180"/>
    </row>
    <row r="143" customFormat="false" ht="8.25" hidden="false" customHeight="false" outlineLevel="0" collapsed="false">
      <c r="B143" s="180"/>
      <c r="C143" s="180"/>
      <c r="D143" s="180"/>
    </row>
    <row r="144" customFormat="false" ht="8.25" hidden="false" customHeight="false" outlineLevel="0" collapsed="false">
      <c r="B144" s="180"/>
      <c r="C144" s="180"/>
      <c r="D144" s="180"/>
    </row>
    <row r="145" customFormat="false" ht="8.25" hidden="false" customHeight="false" outlineLevel="0" collapsed="false">
      <c r="B145" s="180"/>
      <c r="C145" s="180"/>
      <c r="D145" s="180"/>
    </row>
    <row r="146" customFormat="false" ht="8.25" hidden="false" customHeight="false" outlineLevel="0" collapsed="false">
      <c r="B146" s="180"/>
      <c r="C146" s="180"/>
      <c r="D146" s="180"/>
    </row>
    <row r="147" customFormat="false" ht="8.25" hidden="false" customHeight="false" outlineLevel="0" collapsed="false">
      <c r="B147" s="180"/>
      <c r="C147" s="180"/>
      <c r="D147" s="180"/>
    </row>
    <row r="148" customFormat="false" ht="8.25" hidden="false" customHeight="false" outlineLevel="0" collapsed="false">
      <c r="B148" s="180"/>
      <c r="C148" s="180"/>
      <c r="D148" s="180"/>
    </row>
    <row r="149" customFormat="false" ht="8.25" hidden="false" customHeight="false" outlineLevel="0" collapsed="false">
      <c r="B149" s="180"/>
      <c r="C149" s="180"/>
      <c r="D149" s="180"/>
    </row>
    <row r="150" customFormat="false" ht="8.25" hidden="false" customHeight="false" outlineLevel="0" collapsed="false">
      <c r="B150" s="180"/>
      <c r="C150" s="180"/>
      <c r="D150" s="180"/>
    </row>
    <row r="151" customFormat="false" ht="8.25" hidden="false" customHeight="false" outlineLevel="0" collapsed="false">
      <c r="B151" s="180"/>
      <c r="C151" s="180"/>
      <c r="D151" s="180"/>
    </row>
    <row r="152" customFormat="false" ht="8.25" hidden="false" customHeight="false" outlineLevel="0" collapsed="false">
      <c r="B152" s="180"/>
      <c r="C152" s="180"/>
      <c r="D152" s="180"/>
    </row>
    <row r="153" customFormat="false" ht="8.25" hidden="false" customHeight="false" outlineLevel="0" collapsed="false">
      <c r="B153" s="180"/>
      <c r="C153" s="180"/>
      <c r="D153" s="180"/>
    </row>
    <row r="154" customFormat="false" ht="8.25" hidden="false" customHeight="false" outlineLevel="0" collapsed="false">
      <c r="B154" s="180"/>
      <c r="C154" s="180"/>
      <c r="D154" s="180"/>
    </row>
    <row r="155" customFormat="false" ht="8.25" hidden="false" customHeight="false" outlineLevel="0" collapsed="false">
      <c r="B155" s="180"/>
      <c r="C155" s="180"/>
      <c r="D155" s="180"/>
    </row>
    <row r="156" customFormat="false" ht="8.25" hidden="false" customHeight="false" outlineLevel="0" collapsed="false">
      <c r="B156" s="180"/>
      <c r="C156" s="180"/>
      <c r="D156" s="180"/>
    </row>
    <row r="157" customFormat="false" ht="8.25" hidden="false" customHeight="false" outlineLevel="0" collapsed="false">
      <c r="B157" s="180"/>
      <c r="C157" s="180"/>
      <c r="D157" s="180"/>
    </row>
    <row r="158" customFormat="false" ht="8.25" hidden="false" customHeight="false" outlineLevel="0" collapsed="false">
      <c r="B158" s="180"/>
      <c r="C158" s="180"/>
      <c r="D158" s="180"/>
    </row>
    <row r="159" customFormat="false" ht="8.25" hidden="false" customHeight="false" outlineLevel="0" collapsed="false">
      <c r="B159" s="180"/>
      <c r="C159" s="180"/>
      <c r="D159" s="180"/>
    </row>
    <row r="160" customFormat="false" ht="8.25" hidden="false" customHeight="false" outlineLevel="0" collapsed="false">
      <c r="B160" s="180"/>
      <c r="C160" s="180"/>
      <c r="D160" s="180"/>
    </row>
    <row r="161" customFormat="false" ht="8.25" hidden="false" customHeight="false" outlineLevel="0" collapsed="false">
      <c r="B161" s="180"/>
      <c r="C161" s="180"/>
      <c r="D161" s="180"/>
    </row>
    <row r="162" customFormat="false" ht="8.25" hidden="false" customHeight="false" outlineLevel="0" collapsed="false">
      <c r="B162" s="180"/>
      <c r="C162" s="180"/>
      <c r="D162" s="180"/>
    </row>
    <row r="163" customFormat="false" ht="8.25" hidden="false" customHeight="false" outlineLevel="0" collapsed="false">
      <c r="B163" s="180"/>
      <c r="C163" s="180"/>
      <c r="D163" s="180"/>
    </row>
    <row r="164" customFormat="false" ht="8.25" hidden="false" customHeight="false" outlineLevel="0" collapsed="false">
      <c r="B164" s="180"/>
      <c r="C164" s="180"/>
      <c r="D164" s="180"/>
    </row>
    <row r="165" customFormat="false" ht="8.25" hidden="false" customHeight="false" outlineLevel="0" collapsed="false">
      <c r="B165" s="180"/>
      <c r="C165" s="180"/>
      <c r="D165" s="180"/>
    </row>
    <row r="166" customFormat="false" ht="8.25" hidden="false" customHeight="false" outlineLevel="0" collapsed="false">
      <c r="B166" s="180"/>
      <c r="C166" s="180"/>
      <c r="D166" s="180"/>
    </row>
    <row r="167" customFormat="false" ht="8.25" hidden="false" customHeight="false" outlineLevel="0" collapsed="false">
      <c r="B167" s="180"/>
      <c r="C167" s="180"/>
      <c r="D167" s="180"/>
    </row>
    <row r="168" customFormat="false" ht="8.25" hidden="false" customHeight="false" outlineLevel="0" collapsed="false">
      <c r="B168" s="180"/>
      <c r="C168" s="180"/>
      <c r="D168" s="180"/>
    </row>
    <row r="169" customFormat="false" ht="8.25" hidden="false" customHeight="false" outlineLevel="0" collapsed="false">
      <c r="B169" s="180"/>
      <c r="C169" s="180"/>
      <c r="D169" s="180"/>
    </row>
    <row r="170" customFormat="false" ht="8.25" hidden="false" customHeight="false" outlineLevel="0" collapsed="false">
      <c r="B170" s="180"/>
      <c r="C170" s="180"/>
      <c r="D170" s="180"/>
    </row>
    <row r="171" customFormat="false" ht="8.25" hidden="false" customHeight="false" outlineLevel="0" collapsed="false">
      <c r="B171" s="180"/>
      <c r="C171" s="180"/>
      <c r="D171" s="180"/>
    </row>
    <row r="172" customFormat="false" ht="8.25" hidden="false" customHeight="false" outlineLevel="0" collapsed="false">
      <c r="B172" s="180"/>
      <c r="C172" s="180"/>
      <c r="D172" s="180"/>
    </row>
    <row r="173" customFormat="false" ht="8.25" hidden="false" customHeight="false" outlineLevel="0" collapsed="false">
      <c r="B173" s="180"/>
      <c r="C173" s="180"/>
      <c r="D173" s="180"/>
    </row>
    <row r="174" customFormat="false" ht="8.25" hidden="false" customHeight="false" outlineLevel="0" collapsed="false">
      <c r="B174" s="180"/>
      <c r="C174" s="180"/>
      <c r="D174" s="180"/>
    </row>
    <row r="175" customFormat="false" ht="8.25" hidden="false" customHeight="false" outlineLevel="0" collapsed="false">
      <c r="B175" s="180"/>
      <c r="C175" s="180"/>
      <c r="D175" s="180"/>
    </row>
    <row r="176" customFormat="false" ht="8.25" hidden="false" customHeight="false" outlineLevel="0" collapsed="false">
      <c r="B176" s="180"/>
      <c r="C176" s="180"/>
      <c r="D176" s="180"/>
    </row>
    <row r="177" customFormat="false" ht="8.25" hidden="false" customHeight="false" outlineLevel="0" collapsed="false">
      <c r="B177" s="180"/>
      <c r="C177" s="180"/>
      <c r="D177" s="180"/>
    </row>
    <row r="178" customFormat="false" ht="8.25" hidden="false" customHeight="false" outlineLevel="0" collapsed="false">
      <c r="B178" s="180"/>
      <c r="C178" s="180"/>
      <c r="D178" s="180"/>
    </row>
    <row r="179" customFormat="false" ht="8.25" hidden="false" customHeight="false" outlineLevel="0" collapsed="false">
      <c r="B179" s="180"/>
      <c r="C179" s="180"/>
      <c r="D179" s="180"/>
    </row>
    <row r="180" customFormat="false" ht="8.25" hidden="false" customHeight="false" outlineLevel="0" collapsed="false">
      <c r="B180" s="180"/>
      <c r="C180" s="180"/>
      <c r="D180" s="180"/>
    </row>
    <row r="181" customFormat="false" ht="8.25" hidden="false" customHeight="false" outlineLevel="0" collapsed="false">
      <c r="B181" s="180"/>
      <c r="C181" s="180"/>
      <c r="D181" s="180"/>
    </row>
    <row r="182" customFormat="false" ht="8.25" hidden="false" customHeight="false" outlineLevel="0" collapsed="false">
      <c r="B182" s="180"/>
      <c r="C182" s="180"/>
      <c r="D182" s="180"/>
    </row>
    <row r="183" customFormat="false" ht="8.25" hidden="false" customHeight="false" outlineLevel="0" collapsed="false">
      <c r="B183" s="180"/>
      <c r="C183" s="180"/>
      <c r="D183" s="180"/>
    </row>
    <row r="184" customFormat="false" ht="8.25" hidden="false" customHeight="false" outlineLevel="0" collapsed="false">
      <c r="B184" s="180"/>
      <c r="C184" s="180"/>
      <c r="D184" s="180"/>
    </row>
    <row r="185" customFormat="false" ht="8.25" hidden="false" customHeight="false" outlineLevel="0" collapsed="false">
      <c r="B185" s="180"/>
      <c r="C185" s="180"/>
      <c r="D185" s="180"/>
    </row>
    <row r="186" customFormat="false" ht="8.25" hidden="false" customHeight="false" outlineLevel="0" collapsed="false">
      <c r="B186" s="180"/>
      <c r="C186" s="180"/>
      <c r="D186" s="180"/>
    </row>
    <row r="187" customFormat="false" ht="8.25" hidden="false" customHeight="false" outlineLevel="0" collapsed="false">
      <c r="B187" s="180"/>
      <c r="C187" s="180"/>
      <c r="D187" s="180"/>
    </row>
    <row r="188" customFormat="false" ht="8.25" hidden="false" customHeight="false" outlineLevel="0" collapsed="false">
      <c r="B188" s="180"/>
      <c r="C188" s="180"/>
      <c r="D188" s="180"/>
    </row>
    <row r="189" customFormat="false" ht="8.25" hidden="false" customHeight="false" outlineLevel="0" collapsed="false">
      <c r="B189" s="180"/>
      <c r="C189" s="180"/>
      <c r="D189" s="180"/>
    </row>
    <row r="190" customFormat="false" ht="8.25" hidden="false" customHeight="false" outlineLevel="0" collapsed="false">
      <c r="B190" s="180"/>
      <c r="C190" s="180"/>
      <c r="D190" s="180"/>
    </row>
    <row r="191" customFormat="false" ht="8.25" hidden="false" customHeight="false" outlineLevel="0" collapsed="false">
      <c r="B191" s="180"/>
      <c r="C191" s="180"/>
      <c r="D191" s="180"/>
    </row>
    <row r="192" customFormat="false" ht="8.25" hidden="false" customHeight="false" outlineLevel="0" collapsed="false">
      <c r="B192" s="180"/>
      <c r="C192" s="180"/>
      <c r="D192" s="180"/>
    </row>
    <row r="193" customFormat="false" ht="8.25" hidden="false" customHeight="false" outlineLevel="0" collapsed="false">
      <c r="B193" s="180"/>
      <c r="C193" s="180"/>
      <c r="D193" s="180"/>
    </row>
    <row r="194" customFormat="false" ht="8.25" hidden="false" customHeight="false" outlineLevel="0" collapsed="false">
      <c r="B194" s="180"/>
      <c r="C194" s="180"/>
      <c r="D194" s="180"/>
    </row>
    <row r="195" customFormat="false" ht="8.25" hidden="false" customHeight="false" outlineLevel="0" collapsed="false">
      <c r="B195" s="180"/>
      <c r="C195" s="180"/>
      <c r="D195" s="180"/>
    </row>
    <row r="196" customFormat="false" ht="8.25" hidden="false" customHeight="false" outlineLevel="0" collapsed="false">
      <c r="B196" s="180"/>
      <c r="C196" s="180"/>
      <c r="D196" s="180"/>
    </row>
    <row r="197" customFormat="false" ht="8.25" hidden="false" customHeight="false" outlineLevel="0" collapsed="false">
      <c r="B197" s="180"/>
      <c r="C197" s="180"/>
      <c r="D197" s="180"/>
    </row>
    <row r="198" customFormat="false" ht="8.25" hidden="false" customHeight="false" outlineLevel="0" collapsed="false">
      <c r="B198" s="180"/>
      <c r="C198" s="180"/>
      <c r="D198" s="180"/>
    </row>
    <row r="199" customFormat="false" ht="8.25" hidden="false" customHeight="false" outlineLevel="0" collapsed="false">
      <c r="B199" s="180"/>
      <c r="C199" s="180"/>
      <c r="D199" s="180"/>
    </row>
    <row r="200" customFormat="false" ht="8.25" hidden="false" customHeight="false" outlineLevel="0" collapsed="false">
      <c r="B200" s="180"/>
      <c r="C200" s="180"/>
      <c r="D200" s="180"/>
    </row>
    <row r="201" customFormat="false" ht="8.25" hidden="false" customHeight="false" outlineLevel="0" collapsed="false">
      <c r="B201" s="180"/>
      <c r="C201" s="180"/>
      <c r="D201" s="180"/>
    </row>
    <row r="202" customFormat="false" ht="8.25" hidden="false" customHeight="false" outlineLevel="0" collapsed="false">
      <c r="B202" s="180"/>
      <c r="C202" s="180"/>
      <c r="D202" s="180"/>
    </row>
    <row r="203" customFormat="false" ht="8.25" hidden="false" customHeight="false" outlineLevel="0" collapsed="false">
      <c r="B203" s="180"/>
      <c r="C203" s="180"/>
      <c r="D203" s="180"/>
    </row>
    <row r="204" customFormat="false" ht="8.25" hidden="false" customHeight="false" outlineLevel="0" collapsed="false">
      <c r="B204" s="180"/>
      <c r="C204" s="180"/>
      <c r="D204" s="180"/>
    </row>
    <row r="205" customFormat="false" ht="8.25" hidden="false" customHeight="false" outlineLevel="0" collapsed="false">
      <c r="B205" s="180"/>
      <c r="C205" s="180"/>
      <c r="D205" s="180"/>
    </row>
    <row r="206" customFormat="false" ht="8.25" hidden="false" customHeight="false" outlineLevel="0" collapsed="false">
      <c r="B206" s="180"/>
      <c r="C206" s="180"/>
      <c r="D206" s="180"/>
    </row>
    <row r="207" customFormat="false" ht="8.25" hidden="false" customHeight="false" outlineLevel="0" collapsed="false">
      <c r="B207" s="180"/>
      <c r="C207" s="180"/>
      <c r="D207" s="180"/>
    </row>
    <row r="208" customFormat="false" ht="8.25" hidden="false" customHeight="false" outlineLevel="0" collapsed="false">
      <c r="B208" s="180"/>
      <c r="C208" s="180"/>
      <c r="D208" s="180"/>
    </row>
    <row r="209" customFormat="false" ht="8.25" hidden="false" customHeight="false" outlineLevel="0" collapsed="false">
      <c r="B209" s="180"/>
      <c r="C209" s="180"/>
      <c r="D209" s="180"/>
    </row>
    <row r="210" customFormat="false" ht="8.25" hidden="false" customHeight="false" outlineLevel="0" collapsed="false">
      <c r="B210" s="180"/>
      <c r="C210" s="180"/>
      <c r="D210" s="180"/>
    </row>
    <row r="211" customFormat="false" ht="8.25" hidden="false" customHeight="false" outlineLevel="0" collapsed="false">
      <c r="B211" s="180"/>
      <c r="C211" s="180"/>
      <c r="D211" s="180"/>
    </row>
    <row r="212" customFormat="false" ht="8.25" hidden="false" customHeight="false" outlineLevel="0" collapsed="false">
      <c r="B212" s="180"/>
      <c r="C212" s="180"/>
      <c r="D212" s="180"/>
    </row>
    <row r="213" customFormat="false" ht="8.25" hidden="false" customHeight="false" outlineLevel="0" collapsed="false">
      <c r="B213" s="180"/>
      <c r="C213" s="180"/>
      <c r="D213" s="180"/>
    </row>
    <row r="214" customFormat="false" ht="8.25" hidden="false" customHeight="false" outlineLevel="0" collapsed="false">
      <c r="B214" s="180"/>
      <c r="C214" s="180"/>
      <c r="D214" s="180"/>
    </row>
    <row r="215" customFormat="false" ht="8.25" hidden="false" customHeight="false" outlineLevel="0" collapsed="false">
      <c r="B215" s="180"/>
      <c r="C215" s="180"/>
      <c r="D215" s="180"/>
    </row>
    <row r="216" customFormat="false" ht="8.25" hidden="false" customHeight="false" outlineLevel="0" collapsed="false">
      <c r="B216" s="180"/>
      <c r="C216" s="180"/>
      <c r="D216" s="180"/>
    </row>
    <row r="217" customFormat="false" ht="8.25" hidden="false" customHeight="false" outlineLevel="0" collapsed="false">
      <c r="B217" s="180"/>
      <c r="C217" s="180"/>
      <c r="D217" s="180"/>
    </row>
    <row r="218" customFormat="false" ht="8.25" hidden="false" customHeight="false" outlineLevel="0" collapsed="false">
      <c r="B218" s="180"/>
      <c r="C218" s="180"/>
      <c r="D218" s="180"/>
    </row>
    <row r="219" customFormat="false" ht="8.25" hidden="false" customHeight="false" outlineLevel="0" collapsed="false">
      <c r="B219" s="180"/>
      <c r="C219" s="180"/>
      <c r="D219" s="180"/>
    </row>
    <row r="220" customFormat="false" ht="8.25" hidden="false" customHeight="false" outlineLevel="0" collapsed="false">
      <c r="B220" s="180"/>
      <c r="C220" s="180"/>
      <c r="D220" s="180"/>
    </row>
    <row r="221" customFormat="false" ht="8.25" hidden="false" customHeight="false" outlineLevel="0" collapsed="false">
      <c r="B221" s="180"/>
      <c r="C221" s="180"/>
      <c r="D221" s="180"/>
    </row>
    <row r="222" customFormat="false" ht="8.25" hidden="false" customHeight="false" outlineLevel="0" collapsed="false">
      <c r="B222" s="180"/>
      <c r="C222" s="180"/>
      <c r="D222" s="180"/>
    </row>
    <row r="223" customFormat="false" ht="8.25" hidden="false" customHeight="false" outlineLevel="0" collapsed="false">
      <c r="B223" s="180"/>
      <c r="C223" s="180"/>
      <c r="D223" s="180"/>
    </row>
    <row r="224" customFormat="false" ht="8.25" hidden="false" customHeight="false" outlineLevel="0" collapsed="false">
      <c r="B224" s="180"/>
      <c r="C224" s="180"/>
      <c r="D224" s="180"/>
    </row>
    <row r="225" customFormat="false" ht="8.25" hidden="false" customHeight="false" outlineLevel="0" collapsed="false">
      <c r="B225" s="180"/>
      <c r="C225" s="180"/>
      <c r="D225" s="180"/>
    </row>
    <row r="226" customFormat="false" ht="8.25" hidden="false" customHeight="false" outlineLevel="0" collapsed="false">
      <c r="B226" s="180"/>
      <c r="C226" s="180"/>
      <c r="D226" s="180"/>
    </row>
    <row r="227" customFormat="false" ht="8.25" hidden="false" customHeight="false" outlineLevel="0" collapsed="false">
      <c r="B227" s="180"/>
      <c r="C227" s="180"/>
      <c r="D227" s="180"/>
    </row>
    <row r="228" customFormat="false" ht="8.25" hidden="false" customHeight="false" outlineLevel="0" collapsed="false">
      <c r="B228" s="180"/>
      <c r="C228" s="180"/>
      <c r="D228" s="180"/>
    </row>
    <row r="229" customFormat="false" ht="8.25" hidden="false" customHeight="false" outlineLevel="0" collapsed="false">
      <c r="B229" s="180"/>
      <c r="C229" s="180"/>
      <c r="D229" s="180"/>
    </row>
    <row r="230" customFormat="false" ht="8.25" hidden="false" customHeight="false" outlineLevel="0" collapsed="false">
      <c r="B230" s="180"/>
      <c r="C230" s="180"/>
      <c r="D230" s="180"/>
    </row>
    <row r="231" customFormat="false" ht="8.25" hidden="false" customHeight="false" outlineLevel="0" collapsed="false">
      <c r="B231" s="180"/>
      <c r="C231" s="180"/>
      <c r="D231" s="180"/>
    </row>
    <row r="232" customFormat="false" ht="8.25" hidden="false" customHeight="false" outlineLevel="0" collapsed="false">
      <c r="B232" s="180"/>
      <c r="C232" s="180"/>
      <c r="D232" s="180"/>
    </row>
    <row r="233" customFormat="false" ht="8.25" hidden="false" customHeight="false" outlineLevel="0" collapsed="false">
      <c r="B233" s="180"/>
      <c r="C233" s="180"/>
      <c r="D233" s="180"/>
    </row>
    <row r="234" customFormat="false" ht="8.25" hidden="false" customHeight="false" outlineLevel="0" collapsed="false">
      <c r="B234" s="180"/>
      <c r="C234" s="180"/>
      <c r="D234" s="180"/>
    </row>
    <row r="235" customFormat="false" ht="8.25" hidden="false" customHeight="false" outlineLevel="0" collapsed="false">
      <c r="B235" s="180"/>
      <c r="C235" s="180"/>
      <c r="D235" s="180"/>
    </row>
    <row r="236" customFormat="false" ht="8.25" hidden="false" customHeight="false" outlineLevel="0" collapsed="false">
      <c r="B236" s="180"/>
      <c r="C236" s="180"/>
      <c r="D236" s="180"/>
    </row>
    <row r="237" customFormat="false" ht="8.25" hidden="false" customHeight="false" outlineLevel="0" collapsed="false">
      <c r="B237" s="180"/>
      <c r="C237" s="180"/>
      <c r="D237" s="180"/>
    </row>
    <row r="238" customFormat="false" ht="8.25" hidden="false" customHeight="false" outlineLevel="0" collapsed="false">
      <c r="B238" s="180"/>
      <c r="C238" s="180"/>
      <c r="D238" s="180"/>
    </row>
    <row r="239" customFormat="false" ht="8.25" hidden="false" customHeight="false" outlineLevel="0" collapsed="false">
      <c r="B239" s="180"/>
      <c r="C239" s="180"/>
      <c r="D239" s="180"/>
    </row>
    <row r="240" customFormat="false" ht="8.25" hidden="false" customHeight="false" outlineLevel="0" collapsed="false">
      <c r="B240" s="180"/>
      <c r="C240" s="180"/>
      <c r="D240" s="180"/>
    </row>
    <row r="241" customFormat="false" ht="8.25" hidden="false" customHeight="false" outlineLevel="0" collapsed="false">
      <c r="B241" s="180"/>
      <c r="C241" s="180"/>
      <c r="D241" s="180"/>
    </row>
    <row r="242" customFormat="false" ht="8.25" hidden="false" customHeight="false" outlineLevel="0" collapsed="false">
      <c r="B242" s="180"/>
      <c r="C242" s="180"/>
      <c r="D242" s="180"/>
    </row>
    <row r="243" customFormat="false" ht="8.25" hidden="false" customHeight="false" outlineLevel="0" collapsed="false">
      <c r="B243" s="180"/>
      <c r="C243" s="180"/>
      <c r="D243" s="180"/>
    </row>
    <row r="244" customFormat="false" ht="8.25" hidden="false" customHeight="false" outlineLevel="0" collapsed="false">
      <c r="B244" s="180"/>
      <c r="C244" s="180"/>
      <c r="D244" s="180"/>
    </row>
    <row r="245" customFormat="false" ht="8.25" hidden="false" customHeight="false" outlineLevel="0" collapsed="false">
      <c r="B245" s="180"/>
      <c r="C245" s="180"/>
      <c r="D245" s="180"/>
    </row>
    <row r="246" customFormat="false" ht="8.25" hidden="false" customHeight="false" outlineLevel="0" collapsed="false">
      <c r="B246" s="180"/>
      <c r="C246" s="180"/>
      <c r="D246" s="180"/>
    </row>
    <row r="247" customFormat="false" ht="8.25" hidden="false" customHeight="false" outlineLevel="0" collapsed="false">
      <c r="B247" s="180"/>
      <c r="C247" s="180"/>
      <c r="D247" s="180"/>
    </row>
    <row r="248" customFormat="false" ht="8.25" hidden="false" customHeight="false" outlineLevel="0" collapsed="false">
      <c r="B248" s="180"/>
      <c r="C248" s="180"/>
      <c r="D248" s="180"/>
    </row>
    <row r="249" customFormat="false" ht="8.25" hidden="false" customHeight="false" outlineLevel="0" collapsed="false">
      <c r="B249" s="180"/>
      <c r="C249" s="180"/>
      <c r="D249" s="180"/>
    </row>
    <row r="250" customFormat="false" ht="8.25" hidden="false" customHeight="false" outlineLevel="0" collapsed="false">
      <c r="B250" s="180"/>
      <c r="C250" s="180"/>
      <c r="D250" s="180"/>
    </row>
    <row r="251" customFormat="false" ht="8.25" hidden="false" customHeight="false" outlineLevel="0" collapsed="false">
      <c r="B251" s="180"/>
      <c r="C251" s="180"/>
      <c r="D251" s="180"/>
    </row>
    <row r="252" customFormat="false" ht="8.25" hidden="false" customHeight="false" outlineLevel="0" collapsed="false">
      <c r="B252" s="180"/>
      <c r="C252" s="180"/>
      <c r="D252" s="180"/>
    </row>
    <row r="253" customFormat="false" ht="8.25" hidden="false" customHeight="false" outlineLevel="0" collapsed="false">
      <c r="B253" s="180"/>
      <c r="C253" s="180"/>
      <c r="D253" s="180"/>
    </row>
    <row r="254" customFormat="false" ht="8.25" hidden="false" customHeight="false" outlineLevel="0" collapsed="false">
      <c r="B254" s="180"/>
      <c r="C254" s="180"/>
      <c r="D254" s="180"/>
    </row>
    <row r="255" customFormat="false" ht="8.25" hidden="false" customHeight="false" outlineLevel="0" collapsed="false">
      <c r="B255" s="180"/>
      <c r="C255" s="180"/>
      <c r="D255" s="180"/>
    </row>
    <row r="256" customFormat="false" ht="8.25" hidden="false" customHeight="false" outlineLevel="0" collapsed="false">
      <c r="B256" s="180"/>
      <c r="C256" s="180"/>
      <c r="D256" s="180"/>
    </row>
    <row r="257" customFormat="false" ht="8.25" hidden="false" customHeight="false" outlineLevel="0" collapsed="false">
      <c r="B257" s="180"/>
      <c r="C257" s="180"/>
      <c r="D257" s="180"/>
    </row>
    <row r="258" customFormat="false" ht="8.25" hidden="false" customHeight="false" outlineLevel="0" collapsed="false">
      <c r="B258" s="180"/>
      <c r="C258" s="180"/>
      <c r="D258" s="180"/>
    </row>
    <row r="259" customFormat="false" ht="8.25" hidden="false" customHeight="false" outlineLevel="0" collapsed="false">
      <c r="B259" s="180"/>
      <c r="C259" s="180"/>
      <c r="D259" s="180"/>
    </row>
    <row r="260" customFormat="false" ht="8.25" hidden="false" customHeight="false" outlineLevel="0" collapsed="false">
      <c r="B260" s="180"/>
      <c r="C260" s="180"/>
      <c r="D260" s="180"/>
    </row>
    <row r="261" customFormat="false" ht="8.25" hidden="false" customHeight="false" outlineLevel="0" collapsed="false">
      <c r="B261" s="180"/>
      <c r="C261" s="180"/>
      <c r="D261" s="180"/>
    </row>
    <row r="262" customFormat="false" ht="8.25" hidden="false" customHeight="false" outlineLevel="0" collapsed="false">
      <c r="B262" s="180"/>
      <c r="C262" s="180"/>
      <c r="D262" s="180"/>
    </row>
    <row r="263" customFormat="false" ht="8.25" hidden="false" customHeight="false" outlineLevel="0" collapsed="false">
      <c r="B263" s="180"/>
      <c r="C263" s="180"/>
      <c r="D263" s="180"/>
    </row>
    <row r="264" customFormat="false" ht="8.25" hidden="false" customHeight="false" outlineLevel="0" collapsed="false">
      <c r="B264" s="180"/>
      <c r="C264" s="180"/>
      <c r="D264" s="180"/>
    </row>
    <row r="265" customFormat="false" ht="8.25" hidden="false" customHeight="false" outlineLevel="0" collapsed="false">
      <c r="B265" s="180"/>
      <c r="C265" s="180"/>
      <c r="D265" s="180"/>
    </row>
    <row r="266" customFormat="false" ht="8.25" hidden="false" customHeight="false" outlineLevel="0" collapsed="false">
      <c r="B266" s="180"/>
      <c r="C266" s="180"/>
      <c r="D266" s="180"/>
    </row>
    <row r="267" customFormat="false" ht="8.25" hidden="false" customHeight="false" outlineLevel="0" collapsed="false">
      <c r="B267" s="180"/>
      <c r="C267" s="180"/>
      <c r="D267" s="180"/>
    </row>
    <row r="268" customFormat="false" ht="8.25" hidden="false" customHeight="false" outlineLevel="0" collapsed="false">
      <c r="B268" s="180"/>
      <c r="C268" s="180"/>
      <c r="D268" s="180"/>
    </row>
    <row r="269" customFormat="false" ht="8.25" hidden="false" customHeight="false" outlineLevel="0" collapsed="false">
      <c r="B269" s="180"/>
      <c r="C269" s="180"/>
      <c r="D269" s="180"/>
    </row>
    <row r="270" customFormat="false" ht="8.25" hidden="false" customHeight="false" outlineLevel="0" collapsed="false">
      <c r="B270" s="180"/>
      <c r="C270" s="180"/>
      <c r="D270" s="180"/>
    </row>
    <row r="271" customFormat="false" ht="8.25" hidden="false" customHeight="false" outlineLevel="0" collapsed="false">
      <c r="B271" s="180"/>
      <c r="C271" s="180"/>
      <c r="D271" s="180"/>
    </row>
    <row r="272" customFormat="false" ht="8.25" hidden="false" customHeight="false" outlineLevel="0" collapsed="false">
      <c r="B272" s="180"/>
      <c r="C272" s="180"/>
      <c r="D272" s="180"/>
    </row>
    <row r="273" customFormat="false" ht="8.25" hidden="false" customHeight="false" outlineLevel="0" collapsed="false">
      <c r="B273" s="180"/>
      <c r="C273" s="180"/>
      <c r="D273" s="180"/>
    </row>
    <row r="274" customFormat="false" ht="8.25" hidden="false" customHeight="false" outlineLevel="0" collapsed="false">
      <c r="B274" s="180"/>
      <c r="C274" s="180"/>
      <c r="D274" s="180"/>
    </row>
    <row r="275" customFormat="false" ht="8.25" hidden="false" customHeight="false" outlineLevel="0" collapsed="false">
      <c r="B275" s="180"/>
      <c r="C275" s="180"/>
      <c r="D275" s="180"/>
    </row>
    <row r="276" customFormat="false" ht="8.25" hidden="false" customHeight="false" outlineLevel="0" collapsed="false">
      <c r="B276" s="180"/>
      <c r="C276" s="180"/>
      <c r="D276" s="180"/>
    </row>
    <row r="277" customFormat="false" ht="8.25" hidden="false" customHeight="false" outlineLevel="0" collapsed="false">
      <c r="B277" s="180"/>
      <c r="C277" s="180"/>
      <c r="D277" s="180"/>
    </row>
    <row r="278" customFormat="false" ht="8.25" hidden="false" customHeight="false" outlineLevel="0" collapsed="false">
      <c r="B278" s="180"/>
      <c r="C278" s="180"/>
      <c r="D278" s="180"/>
    </row>
    <row r="279" customFormat="false" ht="8.25" hidden="false" customHeight="false" outlineLevel="0" collapsed="false">
      <c r="B279" s="180"/>
      <c r="C279" s="180"/>
      <c r="D279" s="180"/>
    </row>
    <row r="280" customFormat="false" ht="8.25" hidden="false" customHeight="false" outlineLevel="0" collapsed="false">
      <c r="B280" s="180"/>
      <c r="C280" s="180"/>
      <c r="D280" s="180"/>
    </row>
    <row r="281" customFormat="false" ht="8.25" hidden="false" customHeight="false" outlineLevel="0" collapsed="false">
      <c r="B281" s="180"/>
      <c r="C281" s="180"/>
      <c r="D281" s="180"/>
    </row>
    <row r="282" customFormat="false" ht="8.25" hidden="false" customHeight="false" outlineLevel="0" collapsed="false">
      <c r="B282" s="180"/>
      <c r="C282" s="180"/>
      <c r="D282" s="180"/>
    </row>
    <row r="283" customFormat="false" ht="8.25" hidden="false" customHeight="false" outlineLevel="0" collapsed="false">
      <c r="B283" s="180"/>
      <c r="C283" s="180"/>
      <c r="D283" s="180"/>
    </row>
    <row r="284" customFormat="false" ht="8.25" hidden="false" customHeight="false" outlineLevel="0" collapsed="false">
      <c r="B284" s="180"/>
      <c r="C284" s="180"/>
      <c r="D284" s="180"/>
    </row>
    <row r="285" customFormat="false" ht="8.25" hidden="false" customHeight="false" outlineLevel="0" collapsed="false">
      <c r="B285" s="180"/>
      <c r="C285" s="180"/>
      <c r="D285" s="180"/>
    </row>
    <row r="286" customFormat="false" ht="8.25" hidden="false" customHeight="false" outlineLevel="0" collapsed="false">
      <c r="B286" s="180"/>
      <c r="C286" s="180"/>
      <c r="D286" s="180"/>
    </row>
    <row r="287" customFormat="false" ht="8.25" hidden="false" customHeight="false" outlineLevel="0" collapsed="false">
      <c r="B287" s="180"/>
      <c r="C287" s="180"/>
      <c r="D287" s="180"/>
    </row>
    <row r="288" customFormat="false" ht="8.25" hidden="false" customHeight="false" outlineLevel="0" collapsed="false">
      <c r="B288" s="180"/>
      <c r="C288" s="180"/>
      <c r="D288" s="180"/>
    </row>
    <row r="289" customFormat="false" ht="8.25" hidden="false" customHeight="false" outlineLevel="0" collapsed="false">
      <c r="B289" s="180"/>
      <c r="C289" s="180"/>
      <c r="D289" s="180"/>
    </row>
    <row r="290" customFormat="false" ht="8.25" hidden="false" customHeight="false" outlineLevel="0" collapsed="false">
      <c r="B290" s="180"/>
      <c r="C290" s="180"/>
      <c r="D290" s="180"/>
    </row>
    <row r="291" customFormat="false" ht="8.25" hidden="false" customHeight="false" outlineLevel="0" collapsed="false">
      <c r="B291" s="180"/>
      <c r="C291" s="180"/>
      <c r="D291" s="180"/>
    </row>
    <row r="292" customFormat="false" ht="8.25" hidden="false" customHeight="false" outlineLevel="0" collapsed="false">
      <c r="B292" s="180"/>
      <c r="C292" s="180"/>
      <c r="D292" s="180"/>
    </row>
    <row r="293" customFormat="false" ht="8.25" hidden="false" customHeight="false" outlineLevel="0" collapsed="false">
      <c r="B293" s="180"/>
      <c r="C293" s="180"/>
      <c r="D293" s="180"/>
    </row>
    <row r="294" customFormat="false" ht="8.25" hidden="false" customHeight="false" outlineLevel="0" collapsed="false">
      <c r="B294" s="180"/>
      <c r="C294" s="180"/>
      <c r="D294" s="180"/>
    </row>
    <row r="295" customFormat="false" ht="8.25" hidden="false" customHeight="false" outlineLevel="0" collapsed="false">
      <c r="B295" s="180"/>
      <c r="C295" s="180"/>
      <c r="D295" s="180"/>
    </row>
    <row r="296" customFormat="false" ht="8.25" hidden="false" customHeight="false" outlineLevel="0" collapsed="false">
      <c r="B296" s="180"/>
      <c r="C296" s="180"/>
      <c r="D296" s="180"/>
    </row>
    <row r="297" customFormat="false" ht="8.25" hidden="false" customHeight="false" outlineLevel="0" collapsed="false">
      <c r="B297" s="180"/>
      <c r="C297" s="180"/>
      <c r="D297" s="180"/>
    </row>
    <row r="298" customFormat="false" ht="8.25" hidden="false" customHeight="false" outlineLevel="0" collapsed="false">
      <c r="B298" s="180"/>
      <c r="C298" s="180"/>
      <c r="D298" s="180"/>
    </row>
    <row r="299" customFormat="false" ht="8.25" hidden="false" customHeight="false" outlineLevel="0" collapsed="false">
      <c r="B299" s="180"/>
      <c r="C299" s="180"/>
      <c r="D299" s="180"/>
    </row>
    <row r="300" customFormat="false" ht="8.25" hidden="false" customHeight="false" outlineLevel="0" collapsed="false">
      <c r="B300" s="180"/>
      <c r="C300" s="180"/>
      <c r="D300" s="180"/>
    </row>
    <row r="301" customFormat="false" ht="8.25" hidden="false" customHeight="false" outlineLevel="0" collapsed="false">
      <c r="B301" s="180"/>
      <c r="C301" s="180"/>
      <c r="D301" s="180"/>
    </row>
    <row r="302" customFormat="false" ht="8.25" hidden="false" customHeight="false" outlineLevel="0" collapsed="false">
      <c r="B302" s="180"/>
      <c r="C302" s="180"/>
      <c r="D302" s="180"/>
    </row>
    <row r="303" customFormat="false" ht="8.25" hidden="false" customHeight="false" outlineLevel="0" collapsed="false">
      <c r="B303" s="180"/>
      <c r="C303" s="180"/>
      <c r="D303" s="180"/>
    </row>
    <row r="304" customFormat="false" ht="8.25" hidden="false" customHeight="false" outlineLevel="0" collapsed="false">
      <c r="B304" s="180"/>
      <c r="C304" s="180"/>
      <c r="D304" s="180"/>
    </row>
    <row r="305" customFormat="false" ht="8.25" hidden="false" customHeight="false" outlineLevel="0" collapsed="false">
      <c r="B305" s="180"/>
      <c r="C305" s="180"/>
      <c r="D305" s="180"/>
    </row>
    <row r="306" customFormat="false" ht="8.25" hidden="false" customHeight="false" outlineLevel="0" collapsed="false">
      <c r="B306" s="180"/>
      <c r="C306" s="180"/>
      <c r="D306" s="180"/>
    </row>
    <row r="307" customFormat="false" ht="8.25" hidden="false" customHeight="false" outlineLevel="0" collapsed="false">
      <c r="B307" s="180"/>
      <c r="C307" s="180"/>
      <c r="D307" s="180"/>
    </row>
    <row r="308" customFormat="false" ht="8.25" hidden="false" customHeight="false" outlineLevel="0" collapsed="false">
      <c r="B308" s="180"/>
      <c r="C308" s="180"/>
      <c r="D308" s="180"/>
    </row>
    <row r="309" customFormat="false" ht="8.25" hidden="false" customHeight="false" outlineLevel="0" collapsed="false">
      <c r="B309" s="180"/>
      <c r="C309" s="180"/>
      <c r="D309" s="180"/>
    </row>
    <row r="310" customFormat="false" ht="8.25" hidden="false" customHeight="false" outlineLevel="0" collapsed="false">
      <c r="B310" s="180"/>
      <c r="C310" s="180"/>
      <c r="D310" s="180"/>
    </row>
    <row r="311" customFormat="false" ht="8.25" hidden="false" customHeight="false" outlineLevel="0" collapsed="false">
      <c r="B311" s="180"/>
      <c r="C311" s="180"/>
      <c r="D311" s="180"/>
    </row>
    <row r="312" customFormat="false" ht="8.25" hidden="false" customHeight="false" outlineLevel="0" collapsed="false">
      <c r="B312" s="180"/>
      <c r="C312" s="180"/>
      <c r="D312" s="180"/>
    </row>
    <row r="313" customFormat="false" ht="8.25" hidden="false" customHeight="false" outlineLevel="0" collapsed="false">
      <c r="B313" s="180"/>
      <c r="C313" s="180"/>
      <c r="D313" s="180"/>
    </row>
    <row r="314" customFormat="false" ht="8.25" hidden="false" customHeight="false" outlineLevel="0" collapsed="false">
      <c r="B314" s="180"/>
      <c r="C314" s="180"/>
      <c r="D314" s="180"/>
    </row>
    <row r="315" customFormat="false" ht="8.25" hidden="false" customHeight="false" outlineLevel="0" collapsed="false">
      <c r="B315" s="180"/>
      <c r="C315" s="180"/>
      <c r="D315" s="180"/>
    </row>
    <row r="316" customFormat="false" ht="8.25" hidden="false" customHeight="false" outlineLevel="0" collapsed="false">
      <c r="B316" s="180"/>
      <c r="C316" s="180"/>
      <c r="D316" s="180"/>
    </row>
    <row r="317" customFormat="false" ht="8.25" hidden="false" customHeight="false" outlineLevel="0" collapsed="false">
      <c r="B317" s="180"/>
      <c r="C317" s="180"/>
      <c r="D317" s="180"/>
    </row>
    <row r="318" customFormat="false" ht="8.25" hidden="false" customHeight="false" outlineLevel="0" collapsed="false">
      <c r="B318" s="180"/>
      <c r="C318" s="180"/>
      <c r="D318" s="180"/>
    </row>
    <row r="319" customFormat="false" ht="8.25" hidden="false" customHeight="false" outlineLevel="0" collapsed="false">
      <c r="B319" s="180"/>
      <c r="C319" s="180"/>
      <c r="D319" s="180"/>
    </row>
    <row r="320" customFormat="false" ht="8.25" hidden="false" customHeight="false" outlineLevel="0" collapsed="false">
      <c r="B320" s="180"/>
      <c r="C320" s="180"/>
      <c r="D320" s="180"/>
    </row>
    <row r="321" customFormat="false" ht="8.25" hidden="false" customHeight="false" outlineLevel="0" collapsed="false">
      <c r="B321" s="180"/>
      <c r="C321" s="180"/>
      <c r="D321" s="180"/>
    </row>
    <row r="322" customFormat="false" ht="8.25" hidden="false" customHeight="false" outlineLevel="0" collapsed="false">
      <c r="B322" s="180"/>
      <c r="C322" s="180"/>
      <c r="D322" s="180"/>
    </row>
    <row r="323" customFormat="false" ht="8.25" hidden="false" customHeight="false" outlineLevel="0" collapsed="false">
      <c r="B323" s="180"/>
      <c r="C323" s="180"/>
      <c r="D323" s="180"/>
    </row>
    <row r="324" customFormat="false" ht="8.25" hidden="false" customHeight="false" outlineLevel="0" collapsed="false">
      <c r="B324" s="180"/>
      <c r="C324" s="180"/>
      <c r="D324" s="180"/>
    </row>
    <row r="325" customFormat="false" ht="8.25" hidden="false" customHeight="false" outlineLevel="0" collapsed="false">
      <c r="B325" s="180"/>
      <c r="C325" s="180"/>
      <c r="D325" s="180"/>
    </row>
    <row r="326" customFormat="false" ht="8.25" hidden="false" customHeight="false" outlineLevel="0" collapsed="false">
      <c r="B326" s="180"/>
      <c r="C326" s="180"/>
      <c r="D326" s="180"/>
    </row>
    <row r="327" customFormat="false" ht="8.25" hidden="false" customHeight="false" outlineLevel="0" collapsed="false">
      <c r="B327" s="180"/>
      <c r="C327" s="180"/>
      <c r="D327" s="180"/>
    </row>
    <row r="328" customFormat="false" ht="8.25" hidden="false" customHeight="false" outlineLevel="0" collapsed="false">
      <c r="B328" s="180"/>
      <c r="C328" s="180"/>
      <c r="D328" s="180"/>
    </row>
    <row r="329" customFormat="false" ht="8.25" hidden="false" customHeight="false" outlineLevel="0" collapsed="false">
      <c r="B329" s="180"/>
      <c r="C329" s="180"/>
      <c r="D329" s="180"/>
    </row>
    <row r="330" customFormat="false" ht="8.25" hidden="false" customHeight="false" outlineLevel="0" collapsed="false">
      <c r="B330" s="180"/>
      <c r="C330" s="180"/>
      <c r="D330" s="180"/>
    </row>
    <row r="331" customFormat="false" ht="8.25" hidden="false" customHeight="false" outlineLevel="0" collapsed="false">
      <c r="B331" s="180"/>
      <c r="C331" s="180"/>
      <c r="D331" s="180"/>
    </row>
    <row r="332" customFormat="false" ht="8.25" hidden="false" customHeight="false" outlineLevel="0" collapsed="false">
      <c r="B332" s="180"/>
      <c r="C332" s="180"/>
      <c r="D332" s="180"/>
    </row>
    <row r="333" customFormat="false" ht="8.25" hidden="false" customHeight="false" outlineLevel="0" collapsed="false">
      <c r="B333" s="180"/>
      <c r="C333" s="180"/>
      <c r="D333" s="180"/>
    </row>
    <row r="334" customFormat="false" ht="8.25" hidden="false" customHeight="false" outlineLevel="0" collapsed="false">
      <c r="B334" s="180"/>
      <c r="C334" s="180"/>
      <c r="D334" s="180"/>
    </row>
    <row r="335" customFormat="false" ht="8.25" hidden="false" customHeight="false" outlineLevel="0" collapsed="false">
      <c r="B335" s="180"/>
      <c r="C335" s="180"/>
      <c r="D335" s="180"/>
    </row>
    <row r="336" customFormat="false" ht="8.25" hidden="false" customHeight="false" outlineLevel="0" collapsed="false">
      <c r="B336" s="180"/>
      <c r="C336" s="180"/>
      <c r="D336" s="180"/>
    </row>
    <row r="337" customFormat="false" ht="8.25" hidden="false" customHeight="false" outlineLevel="0" collapsed="false">
      <c r="B337" s="180"/>
      <c r="C337" s="180"/>
      <c r="D337" s="180"/>
    </row>
    <row r="338" customFormat="false" ht="8.25" hidden="false" customHeight="false" outlineLevel="0" collapsed="false">
      <c r="B338" s="180"/>
      <c r="C338" s="180"/>
      <c r="D338" s="180"/>
    </row>
    <row r="339" customFormat="false" ht="8.25" hidden="false" customHeight="false" outlineLevel="0" collapsed="false">
      <c r="B339" s="180"/>
      <c r="C339" s="180"/>
      <c r="D339" s="180"/>
    </row>
    <row r="340" customFormat="false" ht="8.25" hidden="false" customHeight="false" outlineLevel="0" collapsed="false">
      <c r="B340" s="180"/>
      <c r="C340" s="180"/>
      <c r="D340" s="180"/>
    </row>
    <row r="341" customFormat="false" ht="8.25" hidden="false" customHeight="false" outlineLevel="0" collapsed="false">
      <c r="B341" s="180"/>
      <c r="C341" s="180"/>
      <c r="D341" s="180"/>
    </row>
    <row r="342" customFormat="false" ht="8.25" hidden="false" customHeight="false" outlineLevel="0" collapsed="false">
      <c r="B342" s="180"/>
      <c r="C342" s="180"/>
      <c r="D342" s="180"/>
    </row>
    <row r="343" customFormat="false" ht="8.25" hidden="false" customHeight="false" outlineLevel="0" collapsed="false">
      <c r="B343" s="180"/>
      <c r="C343" s="180"/>
      <c r="D343" s="180"/>
    </row>
    <row r="344" customFormat="false" ht="8.25" hidden="false" customHeight="false" outlineLevel="0" collapsed="false">
      <c r="B344" s="180"/>
      <c r="C344" s="180"/>
      <c r="D344" s="180"/>
    </row>
    <row r="345" customFormat="false" ht="8.25" hidden="false" customHeight="false" outlineLevel="0" collapsed="false">
      <c r="B345" s="180"/>
      <c r="C345" s="180"/>
      <c r="D345" s="180"/>
    </row>
    <row r="346" customFormat="false" ht="8.25" hidden="false" customHeight="false" outlineLevel="0" collapsed="false">
      <c r="B346" s="180"/>
      <c r="C346" s="180"/>
      <c r="D346" s="180"/>
    </row>
    <row r="347" customFormat="false" ht="8.25" hidden="false" customHeight="false" outlineLevel="0" collapsed="false">
      <c r="B347" s="180"/>
      <c r="C347" s="180"/>
      <c r="D347" s="180"/>
    </row>
    <row r="348" customFormat="false" ht="8.25" hidden="false" customHeight="false" outlineLevel="0" collapsed="false">
      <c r="B348" s="180"/>
      <c r="C348" s="180"/>
      <c r="D348" s="180"/>
    </row>
    <row r="349" customFormat="false" ht="8.25" hidden="false" customHeight="false" outlineLevel="0" collapsed="false">
      <c r="B349" s="180"/>
      <c r="C349" s="180"/>
      <c r="D349" s="180"/>
    </row>
    <row r="350" customFormat="false" ht="8.25" hidden="false" customHeight="false" outlineLevel="0" collapsed="false">
      <c r="B350" s="180"/>
      <c r="C350" s="180"/>
      <c r="D350" s="180"/>
    </row>
    <row r="351" customFormat="false" ht="8.25" hidden="false" customHeight="false" outlineLevel="0" collapsed="false">
      <c r="B351" s="180"/>
      <c r="C351" s="180"/>
      <c r="D351" s="180"/>
    </row>
    <row r="352" customFormat="false" ht="8.25" hidden="false" customHeight="false" outlineLevel="0" collapsed="false">
      <c r="B352" s="180"/>
      <c r="C352" s="180"/>
      <c r="D352" s="180"/>
    </row>
    <row r="353" customFormat="false" ht="8.25" hidden="false" customHeight="false" outlineLevel="0" collapsed="false">
      <c r="B353" s="180"/>
      <c r="C353" s="180"/>
      <c r="D353" s="180"/>
    </row>
    <row r="354" customFormat="false" ht="8.25" hidden="false" customHeight="false" outlineLevel="0" collapsed="false">
      <c r="B354" s="180"/>
      <c r="C354" s="180"/>
      <c r="D354" s="180"/>
    </row>
    <row r="355" customFormat="false" ht="8.25" hidden="false" customHeight="false" outlineLevel="0" collapsed="false">
      <c r="B355" s="180"/>
      <c r="C355" s="180"/>
      <c r="D355" s="180"/>
    </row>
    <row r="356" customFormat="false" ht="8.25" hidden="false" customHeight="false" outlineLevel="0" collapsed="false">
      <c r="B356" s="180"/>
      <c r="C356" s="180"/>
      <c r="D356" s="180"/>
    </row>
    <row r="357" customFormat="false" ht="8.25" hidden="false" customHeight="false" outlineLevel="0" collapsed="false">
      <c r="B357" s="180"/>
      <c r="C357" s="180"/>
      <c r="D357" s="180"/>
    </row>
    <row r="358" customFormat="false" ht="8.25" hidden="false" customHeight="false" outlineLevel="0" collapsed="false">
      <c r="B358" s="180"/>
      <c r="C358" s="180"/>
      <c r="D358" s="180"/>
    </row>
    <row r="359" customFormat="false" ht="8.25" hidden="false" customHeight="false" outlineLevel="0" collapsed="false">
      <c r="B359" s="180"/>
      <c r="C359" s="180"/>
      <c r="D359" s="180"/>
    </row>
    <row r="360" customFormat="false" ht="8.25" hidden="false" customHeight="false" outlineLevel="0" collapsed="false">
      <c r="B360" s="180"/>
      <c r="C360" s="180"/>
      <c r="D360" s="180"/>
    </row>
    <row r="361" customFormat="false" ht="8.25" hidden="false" customHeight="false" outlineLevel="0" collapsed="false">
      <c r="B361" s="180"/>
      <c r="C361" s="180"/>
      <c r="D361" s="180"/>
    </row>
    <row r="362" customFormat="false" ht="8.25" hidden="false" customHeight="false" outlineLevel="0" collapsed="false">
      <c r="B362" s="180"/>
      <c r="C362" s="180"/>
      <c r="D362" s="180"/>
    </row>
    <row r="363" customFormat="false" ht="8.25" hidden="false" customHeight="false" outlineLevel="0" collapsed="false">
      <c r="B363" s="180"/>
      <c r="C363" s="180"/>
      <c r="D363" s="180"/>
    </row>
    <row r="364" customFormat="false" ht="8.25" hidden="false" customHeight="false" outlineLevel="0" collapsed="false">
      <c r="B364" s="180"/>
      <c r="C364" s="180"/>
      <c r="D364" s="180"/>
    </row>
    <row r="365" customFormat="false" ht="8.25" hidden="false" customHeight="false" outlineLevel="0" collapsed="false">
      <c r="B365" s="180"/>
      <c r="C365" s="180"/>
      <c r="D365" s="180"/>
    </row>
    <row r="366" customFormat="false" ht="8.25" hidden="false" customHeight="false" outlineLevel="0" collapsed="false">
      <c r="B366" s="180"/>
      <c r="C366" s="180"/>
      <c r="D366" s="180"/>
    </row>
    <row r="367" customFormat="false" ht="8.25" hidden="false" customHeight="false" outlineLevel="0" collapsed="false">
      <c r="B367" s="180"/>
      <c r="C367" s="180"/>
      <c r="D367" s="180"/>
    </row>
    <row r="368" customFormat="false" ht="8.25" hidden="false" customHeight="false" outlineLevel="0" collapsed="false">
      <c r="B368" s="180"/>
      <c r="C368" s="180"/>
      <c r="D368" s="180"/>
    </row>
    <row r="369" customFormat="false" ht="8.25" hidden="false" customHeight="false" outlineLevel="0" collapsed="false">
      <c r="B369" s="180"/>
      <c r="C369" s="180"/>
      <c r="D369" s="180"/>
    </row>
    <row r="370" customFormat="false" ht="8.25" hidden="false" customHeight="false" outlineLevel="0" collapsed="false">
      <c r="B370" s="180"/>
      <c r="C370" s="180"/>
      <c r="D370" s="180"/>
    </row>
    <row r="371" customFormat="false" ht="8.25" hidden="false" customHeight="false" outlineLevel="0" collapsed="false">
      <c r="B371" s="180"/>
      <c r="C371" s="180"/>
      <c r="D371" s="180"/>
    </row>
    <row r="372" customFormat="false" ht="8.25" hidden="false" customHeight="false" outlineLevel="0" collapsed="false">
      <c r="B372" s="180"/>
      <c r="C372" s="180"/>
      <c r="D372" s="180"/>
    </row>
    <row r="373" customFormat="false" ht="8.25" hidden="false" customHeight="false" outlineLevel="0" collapsed="false">
      <c r="B373" s="180"/>
      <c r="C373" s="180"/>
      <c r="D373" s="180"/>
    </row>
    <row r="374" customFormat="false" ht="8.25" hidden="false" customHeight="false" outlineLevel="0" collapsed="false">
      <c r="B374" s="180"/>
      <c r="C374" s="180"/>
      <c r="D374" s="180"/>
    </row>
    <row r="375" customFormat="false" ht="8.25" hidden="false" customHeight="false" outlineLevel="0" collapsed="false">
      <c r="B375" s="180"/>
      <c r="C375" s="180"/>
      <c r="D375" s="180"/>
    </row>
    <row r="376" customFormat="false" ht="8.25" hidden="false" customHeight="false" outlineLevel="0" collapsed="false">
      <c r="B376" s="180"/>
      <c r="C376" s="180"/>
      <c r="D376" s="180"/>
    </row>
    <row r="377" customFormat="false" ht="8.25" hidden="false" customHeight="false" outlineLevel="0" collapsed="false">
      <c r="B377" s="180"/>
      <c r="C377" s="180"/>
      <c r="D377" s="180"/>
    </row>
    <row r="378" customFormat="false" ht="8.25" hidden="false" customHeight="false" outlineLevel="0" collapsed="false">
      <c r="B378" s="180"/>
      <c r="C378" s="180"/>
      <c r="D378" s="180"/>
    </row>
    <row r="379" customFormat="false" ht="8.25" hidden="false" customHeight="false" outlineLevel="0" collapsed="false">
      <c r="B379" s="180"/>
      <c r="C379" s="180"/>
      <c r="D379" s="180"/>
    </row>
    <row r="380" customFormat="false" ht="8.25" hidden="false" customHeight="false" outlineLevel="0" collapsed="false">
      <c r="B380" s="180"/>
      <c r="C380" s="180"/>
      <c r="D380" s="180"/>
    </row>
    <row r="381" customFormat="false" ht="8.25" hidden="false" customHeight="false" outlineLevel="0" collapsed="false">
      <c r="B381" s="180"/>
      <c r="C381" s="180"/>
      <c r="D381" s="180"/>
    </row>
    <row r="382" customFormat="false" ht="8.25" hidden="false" customHeight="false" outlineLevel="0" collapsed="false">
      <c r="B382" s="180"/>
      <c r="C382" s="180"/>
      <c r="D382" s="180"/>
    </row>
    <row r="383" customFormat="false" ht="8.25" hidden="false" customHeight="false" outlineLevel="0" collapsed="false">
      <c r="B383" s="180"/>
      <c r="C383" s="180"/>
      <c r="D383" s="180"/>
    </row>
    <row r="384" customFormat="false" ht="8.25" hidden="false" customHeight="false" outlineLevel="0" collapsed="false">
      <c r="B384" s="180"/>
      <c r="C384" s="180"/>
      <c r="D384" s="180"/>
    </row>
    <row r="385" customFormat="false" ht="8.25" hidden="false" customHeight="false" outlineLevel="0" collapsed="false">
      <c r="B385" s="180"/>
      <c r="C385" s="180"/>
      <c r="D385" s="180"/>
    </row>
    <row r="386" customFormat="false" ht="8.25" hidden="false" customHeight="false" outlineLevel="0" collapsed="false">
      <c r="B386" s="180"/>
      <c r="C386" s="180"/>
      <c r="D386" s="180"/>
    </row>
    <row r="387" customFormat="false" ht="8.25" hidden="false" customHeight="false" outlineLevel="0" collapsed="false">
      <c r="B387" s="180"/>
      <c r="C387" s="180"/>
      <c r="D387" s="180"/>
    </row>
    <row r="388" customFormat="false" ht="8.25" hidden="false" customHeight="false" outlineLevel="0" collapsed="false">
      <c r="B388" s="180"/>
      <c r="C388" s="180"/>
      <c r="D388" s="180"/>
    </row>
    <row r="389" customFormat="false" ht="8.25" hidden="false" customHeight="false" outlineLevel="0" collapsed="false">
      <c r="B389" s="180"/>
      <c r="C389" s="180"/>
      <c r="D389" s="180"/>
    </row>
    <row r="390" customFormat="false" ht="8.25" hidden="false" customHeight="false" outlineLevel="0" collapsed="false">
      <c r="B390" s="180"/>
      <c r="C390" s="180"/>
      <c r="D390" s="180"/>
    </row>
    <row r="391" customFormat="false" ht="8.25" hidden="false" customHeight="false" outlineLevel="0" collapsed="false">
      <c r="B391" s="180"/>
      <c r="C391" s="180"/>
      <c r="D391" s="180"/>
    </row>
    <row r="392" customFormat="false" ht="8.25" hidden="false" customHeight="false" outlineLevel="0" collapsed="false">
      <c r="B392" s="180"/>
      <c r="C392" s="180"/>
      <c r="D392" s="180"/>
    </row>
    <row r="393" customFormat="false" ht="8.25" hidden="false" customHeight="false" outlineLevel="0" collapsed="false">
      <c r="B393" s="180"/>
      <c r="C393" s="180"/>
      <c r="D393" s="180"/>
    </row>
    <row r="394" customFormat="false" ht="8.25" hidden="false" customHeight="false" outlineLevel="0" collapsed="false">
      <c r="B394" s="180"/>
      <c r="C394" s="180"/>
      <c r="D394" s="180"/>
    </row>
    <row r="395" customFormat="false" ht="8.25" hidden="false" customHeight="false" outlineLevel="0" collapsed="false">
      <c r="B395" s="180"/>
      <c r="C395" s="180"/>
      <c r="D395" s="180"/>
    </row>
    <row r="396" customFormat="false" ht="8.25" hidden="false" customHeight="false" outlineLevel="0" collapsed="false">
      <c r="B396" s="180"/>
      <c r="C396" s="180"/>
      <c r="D396" s="180"/>
    </row>
    <row r="397" customFormat="false" ht="8.25" hidden="false" customHeight="false" outlineLevel="0" collapsed="false">
      <c r="B397" s="180"/>
      <c r="C397" s="180"/>
      <c r="D397" s="180"/>
    </row>
    <row r="398" customFormat="false" ht="8.25" hidden="false" customHeight="false" outlineLevel="0" collapsed="false">
      <c r="B398" s="180"/>
      <c r="C398" s="180"/>
      <c r="D398" s="180"/>
    </row>
    <row r="399" customFormat="false" ht="8.25" hidden="false" customHeight="false" outlineLevel="0" collapsed="false">
      <c r="B399" s="180"/>
      <c r="C399" s="180"/>
      <c r="D399" s="180"/>
    </row>
    <row r="400" customFormat="false" ht="8.25" hidden="false" customHeight="false" outlineLevel="0" collapsed="false">
      <c r="B400" s="180"/>
      <c r="C400" s="180"/>
      <c r="D400" s="180"/>
    </row>
    <row r="401" customFormat="false" ht="8.25" hidden="false" customHeight="false" outlineLevel="0" collapsed="false">
      <c r="B401" s="180"/>
      <c r="C401" s="180"/>
      <c r="D401" s="180"/>
    </row>
    <row r="402" customFormat="false" ht="8.25" hidden="false" customHeight="false" outlineLevel="0" collapsed="false">
      <c r="B402" s="180"/>
      <c r="C402" s="180"/>
      <c r="D402" s="180"/>
    </row>
    <row r="403" customFormat="false" ht="8.25" hidden="false" customHeight="false" outlineLevel="0" collapsed="false">
      <c r="B403" s="180"/>
      <c r="C403" s="180"/>
      <c r="D403" s="180"/>
    </row>
    <row r="404" customFormat="false" ht="8.25" hidden="false" customHeight="false" outlineLevel="0" collapsed="false">
      <c r="B404" s="180"/>
      <c r="C404" s="180"/>
      <c r="D404" s="180"/>
    </row>
    <row r="405" customFormat="false" ht="8.25" hidden="false" customHeight="false" outlineLevel="0" collapsed="false">
      <c r="B405" s="180"/>
      <c r="C405" s="180"/>
      <c r="D405" s="180"/>
    </row>
    <row r="406" customFormat="false" ht="8.25" hidden="false" customHeight="false" outlineLevel="0" collapsed="false">
      <c r="B406" s="180"/>
      <c r="C406" s="180"/>
      <c r="D406" s="180"/>
    </row>
    <row r="407" customFormat="false" ht="8.25" hidden="false" customHeight="false" outlineLevel="0" collapsed="false">
      <c r="B407" s="180"/>
      <c r="C407" s="180"/>
      <c r="D407" s="180"/>
    </row>
    <row r="408" customFormat="false" ht="8.25" hidden="false" customHeight="false" outlineLevel="0" collapsed="false">
      <c r="B408" s="180"/>
      <c r="C408" s="180"/>
      <c r="D408" s="180"/>
    </row>
    <row r="409" customFormat="false" ht="8.25" hidden="false" customHeight="false" outlineLevel="0" collapsed="false">
      <c r="B409" s="180"/>
      <c r="C409" s="180"/>
      <c r="D409" s="180"/>
    </row>
    <row r="410" customFormat="false" ht="8.25" hidden="false" customHeight="false" outlineLevel="0" collapsed="false">
      <c r="B410" s="180"/>
      <c r="C410" s="180"/>
      <c r="D410" s="180"/>
    </row>
    <row r="411" customFormat="false" ht="8.25" hidden="false" customHeight="false" outlineLevel="0" collapsed="false">
      <c r="B411" s="180"/>
      <c r="C411" s="180"/>
      <c r="D411" s="180"/>
    </row>
    <row r="412" customFormat="false" ht="8.25" hidden="false" customHeight="false" outlineLevel="0" collapsed="false">
      <c r="B412" s="180"/>
      <c r="C412" s="180"/>
      <c r="D412" s="180"/>
    </row>
    <row r="413" customFormat="false" ht="8.25" hidden="false" customHeight="false" outlineLevel="0" collapsed="false">
      <c r="B413" s="180"/>
      <c r="C413" s="180"/>
      <c r="D413" s="180"/>
    </row>
    <row r="414" customFormat="false" ht="8.25" hidden="false" customHeight="false" outlineLevel="0" collapsed="false">
      <c r="B414" s="180"/>
      <c r="C414" s="180"/>
      <c r="D414" s="180"/>
    </row>
    <row r="415" customFormat="false" ht="8.25" hidden="false" customHeight="false" outlineLevel="0" collapsed="false">
      <c r="B415" s="180"/>
      <c r="C415" s="180"/>
      <c r="D415" s="180"/>
    </row>
    <row r="416" customFormat="false" ht="8.25" hidden="false" customHeight="false" outlineLevel="0" collapsed="false">
      <c r="B416" s="180"/>
      <c r="C416" s="180"/>
      <c r="D416" s="180"/>
    </row>
    <row r="417" customFormat="false" ht="8.25" hidden="false" customHeight="false" outlineLevel="0" collapsed="false">
      <c r="B417" s="180"/>
      <c r="C417" s="180"/>
      <c r="D417" s="180"/>
    </row>
    <row r="418" customFormat="false" ht="8.25" hidden="false" customHeight="false" outlineLevel="0" collapsed="false">
      <c r="B418" s="180"/>
      <c r="C418" s="180"/>
      <c r="D418" s="180"/>
    </row>
    <row r="419" customFormat="false" ht="8.25" hidden="false" customHeight="false" outlineLevel="0" collapsed="false">
      <c r="B419" s="180"/>
      <c r="C419" s="180"/>
      <c r="D419" s="180"/>
    </row>
    <row r="420" customFormat="false" ht="8.25" hidden="false" customHeight="false" outlineLevel="0" collapsed="false">
      <c r="B420" s="180"/>
      <c r="C420" s="180"/>
      <c r="D420" s="180"/>
    </row>
    <row r="421" customFormat="false" ht="8.25" hidden="false" customHeight="false" outlineLevel="0" collapsed="false">
      <c r="B421" s="180"/>
      <c r="C421" s="180"/>
      <c r="D421" s="180"/>
    </row>
    <row r="422" customFormat="false" ht="8.25" hidden="false" customHeight="false" outlineLevel="0" collapsed="false">
      <c r="B422" s="180"/>
      <c r="C422" s="180"/>
      <c r="D422" s="180"/>
    </row>
    <row r="423" customFormat="false" ht="8.25" hidden="false" customHeight="false" outlineLevel="0" collapsed="false">
      <c r="B423" s="180"/>
      <c r="C423" s="180"/>
      <c r="D423" s="180"/>
    </row>
    <row r="424" customFormat="false" ht="8.25" hidden="false" customHeight="false" outlineLevel="0" collapsed="false">
      <c r="B424" s="180"/>
      <c r="C424" s="180"/>
      <c r="D424" s="180"/>
    </row>
    <row r="425" customFormat="false" ht="8.25" hidden="false" customHeight="false" outlineLevel="0" collapsed="false">
      <c r="B425" s="180"/>
      <c r="C425" s="180"/>
      <c r="D425" s="180"/>
    </row>
    <row r="426" customFormat="false" ht="8.25" hidden="false" customHeight="false" outlineLevel="0" collapsed="false">
      <c r="B426" s="180"/>
      <c r="C426" s="180"/>
      <c r="D426" s="180"/>
    </row>
    <row r="427" customFormat="false" ht="8.25" hidden="false" customHeight="false" outlineLevel="0" collapsed="false">
      <c r="B427" s="180"/>
      <c r="C427" s="180"/>
      <c r="D427" s="180"/>
    </row>
    <row r="428" customFormat="false" ht="8.25" hidden="false" customHeight="false" outlineLevel="0" collapsed="false">
      <c r="B428" s="180"/>
      <c r="C428" s="180"/>
      <c r="D428" s="180"/>
    </row>
    <row r="429" customFormat="false" ht="8.25" hidden="false" customHeight="false" outlineLevel="0" collapsed="false">
      <c r="B429" s="180"/>
      <c r="C429" s="180"/>
      <c r="D429" s="180"/>
    </row>
    <row r="430" customFormat="false" ht="8.25" hidden="false" customHeight="false" outlineLevel="0" collapsed="false">
      <c r="B430" s="180"/>
      <c r="C430" s="180"/>
      <c r="D430" s="180"/>
    </row>
    <row r="431" customFormat="false" ht="8.25" hidden="false" customHeight="false" outlineLevel="0" collapsed="false">
      <c r="B431" s="180"/>
      <c r="C431" s="180"/>
      <c r="D431" s="180"/>
    </row>
    <row r="432" customFormat="false" ht="8.25" hidden="false" customHeight="false" outlineLevel="0" collapsed="false">
      <c r="B432" s="180"/>
      <c r="C432" s="180"/>
      <c r="D432" s="180"/>
    </row>
    <row r="433" customFormat="false" ht="8.25" hidden="false" customHeight="false" outlineLevel="0" collapsed="false">
      <c r="B433" s="180"/>
      <c r="C433" s="180"/>
      <c r="D433" s="180"/>
    </row>
    <row r="434" customFormat="false" ht="8.25" hidden="false" customHeight="false" outlineLevel="0" collapsed="false">
      <c r="B434" s="180"/>
      <c r="C434" s="180"/>
      <c r="D434" s="180"/>
    </row>
    <row r="435" customFormat="false" ht="8.25" hidden="false" customHeight="false" outlineLevel="0" collapsed="false">
      <c r="B435" s="180"/>
      <c r="C435" s="180"/>
      <c r="D435" s="180"/>
    </row>
    <row r="436" customFormat="false" ht="8.25" hidden="false" customHeight="false" outlineLevel="0" collapsed="false">
      <c r="B436" s="180"/>
      <c r="C436" s="180"/>
      <c r="D436" s="180"/>
    </row>
    <row r="437" customFormat="false" ht="8.25" hidden="false" customHeight="false" outlineLevel="0" collapsed="false">
      <c r="B437" s="180"/>
      <c r="C437" s="180"/>
      <c r="D437" s="180"/>
    </row>
    <row r="438" customFormat="false" ht="8.25" hidden="false" customHeight="false" outlineLevel="0" collapsed="false">
      <c r="B438" s="180"/>
      <c r="C438" s="180"/>
      <c r="D438" s="180"/>
    </row>
    <row r="439" customFormat="false" ht="8.25" hidden="false" customHeight="false" outlineLevel="0" collapsed="false">
      <c r="B439" s="180"/>
      <c r="C439" s="180"/>
      <c r="D439" s="180"/>
    </row>
    <row r="440" customFormat="false" ht="8.25" hidden="false" customHeight="false" outlineLevel="0" collapsed="false">
      <c r="B440" s="180"/>
      <c r="C440" s="180"/>
      <c r="D440" s="180"/>
    </row>
    <row r="441" customFormat="false" ht="8.25" hidden="false" customHeight="false" outlineLevel="0" collapsed="false">
      <c r="B441" s="180"/>
      <c r="C441" s="180"/>
      <c r="D441" s="180"/>
    </row>
    <row r="442" customFormat="false" ht="8.25" hidden="false" customHeight="false" outlineLevel="0" collapsed="false">
      <c r="B442" s="180"/>
      <c r="C442" s="180"/>
      <c r="D442" s="180"/>
    </row>
    <row r="443" customFormat="false" ht="8.25" hidden="false" customHeight="false" outlineLevel="0" collapsed="false">
      <c r="B443" s="180"/>
      <c r="C443" s="180"/>
      <c r="D443" s="180"/>
    </row>
    <row r="444" customFormat="false" ht="8.25" hidden="false" customHeight="false" outlineLevel="0" collapsed="false">
      <c r="B444" s="180"/>
      <c r="C444" s="180"/>
      <c r="D444" s="180"/>
    </row>
    <row r="445" customFormat="false" ht="8.25" hidden="false" customHeight="false" outlineLevel="0" collapsed="false">
      <c r="B445" s="180"/>
      <c r="C445" s="180"/>
      <c r="D445" s="180"/>
    </row>
    <row r="446" customFormat="false" ht="8.25" hidden="false" customHeight="false" outlineLevel="0" collapsed="false">
      <c r="B446" s="180"/>
      <c r="C446" s="180"/>
      <c r="D446" s="180"/>
    </row>
    <row r="447" customFormat="false" ht="8.25" hidden="false" customHeight="false" outlineLevel="0" collapsed="false">
      <c r="B447" s="180"/>
      <c r="C447" s="180"/>
      <c r="D447" s="180"/>
    </row>
    <row r="448" customFormat="false" ht="8.25" hidden="false" customHeight="false" outlineLevel="0" collapsed="false">
      <c r="B448" s="180"/>
      <c r="C448" s="180"/>
      <c r="D448" s="180"/>
    </row>
    <row r="449" customFormat="false" ht="8.25" hidden="false" customHeight="false" outlineLevel="0" collapsed="false">
      <c r="B449" s="180"/>
      <c r="C449" s="180"/>
      <c r="D449" s="180"/>
    </row>
    <row r="450" customFormat="false" ht="8.25" hidden="false" customHeight="false" outlineLevel="0" collapsed="false">
      <c r="B450" s="180"/>
      <c r="C450" s="180"/>
      <c r="D450" s="180"/>
    </row>
    <row r="451" customFormat="false" ht="8.25" hidden="false" customHeight="false" outlineLevel="0" collapsed="false">
      <c r="B451" s="180"/>
      <c r="C451" s="180"/>
      <c r="D451" s="180"/>
    </row>
    <row r="452" customFormat="false" ht="8.25" hidden="false" customHeight="false" outlineLevel="0" collapsed="false">
      <c r="B452" s="180"/>
      <c r="C452" s="180"/>
      <c r="D452" s="180"/>
    </row>
    <row r="453" customFormat="false" ht="8.25" hidden="false" customHeight="false" outlineLevel="0" collapsed="false">
      <c r="B453" s="180"/>
      <c r="C453" s="180"/>
      <c r="D453" s="180"/>
    </row>
    <row r="454" customFormat="false" ht="8.25" hidden="false" customHeight="false" outlineLevel="0" collapsed="false">
      <c r="B454" s="180"/>
      <c r="C454" s="180"/>
      <c r="D454" s="180"/>
    </row>
    <row r="455" customFormat="false" ht="8.25" hidden="false" customHeight="false" outlineLevel="0" collapsed="false">
      <c r="B455" s="180"/>
      <c r="C455" s="180"/>
      <c r="D455" s="180"/>
    </row>
    <row r="456" customFormat="false" ht="8.25" hidden="false" customHeight="false" outlineLevel="0" collapsed="false">
      <c r="B456" s="180"/>
      <c r="C456" s="180"/>
      <c r="D456" s="180"/>
    </row>
    <row r="457" customFormat="false" ht="8.25" hidden="false" customHeight="false" outlineLevel="0" collapsed="false">
      <c r="B457" s="180"/>
      <c r="C457" s="180"/>
      <c r="D457" s="180"/>
    </row>
    <row r="458" customFormat="false" ht="8.25" hidden="false" customHeight="false" outlineLevel="0" collapsed="false">
      <c r="B458" s="180"/>
      <c r="C458" s="180"/>
      <c r="D458" s="180"/>
    </row>
    <row r="459" customFormat="false" ht="8.25" hidden="false" customHeight="false" outlineLevel="0" collapsed="false">
      <c r="B459" s="180"/>
      <c r="C459" s="180"/>
      <c r="D459" s="180"/>
    </row>
    <row r="460" customFormat="false" ht="8.25" hidden="false" customHeight="false" outlineLevel="0" collapsed="false">
      <c r="B460" s="180"/>
      <c r="C460" s="180"/>
      <c r="D460" s="180"/>
    </row>
    <row r="461" customFormat="false" ht="8.25" hidden="false" customHeight="false" outlineLevel="0" collapsed="false">
      <c r="B461" s="180"/>
      <c r="C461" s="180"/>
      <c r="D461" s="180"/>
    </row>
    <row r="462" customFormat="false" ht="8.25" hidden="false" customHeight="false" outlineLevel="0" collapsed="false">
      <c r="B462" s="180"/>
      <c r="C462" s="180"/>
      <c r="D462" s="180"/>
    </row>
    <row r="463" customFormat="false" ht="8.25" hidden="false" customHeight="false" outlineLevel="0" collapsed="false">
      <c r="B463" s="180"/>
      <c r="C463" s="180"/>
      <c r="D463" s="180"/>
    </row>
    <row r="464" customFormat="false" ht="8.25" hidden="false" customHeight="false" outlineLevel="0" collapsed="false">
      <c r="B464" s="180"/>
      <c r="C464" s="180"/>
      <c r="D464" s="180"/>
    </row>
    <row r="465" customFormat="false" ht="8.25" hidden="false" customHeight="false" outlineLevel="0" collapsed="false">
      <c r="B465" s="180"/>
      <c r="C465" s="180"/>
      <c r="D465" s="180"/>
    </row>
    <row r="466" customFormat="false" ht="8.25" hidden="false" customHeight="false" outlineLevel="0" collapsed="false">
      <c r="B466" s="180"/>
      <c r="C466" s="180"/>
      <c r="D466" s="180"/>
    </row>
    <row r="467" customFormat="false" ht="8.25" hidden="false" customHeight="false" outlineLevel="0" collapsed="false">
      <c r="B467" s="180"/>
      <c r="C467" s="180"/>
      <c r="D467" s="180"/>
    </row>
    <row r="468" customFormat="false" ht="8.25" hidden="false" customHeight="false" outlineLevel="0" collapsed="false">
      <c r="B468" s="180"/>
      <c r="C468" s="180"/>
      <c r="D468" s="180"/>
    </row>
    <row r="469" customFormat="false" ht="8.25" hidden="false" customHeight="false" outlineLevel="0" collapsed="false">
      <c r="B469" s="180"/>
      <c r="C469" s="180"/>
      <c r="D469" s="180"/>
    </row>
    <row r="470" customFormat="false" ht="8.25" hidden="false" customHeight="false" outlineLevel="0" collapsed="false">
      <c r="B470" s="180"/>
      <c r="C470" s="180"/>
      <c r="D470" s="180"/>
    </row>
    <row r="471" customFormat="false" ht="8.25" hidden="false" customHeight="false" outlineLevel="0" collapsed="false">
      <c r="B471" s="180"/>
      <c r="C471" s="180"/>
      <c r="D471" s="180"/>
    </row>
    <row r="472" customFormat="false" ht="8.25" hidden="false" customHeight="false" outlineLevel="0" collapsed="false">
      <c r="B472" s="180"/>
      <c r="C472" s="180"/>
      <c r="D472" s="180"/>
    </row>
    <row r="473" customFormat="false" ht="8.25" hidden="false" customHeight="false" outlineLevel="0" collapsed="false">
      <c r="B473" s="180"/>
      <c r="C473" s="180"/>
      <c r="D473" s="180"/>
    </row>
    <row r="474" customFormat="false" ht="8.25" hidden="false" customHeight="false" outlineLevel="0" collapsed="false">
      <c r="B474" s="180"/>
      <c r="C474" s="180"/>
      <c r="D474" s="180"/>
    </row>
    <row r="475" customFormat="false" ht="8.25" hidden="false" customHeight="false" outlineLevel="0" collapsed="false">
      <c r="B475" s="180"/>
      <c r="C475" s="180"/>
      <c r="D475" s="180"/>
    </row>
    <row r="476" customFormat="false" ht="8.25" hidden="false" customHeight="false" outlineLevel="0" collapsed="false">
      <c r="B476" s="180"/>
      <c r="C476" s="180"/>
      <c r="D476" s="180"/>
    </row>
    <row r="477" customFormat="false" ht="8.25" hidden="false" customHeight="false" outlineLevel="0" collapsed="false">
      <c r="B477" s="180"/>
      <c r="C477" s="180"/>
      <c r="D477" s="180"/>
    </row>
    <row r="478" customFormat="false" ht="8.25" hidden="false" customHeight="false" outlineLevel="0" collapsed="false">
      <c r="B478" s="180"/>
      <c r="C478" s="180"/>
      <c r="D478" s="180"/>
    </row>
    <row r="479" customFormat="false" ht="8.25" hidden="false" customHeight="false" outlineLevel="0" collapsed="false">
      <c r="B479" s="180"/>
      <c r="C479" s="180"/>
      <c r="D479" s="180"/>
    </row>
    <row r="480" customFormat="false" ht="8.25" hidden="false" customHeight="false" outlineLevel="0" collapsed="false">
      <c r="B480" s="180"/>
      <c r="C480" s="180"/>
      <c r="D480" s="180"/>
    </row>
    <row r="481" customFormat="false" ht="8.25" hidden="false" customHeight="false" outlineLevel="0" collapsed="false">
      <c r="B481" s="180"/>
      <c r="C481" s="180"/>
      <c r="D481" s="180"/>
    </row>
    <row r="482" customFormat="false" ht="8.25" hidden="false" customHeight="false" outlineLevel="0" collapsed="false">
      <c r="B482" s="180"/>
      <c r="C482" s="180"/>
      <c r="D482" s="180"/>
    </row>
    <row r="483" customFormat="false" ht="8.25" hidden="false" customHeight="false" outlineLevel="0" collapsed="false">
      <c r="B483" s="180"/>
      <c r="C483" s="180"/>
      <c r="D483" s="180"/>
    </row>
    <row r="484" customFormat="false" ht="8.25" hidden="false" customHeight="false" outlineLevel="0" collapsed="false">
      <c r="B484" s="180"/>
      <c r="C484" s="180"/>
      <c r="D484" s="180"/>
    </row>
    <row r="485" customFormat="false" ht="8.25" hidden="false" customHeight="false" outlineLevel="0" collapsed="false">
      <c r="B485" s="180"/>
      <c r="C485" s="180"/>
      <c r="D485" s="180"/>
    </row>
    <row r="486" customFormat="false" ht="8.25" hidden="false" customHeight="false" outlineLevel="0" collapsed="false">
      <c r="B486" s="180"/>
      <c r="C486" s="180"/>
      <c r="D486" s="180"/>
    </row>
    <row r="487" customFormat="false" ht="8.25" hidden="false" customHeight="false" outlineLevel="0" collapsed="false">
      <c r="B487" s="180"/>
      <c r="C487" s="180"/>
      <c r="D487" s="180"/>
    </row>
    <row r="488" customFormat="false" ht="8.25" hidden="false" customHeight="false" outlineLevel="0" collapsed="false">
      <c r="B488" s="180"/>
      <c r="C488" s="180"/>
      <c r="D488" s="180"/>
    </row>
    <row r="489" customFormat="false" ht="8.25" hidden="false" customHeight="false" outlineLevel="0" collapsed="false">
      <c r="B489" s="180"/>
      <c r="C489" s="180"/>
      <c r="D489" s="180"/>
    </row>
    <row r="490" customFormat="false" ht="8.25" hidden="false" customHeight="false" outlineLevel="0" collapsed="false">
      <c r="B490" s="180"/>
      <c r="C490" s="180"/>
      <c r="D490" s="180"/>
    </row>
    <row r="491" customFormat="false" ht="8.25" hidden="false" customHeight="false" outlineLevel="0" collapsed="false">
      <c r="B491" s="180"/>
      <c r="C491" s="180"/>
      <c r="D491" s="180"/>
    </row>
    <row r="492" customFormat="false" ht="8.25" hidden="false" customHeight="false" outlineLevel="0" collapsed="false">
      <c r="B492" s="180"/>
      <c r="C492" s="180"/>
      <c r="D492" s="180"/>
    </row>
    <row r="493" customFormat="false" ht="8.25" hidden="false" customHeight="false" outlineLevel="0" collapsed="false">
      <c r="B493" s="180"/>
      <c r="C493" s="180"/>
      <c r="D493" s="180"/>
    </row>
    <row r="494" customFormat="false" ht="8.25" hidden="false" customHeight="false" outlineLevel="0" collapsed="false">
      <c r="B494" s="180"/>
      <c r="C494" s="180"/>
      <c r="D494" s="180"/>
    </row>
    <row r="495" customFormat="false" ht="8.25" hidden="false" customHeight="false" outlineLevel="0" collapsed="false">
      <c r="B495" s="180"/>
      <c r="C495" s="180"/>
      <c r="D495" s="180"/>
    </row>
    <row r="496" customFormat="false" ht="8.25" hidden="false" customHeight="false" outlineLevel="0" collapsed="false">
      <c r="B496" s="180"/>
      <c r="C496" s="180"/>
      <c r="D496" s="180"/>
    </row>
    <row r="497" customFormat="false" ht="8.25" hidden="false" customHeight="false" outlineLevel="0" collapsed="false">
      <c r="B497" s="180"/>
      <c r="C497" s="180"/>
      <c r="D497" s="180"/>
    </row>
    <row r="498" customFormat="false" ht="8.25" hidden="false" customHeight="false" outlineLevel="0" collapsed="false">
      <c r="B498" s="180"/>
      <c r="C498" s="180"/>
      <c r="D498" s="180"/>
    </row>
    <row r="499" customFormat="false" ht="8.25" hidden="false" customHeight="false" outlineLevel="0" collapsed="false">
      <c r="B499" s="180"/>
      <c r="C499" s="180"/>
      <c r="D499" s="180"/>
    </row>
    <row r="500" customFormat="false" ht="8.25" hidden="false" customHeight="false" outlineLevel="0" collapsed="false">
      <c r="B500" s="180"/>
      <c r="C500" s="180"/>
      <c r="D500" s="180"/>
    </row>
    <row r="501" customFormat="false" ht="8.25" hidden="false" customHeight="false" outlineLevel="0" collapsed="false">
      <c r="B501" s="180"/>
      <c r="C501" s="180"/>
      <c r="D501" s="180"/>
    </row>
    <row r="502" customFormat="false" ht="8.25" hidden="false" customHeight="false" outlineLevel="0" collapsed="false">
      <c r="B502" s="180"/>
      <c r="C502" s="180"/>
      <c r="D502" s="180"/>
    </row>
    <row r="503" customFormat="false" ht="8.25" hidden="false" customHeight="false" outlineLevel="0" collapsed="false">
      <c r="B503" s="180"/>
      <c r="C503" s="180"/>
      <c r="D503" s="180"/>
    </row>
    <row r="504" customFormat="false" ht="8.25" hidden="false" customHeight="false" outlineLevel="0" collapsed="false">
      <c r="B504" s="180"/>
      <c r="C504" s="180"/>
      <c r="D504" s="180"/>
    </row>
    <row r="505" customFormat="false" ht="8.25" hidden="false" customHeight="false" outlineLevel="0" collapsed="false">
      <c r="B505" s="180"/>
      <c r="C505" s="180"/>
      <c r="D505" s="180"/>
    </row>
    <row r="506" customFormat="false" ht="8.25" hidden="false" customHeight="false" outlineLevel="0" collapsed="false">
      <c r="B506" s="180"/>
      <c r="C506" s="180"/>
      <c r="D506" s="180"/>
    </row>
    <row r="507" customFormat="false" ht="8.25" hidden="false" customHeight="false" outlineLevel="0" collapsed="false">
      <c r="B507" s="180"/>
      <c r="C507" s="180"/>
      <c r="D507" s="180"/>
    </row>
    <row r="508" customFormat="false" ht="8.25" hidden="false" customHeight="false" outlineLevel="0" collapsed="false">
      <c r="B508" s="180"/>
      <c r="C508" s="180"/>
      <c r="D508" s="180"/>
    </row>
    <row r="509" customFormat="false" ht="8.25" hidden="false" customHeight="false" outlineLevel="0" collapsed="false">
      <c r="B509" s="180"/>
      <c r="C509" s="180"/>
      <c r="D509" s="180"/>
    </row>
    <row r="510" customFormat="false" ht="8.25" hidden="false" customHeight="false" outlineLevel="0" collapsed="false">
      <c r="B510" s="180"/>
      <c r="C510" s="180"/>
      <c r="D510" s="180"/>
    </row>
    <row r="511" customFormat="false" ht="8.25" hidden="false" customHeight="false" outlineLevel="0" collapsed="false">
      <c r="B511" s="180"/>
      <c r="C511" s="180"/>
      <c r="D511" s="180"/>
    </row>
    <row r="512" customFormat="false" ht="8.25" hidden="false" customHeight="false" outlineLevel="0" collapsed="false">
      <c r="B512" s="180"/>
      <c r="C512" s="180"/>
      <c r="D512" s="180"/>
    </row>
    <row r="513" customFormat="false" ht="8.25" hidden="false" customHeight="false" outlineLevel="0" collapsed="false">
      <c r="B513" s="180"/>
      <c r="C513" s="180"/>
      <c r="D513" s="180"/>
    </row>
    <row r="514" customFormat="false" ht="8.25" hidden="false" customHeight="false" outlineLevel="0" collapsed="false">
      <c r="B514" s="180"/>
      <c r="C514" s="180"/>
      <c r="D514" s="180"/>
    </row>
    <row r="515" customFormat="false" ht="8.25" hidden="false" customHeight="false" outlineLevel="0" collapsed="false">
      <c r="B515" s="180"/>
      <c r="C515" s="180"/>
      <c r="D515" s="180"/>
    </row>
    <row r="516" customFormat="false" ht="8.25" hidden="false" customHeight="false" outlineLevel="0" collapsed="false">
      <c r="B516" s="180"/>
      <c r="C516" s="180"/>
      <c r="D516" s="180"/>
    </row>
    <row r="517" customFormat="false" ht="8.25" hidden="false" customHeight="false" outlineLevel="0" collapsed="false">
      <c r="B517" s="180"/>
      <c r="C517" s="180"/>
      <c r="D517" s="180"/>
    </row>
    <row r="518" customFormat="false" ht="8.25" hidden="false" customHeight="false" outlineLevel="0" collapsed="false">
      <c r="B518" s="180"/>
      <c r="C518" s="180"/>
      <c r="D518" s="180"/>
    </row>
    <row r="519" customFormat="false" ht="8.25" hidden="false" customHeight="false" outlineLevel="0" collapsed="false">
      <c r="B519" s="180"/>
      <c r="C519" s="180"/>
      <c r="D519" s="180"/>
    </row>
    <row r="520" customFormat="false" ht="8.25" hidden="false" customHeight="false" outlineLevel="0" collapsed="false">
      <c r="B520" s="180"/>
      <c r="C520" s="180"/>
      <c r="D520" s="180"/>
    </row>
    <row r="521" customFormat="false" ht="8.25" hidden="false" customHeight="false" outlineLevel="0" collapsed="false">
      <c r="B521" s="180"/>
      <c r="C521" s="180"/>
      <c r="D521" s="180"/>
    </row>
    <row r="522" customFormat="false" ht="8.25" hidden="false" customHeight="false" outlineLevel="0" collapsed="false">
      <c r="B522" s="180"/>
      <c r="C522" s="180"/>
      <c r="D522" s="180"/>
    </row>
    <row r="523" customFormat="false" ht="8.25" hidden="false" customHeight="false" outlineLevel="0" collapsed="false">
      <c r="B523" s="180"/>
      <c r="C523" s="180"/>
      <c r="D523" s="180"/>
    </row>
    <row r="524" customFormat="false" ht="8.25" hidden="false" customHeight="false" outlineLevel="0" collapsed="false">
      <c r="B524" s="180"/>
      <c r="C524" s="180"/>
      <c r="D524" s="180"/>
    </row>
    <row r="525" customFormat="false" ht="8.25" hidden="false" customHeight="false" outlineLevel="0" collapsed="false">
      <c r="B525" s="180"/>
      <c r="C525" s="180"/>
      <c r="D525" s="180"/>
    </row>
    <row r="526" customFormat="false" ht="8.25" hidden="false" customHeight="false" outlineLevel="0" collapsed="false">
      <c r="B526" s="180"/>
      <c r="C526" s="180"/>
      <c r="D526" s="180"/>
    </row>
    <row r="527" customFormat="false" ht="8.25" hidden="false" customHeight="false" outlineLevel="0" collapsed="false">
      <c r="B527" s="180"/>
      <c r="C527" s="180"/>
      <c r="D527" s="180"/>
    </row>
    <row r="528" customFormat="false" ht="8.25" hidden="false" customHeight="false" outlineLevel="0" collapsed="false">
      <c r="B528" s="180"/>
      <c r="C528" s="180"/>
      <c r="D528" s="180"/>
    </row>
    <row r="529" customFormat="false" ht="8.25" hidden="false" customHeight="false" outlineLevel="0" collapsed="false">
      <c r="B529" s="180"/>
      <c r="C529" s="180"/>
      <c r="D529" s="180"/>
    </row>
    <row r="530" customFormat="false" ht="8.25" hidden="false" customHeight="false" outlineLevel="0" collapsed="false">
      <c r="B530" s="180"/>
      <c r="C530" s="180"/>
      <c r="D530" s="180"/>
    </row>
    <row r="531" customFormat="false" ht="8.25" hidden="false" customHeight="false" outlineLevel="0" collapsed="false">
      <c r="B531" s="180"/>
      <c r="C531" s="180"/>
      <c r="D531" s="180"/>
    </row>
    <row r="532" customFormat="false" ht="8.25" hidden="false" customHeight="false" outlineLevel="0" collapsed="false">
      <c r="B532" s="180"/>
      <c r="C532" s="180"/>
      <c r="D532" s="180"/>
    </row>
    <row r="533" customFormat="false" ht="8.25" hidden="false" customHeight="false" outlineLevel="0" collapsed="false">
      <c r="B533" s="180"/>
      <c r="C533" s="180"/>
      <c r="D533" s="180"/>
    </row>
    <row r="534" customFormat="false" ht="8.25" hidden="false" customHeight="false" outlineLevel="0" collapsed="false">
      <c r="B534" s="180"/>
      <c r="C534" s="180"/>
      <c r="D534" s="180"/>
    </row>
    <row r="535" customFormat="false" ht="8.25" hidden="false" customHeight="false" outlineLevel="0" collapsed="false">
      <c r="B535" s="180"/>
      <c r="C535" s="180"/>
      <c r="D535" s="180"/>
    </row>
    <row r="536" customFormat="false" ht="8.25" hidden="false" customHeight="false" outlineLevel="0" collapsed="false">
      <c r="B536" s="180"/>
      <c r="C536" s="180"/>
      <c r="D536" s="180"/>
    </row>
    <row r="537" customFormat="false" ht="8.25" hidden="false" customHeight="false" outlineLevel="0" collapsed="false">
      <c r="B537" s="180"/>
      <c r="C537" s="180"/>
      <c r="D537" s="180"/>
    </row>
    <row r="538" customFormat="false" ht="8.25" hidden="false" customHeight="false" outlineLevel="0" collapsed="false">
      <c r="B538" s="180"/>
      <c r="C538" s="180"/>
      <c r="D538" s="180"/>
    </row>
    <row r="539" customFormat="false" ht="8.25" hidden="false" customHeight="false" outlineLevel="0" collapsed="false">
      <c r="B539" s="180"/>
      <c r="C539" s="180"/>
      <c r="D539" s="180"/>
    </row>
    <row r="540" customFormat="false" ht="8.25" hidden="false" customHeight="false" outlineLevel="0" collapsed="false">
      <c r="B540" s="180"/>
      <c r="C540" s="180"/>
      <c r="D540" s="180"/>
    </row>
    <row r="541" customFormat="false" ht="8.25" hidden="false" customHeight="false" outlineLevel="0" collapsed="false">
      <c r="B541" s="180"/>
      <c r="C541" s="180"/>
      <c r="D541" s="180"/>
    </row>
    <row r="542" customFormat="false" ht="8.25" hidden="false" customHeight="false" outlineLevel="0" collapsed="false">
      <c r="B542" s="180"/>
      <c r="C542" s="180"/>
      <c r="D542" s="180"/>
    </row>
    <row r="543" customFormat="false" ht="8.25" hidden="false" customHeight="false" outlineLevel="0" collapsed="false">
      <c r="B543" s="180"/>
      <c r="C543" s="180"/>
      <c r="D543" s="180"/>
    </row>
    <row r="544" customFormat="false" ht="8.25" hidden="false" customHeight="false" outlineLevel="0" collapsed="false">
      <c r="B544" s="180"/>
      <c r="C544" s="180"/>
      <c r="D544" s="180"/>
    </row>
    <row r="545" customFormat="false" ht="8.25" hidden="false" customHeight="false" outlineLevel="0" collapsed="false">
      <c r="B545" s="180"/>
      <c r="C545" s="180"/>
      <c r="D545" s="180"/>
    </row>
    <row r="546" customFormat="false" ht="8.25" hidden="false" customHeight="false" outlineLevel="0" collapsed="false">
      <c r="B546" s="180"/>
      <c r="C546" s="180"/>
      <c r="D546" s="180"/>
    </row>
    <row r="547" customFormat="false" ht="8.25" hidden="false" customHeight="false" outlineLevel="0" collapsed="false">
      <c r="B547" s="180"/>
      <c r="C547" s="180"/>
      <c r="D547" s="180"/>
    </row>
    <row r="548" customFormat="false" ht="8.25" hidden="false" customHeight="false" outlineLevel="0" collapsed="false">
      <c r="B548" s="180"/>
      <c r="C548" s="180"/>
      <c r="D548" s="180"/>
    </row>
    <row r="549" customFormat="false" ht="8.25" hidden="false" customHeight="false" outlineLevel="0" collapsed="false">
      <c r="B549" s="180"/>
      <c r="C549" s="180"/>
      <c r="D549" s="180"/>
    </row>
    <row r="550" customFormat="false" ht="8.25" hidden="false" customHeight="false" outlineLevel="0" collapsed="false">
      <c r="B550" s="180"/>
      <c r="C550" s="180"/>
      <c r="D550" s="180"/>
    </row>
    <row r="551" customFormat="false" ht="8.25" hidden="false" customHeight="false" outlineLevel="0" collapsed="false">
      <c r="B551" s="180"/>
      <c r="C551" s="180"/>
      <c r="D551" s="180"/>
    </row>
    <row r="552" customFormat="false" ht="8.25" hidden="false" customHeight="false" outlineLevel="0" collapsed="false">
      <c r="B552" s="180"/>
      <c r="C552" s="180"/>
      <c r="D552" s="180"/>
    </row>
    <row r="553" customFormat="false" ht="8.25" hidden="false" customHeight="false" outlineLevel="0" collapsed="false">
      <c r="B553" s="180"/>
      <c r="C553" s="180"/>
      <c r="D553" s="180"/>
    </row>
    <row r="554" customFormat="false" ht="8.25" hidden="false" customHeight="false" outlineLevel="0" collapsed="false">
      <c r="B554" s="180"/>
      <c r="C554" s="180"/>
      <c r="D554" s="180"/>
    </row>
    <row r="555" customFormat="false" ht="8.25" hidden="false" customHeight="false" outlineLevel="0" collapsed="false">
      <c r="B555" s="180"/>
      <c r="C555" s="180"/>
      <c r="D555" s="180"/>
    </row>
    <row r="556" customFormat="false" ht="8.25" hidden="false" customHeight="false" outlineLevel="0" collapsed="false">
      <c r="B556" s="180"/>
      <c r="C556" s="180"/>
      <c r="D556" s="180"/>
    </row>
    <row r="557" customFormat="false" ht="8.25" hidden="false" customHeight="false" outlineLevel="0" collapsed="false">
      <c r="B557" s="180"/>
      <c r="C557" s="180"/>
      <c r="D557" s="180"/>
    </row>
    <row r="558" customFormat="false" ht="8.25" hidden="false" customHeight="false" outlineLevel="0" collapsed="false">
      <c r="B558" s="180"/>
      <c r="C558" s="180"/>
      <c r="D558" s="180"/>
    </row>
    <row r="559" customFormat="false" ht="8.25" hidden="false" customHeight="false" outlineLevel="0" collapsed="false">
      <c r="B559" s="180"/>
      <c r="C559" s="180"/>
      <c r="D559" s="180"/>
    </row>
    <row r="560" customFormat="false" ht="8.25" hidden="false" customHeight="false" outlineLevel="0" collapsed="false">
      <c r="B560" s="180"/>
      <c r="C560" s="180"/>
      <c r="D560" s="180"/>
    </row>
    <row r="561" customFormat="false" ht="8.25" hidden="false" customHeight="false" outlineLevel="0" collapsed="false">
      <c r="B561" s="180"/>
      <c r="C561" s="180"/>
      <c r="D561" s="180"/>
    </row>
    <row r="562" customFormat="false" ht="8.25" hidden="false" customHeight="false" outlineLevel="0" collapsed="false">
      <c r="B562" s="180"/>
      <c r="C562" s="180"/>
      <c r="D562" s="180"/>
    </row>
    <row r="563" customFormat="false" ht="8.25" hidden="false" customHeight="false" outlineLevel="0" collapsed="false">
      <c r="B563" s="180"/>
      <c r="C563" s="180"/>
      <c r="D563" s="180"/>
    </row>
    <row r="564" customFormat="false" ht="8.25" hidden="false" customHeight="false" outlineLevel="0" collapsed="false">
      <c r="B564" s="180"/>
      <c r="C564" s="180"/>
      <c r="D564" s="180"/>
    </row>
    <row r="565" customFormat="false" ht="8.25" hidden="false" customHeight="false" outlineLevel="0" collapsed="false">
      <c r="B565" s="180"/>
      <c r="C565" s="180"/>
      <c r="D565" s="180"/>
    </row>
    <row r="566" customFormat="false" ht="8.25" hidden="false" customHeight="false" outlineLevel="0" collapsed="false">
      <c r="B566" s="180"/>
      <c r="C566" s="180"/>
      <c r="D566" s="180"/>
    </row>
    <row r="567" customFormat="false" ht="8.25" hidden="false" customHeight="false" outlineLevel="0" collapsed="false">
      <c r="B567" s="180"/>
      <c r="C567" s="180"/>
      <c r="D567" s="180"/>
    </row>
    <row r="568" customFormat="false" ht="8.25" hidden="false" customHeight="false" outlineLevel="0" collapsed="false">
      <c r="B568" s="180"/>
      <c r="C568" s="180"/>
      <c r="D568" s="180"/>
    </row>
    <row r="569" customFormat="false" ht="8.25" hidden="false" customHeight="false" outlineLevel="0" collapsed="false">
      <c r="B569" s="180"/>
      <c r="C569" s="180"/>
      <c r="D569" s="180"/>
    </row>
    <row r="570" customFormat="false" ht="8.25" hidden="false" customHeight="false" outlineLevel="0" collapsed="false">
      <c r="B570" s="180"/>
      <c r="C570" s="180"/>
      <c r="D570" s="180"/>
    </row>
    <row r="571" customFormat="false" ht="8.25" hidden="false" customHeight="false" outlineLevel="0" collapsed="false">
      <c r="B571" s="180"/>
      <c r="C571" s="180"/>
      <c r="D571" s="180"/>
    </row>
    <row r="572" customFormat="false" ht="8.25" hidden="false" customHeight="false" outlineLevel="0" collapsed="false">
      <c r="B572" s="180"/>
      <c r="C572" s="180"/>
      <c r="D572" s="180"/>
    </row>
    <row r="573" customFormat="false" ht="8.25" hidden="false" customHeight="false" outlineLevel="0" collapsed="false">
      <c r="B573" s="180"/>
      <c r="C573" s="180"/>
      <c r="D573" s="180"/>
    </row>
    <row r="574" customFormat="false" ht="8.25" hidden="false" customHeight="false" outlineLevel="0" collapsed="false">
      <c r="B574" s="180"/>
      <c r="C574" s="180"/>
      <c r="D574" s="180"/>
    </row>
    <row r="575" customFormat="false" ht="8.25" hidden="false" customHeight="false" outlineLevel="0" collapsed="false">
      <c r="B575" s="180"/>
      <c r="C575" s="180"/>
      <c r="D575" s="180"/>
    </row>
    <row r="576" customFormat="false" ht="8.25" hidden="false" customHeight="false" outlineLevel="0" collapsed="false">
      <c r="B576" s="180"/>
      <c r="C576" s="180"/>
      <c r="D576" s="180"/>
    </row>
    <row r="577" customFormat="false" ht="8.25" hidden="false" customHeight="false" outlineLevel="0" collapsed="false">
      <c r="B577" s="180"/>
      <c r="C577" s="180"/>
      <c r="D577" s="180"/>
    </row>
    <row r="578" customFormat="false" ht="8.25" hidden="false" customHeight="false" outlineLevel="0" collapsed="false">
      <c r="B578" s="180"/>
      <c r="C578" s="180"/>
      <c r="D578" s="180"/>
    </row>
    <row r="579" customFormat="false" ht="8.25" hidden="false" customHeight="false" outlineLevel="0" collapsed="false">
      <c r="B579" s="180"/>
      <c r="C579" s="180"/>
      <c r="D579" s="180"/>
    </row>
    <row r="580" customFormat="false" ht="8.25" hidden="false" customHeight="false" outlineLevel="0" collapsed="false">
      <c r="B580" s="180"/>
      <c r="C580" s="180"/>
      <c r="D580" s="180"/>
    </row>
    <row r="581" customFormat="false" ht="8.25" hidden="false" customHeight="false" outlineLevel="0" collapsed="false">
      <c r="B581" s="180"/>
      <c r="C581" s="180"/>
      <c r="D581" s="180"/>
    </row>
    <row r="582" customFormat="false" ht="8.25" hidden="false" customHeight="false" outlineLevel="0" collapsed="false">
      <c r="B582" s="180"/>
      <c r="C582" s="180"/>
      <c r="D582" s="180"/>
    </row>
    <row r="583" customFormat="false" ht="8.25" hidden="false" customHeight="false" outlineLevel="0" collapsed="false">
      <c r="B583" s="180"/>
      <c r="C583" s="180"/>
      <c r="D583" s="180"/>
    </row>
    <row r="584" customFormat="false" ht="8.25" hidden="false" customHeight="false" outlineLevel="0" collapsed="false">
      <c r="B584" s="180"/>
      <c r="C584" s="180"/>
      <c r="D584" s="180"/>
    </row>
    <row r="585" customFormat="false" ht="8.25" hidden="false" customHeight="false" outlineLevel="0" collapsed="false">
      <c r="B585" s="180"/>
      <c r="C585" s="180"/>
      <c r="D585" s="180"/>
    </row>
    <row r="586" customFormat="false" ht="8.25" hidden="false" customHeight="false" outlineLevel="0" collapsed="false">
      <c r="B586" s="180"/>
      <c r="C586" s="180"/>
      <c r="D586" s="180"/>
    </row>
    <row r="587" customFormat="false" ht="8.25" hidden="false" customHeight="false" outlineLevel="0" collapsed="false">
      <c r="B587" s="180"/>
      <c r="C587" s="180"/>
      <c r="D587" s="180"/>
    </row>
    <row r="588" customFormat="false" ht="8.25" hidden="false" customHeight="false" outlineLevel="0" collapsed="false">
      <c r="B588" s="180"/>
      <c r="C588" s="180"/>
      <c r="D588" s="180"/>
    </row>
    <row r="589" customFormat="false" ht="8.25" hidden="false" customHeight="false" outlineLevel="0" collapsed="false">
      <c r="B589" s="180"/>
      <c r="C589" s="180"/>
      <c r="D589" s="180"/>
    </row>
    <row r="590" customFormat="false" ht="8.25" hidden="false" customHeight="false" outlineLevel="0" collapsed="false">
      <c r="B590" s="180"/>
      <c r="C590" s="180"/>
      <c r="D590" s="180"/>
    </row>
    <row r="591" customFormat="false" ht="8.25" hidden="false" customHeight="false" outlineLevel="0" collapsed="false">
      <c r="B591" s="180"/>
      <c r="C591" s="180"/>
      <c r="D591" s="180"/>
    </row>
    <row r="592" customFormat="false" ht="8.25" hidden="false" customHeight="false" outlineLevel="0" collapsed="false">
      <c r="B592" s="180"/>
      <c r="C592" s="180"/>
      <c r="D592" s="180"/>
    </row>
    <row r="593" customFormat="false" ht="8.25" hidden="false" customHeight="false" outlineLevel="0" collapsed="false">
      <c r="B593" s="180"/>
      <c r="C593" s="180"/>
      <c r="D593" s="180"/>
    </row>
    <row r="594" customFormat="false" ht="8.25" hidden="false" customHeight="false" outlineLevel="0" collapsed="false">
      <c r="B594" s="180"/>
      <c r="C594" s="180"/>
      <c r="D594" s="180"/>
    </row>
    <row r="595" customFormat="false" ht="8.25" hidden="false" customHeight="false" outlineLevel="0" collapsed="false">
      <c r="B595" s="180"/>
      <c r="C595" s="180"/>
      <c r="D595" s="180"/>
    </row>
    <row r="596" customFormat="false" ht="8.25" hidden="false" customHeight="false" outlineLevel="0" collapsed="false">
      <c r="B596" s="180"/>
      <c r="C596" s="180"/>
      <c r="D596" s="180"/>
    </row>
    <row r="597" customFormat="false" ht="8.25" hidden="false" customHeight="false" outlineLevel="0" collapsed="false">
      <c r="B597" s="180"/>
      <c r="C597" s="180"/>
      <c r="D597" s="180"/>
    </row>
    <row r="598" customFormat="false" ht="8.25" hidden="false" customHeight="false" outlineLevel="0" collapsed="false">
      <c r="B598" s="180"/>
      <c r="C598" s="180"/>
      <c r="D598" s="180"/>
    </row>
    <row r="599" customFormat="false" ht="8.25" hidden="false" customHeight="false" outlineLevel="0" collapsed="false">
      <c r="B599" s="180"/>
      <c r="C599" s="180"/>
      <c r="D599" s="180"/>
    </row>
    <row r="600" customFormat="false" ht="8.25" hidden="false" customHeight="false" outlineLevel="0" collapsed="false">
      <c r="B600" s="180"/>
      <c r="C600" s="180"/>
      <c r="D600" s="180"/>
    </row>
    <row r="601" customFormat="false" ht="8.25" hidden="false" customHeight="false" outlineLevel="0" collapsed="false">
      <c r="B601" s="180"/>
      <c r="C601" s="180"/>
      <c r="D601" s="180"/>
    </row>
    <row r="602" customFormat="false" ht="8.25" hidden="false" customHeight="false" outlineLevel="0" collapsed="false">
      <c r="B602" s="180"/>
      <c r="C602" s="180"/>
      <c r="D602" s="180"/>
    </row>
    <row r="603" customFormat="false" ht="8.25" hidden="false" customHeight="false" outlineLevel="0" collapsed="false">
      <c r="B603" s="180"/>
      <c r="C603" s="180"/>
      <c r="D603" s="180"/>
    </row>
    <row r="604" customFormat="false" ht="8.25" hidden="false" customHeight="false" outlineLevel="0" collapsed="false">
      <c r="B604" s="180"/>
      <c r="C604" s="180"/>
      <c r="D604" s="180"/>
    </row>
    <row r="605" customFormat="false" ht="8.25" hidden="false" customHeight="false" outlineLevel="0" collapsed="false">
      <c r="B605" s="180"/>
      <c r="C605" s="180"/>
      <c r="D605" s="180"/>
    </row>
    <row r="606" customFormat="false" ht="8.25" hidden="false" customHeight="false" outlineLevel="0" collapsed="false">
      <c r="B606" s="180"/>
      <c r="C606" s="180"/>
      <c r="D606" s="180"/>
    </row>
    <row r="607" customFormat="false" ht="8.25" hidden="false" customHeight="false" outlineLevel="0" collapsed="false">
      <c r="B607" s="180"/>
      <c r="C607" s="180"/>
      <c r="D607" s="180"/>
    </row>
    <row r="608" customFormat="false" ht="8.25" hidden="false" customHeight="false" outlineLevel="0" collapsed="false">
      <c r="B608" s="180"/>
      <c r="C608" s="180"/>
      <c r="D608" s="180"/>
    </row>
    <row r="609" customFormat="false" ht="8.25" hidden="false" customHeight="false" outlineLevel="0" collapsed="false">
      <c r="B609" s="180"/>
      <c r="C609" s="180"/>
      <c r="D609" s="180"/>
    </row>
    <row r="610" customFormat="false" ht="8.25" hidden="false" customHeight="false" outlineLevel="0" collapsed="false">
      <c r="B610" s="180"/>
      <c r="C610" s="180"/>
      <c r="D610" s="180"/>
    </row>
    <row r="611" customFormat="false" ht="8.25" hidden="false" customHeight="false" outlineLevel="0" collapsed="false">
      <c r="B611" s="180"/>
      <c r="C611" s="180"/>
      <c r="D611" s="180"/>
    </row>
    <row r="612" customFormat="false" ht="8.25" hidden="false" customHeight="false" outlineLevel="0" collapsed="false">
      <c r="B612" s="180"/>
      <c r="C612" s="180"/>
      <c r="D612" s="180"/>
    </row>
    <row r="613" customFormat="false" ht="8.25" hidden="false" customHeight="false" outlineLevel="0" collapsed="false">
      <c r="B613" s="180"/>
      <c r="C613" s="180"/>
      <c r="D613" s="180"/>
    </row>
    <row r="614" customFormat="false" ht="8.25" hidden="false" customHeight="false" outlineLevel="0" collapsed="false">
      <c r="B614" s="180"/>
      <c r="C614" s="180"/>
      <c r="D614" s="180"/>
    </row>
    <row r="615" customFormat="false" ht="8.25" hidden="false" customHeight="false" outlineLevel="0" collapsed="false">
      <c r="B615" s="180"/>
      <c r="C615" s="180"/>
      <c r="D615" s="180"/>
    </row>
    <row r="616" customFormat="false" ht="8.25" hidden="false" customHeight="false" outlineLevel="0" collapsed="false">
      <c r="B616" s="180"/>
      <c r="C616" s="180"/>
      <c r="D616" s="180"/>
    </row>
    <row r="617" customFormat="false" ht="8.25" hidden="false" customHeight="false" outlineLevel="0" collapsed="false">
      <c r="B617" s="180"/>
      <c r="C617" s="180"/>
      <c r="D617" s="180"/>
    </row>
    <row r="618" customFormat="false" ht="8.25" hidden="false" customHeight="false" outlineLevel="0" collapsed="false">
      <c r="B618" s="180"/>
      <c r="C618" s="180"/>
      <c r="D618" s="180"/>
    </row>
    <row r="619" customFormat="false" ht="8.25" hidden="false" customHeight="false" outlineLevel="0" collapsed="false">
      <c r="B619" s="180"/>
      <c r="C619" s="180"/>
      <c r="D619" s="180"/>
    </row>
    <row r="620" customFormat="false" ht="8.25" hidden="false" customHeight="false" outlineLevel="0" collapsed="false">
      <c r="B620" s="180"/>
      <c r="C620" s="180"/>
      <c r="D620" s="180"/>
    </row>
    <row r="621" customFormat="false" ht="8.25" hidden="false" customHeight="false" outlineLevel="0" collapsed="false">
      <c r="B621" s="180"/>
      <c r="C621" s="180"/>
      <c r="D621" s="180"/>
    </row>
    <row r="622" customFormat="false" ht="8.25" hidden="false" customHeight="false" outlineLevel="0" collapsed="false">
      <c r="B622" s="180"/>
      <c r="C622" s="180"/>
      <c r="D622" s="180"/>
    </row>
    <row r="623" customFormat="false" ht="8.25" hidden="false" customHeight="false" outlineLevel="0" collapsed="false">
      <c r="B623" s="180"/>
      <c r="C623" s="180"/>
      <c r="D623" s="180"/>
    </row>
    <row r="624" customFormat="false" ht="8.25" hidden="false" customHeight="false" outlineLevel="0" collapsed="false">
      <c r="B624" s="180"/>
      <c r="C624" s="180"/>
      <c r="D624" s="180"/>
    </row>
    <row r="625" customFormat="false" ht="8.25" hidden="false" customHeight="false" outlineLevel="0" collapsed="false">
      <c r="B625" s="180"/>
      <c r="C625" s="180"/>
      <c r="D625" s="180"/>
    </row>
    <row r="626" customFormat="false" ht="8.25" hidden="false" customHeight="false" outlineLevel="0" collapsed="false">
      <c r="B626" s="180"/>
      <c r="C626" s="180"/>
      <c r="D626" s="180"/>
    </row>
    <row r="627" customFormat="false" ht="8.25" hidden="false" customHeight="false" outlineLevel="0" collapsed="false">
      <c r="B627" s="180"/>
      <c r="C627" s="180"/>
      <c r="D627" s="180"/>
    </row>
    <row r="628" customFormat="false" ht="8.25" hidden="false" customHeight="false" outlineLevel="0" collapsed="false">
      <c r="B628" s="180"/>
      <c r="C628" s="180"/>
      <c r="D628" s="180"/>
    </row>
    <row r="629" customFormat="false" ht="8.25" hidden="false" customHeight="false" outlineLevel="0" collapsed="false">
      <c r="B629" s="180"/>
      <c r="C629" s="180"/>
      <c r="D629" s="180"/>
    </row>
    <row r="630" customFormat="false" ht="8.25" hidden="false" customHeight="false" outlineLevel="0" collapsed="false">
      <c r="B630" s="180"/>
      <c r="C630" s="180"/>
      <c r="D630" s="180"/>
    </row>
    <row r="631" customFormat="false" ht="8.25" hidden="false" customHeight="false" outlineLevel="0" collapsed="false">
      <c r="B631" s="180"/>
      <c r="C631" s="180"/>
      <c r="D631" s="180"/>
    </row>
    <row r="632" customFormat="false" ht="8.25" hidden="false" customHeight="false" outlineLevel="0" collapsed="false">
      <c r="B632" s="180"/>
      <c r="C632" s="180"/>
      <c r="D632" s="180"/>
    </row>
    <row r="633" customFormat="false" ht="8.25" hidden="false" customHeight="false" outlineLevel="0" collapsed="false">
      <c r="B633" s="180"/>
      <c r="C633" s="180"/>
      <c r="D633" s="180"/>
    </row>
    <row r="634" customFormat="false" ht="8.25" hidden="false" customHeight="false" outlineLevel="0" collapsed="false">
      <c r="B634" s="180"/>
      <c r="C634" s="180"/>
      <c r="D634" s="180"/>
    </row>
    <row r="635" customFormat="false" ht="8.25" hidden="false" customHeight="false" outlineLevel="0" collapsed="false">
      <c r="B635" s="180"/>
      <c r="C635" s="180"/>
      <c r="D635" s="180"/>
    </row>
    <row r="636" customFormat="false" ht="8.25" hidden="false" customHeight="false" outlineLevel="0" collapsed="false">
      <c r="B636" s="180"/>
      <c r="C636" s="180"/>
      <c r="D636" s="180"/>
    </row>
    <row r="637" customFormat="false" ht="8.25" hidden="false" customHeight="false" outlineLevel="0" collapsed="false">
      <c r="B637" s="180"/>
      <c r="C637" s="180"/>
      <c r="D637" s="180"/>
    </row>
    <row r="638" customFormat="false" ht="8.25" hidden="false" customHeight="false" outlineLevel="0" collapsed="false">
      <c r="B638" s="180"/>
      <c r="C638" s="180"/>
      <c r="D638" s="180"/>
    </row>
    <row r="639" customFormat="false" ht="8.25" hidden="false" customHeight="false" outlineLevel="0" collapsed="false">
      <c r="B639" s="180"/>
      <c r="C639" s="180"/>
      <c r="D639" s="180"/>
    </row>
    <row r="640" customFormat="false" ht="8.25" hidden="false" customHeight="false" outlineLevel="0" collapsed="false">
      <c r="B640" s="180"/>
      <c r="C640" s="180"/>
      <c r="D640" s="180"/>
    </row>
    <row r="641" customFormat="false" ht="8.25" hidden="false" customHeight="false" outlineLevel="0" collapsed="false">
      <c r="B641" s="180"/>
      <c r="C641" s="180"/>
      <c r="D641" s="180"/>
    </row>
    <row r="642" customFormat="false" ht="8.25" hidden="false" customHeight="false" outlineLevel="0" collapsed="false">
      <c r="B642" s="180"/>
      <c r="C642" s="180"/>
      <c r="D642" s="180"/>
    </row>
    <row r="643" customFormat="false" ht="8.25" hidden="false" customHeight="false" outlineLevel="0" collapsed="false">
      <c r="B643" s="180"/>
      <c r="C643" s="180"/>
      <c r="D643" s="180"/>
    </row>
    <row r="644" customFormat="false" ht="8.25" hidden="false" customHeight="false" outlineLevel="0" collapsed="false">
      <c r="B644" s="180"/>
      <c r="C644" s="180"/>
      <c r="D644" s="180"/>
    </row>
    <row r="645" customFormat="false" ht="8.25" hidden="false" customHeight="false" outlineLevel="0" collapsed="false">
      <c r="B645" s="180"/>
      <c r="C645" s="180"/>
      <c r="D645" s="180"/>
    </row>
    <row r="646" customFormat="false" ht="8.25" hidden="false" customHeight="false" outlineLevel="0" collapsed="false">
      <c r="B646" s="180"/>
      <c r="C646" s="180"/>
      <c r="D646" s="180"/>
    </row>
    <row r="647" customFormat="false" ht="8.25" hidden="false" customHeight="false" outlineLevel="0" collapsed="false">
      <c r="B647" s="180"/>
      <c r="C647" s="180"/>
      <c r="D647" s="180"/>
    </row>
    <row r="648" customFormat="false" ht="8.25" hidden="false" customHeight="false" outlineLevel="0" collapsed="false">
      <c r="B648" s="180"/>
      <c r="C648" s="180"/>
      <c r="D648" s="180"/>
    </row>
    <row r="649" customFormat="false" ht="8.25" hidden="false" customHeight="false" outlineLevel="0" collapsed="false">
      <c r="B649" s="180"/>
      <c r="C649" s="180"/>
      <c r="D649" s="180"/>
    </row>
    <row r="650" customFormat="false" ht="8.25" hidden="false" customHeight="false" outlineLevel="0" collapsed="false">
      <c r="B650" s="180"/>
      <c r="C650" s="180"/>
      <c r="D650" s="180"/>
    </row>
    <row r="651" customFormat="false" ht="8.25" hidden="false" customHeight="false" outlineLevel="0" collapsed="false">
      <c r="B651" s="180"/>
      <c r="C651" s="180"/>
      <c r="D651" s="180"/>
    </row>
    <row r="652" customFormat="false" ht="8.25" hidden="false" customHeight="false" outlineLevel="0" collapsed="false">
      <c r="B652" s="180"/>
      <c r="C652" s="180"/>
      <c r="D652" s="180"/>
    </row>
    <row r="653" customFormat="false" ht="8.25" hidden="false" customHeight="false" outlineLevel="0" collapsed="false">
      <c r="B653" s="180"/>
      <c r="C653" s="180"/>
      <c r="D653" s="180"/>
    </row>
    <row r="654" customFormat="false" ht="8.25" hidden="false" customHeight="false" outlineLevel="0" collapsed="false">
      <c r="B654" s="180"/>
      <c r="C654" s="180"/>
      <c r="D654" s="180"/>
    </row>
    <row r="655" customFormat="false" ht="8.25" hidden="false" customHeight="false" outlineLevel="0" collapsed="false">
      <c r="B655" s="180"/>
      <c r="C655" s="180"/>
      <c r="D655" s="180"/>
    </row>
    <row r="656" customFormat="false" ht="8.25" hidden="false" customHeight="false" outlineLevel="0" collapsed="false">
      <c r="B656" s="180"/>
      <c r="C656" s="180"/>
      <c r="D656" s="180"/>
    </row>
    <row r="657" customFormat="false" ht="8.25" hidden="false" customHeight="false" outlineLevel="0" collapsed="false">
      <c r="B657" s="180"/>
      <c r="C657" s="180"/>
      <c r="D657" s="180"/>
    </row>
    <row r="658" customFormat="false" ht="8.25" hidden="false" customHeight="false" outlineLevel="0" collapsed="false">
      <c r="B658" s="180"/>
      <c r="C658" s="180"/>
      <c r="D658" s="180"/>
    </row>
    <row r="659" customFormat="false" ht="8.25" hidden="false" customHeight="false" outlineLevel="0" collapsed="false">
      <c r="B659" s="180"/>
      <c r="C659" s="180"/>
      <c r="D659" s="180"/>
    </row>
    <row r="660" customFormat="false" ht="8.25" hidden="false" customHeight="false" outlineLevel="0" collapsed="false">
      <c r="B660" s="180"/>
      <c r="C660" s="180"/>
      <c r="D660" s="180"/>
    </row>
    <row r="661" customFormat="false" ht="8.25" hidden="false" customHeight="false" outlineLevel="0" collapsed="false">
      <c r="B661" s="180"/>
      <c r="C661" s="180"/>
      <c r="D661" s="180"/>
    </row>
    <row r="662" customFormat="false" ht="8.25" hidden="false" customHeight="false" outlineLevel="0" collapsed="false">
      <c r="B662" s="180"/>
      <c r="C662" s="180"/>
      <c r="D662" s="180"/>
    </row>
    <row r="663" customFormat="false" ht="8.25" hidden="false" customHeight="false" outlineLevel="0" collapsed="false">
      <c r="B663" s="180"/>
      <c r="C663" s="180"/>
      <c r="D663" s="180"/>
    </row>
    <row r="664" customFormat="false" ht="8.25" hidden="false" customHeight="false" outlineLevel="0" collapsed="false">
      <c r="B664" s="180"/>
      <c r="C664" s="180"/>
      <c r="D664" s="180"/>
    </row>
    <row r="665" customFormat="false" ht="8.25" hidden="false" customHeight="false" outlineLevel="0" collapsed="false">
      <c r="B665" s="180"/>
      <c r="C665" s="180"/>
      <c r="D665" s="180"/>
    </row>
    <row r="666" customFormat="false" ht="8.25" hidden="false" customHeight="false" outlineLevel="0" collapsed="false">
      <c r="B666" s="180"/>
      <c r="C666" s="180"/>
      <c r="D666" s="180"/>
    </row>
    <row r="667" customFormat="false" ht="8.25" hidden="false" customHeight="false" outlineLevel="0" collapsed="false">
      <c r="B667" s="180"/>
      <c r="C667" s="180"/>
      <c r="D667" s="180"/>
    </row>
    <row r="668" customFormat="false" ht="8.25" hidden="false" customHeight="false" outlineLevel="0" collapsed="false">
      <c r="B668" s="180"/>
      <c r="C668" s="180"/>
      <c r="D668" s="180"/>
    </row>
    <row r="669" customFormat="false" ht="8.25" hidden="false" customHeight="false" outlineLevel="0" collapsed="false">
      <c r="B669" s="180"/>
      <c r="C669" s="180"/>
      <c r="D669" s="180"/>
    </row>
    <row r="670" customFormat="false" ht="8.25" hidden="false" customHeight="false" outlineLevel="0" collapsed="false">
      <c r="B670" s="180"/>
      <c r="C670" s="180"/>
      <c r="D670" s="180"/>
    </row>
    <row r="671" customFormat="false" ht="8.25" hidden="false" customHeight="false" outlineLevel="0" collapsed="false">
      <c r="B671" s="180"/>
      <c r="C671" s="180"/>
      <c r="D671" s="180"/>
    </row>
    <row r="672" customFormat="false" ht="8.25" hidden="false" customHeight="false" outlineLevel="0" collapsed="false">
      <c r="B672" s="180"/>
      <c r="C672" s="180"/>
      <c r="D672" s="180"/>
    </row>
    <row r="673" customFormat="false" ht="8.25" hidden="false" customHeight="false" outlineLevel="0" collapsed="false">
      <c r="B673" s="180"/>
      <c r="C673" s="180"/>
      <c r="D673" s="180"/>
    </row>
    <row r="674" customFormat="false" ht="8.25" hidden="false" customHeight="false" outlineLevel="0" collapsed="false">
      <c r="B674" s="180"/>
      <c r="C674" s="180"/>
      <c r="D674" s="180"/>
    </row>
    <row r="675" customFormat="false" ht="8.25" hidden="false" customHeight="false" outlineLevel="0" collapsed="false">
      <c r="B675" s="180"/>
      <c r="C675" s="180"/>
      <c r="D675" s="180"/>
    </row>
    <row r="676" customFormat="false" ht="8.25" hidden="false" customHeight="false" outlineLevel="0" collapsed="false">
      <c r="B676" s="180"/>
      <c r="C676" s="180"/>
      <c r="D676" s="180"/>
    </row>
    <row r="677" customFormat="false" ht="8.25" hidden="false" customHeight="false" outlineLevel="0" collapsed="false">
      <c r="B677" s="180"/>
      <c r="C677" s="180"/>
      <c r="D677" s="180"/>
    </row>
    <row r="678" customFormat="false" ht="8.25" hidden="false" customHeight="false" outlineLevel="0" collapsed="false">
      <c r="B678" s="180"/>
      <c r="C678" s="180"/>
      <c r="D678" s="180"/>
    </row>
    <row r="679" customFormat="false" ht="8.25" hidden="false" customHeight="false" outlineLevel="0" collapsed="false">
      <c r="B679" s="180"/>
      <c r="C679" s="180"/>
      <c r="D679" s="180"/>
    </row>
    <row r="680" customFormat="false" ht="8.25" hidden="false" customHeight="false" outlineLevel="0" collapsed="false">
      <c r="B680" s="180"/>
      <c r="C680" s="180"/>
      <c r="D680" s="180"/>
    </row>
    <row r="681" customFormat="false" ht="8.25" hidden="false" customHeight="false" outlineLevel="0" collapsed="false">
      <c r="B681" s="180"/>
      <c r="C681" s="180"/>
      <c r="D681" s="180"/>
    </row>
    <row r="682" customFormat="false" ht="8.25" hidden="false" customHeight="false" outlineLevel="0" collapsed="false">
      <c r="B682" s="180"/>
      <c r="C682" s="180"/>
      <c r="D682" s="180"/>
    </row>
    <row r="683" customFormat="false" ht="8.25" hidden="false" customHeight="false" outlineLevel="0" collapsed="false">
      <c r="B683" s="180"/>
      <c r="C683" s="180"/>
      <c r="D683" s="180"/>
    </row>
    <row r="684" customFormat="false" ht="8.25" hidden="false" customHeight="false" outlineLevel="0" collapsed="false">
      <c r="B684" s="180"/>
      <c r="C684" s="180"/>
      <c r="D684" s="180"/>
    </row>
    <row r="685" customFormat="false" ht="8.25" hidden="false" customHeight="false" outlineLevel="0" collapsed="false">
      <c r="B685" s="180"/>
      <c r="C685" s="180"/>
      <c r="D685" s="180"/>
    </row>
    <row r="686" customFormat="false" ht="8.25" hidden="false" customHeight="false" outlineLevel="0" collapsed="false">
      <c r="B686" s="180"/>
      <c r="C686" s="180"/>
      <c r="D686" s="180"/>
    </row>
    <row r="687" customFormat="false" ht="8.25" hidden="false" customHeight="false" outlineLevel="0" collapsed="false">
      <c r="B687" s="180"/>
      <c r="C687" s="180"/>
      <c r="D687" s="180"/>
    </row>
    <row r="688" customFormat="false" ht="8.25" hidden="false" customHeight="false" outlineLevel="0" collapsed="false">
      <c r="B688" s="180"/>
      <c r="C688" s="180"/>
      <c r="D688" s="180"/>
    </row>
    <row r="689" customFormat="false" ht="8.25" hidden="false" customHeight="false" outlineLevel="0" collapsed="false">
      <c r="B689" s="180"/>
      <c r="C689" s="180"/>
      <c r="D689" s="180"/>
    </row>
    <row r="690" customFormat="false" ht="8.25" hidden="false" customHeight="false" outlineLevel="0" collapsed="false">
      <c r="B690" s="180"/>
      <c r="C690" s="180"/>
      <c r="D690" s="180"/>
    </row>
    <row r="691" customFormat="false" ht="8.25" hidden="false" customHeight="false" outlineLevel="0" collapsed="false">
      <c r="B691" s="180"/>
      <c r="C691" s="180"/>
      <c r="D691" s="180"/>
    </row>
    <row r="692" customFormat="false" ht="8.25" hidden="false" customHeight="false" outlineLevel="0" collapsed="false">
      <c r="B692" s="180"/>
      <c r="C692" s="180"/>
      <c r="D692" s="180"/>
    </row>
    <row r="693" customFormat="false" ht="8.25" hidden="false" customHeight="false" outlineLevel="0" collapsed="false">
      <c r="B693" s="180"/>
      <c r="C693" s="180"/>
      <c r="D693" s="180"/>
    </row>
    <row r="694" customFormat="false" ht="8.25" hidden="false" customHeight="false" outlineLevel="0" collapsed="false">
      <c r="B694" s="180"/>
      <c r="C694" s="180"/>
      <c r="D694" s="180"/>
    </row>
    <row r="695" customFormat="false" ht="8.25" hidden="false" customHeight="false" outlineLevel="0" collapsed="false">
      <c r="B695" s="180"/>
      <c r="C695" s="180"/>
      <c r="D695" s="180"/>
    </row>
    <row r="696" customFormat="false" ht="8.25" hidden="false" customHeight="false" outlineLevel="0" collapsed="false">
      <c r="B696" s="180"/>
      <c r="C696" s="180"/>
      <c r="D696" s="180"/>
    </row>
    <row r="697" customFormat="false" ht="8.25" hidden="false" customHeight="false" outlineLevel="0" collapsed="false">
      <c r="B697" s="180"/>
      <c r="C697" s="180"/>
      <c r="D697" s="180"/>
    </row>
    <row r="698" customFormat="false" ht="8.25" hidden="false" customHeight="false" outlineLevel="0" collapsed="false">
      <c r="B698" s="180"/>
      <c r="C698" s="180"/>
      <c r="D698" s="180"/>
    </row>
    <row r="699" customFormat="false" ht="8.25" hidden="false" customHeight="false" outlineLevel="0" collapsed="false">
      <c r="B699" s="180"/>
      <c r="C699" s="180"/>
      <c r="D699" s="180"/>
    </row>
    <row r="700" customFormat="false" ht="8.25" hidden="false" customHeight="false" outlineLevel="0" collapsed="false">
      <c r="B700" s="180"/>
      <c r="C700" s="180"/>
      <c r="D700" s="180"/>
    </row>
    <row r="701" customFormat="false" ht="8.25" hidden="false" customHeight="false" outlineLevel="0" collapsed="false">
      <c r="B701" s="180"/>
      <c r="C701" s="180"/>
      <c r="D701" s="180"/>
    </row>
    <row r="702" customFormat="false" ht="8.25" hidden="false" customHeight="false" outlineLevel="0" collapsed="false">
      <c r="B702" s="180"/>
      <c r="C702" s="180"/>
      <c r="D702" s="180"/>
    </row>
    <row r="703" customFormat="false" ht="8.25" hidden="false" customHeight="false" outlineLevel="0" collapsed="false">
      <c r="B703" s="180"/>
      <c r="C703" s="180"/>
      <c r="D703" s="180"/>
    </row>
    <row r="704" customFormat="false" ht="8.25" hidden="false" customHeight="false" outlineLevel="0" collapsed="false">
      <c r="B704" s="180"/>
      <c r="C704" s="180"/>
      <c r="D704" s="180"/>
    </row>
    <row r="705" customFormat="false" ht="8.25" hidden="false" customHeight="false" outlineLevel="0" collapsed="false">
      <c r="B705" s="180"/>
      <c r="C705" s="180"/>
      <c r="D705" s="180"/>
    </row>
    <row r="706" customFormat="false" ht="8.25" hidden="false" customHeight="false" outlineLevel="0" collapsed="false">
      <c r="B706" s="180"/>
      <c r="C706" s="180"/>
      <c r="D706" s="180"/>
    </row>
    <row r="707" customFormat="false" ht="8.25" hidden="false" customHeight="false" outlineLevel="0" collapsed="false">
      <c r="B707" s="180"/>
      <c r="C707" s="180"/>
      <c r="D707" s="180"/>
    </row>
    <row r="708" customFormat="false" ht="8.25" hidden="false" customHeight="false" outlineLevel="0" collapsed="false">
      <c r="B708" s="180"/>
      <c r="C708" s="180"/>
      <c r="D708" s="180"/>
    </row>
    <row r="709" customFormat="false" ht="8.25" hidden="false" customHeight="false" outlineLevel="0" collapsed="false">
      <c r="B709" s="180"/>
      <c r="C709" s="180"/>
      <c r="D709" s="180"/>
    </row>
    <row r="710" customFormat="false" ht="8.25" hidden="false" customHeight="false" outlineLevel="0" collapsed="false">
      <c r="B710" s="180"/>
      <c r="C710" s="180"/>
      <c r="D710" s="180"/>
    </row>
    <row r="711" customFormat="false" ht="8.25" hidden="false" customHeight="false" outlineLevel="0" collapsed="false">
      <c r="B711" s="180"/>
      <c r="C711" s="180"/>
      <c r="D711" s="180"/>
    </row>
    <row r="712" customFormat="false" ht="8.25" hidden="false" customHeight="false" outlineLevel="0" collapsed="false">
      <c r="B712" s="180"/>
      <c r="C712" s="180"/>
      <c r="D712" s="180"/>
    </row>
    <row r="713" customFormat="false" ht="8.25" hidden="false" customHeight="false" outlineLevel="0" collapsed="false">
      <c r="B713" s="180"/>
      <c r="C713" s="180"/>
      <c r="D713" s="180"/>
    </row>
    <row r="714" customFormat="false" ht="8.25" hidden="false" customHeight="false" outlineLevel="0" collapsed="false">
      <c r="B714" s="180"/>
      <c r="C714" s="180"/>
      <c r="D714" s="180"/>
    </row>
    <row r="715" customFormat="false" ht="8.25" hidden="false" customHeight="false" outlineLevel="0" collapsed="false">
      <c r="B715" s="180"/>
      <c r="C715" s="180"/>
      <c r="D715" s="180"/>
    </row>
    <row r="716" customFormat="false" ht="8.25" hidden="false" customHeight="false" outlineLevel="0" collapsed="false">
      <c r="B716" s="180"/>
      <c r="C716" s="180"/>
      <c r="D716" s="180"/>
    </row>
    <row r="717" customFormat="false" ht="8.25" hidden="false" customHeight="false" outlineLevel="0" collapsed="false">
      <c r="B717" s="180"/>
      <c r="C717" s="180"/>
      <c r="D717" s="180"/>
    </row>
    <row r="718" customFormat="false" ht="8.25" hidden="false" customHeight="false" outlineLevel="0" collapsed="false">
      <c r="B718" s="180"/>
      <c r="C718" s="180"/>
      <c r="D718" s="180"/>
    </row>
    <row r="719" customFormat="false" ht="8.25" hidden="false" customHeight="false" outlineLevel="0" collapsed="false">
      <c r="B719" s="180"/>
      <c r="C719" s="180"/>
      <c r="D719" s="180"/>
    </row>
    <row r="720" customFormat="false" ht="8.25" hidden="false" customHeight="false" outlineLevel="0" collapsed="false">
      <c r="B720" s="180"/>
      <c r="C720" s="180"/>
      <c r="D720" s="180"/>
    </row>
    <row r="721" customFormat="false" ht="8.25" hidden="false" customHeight="false" outlineLevel="0" collapsed="false">
      <c r="B721" s="180"/>
      <c r="C721" s="180"/>
      <c r="D721" s="180"/>
    </row>
    <row r="722" customFormat="false" ht="8.25" hidden="false" customHeight="false" outlineLevel="0" collapsed="false">
      <c r="B722" s="180"/>
      <c r="C722" s="180"/>
      <c r="D722" s="180"/>
    </row>
    <row r="723" customFormat="false" ht="8.25" hidden="false" customHeight="false" outlineLevel="0" collapsed="false">
      <c r="B723" s="180"/>
      <c r="C723" s="180"/>
      <c r="D723" s="180"/>
    </row>
    <row r="724" customFormat="false" ht="8.25" hidden="false" customHeight="false" outlineLevel="0" collapsed="false">
      <c r="B724" s="180"/>
      <c r="C724" s="180"/>
      <c r="D724" s="180"/>
    </row>
    <row r="725" customFormat="false" ht="8.25" hidden="false" customHeight="false" outlineLevel="0" collapsed="false">
      <c r="B725" s="180"/>
      <c r="C725" s="180"/>
      <c r="D725" s="180"/>
    </row>
    <row r="726" customFormat="false" ht="8.25" hidden="false" customHeight="false" outlineLevel="0" collapsed="false">
      <c r="B726" s="180"/>
      <c r="C726" s="180"/>
      <c r="D726" s="180"/>
    </row>
    <row r="727" customFormat="false" ht="8.25" hidden="false" customHeight="false" outlineLevel="0" collapsed="false">
      <c r="B727" s="180"/>
      <c r="C727" s="180"/>
      <c r="D727" s="180"/>
    </row>
    <row r="728" customFormat="false" ht="8.25" hidden="false" customHeight="false" outlineLevel="0" collapsed="false">
      <c r="B728" s="180"/>
      <c r="C728" s="180"/>
      <c r="D728" s="180"/>
    </row>
    <row r="729" customFormat="false" ht="8.25" hidden="false" customHeight="false" outlineLevel="0" collapsed="false">
      <c r="B729" s="180"/>
      <c r="C729" s="180"/>
      <c r="D729" s="180"/>
    </row>
    <row r="730" customFormat="false" ht="8.25" hidden="false" customHeight="false" outlineLevel="0" collapsed="false">
      <c r="B730" s="180"/>
      <c r="C730" s="180"/>
      <c r="D730" s="180"/>
    </row>
    <row r="731" customFormat="false" ht="8.25" hidden="false" customHeight="false" outlineLevel="0" collapsed="false">
      <c r="B731" s="180"/>
      <c r="C731" s="180"/>
      <c r="D731" s="180"/>
    </row>
    <row r="732" customFormat="false" ht="8.25" hidden="false" customHeight="false" outlineLevel="0" collapsed="false">
      <c r="B732" s="180"/>
      <c r="C732" s="180"/>
      <c r="D732" s="180"/>
    </row>
    <row r="733" customFormat="false" ht="8.25" hidden="false" customHeight="false" outlineLevel="0" collapsed="false">
      <c r="B733" s="180"/>
      <c r="C733" s="180"/>
      <c r="D733" s="180"/>
    </row>
    <row r="734" customFormat="false" ht="8.25" hidden="false" customHeight="false" outlineLevel="0" collapsed="false">
      <c r="B734" s="180"/>
      <c r="C734" s="180"/>
      <c r="D734" s="180"/>
    </row>
    <row r="735" customFormat="false" ht="8.25" hidden="false" customHeight="false" outlineLevel="0" collapsed="false">
      <c r="B735" s="180"/>
      <c r="C735" s="180"/>
      <c r="D735" s="180"/>
    </row>
    <row r="736" customFormat="false" ht="8.25" hidden="false" customHeight="false" outlineLevel="0" collapsed="false">
      <c r="B736" s="180"/>
      <c r="C736" s="180"/>
      <c r="D736" s="180"/>
    </row>
    <row r="737" customFormat="false" ht="8.25" hidden="false" customHeight="false" outlineLevel="0" collapsed="false">
      <c r="B737" s="180"/>
      <c r="C737" s="180"/>
      <c r="D737" s="180"/>
    </row>
    <row r="738" customFormat="false" ht="8.25" hidden="false" customHeight="false" outlineLevel="0" collapsed="false">
      <c r="B738" s="180"/>
      <c r="C738" s="180"/>
      <c r="D738" s="180"/>
    </row>
    <row r="739" customFormat="false" ht="8.25" hidden="false" customHeight="false" outlineLevel="0" collapsed="false">
      <c r="B739" s="180"/>
      <c r="C739" s="180"/>
      <c r="D739" s="180"/>
    </row>
    <row r="740" customFormat="false" ht="8.25" hidden="false" customHeight="false" outlineLevel="0" collapsed="false">
      <c r="B740" s="180"/>
      <c r="C740" s="180"/>
      <c r="D740" s="180"/>
    </row>
    <row r="741" customFormat="false" ht="8.25" hidden="false" customHeight="false" outlineLevel="0" collapsed="false">
      <c r="B741" s="180"/>
      <c r="C741" s="180"/>
      <c r="D741" s="180"/>
    </row>
    <row r="742" customFormat="false" ht="8.25" hidden="false" customHeight="false" outlineLevel="0" collapsed="false">
      <c r="B742" s="180"/>
      <c r="C742" s="180"/>
      <c r="D742" s="180"/>
    </row>
    <row r="743" customFormat="false" ht="8.25" hidden="false" customHeight="false" outlineLevel="0" collapsed="false">
      <c r="B743" s="180"/>
      <c r="C743" s="180"/>
      <c r="D743" s="180"/>
    </row>
    <row r="744" customFormat="false" ht="8.25" hidden="false" customHeight="false" outlineLevel="0" collapsed="false">
      <c r="B744" s="180"/>
      <c r="C744" s="180"/>
      <c r="D744" s="180"/>
    </row>
    <row r="745" customFormat="false" ht="8.25" hidden="false" customHeight="false" outlineLevel="0" collapsed="false">
      <c r="B745" s="180"/>
      <c r="C745" s="180"/>
      <c r="D745" s="180"/>
    </row>
    <row r="746" customFormat="false" ht="8.25" hidden="false" customHeight="false" outlineLevel="0" collapsed="false">
      <c r="B746" s="180"/>
      <c r="C746" s="180"/>
      <c r="D746" s="180"/>
    </row>
    <row r="747" customFormat="false" ht="8.25" hidden="false" customHeight="false" outlineLevel="0" collapsed="false">
      <c r="B747" s="180"/>
      <c r="C747" s="180"/>
      <c r="D747" s="180"/>
    </row>
    <row r="748" customFormat="false" ht="8.25" hidden="false" customHeight="false" outlineLevel="0" collapsed="false">
      <c r="B748" s="180"/>
      <c r="C748" s="180"/>
      <c r="D748" s="180"/>
    </row>
    <row r="749" customFormat="false" ht="8.25" hidden="false" customHeight="false" outlineLevel="0" collapsed="false">
      <c r="B749" s="180"/>
      <c r="C749" s="180"/>
      <c r="D749" s="180"/>
    </row>
    <row r="750" customFormat="false" ht="8.25" hidden="false" customHeight="false" outlineLevel="0" collapsed="false">
      <c r="B750" s="180"/>
      <c r="C750" s="180"/>
      <c r="D750" s="180"/>
    </row>
    <row r="751" customFormat="false" ht="8.25" hidden="false" customHeight="false" outlineLevel="0" collapsed="false">
      <c r="B751" s="180"/>
      <c r="C751" s="180"/>
      <c r="D751" s="180"/>
    </row>
    <row r="752" customFormat="false" ht="8.25" hidden="false" customHeight="false" outlineLevel="0" collapsed="false">
      <c r="B752" s="180"/>
      <c r="C752" s="180"/>
      <c r="D752" s="180"/>
    </row>
    <row r="753" customFormat="false" ht="8.25" hidden="false" customHeight="false" outlineLevel="0" collapsed="false">
      <c r="B753" s="180"/>
      <c r="C753" s="180"/>
      <c r="D753" s="180"/>
    </row>
    <row r="754" customFormat="false" ht="8.25" hidden="false" customHeight="false" outlineLevel="0" collapsed="false">
      <c r="B754" s="180"/>
      <c r="C754" s="180"/>
      <c r="D754" s="180"/>
    </row>
    <row r="755" customFormat="false" ht="8.25" hidden="false" customHeight="false" outlineLevel="0" collapsed="false">
      <c r="B755" s="180"/>
      <c r="C755" s="180"/>
      <c r="D755" s="180"/>
    </row>
    <row r="756" customFormat="false" ht="8.25" hidden="false" customHeight="false" outlineLevel="0" collapsed="false">
      <c r="B756" s="180"/>
      <c r="C756" s="180"/>
      <c r="D756" s="180"/>
    </row>
    <row r="757" customFormat="false" ht="8.25" hidden="false" customHeight="false" outlineLevel="0" collapsed="false">
      <c r="B757" s="180"/>
      <c r="C757" s="180"/>
      <c r="D757" s="180"/>
    </row>
    <row r="758" customFormat="false" ht="8.25" hidden="false" customHeight="false" outlineLevel="0" collapsed="false">
      <c r="B758" s="180"/>
      <c r="C758" s="180"/>
      <c r="D758" s="180"/>
    </row>
    <row r="759" customFormat="false" ht="8.25" hidden="false" customHeight="false" outlineLevel="0" collapsed="false">
      <c r="B759" s="180"/>
      <c r="C759" s="180"/>
      <c r="D759" s="180"/>
    </row>
    <row r="760" customFormat="false" ht="8.25" hidden="false" customHeight="false" outlineLevel="0" collapsed="false">
      <c r="B760" s="180"/>
      <c r="C760" s="180"/>
      <c r="D760" s="180"/>
    </row>
    <row r="761" customFormat="false" ht="8.25" hidden="false" customHeight="false" outlineLevel="0" collapsed="false">
      <c r="B761" s="180"/>
      <c r="C761" s="180"/>
      <c r="D761" s="180"/>
    </row>
    <row r="762" customFormat="false" ht="8.25" hidden="false" customHeight="false" outlineLevel="0" collapsed="false">
      <c r="B762" s="180"/>
      <c r="C762" s="180"/>
      <c r="D762" s="180"/>
    </row>
    <row r="763" customFormat="false" ht="8.25" hidden="false" customHeight="false" outlineLevel="0" collapsed="false">
      <c r="B763" s="180"/>
      <c r="C763" s="180"/>
      <c r="D763" s="180"/>
    </row>
    <row r="764" customFormat="false" ht="8.25" hidden="false" customHeight="false" outlineLevel="0" collapsed="false">
      <c r="B764" s="180"/>
      <c r="C764" s="180"/>
      <c r="D764" s="180"/>
    </row>
    <row r="765" customFormat="false" ht="8.25" hidden="false" customHeight="false" outlineLevel="0" collapsed="false">
      <c r="B765" s="180"/>
      <c r="C765" s="180"/>
      <c r="D765" s="180"/>
    </row>
    <row r="766" customFormat="false" ht="8.25" hidden="false" customHeight="false" outlineLevel="0" collapsed="false">
      <c r="B766" s="180"/>
      <c r="C766" s="180"/>
      <c r="D766" s="180"/>
    </row>
    <row r="767" customFormat="false" ht="8.25" hidden="false" customHeight="false" outlineLevel="0" collapsed="false">
      <c r="B767" s="180"/>
      <c r="C767" s="180"/>
      <c r="D767" s="180"/>
    </row>
    <row r="768" customFormat="false" ht="8.25" hidden="false" customHeight="false" outlineLevel="0" collapsed="false">
      <c r="B768" s="180"/>
      <c r="C768" s="180"/>
      <c r="D768" s="180"/>
    </row>
    <row r="769" customFormat="false" ht="8.25" hidden="false" customHeight="false" outlineLevel="0" collapsed="false">
      <c r="B769" s="180"/>
      <c r="C769" s="180"/>
      <c r="D769" s="180"/>
    </row>
    <row r="770" customFormat="false" ht="8.25" hidden="false" customHeight="false" outlineLevel="0" collapsed="false">
      <c r="B770" s="180"/>
      <c r="C770" s="180"/>
      <c r="D770" s="180"/>
    </row>
    <row r="771" customFormat="false" ht="8.25" hidden="false" customHeight="false" outlineLevel="0" collapsed="false">
      <c r="B771" s="180"/>
      <c r="C771" s="180"/>
      <c r="D771" s="180"/>
    </row>
    <row r="772" customFormat="false" ht="8.25" hidden="false" customHeight="false" outlineLevel="0" collapsed="false">
      <c r="B772" s="180"/>
      <c r="C772" s="180"/>
      <c r="D772" s="180"/>
    </row>
    <row r="773" customFormat="false" ht="8.25" hidden="false" customHeight="false" outlineLevel="0" collapsed="false">
      <c r="B773" s="180"/>
      <c r="C773" s="180"/>
      <c r="D773" s="180"/>
    </row>
    <row r="774" customFormat="false" ht="8.25" hidden="false" customHeight="false" outlineLevel="0" collapsed="false">
      <c r="B774" s="180"/>
      <c r="C774" s="180"/>
      <c r="D774" s="180"/>
    </row>
    <row r="775" customFormat="false" ht="8.25" hidden="false" customHeight="false" outlineLevel="0" collapsed="false">
      <c r="B775" s="180"/>
      <c r="C775" s="180"/>
      <c r="D775" s="180"/>
    </row>
    <row r="776" customFormat="false" ht="8.25" hidden="false" customHeight="false" outlineLevel="0" collapsed="false">
      <c r="B776" s="180"/>
      <c r="C776" s="180"/>
      <c r="D776" s="180"/>
    </row>
    <row r="777" customFormat="false" ht="8.25" hidden="false" customHeight="false" outlineLevel="0" collapsed="false">
      <c r="B777" s="180"/>
      <c r="C777" s="180"/>
      <c r="D777" s="180"/>
    </row>
    <row r="778" customFormat="false" ht="8.25" hidden="false" customHeight="false" outlineLevel="0" collapsed="false">
      <c r="B778" s="180"/>
      <c r="C778" s="180"/>
      <c r="D778" s="180"/>
    </row>
    <row r="779" customFormat="false" ht="8.25" hidden="false" customHeight="false" outlineLevel="0" collapsed="false">
      <c r="B779" s="180"/>
      <c r="C779" s="180"/>
      <c r="D779" s="180"/>
    </row>
    <row r="780" customFormat="false" ht="8.25" hidden="false" customHeight="false" outlineLevel="0" collapsed="false">
      <c r="B780" s="180"/>
      <c r="C780" s="180"/>
      <c r="D780" s="180"/>
    </row>
    <row r="781" customFormat="false" ht="8.25" hidden="false" customHeight="false" outlineLevel="0" collapsed="false">
      <c r="B781" s="180"/>
      <c r="C781" s="180"/>
      <c r="D781" s="180"/>
    </row>
    <row r="782" customFormat="false" ht="8.25" hidden="false" customHeight="false" outlineLevel="0" collapsed="false">
      <c r="B782" s="180"/>
      <c r="C782" s="180"/>
      <c r="D782" s="180"/>
    </row>
    <row r="783" customFormat="false" ht="8.25" hidden="false" customHeight="false" outlineLevel="0" collapsed="false">
      <c r="B783" s="180"/>
      <c r="C783" s="180"/>
      <c r="D783" s="180"/>
    </row>
    <row r="784" customFormat="false" ht="8.25" hidden="false" customHeight="false" outlineLevel="0" collapsed="false">
      <c r="B784" s="180"/>
      <c r="C784" s="180"/>
      <c r="D784" s="180"/>
    </row>
    <row r="785" customFormat="false" ht="8.25" hidden="false" customHeight="false" outlineLevel="0" collapsed="false">
      <c r="B785" s="180"/>
      <c r="C785" s="180"/>
      <c r="D785" s="180"/>
    </row>
    <row r="786" customFormat="false" ht="8.25" hidden="false" customHeight="false" outlineLevel="0" collapsed="false">
      <c r="B786" s="180"/>
      <c r="C786" s="180"/>
      <c r="D786" s="180"/>
    </row>
    <row r="787" customFormat="false" ht="8.25" hidden="false" customHeight="false" outlineLevel="0" collapsed="false">
      <c r="B787" s="180"/>
      <c r="C787" s="180"/>
      <c r="D787" s="1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74" width="8.33"/>
    <col collapsed="false" customWidth="true" hidden="false" outlineLevel="0" max="2" min="2" style="174" width="6.15"/>
    <col collapsed="false" customWidth="true" hidden="false" outlineLevel="0" max="3" min="3" style="174" width="8.33"/>
    <col collapsed="false" customWidth="true" hidden="false" outlineLevel="0" max="4" min="4" style="174" width="8.49"/>
    <col collapsed="false" customWidth="true" hidden="false" outlineLevel="0" max="6" min="5" style="181" width="8.49"/>
    <col collapsed="false" customWidth="true" hidden="false" outlineLevel="0" max="8" min="7" style="174" width="8.49"/>
    <col collapsed="false" customWidth="true" hidden="false" outlineLevel="0" max="9" min="9" style="181" width="8.49"/>
    <col collapsed="false" customWidth="true" hidden="false" outlineLevel="0" max="10" min="10" style="181" width="8.33"/>
    <col collapsed="false" customWidth="true" hidden="false" outlineLevel="0" max="12" min="11" style="174" width="8.49"/>
    <col collapsed="false" customWidth="true" hidden="false" outlineLevel="0" max="13" min="13" style="174" width="8.33"/>
    <col collapsed="false" customWidth="true" hidden="true" outlineLevel="0" max="14" min="14" style="174" width="3.65"/>
    <col collapsed="false" customWidth="true" hidden="false" outlineLevel="0" max="16" min="15" style="187" width="8.49"/>
    <col collapsed="false" customWidth="true" hidden="false" outlineLevel="0" max="17" min="17" style="174" width="8.49"/>
    <col collapsed="false" customWidth="true" hidden="false" outlineLevel="0" max="18" min="18" style="174" width="8.33"/>
    <col collapsed="false" customWidth="true" hidden="false" outlineLevel="0" max="19" min="19" style="174" width="6.99"/>
    <col collapsed="false" customWidth="true" hidden="false" outlineLevel="0" max="20" min="20" style="188" width="6.65"/>
    <col collapsed="false" customWidth="true" hidden="false" outlineLevel="0" max="21" min="21" style="189" width="5.15"/>
    <col collapsed="false" customWidth="true" hidden="false" outlineLevel="0" max="22" min="22" style="190" width="9.65"/>
    <col collapsed="false" customWidth="false" hidden="false" outlineLevel="0" max="257" min="23" style="174" width="9.33"/>
  </cols>
  <sheetData>
    <row r="1" customFormat="false" ht="10.5" hidden="false" customHeight="true" outlineLevel="0" collapsed="false">
      <c r="A1" s="179" t="s">
        <v>179</v>
      </c>
    </row>
    <row r="3" customFormat="false" ht="10.5" hidden="false" customHeight="true" outlineLevel="0" collapsed="false">
      <c r="A3" s="191" t="s">
        <v>180</v>
      </c>
      <c r="B3" s="192" t="s">
        <v>181</v>
      </c>
      <c r="C3" s="193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0.5" hidden="false" customHeight="true" outlineLevel="0" collapsed="false">
      <c r="A4" s="192" t="s">
        <v>182</v>
      </c>
      <c r="B4" s="191" t="s">
        <v>183</v>
      </c>
      <c r="C4" s="194" t="s">
        <v>184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0.5" hidden="false" customHeight="true" outlineLevel="0" collapsed="false">
      <c r="A5" s="195" t="s">
        <v>183</v>
      </c>
      <c r="B5" s="195"/>
      <c r="C5" s="196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0.5" hidden="false" customHeight="true" outlineLevel="0" collapsed="false">
      <c r="A6" s="197" t="n">
        <v>0</v>
      </c>
      <c r="B6" s="197"/>
      <c r="C6" s="198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0.5" hidden="false" customHeight="true" outlineLevel="0" collapsed="false">
      <c r="A7" s="199" t="s">
        <v>184</v>
      </c>
      <c r="B7" s="199"/>
      <c r="C7" s="20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0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24" hidden="false" customHeight="true" outlineLevel="0" collapsed="false">
      <c r="A9" s="201" t="s">
        <v>185</v>
      </c>
      <c r="B9" s="201" t="s">
        <v>186</v>
      </c>
      <c r="C9" s="201" t="s">
        <v>187</v>
      </c>
      <c r="D9" s="201" t="s">
        <v>188</v>
      </c>
      <c r="E9" s="201" t="s">
        <v>189</v>
      </c>
      <c r="F9" s="201" t="s">
        <v>190</v>
      </c>
      <c r="G9" s="201" t="s">
        <v>191</v>
      </c>
      <c r="H9" s="201" t="s">
        <v>192</v>
      </c>
      <c r="I9" s="201" t="s">
        <v>193</v>
      </c>
      <c r="J9" s="201" t="s">
        <v>181</v>
      </c>
      <c r="K9" s="201" t="s">
        <v>194</v>
      </c>
      <c r="L9" s="201" t="s">
        <v>195</v>
      </c>
      <c r="M9" s="201" t="s">
        <v>196</v>
      </c>
      <c r="N9" s="201" t="s">
        <v>197</v>
      </c>
      <c r="O9" s="202" t="s">
        <v>198</v>
      </c>
      <c r="P9" s="202" t="s">
        <v>199</v>
      </c>
      <c r="Q9" s="201" t="s">
        <v>200</v>
      </c>
      <c r="R9" s="201" t="s">
        <v>201</v>
      </c>
      <c r="S9" s="201" t="s">
        <v>202</v>
      </c>
      <c r="T9" s="188" t="s">
        <v>203</v>
      </c>
      <c r="U9" s="203" t="s">
        <v>200</v>
      </c>
      <c r="V9" s="204" t="s">
        <v>182</v>
      </c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  <c r="IT9" s="201"/>
      <c r="IU9" s="201"/>
      <c r="IV9" s="201"/>
      <c r="IW9" s="201"/>
    </row>
    <row r="10" customFormat="false" ht="9" hidden="false" customHeight="true" outlineLevel="0" collapsed="false">
      <c r="A10" s="205"/>
      <c r="B10" s="205"/>
      <c r="C10" s="205"/>
      <c r="D10" s="205"/>
      <c r="E10" s="205"/>
      <c r="F10" s="206"/>
      <c r="G10" s="205"/>
      <c r="H10" s="205"/>
      <c r="I10" s="205"/>
      <c r="J10" s="206"/>
      <c r="K10" s="205"/>
      <c r="L10" s="205"/>
      <c r="M10" s="205"/>
      <c r="N10" s="205"/>
      <c r="O10" s="207"/>
      <c r="P10" s="207"/>
      <c r="Q10" s="205"/>
      <c r="R10" s="205"/>
      <c r="S10" s="205"/>
      <c r="T10" s="208"/>
      <c r="U10" s="209"/>
      <c r="V10" s="190" t="n">
        <f aca="false">IF(O10="SUMAS",O10,IF(O10="AECOCAN",O10,IF(O10="ROCKIES",O10,P10)))</f>
        <v>0</v>
      </c>
    </row>
    <row r="11" customFormat="false" ht="9" hidden="false" customHeight="true" outlineLevel="0" collapsed="false">
      <c r="A11" s="205"/>
      <c r="B11" s="205"/>
      <c r="C11" s="205"/>
      <c r="D11" s="205"/>
      <c r="E11" s="205"/>
      <c r="F11" s="206"/>
      <c r="G11" s="205"/>
      <c r="H11" s="205"/>
      <c r="I11" s="205"/>
      <c r="J11" s="206"/>
      <c r="K11" s="205"/>
      <c r="L11" s="205"/>
      <c r="M11" s="205"/>
      <c r="N11" s="205"/>
      <c r="O11" s="207"/>
      <c r="P11" s="207"/>
      <c r="Q11" s="205"/>
      <c r="R11" s="205"/>
      <c r="S11" s="205"/>
      <c r="T11" s="208"/>
      <c r="U11" s="209"/>
    </row>
    <row r="12" customFormat="false" ht="9" hidden="false" customHeight="true" outlineLevel="0" collapsed="false">
      <c r="A12" s="205"/>
      <c r="B12" s="205"/>
      <c r="C12" s="205"/>
      <c r="D12" s="205"/>
      <c r="E12" s="206"/>
      <c r="F12" s="206"/>
      <c r="G12" s="205"/>
      <c r="H12" s="205"/>
      <c r="I12" s="206"/>
      <c r="J12" s="206"/>
      <c r="K12" s="205"/>
      <c r="L12" s="205"/>
      <c r="M12" s="205"/>
      <c r="N12" s="205"/>
      <c r="O12" s="207"/>
      <c r="P12" s="207"/>
      <c r="Q12" s="205"/>
      <c r="R12" s="205"/>
      <c r="S12" s="205"/>
      <c r="T12" s="208"/>
      <c r="U12" s="209"/>
    </row>
    <row r="13" customFormat="false" ht="9" hidden="false" customHeight="true" outlineLevel="0" collapsed="false">
      <c r="A13" s="205"/>
      <c r="B13" s="205"/>
      <c r="C13" s="205"/>
      <c r="D13" s="205"/>
      <c r="E13" s="205"/>
      <c r="F13" s="206"/>
      <c r="G13" s="205"/>
      <c r="H13" s="205"/>
      <c r="I13" s="205"/>
      <c r="J13" s="206"/>
      <c r="K13" s="205"/>
      <c r="L13" s="205"/>
      <c r="M13" s="205"/>
      <c r="N13" s="205"/>
      <c r="O13" s="207"/>
      <c r="P13" s="207"/>
      <c r="Q13" s="205"/>
      <c r="R13" s="205"/>
      <c r="S13" s="205"/>
      <c r="T13" s="208"/>
      <c r="U13" s="209"/>
    </row>
    <row r="14" customFormat="false" ht="9" hidden="false" customHeight="true" outlineLevel="0" collapsed="false">
      <c r="A14" s="205"/>
      <c r="B14" s="205"/>
      <c r="C14" s="205"/>
      <c r="D14" s="205"/>
      <c r="E14" s="206"/>
      <c r="F14" s="206"/>
      <c r="G14" s="205"/>
      <c r="H14" s="205"/>
      <c r="I14" s="206"/>
      <c r="J14" s="206"/>
      <c r="K14" s="205"/>
      <c r="L14" s="205"/>
      <c r="M14" s="205"/>
      <c r="N14" s="205"/>
      <c r="O14" s="207"/>
      <c r="P14" s="207"/>
      <c r="Q14" s="205"/>
      <c r="R14" s="205"/>
      <c r="S14" s="205"/>
      <c r="T14" s="208"/>
      <c r="U14" s="209"/>
    </row>
    <row r="15" customFormat="false" ht="9" hidden="false" customHeight="true" outlineLevel="0" collapsed="false">
      <c r="A15" s="205"/>
      <c r="B15" s="205"/>
      <c r="C15" s="205"/>
      <c r="D15" s="205"/>
      <c r="E15" s="206"/>
      <c r="F15" s="206"/>
      <c r="G15" s="205"/>
      <c r="H15" s="205"/>
      <c r="I15" s="206"/>
      <c r="J15" s="206"/>
      <c r="K15" s="205"/>
      <c r="L15" s="205"/>
      <c r="M15" s="205"/>
      <c r="N15" s="205"/>
      <c r="O15" s="207"/>
      <c r="P15" s="207"/>
      <c r="Q15" s="205"/>
      <c r="R15" s="205"/>
      <c r="S15" s="205"/>
      <c r="T15" s="208"/>
      <c r="U15" s="209"/>
    </row>
    <row r="16" customFormat="false" ht="9" hidden="false" customHeight="true" outlineLevel="0" collapsed="false">
      <c r="A16" s="205"/>
      <c r="B16" s="205"/>
      <c r="C16" s="205"/>
      <c r="D16" s="205"/>
      <c r="E16" s="206"/>
      <c r="F16" s="206"/>
      <c r="G16" s="205"/>
      <c r="H16" s="205"/>
      <c r="I16" s="206"/>
      <c r="J16" s="206"/>
      <c r="K16" s="205"/>
      <c r="L16" s="205"/>
      <c r="M16" s="205"/>
      <c r="N16" s="205"/>
      <c r="O16" s="207"/>
      <c r="P16" s="207"/>
      <c r="Q16" s="205"/>
      <c r="R16" s="205"/>
      <c r="S16" s="205"/>
      <c r="T16" s="208"/>
      <c r="U16" s="209"/>
    </row>
    <row r="17" customFormat="false" ht="9" hidden="false" customHeight="true" outlineLevel="0" collapsed="false">
      <c r="A17" s="210"/>
      <c r="B17" s="210"/>
      <c r="C17" s="210"/>
      <c r="D17" s="210"/>
      <c r="E17" s="211"/>
      <c r="F17" s="211"/>
      <c r="G17" s="210"/>
      <c r="H17" s="210"/>
      <c r="I17" s="211"/>
      <c r="J17" s="211"/>
      <c r="K17" s="210"/>
      <c r="L17" s="210"/>
      <c r="M17" s="210"/>
      <c r="N17" s="210"/>
      <c r="O17" s="212"/>
      <c r="P17" s="212"/>
      <c r="Q17" s="210"/>
      <c r="R17" s="210"/>
      <c r="S17" s="210"/>
      <c r="T17" s="213"/>
      <c r="U17" s="214"/>
    </row>
    <row r="18" customFormat="false" ht="9" hidden="false" customHeight="true" outlineLevel="0" collapsed="false">
      <c r="A18" s="210"/>
      <c r="B18" s="210"/>
      <c r="C18" s="210"/>
      <c r="D18" s="210"/>
      <c r="E18" s="211"/>
      <c r="F18" s="211"/>
      <c r="G18" s="210"/>
      <c r="H18" s="210"/>
      <c r="I18" s="211"/>
      <c r="J18" s="211"/>
      <c r="K18" s="210"/>
      <c r="L18" s="210"/>
      <c r="M18" s="210"/>
      <c r="N18" s="210"/>
      <c r="O18" s="212"/>
      <c r="P18" s="212"/>
      <c r="Q18" s="210"/>
      <c r="R18" s="210"/>
      <c r="S18" s="210"/>
      <c r="T18" s="213"/>
      <c r="U18" s="214"/>
    </row>
    <row r="19" customFormat="false" ht="9" hidden="false" customHeight="true" outlineLevel="0" collapsed="false">
      <c r="A19" s="210"/>
      <c r="B19" s="210"/>
      <c r="C19" s="210"/>
      <c r="D19" s="210"/>
      <c r="E19" s="211"/>
      <c r="F19" s="211"/>
      <c r="G19" s="210"/>
      <c r="H19" s="210"/>
      <c r="I19" s="211"/>
      <c r="J19" s="211"/>
      <c r="K19" s="210"/>
      <c r="L19" s="210"/>
      <c r="M19" s="210"/>
      <c r="N19" s="210"/>
      <c r="O19" s="212"/>
      <c r="P19" s="212"/>
      <c r="Q19" s="210"/>
      <c r="R19" s="210"/>
      <c r="S19" s="210"/>
      <c r="T19" s="213"/>
      <c r="U19" s="214"/>
    </row>
    <row r="20" customFormat="false" ht="9" hidden="false" customHeight="true" outlineLevel="0" collapsed="false">
      <c r="A20" s="210"/>
      <c r="B20" s="210"/>
      <c r="C20" s="210"/>
      <c r="D20" s="210"/>
      <c r="E20" s="211"/>
      <c r="F20" s="211"/>
      <c r="G20" s="210"/>
      <c r="H20" s="210"/>
      <c r="I20" s="211"/>
      <c r="J20" s="211"/>
      <c r="K20" s="210"/>
      <c r="L20" s="210"/>
      <c r="M20" s="210"/>
      <c r="N20" s="210"/>
      <c r="O20" s="212"/>
      <c r="P20" s="212"/>
      <c r="Q20" s="210"/>
      <c r="R20" s="210"/>
      <c r="S20" s="210"/>
      <c r="T20" s="213"/>
      <c r="U20" s="214"/>
    </row>
    <row r="21" customFormat="false" ht="9" hidden="false" customHeight="true" outlineLevel="0" collapsed="false">
      <c r="A21" s="210"/>
      <c r="B21" s="210"/>
      <c r="C21" s="210"/>
      <c r="D21" s="210"/>
      <c r="E21" s="211"/>
      <c r="F21" s="211"/>
      <c r="G21" s="210"/>
      <c r="H21" s="210"/>
      <c r="I21" s="211"/>
      <c r="J21" s="211"/>
      <c r="K21" s="210"/>
      <c r="L21" s="210"/>
      <c r="M21" s="210"/>
      <c r="N21" s="210"/>
      <c r="O21" s="212"/>
      <c r="P21" s="212"/>
      <c r="Q21" s="210"/>
      <c r="R21" s="210"/>
      <c r="S21" s="210"/>
      <c r="T21" s="213"/>
      <c r="U21" s="214"/>
    </row>
    <row r="22" customFormat="false" ht="9" hidden="false" customHeight="true" outlineLevel="0" collapsed="false">
      <c r="A22" s="210"/>
      <c r="B22" s="210"/>
      <c r="C22" s="210"/>
      <c r="D22" s="210"/>
      <c r="E22" s="211"/>
      <c r="F22" s="211"/>
      <c r="G22" s="210"/>
      <c r="H22" s="210"/>
      <c r="I22" s="211"/>
      <c r="J22" s="211"/>
      <c r="K22" s="210"/>
      <c r="L22" s="210"/>
      <c r="M22" s="210"/>
      <c r="N22" s="210"/>
      <c r="O22" s="212"/>
      <c r="P22" s="212"/>
      <c r="Q22" s="210"/>
      <c r="R22" s="210"/>
      <c r="S22" s="210"/>
      <c r="T22" s="213"/>
      <c r="U22" s="214"/>
    </row>
    <row r="23" customFormat="false" ht="9" hidden="false" customHeight="true" outlineLevel="0" collapsed="false">
      <c r="A23" s="210"/>
      <c r="B23" s="210"/>
      <c r="C23" s="210"/>
      <c r="D23" s="210"/>
      <c r="E23" s="211"/>
      <c r="F23" s="211"/>
      <c r="G23" s="210"/>
      <c r="H23" s="210"/>
      <c r="I23" s="211"/>
      <c r="J23" s="211"/>
      <c r="K23" s="210"/>
      <c r="L23" s="210"/>
      <c r="M23" s="210"/>
      <c r="N23" s="210"/>
      <c r="O23" s="212"/>
      <c r="P23" s="212"/>
      <c r="Q23" s="210"/>
      <c r="R23" s="210"/>
      <c r="S23" s="210"/>
      <c r="T23" s="213"/>
      <c r="U23" s="214"/>
    </row>
    <row r="24" customFormat="false" ht="9" hidden="false" customHeight="true" outlineLevel="0" collapsed="false">
      <c r="A24" s="205"/>
      <c r="B24" s="205"/>
      <c r="C24" s="205"/>
      <c r="D24" s="205"/>
      <c r="E24" s="205"/>
      <c r="F24" s="206"/>
      <c r="G24" s="205"/>
      <c r="H24" s="205"/>
      <c r="I24" s="205"/>
      <c r="J24" s="206"/>
      <c r="K24" s="205"/>
      <c r="L24" s="205"/>
      <c r="M24" s="205"/>
      <c r="N24" s="205"/>
      <c r="O24" s="207"/>
      <c r="P24" s="207"/>
      <c r="Q24" s="205"/>
      <c r="R24" s="205"/>
      <c r="S24" s="205"/>
      <c r="T24" s="208"/>
      <c r="U24" s="209"/>
    </row>
    <row r="25" customFormat="false" ht="9" hidden="false" customHeight="true" outlineLevel="0" collapsed="false">
      <c r="A25" s="205"/>
      <c r="B25" s="205"/>
      <c r="C25" s="205"/>
      <c r="D25" s="205"/>
      <c r="E25" s="205"/>
      <c r="F25" s="206"/>
      <c r="G25" s="205"/>
      <c r="H25" s="205"/>
      <c r="I25" s="205"/>
      <c r="J25" s="206"/>
      <c r="K25" s="205"/>
      <c r="L25" s="205"/>
      <c r="M25" s="205"/>
      <c r="N25" s="205"/>
      <c r="O25" s="207"/>
      <c r="P25" s="207"/>
      <c r="Q25" s="205"/>
      <c r="R25" s="205"/>
      <c r="S25" s="205"/>
      <c r="T25" s="208"/>
      <c r="U25" s="209"/>
    </row>
    <row r="26" customFormat="false" ht="9" hidden="false" customHeight="true" outlineLevel="0" collapsed="false">
      <c r="A26" s="205"/>
      <c r="B26" s="205"/>
      <c r="C26" s="205"/>
      <c r="D26" s="205"/>
      <c r="E26" s="206"/>
      <c r="F26" s="206"/>
      <c r="G26" s="205"/>
      <c r="H26" s="205"/>
      <c r="I26" s="206"/>
      <c r="J26" s="206"/>
      <c r="K26" s="205"/>
      <c r="L26" s="205"/>
      <c r="M26" s="205"/>
      <c r="N26" s="205"/>
      <c r="O26" s="207"/>
      <c r="P26" s="207"/>
      <c r="Q26" s="205"/>
      <c r="R26" s="205"/>
      <c r="S26" s="205"/>
      <c r="T26" s="208"/>
      <c r="U26" s="209"/>
    </row>
    <row r="27" customFormat="false" ht="9" hidden="false" customHeight="true" outlineLevel="0" collapsed="false">
      <c r="A27" s="205"/>
      <c r="B27" s="205"/>
      <c r="C27" s="205"/>
      <c r="D27" s="205"/>
      <c r="E27" s="205"/>
      <c r="F27" s="206"/>
      <c r="G27" s="205"/>
      <c r="H27" s="205"/>
      <c r="I27" s="205"/>
      <c r="J27" s="206"/>
      <c r="K27" s="205"/>
      <c r="L27" s="205"/>
      <c r="M27" s="205"/>
      <c r="N27" s="205"/>
      <c r="O27" s="207"/>
      <c r="P27" s="207"/>
      <c r="Q27" s="205"/>
      <c r="R27" s="205"/>
      <c r="S27" s="205"/>
      <c r="T27" s="208"/>
      <c r="U27" s="209"/>
    </row>
    <row r="28" customFormat="false" ht="9" hidden="false" customHeight="true" outlineLevel="0" collapsed="false">
      <c r="A28" s="205"/>
      <c r="B28" s="205"/>
      <c r="C28" s="205"/>
      <c r="D28" s="205"/>
      <c r="E28" s="206"/>
      <c r="F28" s="206"/>
      <c r="G28" s="205"/>
      <c r="H28" s="205"/>
      <c r="I28" s="206"/>
      <c r="J28" s="206"/>
      <c r="K28" s="205"/>
      <c r="L28" s="205"/>
      <c r="M28" s="205"/>
      <c r="N28" s="205"/>
      <c r="O28" s="207"/>
      <c r="P28" s="207"/>
      <c r="Q28" s="205"/>
      <c r="R28" s="205"/>
      <c r="S28" s="205"/>
      <c r="T28" s="208"/>
      <c r="U28" s="209"/>
    </row>
    <row r="29" customFormat="false" ht="9" hidden="false" customHeight="true" outlineLevel="0" collapsed="false">
      <c r="A29" s="205"/>
      <c r="B29" s="205"/>
      <c r="C29" s="205"/>
      <c r="D29" s="205"/>
      <c r="E29" s="206"/>
      <c r="F29" s="206"/>
      <c r="G29" s="205"/>
      <c r="H29" s="205"/>
      <c r="I29" s="206"/>
      <c r="J29" s="206"/>
      <c r="K29" s="205"/>
      <c r="L29" s="205"/>
      <c r="M29" s="205"/>
      <c r="N29" s="205"/>
      <c r="O29" s="207"/>
      <c r="P29" s="207"/>
      <c r="Q29" s="205"/>
      <c r="R29" s="205"/>
      <c r="S29" s="205"/>
      <c r="T29" s="208"/>
      <c r="U29" s="209"/>
    </row>
    <row r="30" customFormat="false" ht="9" hidden="false" customHeight="true" outlineLevel="0" collapsed="false">
      <c r="A30" s="205"/>
      <c r="B30" s="205"/>
      <c r="C30" s="205"/>
      <c r="D30" s="205"/>
      <c r="E30" s="206"/>
      <c r="F30" s="206"/>
      <c r="G30" s="205"/>
      <c r="H30" s="205"/>
      <c r="I30" s="206"/>
      <c r="J30" s="206"/>
      <c r="K30" s="205"/>
      <c r="L30" s="205"/>
      <c r="M30" s="205"/>
      <c r="N30" s="205"/>
      <c r="O30" s="207"/>
      <c r="P30" s="207"/>
      <c r="Q30" s="205"/>
      <c r="R30" s="205"/>
      <c r="S30" s="205"/>
      <c r="T30" s="208"/>
      <c r="U30" s="209"/>
    </row>
    <row r="31" customFormat="false" ht="10.5" hidden="false" customHeight="true" outlineLevel="0" collapsed="false">
      <c r="J31" s="201"/>
    </row>
    <row r="32" customFormat="false" ht="10.5" hidden="false" customHeight="true" outlineLevel="0" collapsed="false">
      <c r="J32" s="201"/>
    </row>
    <row r="33" customFormat="false" ht="10.5" hidden="false" customHeight="true" outlineLevel="0" collapsed="false">
      <c r="J33" s="201"/>
    </row>
    <row r="34" customFormat="false" ht="10.5" hidden="false" customHeight="true" outlineLevel="0" collapsed="false">
      <c r="J34" s="201"/>
    </row>
    <row r="35" customFormat="false" ht="10.5" hidden="false" customHeight="true" outlineLevel="0" collapsed="false">
      <c r="J35" s="201"/>
    </row>
    <row r="36" customFormat="false" ht="10.5" hidden="false" customHeight="true" outlineLevel="0" collapsed="false">
      <c r="J36" s="201"/>
    </row>
    <row r="37" customFormat="false" ht="10.5" hidden="false" customHeight="true" outlineLevel="0" collapsed="false">
      <c r="J37" s="201"/>
    </row>
    <row r="38" customFormat="false" ht="10.5" hidden="false" customHeight="true" outlineLevel="0" collapsed="false">
      <c r="J38" s="201"/>
    </row>
    <row r="39" customFormat="false" ht="10.5" hidden="false" customHeight="true" outlineLevel="0" collapsed="false">
      <c r="J39" s="201"/>
    </row>
    <row r="40" customFormat="false" ht="10.5" hidden="false" customHeight="true" outlineLevel="0" collapsed="false">
      <c r="J40" s="201"/>
    </row>
    <row r="41" customFormat="false" ht="10.5" hidden="false" customHeight="true" outlineLevel="0" collapsed="false">
      <c r="J41" s="201"/>
    </row>
    <row r="42" customFormat="false" ht="10.5" hidden="false" customHeight="true" outlineLevel="0" collapsed="false">
      <c r="J42" s="201"/>
    </row>
    <row r="43" customFormat="false" ht="10.5" hidden="false" customHeight="true" outlineLevel="0" collapsed="false">
      <c r="J43" s="201"/>
    </row>
    <row r="44" customFormat="false" ht="10.5" hidden="false" customHeight="true" outlineLevel="0" collapsed="false">
      <c r="J44" s="201"/>
    </row>
    <row r="45" customFormat="false" ht="10.5" hidden="false" customHeight="true" outlineLevel="0" collapsed="false">
      <c r="J45" s="201"/>
    </row>
    <row r="46" customFormat="false" ht="10.5" hidden="false" customHeight="true" outlineLevel="0" collapsed="false">
      <c r="J46" s="201"/>
    </row>
    <row r="47" customFormat="false" ht="10.5" hidden="false" customHeight="true" outlineLevel="0" collapsed="false">
      <c r="J47" s="201"/>
    </row>
    <row r="48" customFormat="false" ht="10.5" hidden="false" customHeight="true" outlineLevel="0" collapsed="false">
      <c r="J48" s="201"/>
    </row>
    <row r="49" customFormat="false" ht="10.5" hidden="false" customHeight="true" outlineLevel="0" collapsed="false">
      <c r="J49" s="201"/>
    </row>
    <row r="50" customFormat="false" ht="10.5" hidden="false" customHeight="true" outlineLevel="0" collapsed="false">
      <c r="J50" s="201"/>
    </row>
    <row r="51" customFormat="false" ht="10.5" hidden="false" customHeight="true" outlineLevel="0" collapsed="false">
      <c r="J51" s="201"/>
    </row>
    <row r="52" customFormat="false" ht="10.5" hidden="false" customHeight="true" outlineLevel="0" collapsed="false">
      <c r="J52" s="201"/>
    </row>
    <row r="53" customFormat="false" ht="10.5" hidden="false" customHeight="true" outlineLevel="0" collapsed="false">
      <c r="J53" s="201"/>
    </row>
    <row r="54" customFormat="false" ht="10.5" hidden="false" customHeight="true" outlineLevel="0" collapsed="false">
      <c r="J54" s="201"/>
    </row>
    <row r="55" customFormat="false" ht="10.5" hidden="false" customHeight="true" outlineLevel="0" collapsed="false">
      <c r="J55" s="201"/>
    </row>
    <row r="56" customFormat="false" ht="10.5" hidden="false" customHeight="true" outlineLevel="0" collapsed="false">
      <c r="J56" s="201"/>
    </row>
    <row r="57" customFormat="false" ht="10.5" hidden="false" customHeight="true" outlineLevel="0" collapsed="false">
      <c r="J57" s="201"/>
    </row>
    <row r="58" customFormat="false" ht="10.5" hidden="false" customHeight="true" outlineLevel="0" collapsed="false">
      <c r="J58" s="201"/>
    </row>
    <row r="59" customFormat="false" ht="10.5" hidden="false" customHeight="true" outlineLevel="0" collapsed="false">
      <c r="J5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7.15"/>
    <col collapsed="false" customWidth="true" hidden="false" outlineLevel="0" max="2" min="2" style="174" width="13.83"/>
    <col collapsed="false" customWidth="true" hidden="false" outlineLevel="0" max="3" min="3" style="174" width="12.15"/>
    <col collapsed="false" customWidth="false" hidden="false" outlineLevel="0" max="7" min="4" style="174" width="9.33"/>
    <col collapsed="false" customWidth="true" hidden="false" outlineLevel="0" max="8" min="8" style="174" width="10.33"/>
    <col collapsed="false" customWidth="true" hidden="false" outlineLevel="0" max="9" min="9" style="174" width="10.49"/>
    <col collapsed="false" customWidth="false" hidden="false" outlineLevel="0" max="11" min="10" style="174" width="9.33"/>
    <col collapsed="false" customWidth="true" hidden="false" outlineLevel="0" max="12" min="12" style="174" width="11.15"/>
    <col collapsed="false" customWidth="true" hidden="false" outlineLevel="0" max="25" min="13" style="174" width="11.49"/>
    <col collapsed="false" customWidth="false" hidden="false" outlineLevel="0" max="257" min="26" style="174" width="9.33"/>
  </cols>
  <sheetData>
    <row r="1" customFormat="false" ht="8.25" hidden="false" customHeight="false" outlineLevel="0" collapsed="false">
      <c r="A1" s="179" t="s">
        <v>204</v>
      </c>
      <c r="B1" s="215"/>
    </row>
    <row r="2" customFormat="false" ht="8.25" hidden="false" customHeight="false" outlineLevel="0" collapsed="false"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</row>
    <row r="3" customFormat="false" ht="8.25" hidden="false" customHeight="false" outlineLevel="0" collapsed="false">
      <c r="A3" s="179" t="s">
        <v>205</v>
      </c>
      <c r="B3" s="217" t="str">
        <f aca="false">Dth_Day!C5</f>
        <v>Jan-02</v>
      </c>
      <c r="C3" s="217" t="str">
        <f aca="false">Dth_Day!D5</f>
        <v>Feb-02</v>
      </c>
      <c r="D3" s="217" t="str">
        <f aca="false">Dth_Day!E5</f>
        <v>Mar-02</v>
      </c>
      <c r="E3" s="217" t="str">
        <f aca="false">Dth_Day!F5</f>
        <v>Apr-02</v>
      </c>
      <c r="F3" s="217" t="str">
        <f aca="false">Dth_Day!G5</f>
        <v>May-02</v>
      </c>
      <c r="G3" s="217" t="str">
        <f aca="false">Dth_Day!H5</f>
        <v>Jun-02</v>
      </c>
      <c r="H3" s="217" t="str">
        <f aca="false">Dth_Day!I5</f>
        <v>Jul-02</v>
      </c>
      <c r="I3" s="217" t="str">
        <f aca="false">Dth_Day!J5</f>
        <v>Aug-02</v>
      </c>
      <c r="J3" s="217" t="str">
        <f aca="false">Dth_Day!K5</f>
        <v>Sep-02</v>
      </c>
      <c r="K3" s="217" t="str">
        <f aca="false">Dth_Day!L5</f>
        <v>Oct-02</v>
      </c>
      <c r="L3" s="217" t="str">
        <f aca="false">Dth_Day!M5</f>
        <v>Nov-02</v>
      </c>
      <c r="M3" s="217" t="str">
        <f aca="false">Dth_Day!N5</f>
        <v>Dec-02</v>
      </c>
      <c r="N3" s="217" t="str">
        <f aca="false">Dth_Day!O5</f>
        <v>Jan-03</v>
      </c>
      <c r="O3" s="217" t="str">
        <f aca="false">Dth_Day!P5</f>
        <v>Feb-03</v>
      </c>
      <c r="P3" s="217" t="str">
        <f aca="false">Dth_Day!Q5</f>
        <v>Mar-03</v>
      </c>
      <c r="Q3" s="217" t="str">
        <f aca="false">Dth_Day!R5</f>
        <v>Apr-03</v>
      </c>
      <c r="R3" s="217" t="str">
        <f aca="false">Dth_Day!S5</f>
        <v>May-03</v>
      </c>
      <c r="S3" s="217" t="str">
        <f aca="false">Dth_Day!T5</f>
        <v>Jun-03</v>
      </c>
      <c r="T3" s="217" t="str">
        <f aca="false">Dth_Day!U5</f>
        <v>Jul-03</v>
      </c>
      <c r="U3" s="217" t="str">
        <f aca="false">Dth_Day!V5</f>
        <v>Aug-03</v>
      </c>
      <c r="V3" s="217" t="str">
        <f aca="false">Dth_Day!W5</f>
        <v>Sep-03</v>
      </c>
      <c r="W3" s="217" t="str">
        <f aca="false">Dth_Day!X5</f>
        <v>Oct-03</v>
      </c>
      <c r="X3" s="217" t="str">
        <f aca="false">Dth_Day!Y5</f>
        <v>Nov-03</v>
      </c>
      <c r="Y3" s="217" t="str">
        <f aca="false">Dth_Day!Z5</f>
        <v>Dec-03</v>
      </c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179"/>
      <c r="DU3" s="179"/>
      <c r="DV3" s="179"/>
      <c r="DW3" s="179"/>
      <c r="DX3" s="179"/>
      <c r="DY3" s="179"/>
      <c r="DZ3" s="179"/>
      <c r="EA3" s="179"/>
      <c r="EB3" s="179"/>
      <c r="EC3" s="179"/>
      <c r="ED3" s="179"/>
      <c r="EE3" s="179"/>
      <c r="EF3" s="179"/>
      <c r="EG3" s="179"/>
      <c r="EH3" s="179"/>
      <c r="EI3" s="179"/>
      <c r="EJ3" s="179"/>
      <c r="EK3" s="179"/>
      <c r="EL3" s="179"/>
      <c r="EM3" s="179"/>
      <c r="EN3" s="179"/>
      <c r="EO3" s="179"/>
      <c r="EP3" s="179"/>
      <c r="EQ3" s="179"/>
      <c r="ER3" s="179"/>
      <c r="ES3" s="179"/>
      <c r="ET3" s="179"/>
      <c r="EU3" s="179"/>
      <c r="EV3" s="179"/>
      <c r="EW3" s="179"/>
      <c r="EX3" s="179"/>
      <c r="EY3" s="179"/>
      <c r="EZ3" s="179"/>
      <c r="FA3" s="179"/>
      <c r="FB3" s="179"/>
      <c r="FC3" s="179"/>
      <c r="FD3" s="179"/>
      <c r="FE3" s="179"/>
      <c r="FF3" s="179"/>
      <c r="FG3" s="179"/>
      <c r="FH3" s="179"/>
      <c r="FI3" s="179"/>
      <c r="FJ3" s="179"/>
      <c r="FK3" s="179"/>
      <c r="FL3" s="179"/>
      <c r="FM3" s="179"/>
      <c r="FN3" s="179"/>
      <c r="FO3" s="179"/>
      <c r="FP3" s="179"/>
      <c r="FQ3" s="179"/>
      <c r="FR3" s="179"/>
      <c r="FS3" s="179"/>
      <c r="FT3" s="179"/>
      <c r="FU3" s="179"/>
      <c r="FV3" s="179"/>
      <c r="FW3" s="179"/>
      <c r="FX3" s="179"/>
      <c r="FY3" s="179"/>
      <c r="FZ3" s="179"/>
      <c r="GA3" s="179"/>
      <c r="GB3" s="179"/>
      <c r="GC3" s="179"/>
      <c r="GD3" s="179"/>
      <c r="GE3" s="179"/>
      <c r="GF3" s="179"/>
      <c r="GG3" s="179"/>
      <c r="GH3" s="179"/>
      <c r="GI3" s="179"/>
      <c r="GJ3" s="179"/>
      <c r="GK3" s="179"/>
      <c r="GL3" s="179"/>
      <c r="GM3" s="179"/>
      <c r="GN3" s="179"/>
      <c r="GO3" s="179"/>
      <c r="GP3" s="179"/>
      <c r="GQ3" s="179"/>
      <c r="GR3" s="179"/>
      <c r="GS3" s="179"/>
      <c r="GT3" s="179"/>
      <c r="GU3" s="179"/>
      <c r="GV3" s="179"/>
      <c r="GW3" s="179"/>
      <c r="GX3" s="179"/>
      <c r="GY3" s="179"/>
      <c r="GZ3" s="179"/>
      <c r="HA3" s="179"/>
      <c r="HB3" s="179"/>
      <c r="HC3" s="179"/>
      <c r="HD3" s="179"/>
      <c r="HE3" s="179"/>
      <c r="HF3" s="179"/>
      <c r="HG3" s="179"/>
      <c r="HH3" s="179"/>
      <c r="HI3" s="179"/>
      <c r="HJ3" s="179"/>
      <c r="HK3" s="179"/>
      <c r="HL3" s="179"/>
      <c r="HM3" s="179"/>
      <c r="HN3" s="179"/>
      <c r="HO3" s="179"/>
      <c r="HP3" s="179"/>
      <c r="HQ3" s="179"/>
      <c r="HR3" s="179"/>
      <c r="HS3" s="179"/>
      <c r="HT3" s="179"/>
      <c r="HU3" s="179"/>
      <c r="HV3" s="179"/>
      <c r="HW3" s="179"/>
      <c r="HX3" s="179"/>
      <c r="HY3" s="179"/>
      <c r="HZ3" s="179"/>
      <c r="IA3" s="179"/>
      <c r="IB3" s="179"/>
      <c r="IC3" s="179"/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  <c r="IU3" s="179"/>
      <c r="IV3" s="179"/>
      <c r="IW3" s="179"/>
    </row>
    <row r="4" customFormat="false" ht="8.25" hidden="false" customHeight="false" outlineLevel="0" collapsed="false">
      <c r="A4" s="215" t="s">
        <v>64</v>
      </c>
      <c r="B4" s="174" t="n">
        <v>31</v>
      </c>
      <c r="C4" s="174" t="n">
        <v>28</v>
      </c>
      <c r="D4" s="174" t="n">
        <v>31</v>
      </c>
      <c r="E4" s="174" t="n">
        <v>30</v>
      </c>
      <c r="F4" s="174" t="n">
        <v>31</v>
      </c>
      <c r="G4" s="174" t="n">
        <v>30</v>
      </c>
      <c r="H4" s="174" t="n">
        <v>31</v>
      </c>
      <c r="I4" s="174" t="n">
        <v>31</v>
      </c>
      <c r="J4" s="174" t="n">
        <v>30</v>
      </c>
      <c r="K4" s="174" t="n">
        <v>31</v>
      </c>
      <c r="L4" s="174" t="n">
        <v>30</v>
      </c>
      <c r="M4" s="174" t="n">
        <v>31</v>
      </c>
      <c r="N4" s="174" t="n">
        <v>31</v>
      </c>
      <c r="O4" s="174" t="n">
        <v>28</v>
      </c>
      <c r="P4" s="174" t="n">
        <v>31</v>
      </c>
      <c r="Q4" s="174" t="n">
        <v>30</v>
      </c>
      <c r="R4" s="174" t="n">
        <v>31</v>
      </c>
      <c r="S4" s="174" t="n">
        <v>30</v>
      </c>
      <c r="T4" s="174" t="n">
        <v>31</v>
      </c>
      <c r="U4" s="174" t="n">
        <v>31</v>
      </c>
      <c r="V4" s="174" t="n">
        <v>30</v>
      </c>
      <c r="W4" s="174" t="n">
        <v>31</v>
      </c>
      <c r="X4" s="174" t="n">
        <v>30</v>
      </c>
      <c r="Y4" s="174" t="n">
        <v>31</v>
      </c>
    </row>
    <row r="5" customFormat="false" ht="8.25" hidden="false" customHeight="false" outlineLevel="0" collapsed="false">
      <c r="A5" s="215" t="s">
        <v>206</v>
      </c>
      <c r="B5" s="215" t="n">
        <f aca="false">B4*'SPEC REPORT'!C28</f>
        <v>0</v>
      </c>
      <c r="C5" s="215" t="n">
        <f aca="false">C4*'SPEC REPORT'!D28</f>
        <v>0</v>
      </c>
      <c r="D5" s="215" t="n">
        <f aca="false">D4*'SPEC REPORT'!E28</f>
        <v>0</v>
      </c>
      <c r="E5" s="215" t="n">
        <f aca="false">E4*'SPEC REPORT'!F28</f>
        <v>0</v>
      </c>
      <c r="F5" s="215" t="n">
        <f aca="false">F4*'SPEC REPORT'!G28</f>
        <v>0</v>
      </c>
      <c r="G5" s="215" t="n">
        <f aca="false">G4*'SPEC REPORT'!H28</f>
        <v>0</v>
      </c>
      <c r="H5" s="215" t="n">
        <f aca="false">H4*'SPEC REPORT'!I28</f>
        <v>0</v>
      </c>
      <c r="I5" s="215" t="n">
        <f aca="false">I4*'SPEC REPORT'!J28</f>
        <v>0</v>
      </c>
      <c r="J5" s="215" t="n">
        <f aca="false">J4*'SPEC REPORT'!K28</f>
        <v>0</v>
      </c>
      <c r="K5" s="215" t="n">
        <f aca="false">K4*'SPEC REPORT'!L28</f>
        <v>0</v>
      </c>
      <c r="L5" s="215" t="n">
        <f aca="false">L4*'SPEC REPORT'!M28</f>
        <v>0</v>
      </c>
      <c r="M5" s="215" t="n">
        <f aca="false">M4*'SPEC REPORT'!N28</f>
        <v>0</v>
      </c>
      <c r="N5" s="215" t="n">
        <f aca="false">'SPEC REPORT'!C42*N4</f>
        <v>0</v>
      </c>
      <c r="O5" s="215" t="n">
        <f aca="false">'SPEC REPORT'!D42*O4</f>
        <v>0</v>
      </c>
      <c r="P5" s="215" t="n">
        <f aca="false">'SPEC REPORT'!E42*P4</f>
        <v>0</v>
      </c>
      <c r="Q5" s="215" t="n">
        <f aca="false">'SPEC REPORT'!F42*Q4</f>
        <v>0</v>
      </c>
      <c r="R5" s="215" t="n">
        <f aca="false">'SPEC REPORT'!G42*R4</f>
        <v>0</v>
      </c>
      <c r="S5" s="215" t="n">
        <f aca="false">'SPEC REPORT'!H42*S4</f>
        <v>0</v>
      </c>
      <c r="T5" s="215" t="n">
        <f aca="false">'SPEC REPORT'!I42*T4</f>
        <v>0</v>
      </c>
      <c r="U5" s="215" t="n">
        <f aca="false">'SPEC REPORT'!J42*U4</f>
        <v>0</v>
      </c>
      <c r="V5" s="215" t="n">
        <f aca="false">'SPEC REPORT'!K42*V4</f>
        <v>0</v>
      </c>
      <c r="W5" s="215" t="n">
        <f aca="false">'SPEC REPORT'!L42*W4</f>
        <v>0</v>
      </c>
      <c r="X5" s="215" t="n">
        <f aca="false">'SPEC REPORT'!M42*X4</f>
        <v>0</v>
      </c>
      <c r="Y5" s="215" t="n">
        <f aca="false">'SPEC REPORT'!N42*Y4</f>
        <v>0</v>
      </c>
      <c r="Z5" s="215"/>
    </row>
    <row r="6" customFormat="false" ht="8.25" hidden="false" customHeight="false" outlineLevel="0" collapsed="false">
      <c r="A6" s="215"/>
      <c r="C6" s="201"/>
    </row>
    <row r="7" customFormat="false" ht="8.25" hidden="false" customHeight="false" outlineLevel="0" collapsed="false">
      <c r="A7" s="215" t="s">
        <v>207</v>
      </c>
      <c r="B7" s="219" t="n">
        <f aca="false">SUM(B5:Y5)</f>
        <v>0</v>
      </c>
      <c r="C7" s="201"/>
    </row>
    <row r="8" customFormat="false" ht="8.25" hidden="false" customHeight="false" outlineLevel="0" collapsed="false">
      <c r="A8" s="215"/>
      <c r="C8" s="201"/>
    </row>
    <row r="9" customFormat="false" ht="8.25" hidden="false" customHeight="false" outlineLevel="0" collapsed="false">
      <c r="A9" s="215" t="s">
        <v>208</v>
      </c>
      <c r="B9" s="220" t="n">
        <f aca="false">MAX(M9:Y9)</f>
        <v>0</v>
      </c>
      <c r="C9" s="221" t="n">
        <f aca="false">MIN(M9:Y9)</f>
        <v>0</v>
      </c>
      <c r="M9" s="215" t="n">
        <f aca="false">SUM(B5:M5)</f>
        <v>0</v>
      </c>
      <c r="N9" s="215" t="n">
        <f aca="false">SUM(C5:N5)</f>
        <v>0</v>
      </c>
      <c r="O9" s="215" t="n">
        <f aca="false">SUM(D5:O5)</f>
        <v>0</v>
      </c>
      <c r="P9" s="215" t="n">
        <f aca="false">SUM(E5:P5)</f>
        <v>0</v>
      </c>
      <c r="Q9" s="215" t="n">
        <f aca="false">SUM(F5:Q5)</f>
        <v>0</v>
      </c>
      <c r="R9" s="215" t="n">
        <f aca="false">SUM(G5:R5)</f>
        <v>0</v>
      </c>
      <c r="S9" s="215" t="n">
        <f aca="false">SUM(H5:S5)</f>
        <v>0</v>
      </c>
      <c r="T9" s="215" t="n">
        <f aca="false">SUM(I5:T5)</f>
        <v>0</v>
      </c>
      <c r="U9" s="215" t="n">
        <f aca="false">SUM(J5:U5)</f>
        <v>0</v>
      </c>
      <c r="V9" s="215" t="n">
        <f aca="false">SUM(K5:V5)</f>
        <v>0</v>
      </c>
      <c r="W9" s="215" t="n">
        <f aca="false">SUM(L5:W5)</f>
        <v>0</v>
      </c>
      <c r="X9" s="215" t="n">
        <f aca="false">SUM(M5:X5)</f>
        <v>0</v>
      </c>
      <c r="Y9" s="215" t="n">
        <f aca="false">SUM(N5:Y5)</f>
        <v>0</v>
      </c>
    </row>
    <row r="10" customFormat="false" ht="8.25" hidden="false" customHeight="false" outlineLevel="0" collapsed="false">
      <c r="A10" s="215"/>
      <c r="B10" s="222" t="n">
        <f aca="false">IF(ABS(C9)&gt;ABS(B9),C9,B9)</f>
        <v>0</v>
      </c>
      <c r="C10" s="201"/>
    </row>
    <row r="11" customFormat="false" ht="8.25" hidden="false" customHeight="false" outlineLevel="0" collapsed="false">
      <c r="A11" s="215"/>
      <c r="C11" s="201"/>
    </row>
    <row r="12" customFormat="false" ht="8.25" hidden="false" customHeight="false" outlineLevel="0" collapsed="false">
      <c r="A12" s="215"/>
      <c r="C12" s="201"/>
    </row>
    <row r="13" customFormat="false" ht="8.25" hidden="false" customHeight="false" outlineLevel="0" collapsed="false">
      <c r="A13" s="179" t="s">
        <v>209</v>
      </c>
      <c r="B13" s="217" t="str">
        <f aca="false">B3</f>
        <v>Jan-02</v>
      </c>
      <c r="C13" s="217" t="str">
        <f aca="false">C3</f>
        <v>Feb-02</v>
      </c>
      <c r="D13" s="217" t="str">
        <f aca="false">D3</f>
        <v>Mar-02</v>
      </c>
      <c r="E13" s="217" t="str">
        <f aca="false">E3</f>
        <v>Apr-02</v>
      </c>
      <c r="F13" s="217" t="str">
        <f aca="false">F3</f>
        <v>May-02</v>
      </c>
      <c r="G13" s="217" t="str">
        <f aca="false">G3</f>
        <v>Jun-02</v>
      </c>
      <c r="H13" s="217" t="str">
        <f aca="false">H3</f>
        <v>Jul-02</v>
      </c>
      <c r="I13" s="217" t="str">
        <f aca="false">I3</f>
        <v>Aug-02</v>
      </c>
      <c r="J13" s="217" t="str">
        <f aca="false">J3</f>
        <v>Sep-02</v>
      </c>
      <c r="K13" s="217" t="str">
        <f aca="false">K3</f>
        <v>Oct-02</v>
      </c>
      <c r="L13" s="217" t="str">
        <f aca="false">L3</f>
        <v>Nov-02</v>
      </c>
      <c r="M13" s="217" t="str">
        <f aca="false">M3</f>
        <v>Dec-02</v>
      </c>
      <c r="N13" s="217" t="str">
        <f aca="false">N3</f>
        <v>Jan-03</v>
      </c>
      <c r="O13" s="217" t="str">
        <f aca="false">O3</f>
        <v>Feb-03</v>
      </c>
      <c r="P13" s="217" t="str">
        <f aca="false">P3</f>
        <v>Mar-03</v>
      </c>
      <c r="Q13" s="217" t="str">
        <f aca="false">Q3</f>
        <v>Apr-03</v>
      </c>
      <c r="R13" s="217" t="str">
        <f aca="false">R3</f>
        <v>May-03</v>
      </c>
      <c r="S13" s="217" t="str">
        <f aca="false">S3</f>
        <v>Jun-03</v>
      </c>
      <c r="T13" s="217" t="str">
        <f aca="false">T3</f>
        <v>Jul-03</v>
      </c>
      <c r="U13" s="217" t="str">
        <f aca="false">U3</f>
        <v>Aug-03</v>
      </c>
      <c r="V13" s="217" t="str">
        <f aca="false">V3</f>
        <v>Sep-03</v>
      </c>
      <c r="W13" s="217" t="str">
        <f aca="false">W3</f>
        <v>Oct-03</v>
      </c>
      <c r="X13" s="217" t="str">
        <f aca="false">X3</f>
        <v>Nov-03</v>
      </c>
      <c r="Y13" s="217" t="str">
        <f aca="false">Y3</f>
        <v>Dec-03</v>
      </c>
      <c r="Z13" s="218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  <c r="IW13" s="179"/>
    </row>
    <row r="14" customFormat="false" ht="8.25" hidden="false" customHeight="false" outlineLevel="0" collapsed="false">
      <c r="A14" s="215" t="s">
        <v>64</v>
      </c>
      <c r="B14" s="174" t="n">
        <f aca="false">B4</f>
        <v>31</v>
      </c>
      <c r="C14" s="174" t="n">
        <f aca="false">C4</f>
        <v>28</v>
      </c>
      <c r="D14" s="174" t="n">
        <f aca="false">D4</f>
        <v>31</v>
      </c>
      <c r="E14" s="174" t="n">
        <f aca="false">E4</f>
        <v>30</v>
      </c>
      <c r="F14" s="174" t="n">
        <f aca="false">F4</f>
        <v>31</v>
      </c>
      <c r="G14" s="174" t="n">
        <f aca="false">G4</f>
        <v>30</v>
      </c>
      <c r="H14" s="174" t="n">
        <f aca="false">H4</f>
        <v>31</v>
      </c>
      <c r="I14" s="174" t="n">
        <f aca="false">I4</f>
        <v>31</v>
      </c>
      <c r="J14" s="174" t="n">
        <f aca="false">J4</f>
        <v>30</v>
      </c>
      <c r="K14" s="174" t="n">
        <f aca="false">K4</f>
        <v>31</v>
      </c>
      <c r="L14" s="174" t="n">
        <f aca="false">L4</f>
        <v>30</v>
      </c>
      <c r="M14" s="174" t="n">
        <f aca="false">M4</f>
        <v>31</v>
      </c>
      <c r="N14" s="174" t="n">
        <f aca="false">N4</f>
        <v>31</v>
      </c>
      <c r="O14" s="174" t="n">
        <f aca="false">O4</f>
        <v>28</v>
      </c>
      <c r="P14" s="174" t="n">
        <f aca="false">P4</f>
        <v>31</v>
      </c>
      <c r="Q14" s="174" t="n">
        <f aca="false">Q4</f>
        <v>30</v>
      </c>
      <c r="R14" s="174" t="n">
        <f aca="false">R4</f>
        <v>31</v>
      </c>
      <c r="S14" s="174" t="n">
        <f aca="false">S4</f>
        <v>30</v>
      </c>
      <c r="T14" s="174" t="n">
        <f aca="false">T4</f>
        <v>31</v>
      </c>
      <c r="U14" s="174" t="n">
        <f aca="false">U4</f>
        <v>31</v>
      </c>
      <c r="V14" s="174" t="n">
        <f aca="false">V4</f>
        <v>30</v>
      </c>
      <c r="W14" s="174" t="n">
        <f aca="false">W4</f>
        <v>31</v>
      </c>
      <c r="X14" s="174" t="n">
        <f aca="false">X4</f>
        <v>30</v>
      </c>
      <c r="Y14" s="174" t="n">
        <f aca="false">Y4</f>
        <v>31</v>
      </c>
    </row>
    <row r="15" customFormat="false" ht="8.25" hidden="false" customHeight="false" outlineLevel="0" collapsed="false">
      <c r="A15" s="215" t="s">
        <v>210</v>
      </c>
      <c r="B15" s="215" t="n">
        <f aca="false">Dth_Day!C19*B14</f>
        <v>88470.7976999999</v>
      </c>
      <c r="C15" s="215" t="n">
        <f aca="false">Dth_Day!D19*C14</f>
        <v>745472.8904</v>
      </c>
      <c r="D15" s="215" t="n">
        <f aca="false">Dth_Day!E19*D14</f>
        <v>287559.1651</v>
      </c>
      <c r="E15" s="215" t="n">
        <f aca="false">Dth_Day!F19*E14</f>
        <v>-257654.904</v>
      </c>
      <c r="F15" s="215" t="n">
        <f aca="false">Dth_Day!G19*F14</f>
        <v>185823.2659</v>
      </c>
      <c r="G15" s="215" t="n">
        <f aca="false">Dth_Day!H19*G14</f>
        <v>698518.644</v>
      </c>
      <c r="H15" s="215" t="n">
        <f aca="false">Dth_Day!I19*H14</f>
        <v>-196264.1</v>
      </c>
      <c r="I15" s="215" t="n">
        <f aca="false">Dth_Day!J19*I14</f>
        <v>-791264.1004</v>
      </c>
      <c r="J15" s="215" t="n">
        <f aca="false">Dth_Day!K19*J14</f>
        <v>-90482.3550000001</v>
      </c>
      <c r="K15" s="215" t="n">
        <f aca="false">Dth_Day!L19*K14</f>
        <v>562734.8997</v>
      </c>
      <c r="L15" s="215" t="n">
        <f aca="false">Dth_Day!M19*L14</f>
        <v>61519.644</v>
      </c>
      <c r="M15" s="215" t="n">
        <f aca="false">Dth_Day!N19*M14</f>
        <v>-87264.1009999999</v>
      </c>
      <c r="N15" s="215" t="n">
        <f aca="false">Dth_Day!O19*N14</f>
        <v>-144266.1012</v>
      </c>
      <c r="O15" s="215" t="n">
        <f aca="false">Dth_Day!P19*O14</f>
        <v>-27915.8656</v>
      </c>
      <c r="P15" s="215" t="n">
        <f aca="false">Dth_Day!Q19*P14</f>
        <v>281733.8993</v>
      </c>
      <c r="Q15" s="215" t="n">
        <f aca="false">Dth_Day!R19*Q14</f>
        <v>-5654.904</v>
      </c>
      <c r="R15" s="215" t="n">
        <f aca="false">Dth_Day!S19*R14</f>
        <v>407824.2665</v>
      </c>
      <c r="S15" s="215" t="n">
        <f aca="false">Dth_Day!T19*S14</f>
        <v>145346.097</v>
      </c>
      <c r="T15" s="215" t="n">
        <f aca="false">Dth_Day!U19*T14</f>
        <v>-1324179.7343</v>
      </c>
      <c r="U15" s="215" t="n">
        <f aca="false">Dth_Day!V19*U14</f>
        <v>-1784177.7324</v>
      </c>
      <c r="V15" s="215" t="n">
        <f aca="false">Dth_Day!W19*V14</f>
        <v>-1338654.903</v>
      </c>
      <c r="W15" s="215" t="n">
        <f aca="false">Dth_Day!X19*W14</f>
        <v>-453177.7346</v>
      </c>
      <c r="X15" s="215" t="n">
        <f aca="false">Dth_Day!Y19*X14</f>
        <v>-924999.999</v>
      </c>
      <c r="Y15" s="215" t="n">
        <f aca="false">Dth_Day!Z19*Y14</f>
        <v>-1240000</v>
      </c>
      <c r="Z15" s="215"/>
    </row>
    <row r="16" customFormat="false" ht="8.25" hidden="false" customHeight="false" outlineLevel="0" collapsed="false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</row>
    <row r="17" customFormat="false" ht="8.25" hidden="false" customHeight="false" outlineLevel="0" collapsed="false">
      <c r="A17" s="215" t="s">
        <v>207</v>
      </c>
      <c r="B17" s="219" t="n">
        <f aca="false">SUM(B15:Y15)</f>
        <v>-5200952.9649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</row>
    <row r="18" customFormat="false" ht="8.25" hidden="false" customHeight="false" outlineLevel="0" collapsed="false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</row>
    <row r="19" customFormat="false" ht="8.25" hidden="false" customHeight="false" outlineLevel="0" collapsed="false">
      <c r="A19" s="215" t="s">
        <v>208</v>
      </c>
      <c r="B19" s="220" t="n">
        <f aca="false">MAX(M19:Y19)</f>
        <v>1207169.7464</v>
      </c>
      <c r="C19" s="221" t="n">
        <f aca="false">MIN(M19:Y19)</f>
        <v>-6408122.7113</v>
      </c>
      <c r="M19" s="215" t="n">
        <f aca="false">SUM(B15:M15)</f>
        <v>1207169.7464</v>
      </c>
      <c r="N19" s="215" t="n">
        <f aca="false">SUM(C15:N15)</f>
        <v>974432.8475</v>
      </c>
      <c r="O19" s="215" t="n">
        <f aca="false">SUM(D15:O15)</f>
        <v>201044.0915</v>
      </c>
      <c r="P19" s="215" t="n">
        <f aca="false">SUM(E15:P15)</f>
        <v>195218.8257</v>
      </c>
      <c r="Q19" s="215" t="n">
        <f aca="false">SUM(F15:Q15)</f>
        <v>447218.8257</v>
      </c>
      <c r="R19" s="215" t="n">
        <f aca="false">SUM(G15:R15)</f>
        <v>669219.8263</v>
      </c>
      <c r="S19" s="215" t="n">
        <f aca="false">SUM(H15:S15)</f>
        <v>116047.2793</v>
      </c>
      <c r="T19" s="215" t="n">
        <f aca="false">SUM(I15:T15)</f>
        <v>-1011868.355</v>
      </c>
      <c r="U19" s="215" t="n">
        <f aca="false">SUM(J15:U15)</f>
        <v>-2004781.987</v>
      </c>
      <c r="V19" s="215" t="n">
        <f aca="false">SUM(K15:V15)</f>
        <v>-3252954.535</v>
      </c>
      <c r="W19" s="215" t="n">
        <f aca="false">SUM(L15:W15)</f>
        <v>-4268867.1693</v>
      </c>
      <c r="X19" s="215" t="n">
        <f aca="false">SUM(M15:X15)</f>
        <v>-5255386.8123</v>
      </c>
      <c r="Y19" s="215" t="n">
        <f aca="false">SUM(N15:Y15)</f>
        <v>-6408122.7113</v>
      </c>
    </row>
    <row r="20" customFormat="false" ht="8.25" hidden="false" customHeight="false" outlineLevel="0" collapsed="false">
      <c r="A20" s="215"/>
      <c r="B20" s="219" t="n">
        <f aca="false">IF(ABS(C19)&gt;ABS(B19),C19,B19)</f>
        <v>-6408122.7113</v>
      </c>
      <c r="C20" s="201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  <row r="21" customFormat="false" ht="8.25" hidden="false" customHeight="false" outlineLevel="0" collapsed="false">
      <c r="A21" s="215"/>
      <c r="C21" s="201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customFormat="false" ht="8.25" hidden="false" customHeight="false" outlineLevel="0" collapsed="false">
      <c r="A22" s="215"/>
      <c r="C22" s="201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</row>
    <row r="23" customFormat="false" ht="8.25" hidden="false" customHeight="false" outlineLevel="0" collapsed="false">
      <c r="A23" s="215"/>
      <c r="C23" s="201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</row>
    <row r="24" customFormat="false" ht="8.25" hidden="false" customHeight="false" outlineLevel="0" collapsed="false">
      <c r="A24" s="215"/>
      <c r="C24" s="201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</row>
    <row r="25" customFormat="false" ht="8.25" hidden="false" customHeight="false" outlineLevel="0" collapsed="false">
      <c r="A25" s="215"/>
      <c r="C25" s="201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</row>
    <row r="26" customFormat="false" ht="8.25" hidden="false" customHeight="false" outlineLevel="0" collapsed="false">
      <c r="A26" s="223"/>
      <c r="C26" s="201"/>
    </row>
    <row r="27" customFormat="false" ht="8.25" hidden="false" customHeight="false" outlineLevel="0" collapsed="false">
      <c r="A27" s="215"/>
      <c r="B27" s="215"/>
      <c r="C27" s="201"/>
    </row>
    <row r="28" customFormat="false" ht="8.25" hidden="false" customHeight="false" outlineLevel="0" collapsed="false">
      <c r="A28" s="215"/>
      <c r="B28" s="215"/>
      <c r="C28" s="201"/>
    </row>
    <row r="29" customFormat="false" ht="8.25" hidden="false" customHeight="false" outlineLevel="0" collapsed="false">
      <c r="A29" s="223"/>
      <c r="B29" s="223"/>
      <c r="C29" s="201"/>
    </row>
    <row r="30" customFormat="false" ht="8.25" hidden="false" customHeight="false" outlineLevel="0" collapsed="false">
      <c r="C30" s="201"/>
      <c r="H30" s="216"/>
    </row>
    <row r="31" customFormat="false" ht="8.25" hidden="false" customHeight="false" outlineLevel="0" collapsed="false">
      <c r="A31" s="179"/>
    </row>
    <row r="32" customFormat="false" ht="8.25" hidden="false" customHeight="false" outlineLevel="0" collapsed="false">
      <c r="B32" s="223"/>
      <c r="C32" s="201"/>
    </row>
    <row r="33" customFormat="false" ht="8.25" hidden="false" customHeight="false" outlineLevel="0" collapsed="false">
      <c r="C33" s="201"/>
    </row>
    <row r="34" customFormat="false" ht="8.25" hidden="false" customHeight="false" outlineLevel="0" collapsed="false">
      <c r="C34" s="201"/>
    </row>
    <row r="35" customFormat="false" ht="8.25" hidden="false" customHeight="false" outlineLevel="0" collapsed="false">
      <c r="C35" s="201"/>
    </row>
    <row r="36" customFormat="false" ht="8.25" hidden="false" customHeight="false" outlineLevel="0" collapsed="false">
      <c r="C36" s="201"/>
    </row>
    <row r="37" customFormat="false" ht="8.25" hidden="false" customHeight="false" outlineLevel="0" collapsed="false">
      <c r="C37" s="201"/>
    </row>
    <row r="38" customFormat="false" ht="8.25" hidden="false" customHeight="false" outlineLevel="0" collapsed="false">
      <c r="C38" s="201"/>
    </row>
    <row r="39" customFormat="false" ht="8.25" hidden="false" customHeight="false" outlineLevel="0" collapsed="false">
      <c r="C39" s="201"/>
    </row>
    <row r="40" customFormat="false" ht="8.25" hidden="false" customHeight="false" outlineLevel="0" collapsed="false">
      <c r="C40" s="201"/>
    </row>
    <row r="41" customFormat="false" ht="8.25" hidden="false" customHeight="false" outlineLevel="0" collapsed="false">
      <c r="C41" s="201"/>
    </row>
    <row r="42" customFormat="false" ht="8.25" hidden="false" customHeight="false" outlineLevel="0" collapsed="false">
      <c r="C42" s="201"/>
    </row>
    <row r="43" customFormat="false" ht="8.25" hidden="false" customHeight="false" outlineLevel="0" collapsed="false">
      <c r="C43" s="201"/>
    </row>
    <row r="44" customFormat="false" ht="8.25" hidden="false" customHeight="false" outlineLevel="0" collapsed="false">
      <c r="C44" s="201"/>
    </row>
    <row r="45" customFormat="false" ht="8.25" hidden="false" customHeight="false" outlineLevel="0" collapsed="false">
      <c r="C45" s="201"/>
    </row>
    <row r="46" customFormat="false" ht="8.25" hidden="false" customHeight="false" outlineLevel="0" collapsed="false">
      <c r="C46" s="201"/>
    </row>
    <row r="47" customFormat="false" ht="8.25" hidden="false" customHeight="false" outlineLevel="0" collapsed="false">
      <c r="C47" s="201"/>
    </row>
    <row r="48" customFormat="false" ht="8.25" hidden="false" customHeight="false" outlineLevel="0" collapsed="false">
      <c r="C48" s="201"/>
    </row>
    <row r="49" customFormat="false" ht="8.25" hidden="false" customHeight="false" outlineLevel="0" collapsed="false">
      <c r="C49" s="201"/>
    </row>
    <row r="50" customFormat="false" ht="8.25" hidden="false" customHeight="false" outlineLevel="0" collapsed="false">
      <c r="C50" s="201"/>
    </row>
    <row r="51" customFormat="false" ht="8.25" hidden="false" customHeight="false" outlineLevel="0" collapsed="false">
      <c r="C51" s="201"/>
    </row>
    <row r="52" customFormat="false" ht="8.25" hidden="false" customHeight="false" outlineLevel="0" collapsed="false">
      <c r="C52" s="201"/>
    </row>
    <row r="53" customFormat="false" ht="8.25" hidden="false" customHeight="false" outlineLevel="0" collapsed="false">
      <c r="C53" s="201"/>
    </row>
    <row r="54" customFormat="false" ht="8.25" hidden="false" customHeight="false" outlineLevel="0" collapsed="false">
      <c r="C54" s="201"/>
    </row>
    <row r="55" customFormat="false" ht="8.25" hidden="false" customHeight="false" outlineLevel="0" collapsed="false">
      <c r="C55" s="201"/>
    </row>
    <row r="56" customFormat="false" ht="8.25" hidden="false" customHeight="false" outlineLevel="0" collapsed="false">
      <c r="C56" s="201"/>
    </row>
    <row r="57" customFormat="false" ht="8.25" hidden="false" customHeight="false" outlineLevel="0" collapsed="false">
      <c r="C57" s="201"/>
    </row>
    <row r="58" customFormat="false" ht="8.25" hidden="false" customHeight="false" outlineLevel="0" collapsed="false">
      <c r="C58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26</v>
      </c>
      <c r="C1" s="24"/>
    </row>
    <row r="2" customFormat="false" ht="10.5" hidden="false" customHeight="false" outlineLevel="0" collapsed="false">
      <c r="A2" s="23" t="str">
        <f aca="false">'GAS SUM'!A3</f>
        <v>As of December 28,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31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5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5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5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5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5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5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5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5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5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5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5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5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5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5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5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5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6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7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7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7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7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7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7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7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7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7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7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7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7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7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7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7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7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7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7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7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7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7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7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7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7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5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7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5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7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5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7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5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7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5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7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5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7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5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7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5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7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5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7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5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7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5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7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5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7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5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7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5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7" t="n">
        <f aca="false">'5-DAY'!A118</f>
        <v>37221</v>
      </c>
      <c r="O87" s="33" t="n">
        <f aca="false">'5-DAY'!C118/1000</f>
        <v>47.61</v>
      </c>
      <c r="P87" s="33" t="n">
        <f aca="false">SUM(O83:O87)</f>
        <v>63.065</v>
      </c>
      <c r="Q87" s="35" t="n">
        <f aca="false">Q86+O87</f>
        <v>124.82294</v>
      </c>
      <c r="R87" s="33" t="n">
        <f aca="false">R86+O87</f>
        <v>-607.84306</v>
      </c>
      <c r="S87" s="33" t="n">
        <f aca="false">S86+O87</f>
        <v>4313.70594</v>
      </c>
      <c r="T87" s="33" t="n">
        <f aca="false">VAR!C82/1000</f>
        <v>0</v>
      </c>
    </row>
    <row r="88" customFormat="false" ht="9" hidden="false" customHeight="false" outlineLevel="0" collapsed="false">
      <c r="N88" s="37" t="n">
        <f aca="false">'5-DAY'!A119</f>
        <v>37222</v>
      </c>
      <c r="O88" s="33" t="n">
        <f aca="false">'5-DAY'!C119/1000</f>
        <v>0.03</v>
      </c>
      <c r="P88" s="33" t="n">
        <f aca="false">SUM(O84:O88)</f>
        <v>107.793</v>
      </c>
      <c r="Q88" s="35" t="n">
        <f aca="false">Q87+O88</f>
        <v>124.85294</v>
      </c>
      <c r="R88" s="33" t="n">
        <f aca="false">R87+O88</f>
        <v>-607.81306</v>
      </c>
      <c r="S88" s="33" t="n">
        <f aca="false">S87+O88</f>
        <v>4313.73594</v>
      </c>
      <c r="T88" s="33" t="n">
        <f aca="false">VAR!C83/1000</f>
        <v>0</v>
      </c>
    </row>
    <row r="89" customFormat="false" ht="9" hidden="false" customHeight="false" outlineLevel="0" collapsed="false">
      <c r="N89" s="37" t="n">
        <f aca="false">'5-DAY'!A120</f>
        <v>37223</v>
      </c>
      <c r="O89" s="33" t="n">
        <f aca="false">'5-DAY'!C120/1000</f>
        <v>4.022</v>
      </c>
      <c r="P89" s="33" t="n">
        <f aca="false">SUM(O85:O89)</f>
        <v>101.994</v>
      </c>
      <c r="Q89" s="35" t="n">
        <f aca="false">Q88+O89</f>
        <v>128.87494</v>
      </c>
      <c r="R89" s="33" t="n">
        <f aca="false">R88+O89</f>
        <v>-603.79106</v>
      </c>
      <c r="S89" s="33" t="n">
        <f aca="false">S88+O89</f>
        <v>4317.75794</v>
      </c>
      <c r="T89" s="33" t="n">
        <f aca="false">VAR!C84/1000</f>
        <v>0</v>
      </c>
    </row>
    <row r="90" customFormat="false" ht="9" hidden="false" customHeight="false" outlineLevel="0" collapsed="false">
      <c r="N90" s="37" t="n">
        <f aca="false">'5-DAY'!A121</f>
        <v>37224</v>
      </c>
      <c r="O90" s="33" t="n">
        <f aca="false">'5-DAY'!C121/1000</f>
        <v>78.118</v>
      </c>
      <c r="P90" s="33" t="n">
        <f aca="false">SUM(O86:O90)</f>
        <v>239.3</v>
      </c>
      <c r="Q90" s="35" t="n">
        <f aca="false">Q89+O90</f>
        <v>206.99294</v>
      </c>
      <c r="R90" s="33" t="n">
        <f aca="false">R89+O90</f>
        <v>-525.67306</v>
      </c>
      <c r="S90" s="33" t="n">
        <f aca="false">S89+O90</f>
        <v>4395.87594</v>
      </c>
      <c r="T90" s="33" t="n">
        <f aca="false">VAR!C85/1000</f>
        <v>115.68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'5-DAY'!C122/1000</f>
        <v>-107.77</v>
      </c>
      <c r="P91" s="30" t="n">
        <f aca="false">SUM(O87:O91)</f>
        <v>22.01</v>
      </c>
      <c r="Q91" s="36" t="n">
        <f aca="false">Q90+O91</f>
        <v>99.2229399999999</v>
      </c>
      <c r="R91" s="30" t="n">
        <f aca="false">R90+O91</f>
        <v>-633.44306</v>
      </c>
      <c r="S91" s="30" t="n">
        <f aca="false">S90+O91</f>
        <v>4288.10594</v>
      </c>
      <c r="T91" s="30" t="n">
        <f aca="false">VAR!C86/1000</f>
        <v>133.559</v>
      </c>
    </row>
    <row r="92" customFormat="false" ht="9" hidden="false" customHeight="false" outlineLevel="0" collapsed="false">
      <c r="N92" s="37" t="n">
        <f aca="false">'5-DAY'!A123</f>
        <v>37228</v>
      </c>
      <c r="O92" s="33" t="n">
        <f aca="false">'5-DAY'!C123/1000</f>
        <v>23.531</v>
      </c>
      <c r="P92" s="33" t="n">
        <f aca="false">SUM(O88:O92)</f>
        <v>-2.069</v>
      </c>
      <c r="Q92" s="35" t="n">
        <f aca="false">O92</f>
        <v>23.531</v>
      </c>
      <c r="R92" s="33" t="n">
        <f aca="false">R91+O92</f>
        <v>-609.91206</v>
      </c>
      <c r="S92" s="33" t="n">
        <f aca="false">S91+O92</f>
        <v>4311.63694</v>
      </c>
      <c r="T92" s="33" t="n">
        <f aca="false">VAR!C87/1000</f>
        <v>40.25</v>
      </c>
    </row>
    <row r="93" customFormat="false" ht="9" hidden="false" customHeight="false" outlineLevel="0" collapsed="false">
      <c r="N93" s="37" t="n">
        <f aca="false">'5-DAY'!A124</f>
        <v>37229</v>
      </c>
      <c r="O93" s="33" t="n">
        <f aca="false">'5-DAY'!C124/1000</f>
        <v>12.96</v>
      </c>
      <c r="P93" s="33" t="n">
        <f aca="false">SUM(O89:O93)</f>
        <v>10.861</v>
      </c>
      <c r="Q93" s="35" t="n">
        <f aca="false">Q92+O93</f>
        <v>36.491</v>
      </c>
      <c r="R93" s="33" t="n">
        <f aca="false">R92+O93</f>
        <v>-596.95206</v>
      </c>
      <c r="S93" s="33" t="n">
        <f aca="false">S92+O93</f>
        <v>4324.59694</v>
      </c>
      <c r="T93" s="33" t="n">
        <f aca="false">VAR!C88/1000</f>
        <v>102.06</v>
      </c>
    </row>
    <row r="94" customFormat="false" ht="9" hidden="false" customHeight="false" outlineLevel="0" collapsed="false">
      <c r="N94" s="37" t="n">
        <f aca="false">'5-DAY'!A125</f>
        <v>37230</v>
      </c>
      <c r="O94" s="33" t="n">
        <f aca="false">'5-DAY'!C125/1000</f>
        <v>127.029</v>
      </c>
      <c r="P94" s="33" t="n">
        <f aca="false">SUM(O90:O94)</f>
        <v>133.868</v>
      </c>
      <c r="Q94" s="35" t="n">
        <f aca="false">Q93+O94</f>
        <v>163.52</v>
      </c>
      <c r="R94" s="33" t="n">
        <f aca="false">R93+O94</f>
        <v>-469.92306</v>
      </c>
      <c r="S94" s="33" t="n">
        <f aca="false">S93+O94</f>
        <v>4451.62594</v>
      </c>
      <c r="T94" s="33" t="n">
        <f aca="false">VAR!C89/1000</f>
        <v>138.638</v>
      </c>
    </row>
    <row r="95" customFormat="false" ht="9" hidden="false" customHeight="false" outlineLevel="0" collapsed="false">
      <c r="N95" s="37" t="n">
        <f aca="false">'5-DAY'!A126</f>
        <v>37231</v>
      </c>
      <c r="O95" s="33" t="n">
        <f aca="false">'5-DAY'!C126/1000</f>
        <v>4.477</v>
      </c>
      <c r="P95" s="33" t="n">
        <f aca="false">SUM(O91:O95)</f>
        <v>60.227</v>
      </c>
      <c r="Q95" s="35" t="n">
        <f aca="false">Q94+O95</f>
        <v>167.997</v>
      </c>
      <c r="R95" s="33" t="n">
        <f aca="false">R94+O95</f>
        <v>-465.44606</v>
      </c>
      <c r="S95" s="33" t="n">
        <f aca="false">S94+O95</f>
        <v>4456.10294</v>
      </c>
      <c r="T95" s="33" t="n">
        <f aca="false">VAR!C90/1000</f>
        <v>157.877</v>
      </c>
    </row>
    <row r="96" customFormat="false" ht="9" hidden="false" customHeight="false" outlineLevel="0" collapsed="false">
      <c r="N96" s="37" t="n">
        <f aca="false">'5-DAY'!A127</f>
        <v>37232</v>
      </c>
      <c r="O96" s="33" t="n">
        <f aca="false">'5-DAY'!C127/1000</f>
        <v>-20.208</v>
      </c>
      <c r="P96" s="33" t="n">
        <f aca="false">SUM(O92:O96)</f>
        <v>147.789</v>
      </c>
      <c r="Q96" s="35" t="n">
        <f aca="false">Q95+O96</f>
        <v>147.789</v>
      </c>
      <c r="R96" s="33" t="n">
        <f aca="false">R95+O96</f>
        <v>-485.65406</v>
      </c>
      <c r="S96" s="33" t="n">
        <f aca="false">S95+O96</f>
        <v>4435.89494</v>
      </c>
      <c r="T96" s="33" t="n">
        <f aca="false">VAR!C91/1000</f>
        <v>128.411</v>
      </c>
    </row>
    <row r="97" customFormat="false" ht="9" hidden="false" customHeight="false" outlineLevel="0" collapsed="false">
      <c r="N97" s="37" t="n">
        <f aca="false">'5-DAY'!A128</f>
        <v>37235</v>
      </c>
      <c r="O97" s="33" t="n">
        <f aca="false">'5-DAY'!C128/1000</f>
        <v>-120.31</v>
      </c>
      <c r="P97" s="33" t="n">
        <f aca="false">SUM(O93:O97)</f>
        <v>3.94799999999999</v>
      </c>
      <c r="Q97" s="35" t="n">
        <f aca="false">Q96+O97</f>
        <v>27.479</v>
      </c>
      <c r="R97" s="33" t="n">
        <f aca="false">R96+O97</f>
        <v>-605.96406</v>
      </c>
      <c r="S97" s="33" t="n">
        <f aca="false">S96+O97</f>
        <v>4315.58494</v>
      </c>
      <c r="T97" s="33" t="n">
        <f aca="false">VAR!C92/1000</f>
        <v>150.06</v>
      </c>
    </row>
    <row r="98" customFormat="false" ht="9" hidden="false" customHeight="false" outlineLevel="0" collapsed="false">
      <c r="N98" s="37" t="n">
        <f aca="false">'5-DAY'!A129</f>
        <v>37236</v>
      </c>
      <c r="O98" s="33" t="n">
        <f aca="false">'5-DAY'!C129/1000</f>
        <v>18.012</v>
      </c>
      <c r="P98" s="33" t="n">
        <f aca="false">SUM(O94:O98)</f>
        <v>9</v>
      </c>
      <c r="Q98" s="35" t="n">
        <f aca="false">Q97+O98</f>
        <v>45.491</v>
      </c>
      <c r="R98" s="33" t="n">
        <f aca="false">R97+O98</f>
        <v>-587.95206</v>
      </c>
      <c r="S98" s="33" t="n">
        <f aca="false">S97+O98</f>
        <v>4333.59694</v>
      </c>
      <c r="T98" s="33" t="n">
        <f aca="false">VAR!C93/1000</f>
        <v>164.62</v>
      </c>
    </row>
    <row r="99" customFormat="false" ht="9" hidden="false" customHeight="false" outlineLevel="0" collapsed="false">
      <c r="N99" s="37" t="n">
        <f aca="false">'5-DAY'!A130</f>
        <v>37237</v>
      </c>
      <c r="O99" s="33" t="n">
        <f aca="false">'5-DAY'!C130/1000</f>
        <v>84.363</v>
      </c>
      <c r="P99" s="33" t="n">
        <f aca="false">SUM(O95:O99)</f>
        <v>-33.666</v>
      </c>
      <c r="Q99" s="35" t="n">
        <f aca="false">Q98+O99</f>
        <v>129.854</v>
      </c>
      <c r="R99" s="33" t="n">
        <f aca="false">R98+O99</f>
        <v>-503.58906</v>
      </c>
      <c r="S99" s="33" t="n">
        <f aca="false">S98+O99</f>
        <v>4417.95994</v>
      </c>
      <c r="T99" s="33" t="n">
        <f aca="false">VAR!C94/1000</f>
        <v>335.675</v>
      </c>
    </row>
    <row r="100" customFormat="false" ht="9" hidden="false" customHeight="false" outlineLevel="0" collapsed="false">
      <c r="N100" s="37" t="n">
        <f aca="false">'5-DAY'!A131</f>
        <v>37238</v>
      </c>
      <c r="O100" s="33" t="n">
        <f aca="false">'5-DAY'!C131/1000</f>
        <v>-11.621</v>
      </c>
      <c r="P100" s="33" t="n">
        <f aca="false">SUM(O96:O100)</f>
        <v>-49.764</v>
      </c>
      <c r="Q100" s="35" t="n">
        <f aca="false">Q99+O100</f>
        <v>118.233</v>
      </c>
      <c r="R100" s="33" t="n">
        <f aca="false">R99+O100</f>
        <v>-515.21006</v>
      </c>
      <c r="S100" s="33" t="n">
        <f aca="false">S99+O100</f>
        <v>4406.33894</v>
      </c>
      <c r="T100" s="33" t="n">
        <f aca="false">VAR!C95/1000</f>
        <v>277.123</v>
      </c>
    </row>
    <row r="101" customFormat="false" ht="9" hidden="false" customHeight="false" outlineLevel="0" collapsed="false">
      <c r="N101" s="37" t="n">
        <f aca="false">'5-DAY'!A132</f>
        <v>37239</v>
      </c>
      <c r="O101" s="33" t="n">
        <f aca="false">'5-DAY'!C132/1000</f>
        <v>-118.863</v>
      </c>
      <c r="P101" s="33" t="n">
        <f aca="false">SUM(O97:O101)</f>
        <v>-148.419</v>
      </c>
      <c r="Q101" s="35" t="n">
        <f aca="false">Q100+O101</f>
        <v>-0.63000000000001</v>
      </c>
      <c r="R101" s="33" t="n">
        <f aca="false">R100+O101</f>
        <v>-634.07306</v>
      </c>
      <c r="S101" s="33" t="n">
        <f aca="false">S100+O101</f>
        <v>4287.47594</v>
      </c>
      <c r="T101" s="33" t="n">
        <f aca="false">VAR!C96/1000</f>
        <v>283.69</v>
      </c>
    </row>
    <row r="102" customFormat="false" ht="9" hidden="false" customHeight="false" outlineLevel="0" collapsed="false">
      <c r="N102" s="37" t="n">
        <f aca="false">'5-DAY'!A133</f>
        <v>37242</v>
      </c>
      <c r="O102" s="33" t="n">
        <f aca="false">'5-DAY'!C133/1000</f>
        <v>109.481</v>
      </c>
      <c r="P102" s="33" t="n">
        <f aca="false">SUM(O98:O102)</f>
        <v>81.372</v>
      </c>
      <c r="Q102" s="35" t="n">
        <f aca="false">Q101+O102</f>
        <v>108.851</v>
      </c>
      <c r="R102" s="33" t="n">
        <f aca="false">R101+O102</f>
        <v>-524.59206</v>
      </c>
      <c r="S102" s="33" t="n">
        <f aca="false">S101+O102</f>
        <v>4396.95694</v>
      </c>
      <c r="T102" s="33" t="n">
        <f aca="false">VAR!C97/1000</f>
        <v>134.457</v>
      </c>
    </row>
    <row r="103" customFormat="false" ht="9" hidden="false" customHeight="false" outlineLevel="0" collapsed="false">
      <c r="N103" s="37" t="n">
        <f aca="false">'5-DAY'!A134</f>
        <v>37243</v>
      </c>
      <c r="O103" s="33" t="n">
        <f aca="false">'5-DAY'!C134/1000</f>
        <v>83.836</v>
      </c>
      <c r="P103" s="33" t="n">
        <f aca="false">SUM(O99:O103)</f>
        <v>147.196</v>
      </c>
      <c r="Q103" s="35" t="n">
        <f aca="false">Q102+O103</f>
        <v>192.687</v>
      </c>
      <c r="R103" s="33" t="n">
        <f aca="false">R102+O103</f>
        <v>-440.75606</v>
      </c>
      <c r="S103" s="33" t="n">
        <f aca="false">S102+O103</f>
        <v>4480.79294</v>
      </c>
      <c r="T103" s="33" t="n">
        <f aca="false">VAR!C98/1000</f>
        <v>0</v>
      </c>
    </row>
    <row r="104" customFormat="false" ht="9" hidden="false" customHeight="false" outlineLevel="0" collapsed="false">
      <c r="N104" s="37" t="n">
        <f aca="false">'5-DAY'!A135</f>
        <v>37244</v>
      </c>
      <c r="O104" s="33" t="n">
        <f aca="false">'5-DAY'!C135/1000</f>
        <v>63.596</v>
      </c>
      <c r="P104" s="33" t="n">
        <f aca="false">SUM(O100:O104)</f>
        <v>126.429</v>
      </c>
      <c r="Q104" s="35" t="n">
        <f aca="false">Q103+O104</f>
        <v>256.283</v>
      </c>
      <c r="R104" s="33" t="n">
        <f aca="false">R103+O104</f>
        <v>-377.16006</v>
      </c>
      <c r="S104" s="33" t="n">
        <f aca="false">S103+O104</f>
        <v>4544.38894</v>
      </c>
      <c r="T104" s="33" t="n">
        <f aca="false">VAR!C99/1000</f>
        <v>0</v>
      </c>
    </row>
    <row r="105" customFormat="false" ht="9" hidden="false" customHeight="false" outlineLevel="0" collapsed="false">
      <c r="N105" s="37" t="n">
        <f aca="false">'5-DAY'!A136</f>
        <v>37245</v>
      </c>
      <c r="O105" s="33" t="n">
        <f aca="false">'5-DAY'!C136/1000</f>
        <v>8.248</v>
      </c>
      <c r="P105" s="33" t="n">
        <f aca="false">SUM(O101:O105)</f>
        <v>146.298</v>
      </c>
      <c r="Q105" s="35" t="n">
        <f aca="false">Q104+O105</f>
        <v>264.531</v>
      </c>
      <c r="R105" s="33" t="n">
        <f aca="false">R104+O105</f>
        <v>-368.91206</v>
      </c>
      <c r="S105" s="33" t="n">
        <f aca="false">S104+O105</f>
        <v>4552.63694</v>
      </c>
      <c r="T105" s="33" t="n">
        <f aca="false">VAR!C100/1000</f>
        <v>0</v>
      </c>
    </row>
    <row r="106" customFormat="false" ht="9" hidden="false" customHeight="false" outlineLevel="0" collapsed="false">
      <c r="N106" s="37" t="n">
        <f aca="false">'5-DAY'!A137</f>
        <v>37246</v>
      </c>
      <c r="O106" s="33" t="n">
        <f aca="false">'5-DAY'!C137/1000</f>
        <v>9.544</v>
      </c>
      <c r="P106" s="33" t="n">
        <f aca="false">SUM(O102:O106)</f>
        <v>274.705</v>
      </c>
      <c r="Q106" s="35" t="n">
        <f aca="false">Q105+O106</f>
        <v>274.075</v>
      </c>
      <c r="R106" s="33" t="n">
        <f aca="false">R105+O106</f>
        <v>-359.36806</v>
      </c>
      <c r="S106" s="33" t="n">
        <f aca="false">S105+O106</f>
        <v>4562.18094</v>
      </c>
      <c r="T106" s="33" t="n">
        <f aca="false">VAR!C101/1000</f>
        <v>0</v>
      </c>
    </row>
    <row r="107" customFormat="false" ht="9" hidden="false" customHeight="false" outlineLevel="0" collapsed="false">
      <c r="N107" s="37" t="n">
        <f aca="false">'5-DAY'!A138</f>
        <v>37249</v>
      </c>
      <c r="O107" s="33" t="n">
        <f aca="false">'5-DAY'!C138/1000</f>
        <v>0</v>
      </c>
      <c r="P107" s="33" t="n">
        <f aca="false">SUM(O103:O107)</f>
        <v>165.224</v>
      </c>
      <c r="Q107" s="35" t="n">
        <f aca="false">Q106+O107</f>
        <v>274.075</v>
      </c>
      <c r="R107" s="33" t="n">
        <f aca="false">R106+O107</f>
        <v>-359.36806</v>
      </c>
      <c r="S107" s="33" t="n">
        <f aca="false">S106+O107</f>
        <v>4562.18094</v>
      </c>
      <c r="T107" s="33" t="n">
        <f aca="false">VAR!C102/1000</f>
        <v>0</v>
      </c>
    </row>
    <row r="108" customFormat="false" ht="9" hidden="false" customHeight="false" outlineLevel="0" collapsed="false">
      <c r="N108" s="37" t="n">
        <f aca="false">'5-DAY'!A139</f>
        <v>37251</v>
      </c>
      <c r="O108" s="33" t="n">
        <f aca="false">'5-DAY'!C139/1000</f>
        <v>0.215</v>
      </c>
      <c r="P108" s="33" t="n">
        <f aca="false">SUM(O104:O108)</f>
        <v>81.603</v>
      </c>
      <c r="Q108" s="35" t="n">
        <f aca="false">Q107+O108</f>
        <v>274.29</v>
      </c>
      <c r="R108" s="33" t="n">
        <f aca="false">R107+O108</f>
        <v>-359.15306</v>
      </c>
      <c r="S108" s="33" t="n">
        <f aca="false">S107+O108</f>
        <v>4562.39594</v>
      </c>
      <c r="T108" s="33" t="n">
        <f aca="false">VAR!C103/1000</f>
        <v>0</v>
      </c>
    </row>
    <row r="109" customFormat="false" ht="9" hidden="false" customHeight="false" outlineLevel="0" collapsed="false">
      <c r="N109" s="37" t="n">
        <f aca="false">'5-DAY'!A140</f>
        <v>37252</v>
      </c>
      <c r="O109" s="33" t="n">
        <f aca="false">'5-DAY'!C140/1000</f>
        <v>0.042</v>
      </c>
      <c r="P109" s="33" t="n">
        <f aca="false">SUM(O105:O109)</f>
        <v>18.049</v>
      </c>
      <c r="Q109" s="35" t="n">
        <f aca="false">Q108+O109</f>
        <v>274.332</v>
      </c>
      <c r="R109" s="33" t="n">
        <f aca="false">R108+O109</f>
        <v>-359.11106</v>
      </c>
      <c r="S109" s="33" t="n">
        <f aca="false">S108+O109</f>
        <v>4562.43794</v>
      </c>
      <c r="T109" s="33" t="n">
        <f aca="false">VAR!C104/1000</f>
        <v>0</v>
      </c>
    </row>
    <row r="110" customFormat="false" ht="9" hidden="false" customHeight="false" outlineLevel="0" collapsed="false">
      <c r="N110" s="37" t="n">
        <f aca="false">'5-DAY'!A141</f>
        <v>37253</v>
      </c>
      <c r="O110" s="33" t="n">
        <f aca="false">'5-DAY'!C141/1000</f>
        <v>0.045</v>
      </c>
      <c r="P110" s="33" t="n">
        <f aca="false">SUM(O106:O110)</f>
        <v>9.846</v>
      </c>
      <c r="Q110" s="35" t="n">
        <f aca="false">Q109+O110</f>
        <v>274.377</v>
      </c>
      <c r="R110" s="33" t="n">
        <f aca="false">R109+O110</f>
        <v>-359.06606</v>
      </c>
      <c r="S110" s="33" t="n">
        <f aca="false">S109+O110</f>
        <v>4562.48294</v>
      </c>
      <c r="T110" s="33" t="n">
        <f aca="false">VAR!C105/1000</f>
        <v>0</v>
      </c>
    </row>
    <row r="111" customFormat="false" ht="9" hidden="false" customHeight="false" outlineLevel="0" collapsed="false">
      <c r="N111" s="31" t="n">
        <f aca="false">'5-DAY'!A142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  <row r="116" customFormat="false" ht="9" hidden="false" customHeight="false" outlineLevel="0" collapsed="false">
      <c r="N116" s="37"/>
    </row>
    <row r="117" customFormat="false" ht="9" hidden="false" customHeight="false" outlineLevel="0" collapsed="false">
      <c r="N117" s="37"/>
    </row>
    <row r="118" customFormat="false" ht="9" hidden="false" customHeight="false" outlineLevel="0" collapsed="false">
      <c r="N118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Fixed INPUT PG'!A1</f>
        <v>FIXED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Fixed INPUT PG'!A2</f>
        <v>Valuation Date:  12/28/2001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Fixed INPUT PG'!A3</f>
        <v>As of:                12/28/2001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Fixed INPUT PG'!C5</f>
        <v>Jan-02</v>
      </c>
      <c r="D5" s="44" t="str">
        <f aca="false">'Dth Fixed INPUT PG'!D5</f>
        <v>Feb-02</v>
      </c>
      <c r="E5" s="44" t="str">
        <f aca="false">'Dth Fixed INPUT PG'!E5</f>
        <v>Mar-02</v>
      </c>
      <c r="F5" s="44" t="str">
        <f aca="false">'Dth Fixed INPUT PG'!F5</f>
        <v>Apr-02</v>
      </c>
      <c r="G5" s="44" t="str">
        <f aca="false">'Dth Fixed INPUT PG'!G5</f>
        <v>May-02</v>
      </c>
      <c r="H5" s="44" t="str">
        <f aca="false">'Dth Fixed INPUT PG'!H5</f>
        <v>Jun-02</v>
      </c>
      <c r="I5" s="44" t="str">
        <f aca="false">'Dth Fixed INPUT PG'!I5</f>
        <v>Jul-02</v>
      </c>
      <c r="J5" s="44" t="str">
        <f aca="false">'Dth Fixed INPUT PG'!J5</f>
        <v>Aug-02</v>
      </c>
      <c r="K5" s="44" t="str">
        <f aca="false">'Dth Fixed INPUT PG'!K5</f>
        <v>Sep-02</v>
      </c>
      <c r="L5" s="44" t="str">
        <f aca="false">'Dth Fixed INPUT PG'!L5</f>
        <v>Oct-02</v>
      </c>
      <c r="M5" s="44" t="str">
        <f aca="false">'Dth Fixed INPUT PG'!M5</f>
        <v>Nov-02</v>
      </c>
      <c r="N5" s="44" t="str">
        <f aca="false">'Dth Fixed INPUT PG'!N5</f>
        <v>Dec-02</v>
      </c>
      <c r="O5" s="44" t="str">
        <f aca="false">'Dth Fixed INPUT PG'!O5</f>
        <v>Jan-03</v>
      </c>
      <c r="P5" s="44" t="str">
        <f aca="false">'Dth Fixed INPUT PG'!P5</f>
        <v>Feb-03</v>
      </c>
      <c r="Q5" s="44" t="str">
        <f aca="false">'Dth Fixed INPUT PG'!Q5</f>
        <v>Mar-03</v>
      </c>
      <c r="R5" s="44" t="str">
        <f aca="false">'Dth Fixed INPUT PG'!R5</f>
        <v>Apr-03</v>
      </c>
      <c r="S5" s="44" t="str">
        <f aca="false">'Dth Fixed INPUT PG'!S5</f>
        <v>May-03</v>
      </c>
      <c r="T5" s="44" t="str">
        <f aca="false">'Dth Fixed INPUT PG'!T5</f>
        <v>Jun-03</v>
      </c>
      <c r="U5" s="44" t="str">
        <f aca="false">'Dth Fixed INPUT PG'!U5</f>
        <v>Jul-03</v>
      </c>
      <c r="V5" s="44" t="str">
        <f aca="false">'Dth Fixed INPUT PG'!V5</f>
        <v>Aug-03</v>
      </c>
      <c r="W5" s="44" t="str">
        <f aca="false">'Dth Fixed INPUT PG'!W5</f>
        <v>Sep-03</v>
      </c>
      <c r="X5" s="44" t="str">
        <f aca="false">'Dth Fixed INPUT PG'!X5</f>
        <v>Oct-03</v>
      </c>
      <c r="Y5" s="44" t="str">
        <f aca="false">'Dth Fixed INPUT PG'!Y5</f>
        <v>Nov-03</v>
      </c>
      <c r="Z5" s="44" t="str">
        <f aca="false">'Dth Fixed INPUT PG'!Z5</f>
        <v>Dec-03</v>
      </c>
      <c r="AA5" s="44" t="str">
        <f aca="false">'Dth Fixed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-4339.6839</v>
      </c>
      <c r="D6" s="46" t="n">
        <f aca="false">D15+D27</f>
        <v>6445.4604</v>
      </c>
      <c r="E6" s="46" t="n">
        <f aca="false">E15+E27</f>
        <v>15889.0053</v>
      </c>
      <c r="F6" s="46" t="n">
        <f aca="false">F15+F27</f>
        <v>1778.1699</v>
      </c>
      <c r="G6" s="46" t="n">
        <f aca="false">G15+G27</f>
        <v>3252.3634</v>
      </c>
      <c r="H6" s="46" t="n">
        <f aca="false">H15+H27</f>
        <v>6617.2548</v>
      </c>
      <c r="I6" s="46" t="n">
        <f aca="false">I15+I27</f>
        <v>-11073.0355</v>
      </c>
      <c r="J6" s="46" t="n">
        <f aca="false">J15+J27</f>
        <v>-16266.5839</v>
      </c>
      <c r="K6" s="46" t="n">
        <f aca="false">K15+K27</f>
        <v>-11249.4118</v>
      </c>
      <c r="L6" s="46" t="n">
        <f aca="false">L15+L27</f>
        <v>-5556.9387</v>
      </c>
      <c r="M6" s="46" t="n">
        <f aca="false">M15+M27</f>
        <v>-4816.0452</v>
      </c>
      <c r="N6" s="46" t="n">
        <f aca="false">N15+N27</f>
        <v>-6395.6484</v>
      </c>
      <c r="O6" s="46" t="n">
        <f aca="false">O15+O27</f>
        <v>-6815.0355</v>
      </c>
      <c r="P6" s="46" t="n">
        <f aca="false">P15+P27</f>
        <v>-3104.1738</v>
      </c>
      <c r="Q6" s="46" t="n">
        <f aca="false">Q15+Q27</f>
        <v>120.4806</v>
      </c>
      <c r="R6" s="46" t="n">
        <f aca="false">R15+R27</f>
        <v>244.8365</v>
      </c>
      <c r="S6" s="46" t="n">
        <f aca="false">S15+S27</f>
        <v>8897.5247</v>
      </c>
      <c r="T6" s="46" t="n">
        <f aca="false">T15+T27</f>
        <v>2878.2032</v>
      </c>
      <c r="U6" s="46" t="n">
        <f aca="false">U15+U27</f>
        <v>-12296.0882</v>
      </c>
      <c r="V6" s="46" t="n">
        <f aca="false">V15+V27</f>
        <v>-17037.9914</v>
      </c>
      <c r="W6" s="46" t="n">
        <f aca="false">W15+W27</f>
        <v>-14488.4968</v>
      </c>
      <c r="X6" s="46" t="n">
        <f aca="false">X15+X27</f>
        <v>-4618.6366</v>
      </c>
      <c r="Y6" s="46" t="n">
        <f aca="false">Y15+Y27</f>
        <v>-15133.3333</v>
      </c>
      <c r="Z6" s="46" t="n">
        <f aca="false">Z15+Z27</f>
        <v>-18935.4839</v>
      </c>
      <c r="AA6" s="46" t="n">
        <f aca="false">AA15+AA27</f>
        <v>-4468.4342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-12806.4194</v>
      </c>
      <c r="D7" s="46" t="n">
        <f aca="false">D16+D28</f>
        <v>10178.5714</v>
      </c>
      <c r="E7" s="46" t="n">
        <f aca="false">E16+E28</f>
        <v>-16612.9032</v>
      </c>
      <c r="F7" s="46" t="n">
        <f aca="false">F16+F28</f>
        <v>-5366.6667</v>
      </c>
      <c r="G7" s="46" t="n">
        <f aca="false">G16+G28</f>
        <v>-7258.0645</v>
      </c>
      <c r="H7" s="46" t="n">
        <f aca="false">H16+H28</f>
        <v>6666.7</v>
      </c>
      <c r="I7" s="46" t="n">
        <f aca="false">I16+I28</f>
        <v>-25258.0645</v>
      </c>
      <c r="J7" s="46" t="n">
        <f aca="false">J16+J28</f>
        <v>-39258.0645</v>
      </c>
      <c r="K7" s="46" t="n">
        <f aca="false">K16+K28</f>
        <v>-21766.6667</v>
      </c>
      <c r="L7" s="46" t="n">
        <f aca="false">L16+L28</f>
        <v>-6290.3226</v>
      </c>
      <c r="M7" s="46" t="n">
        <f aca="false">M16+M28</f>
        <v>-13133.3</v>
      </c>
      <c r="N7" s="46" t="n">
        <f aca="false">N16+N28</f>
        <v>-16419.3226</v>
      </c>
      <c r="O7" s="46" t="n">
        <f aca="false">O16+O28</f>
        <v>-17838.7097</v>
      </c>
      <c r="P7" s="46" t="n">
        <f aca="false">P16+P28</f>
        <v>-17892.8214</v>
      </c>
      <c r="Q7" s="46" t="n">
        <f aca="false">Q16+Q28</f>
        <v>-11032.2903</v>
      </c>
      <c r="R7" s="46" t="n">
        <f aca="false">R16+R28</f>
        <v>-5433.3333</v>
      </c>
      <c r="S7" s="46" t="n">
        <f aca="false">S16+S28</f>
        <v>-741.9032</v>
      </c>
      <c r="T7" s="46" t="n">
        <f aca="false">T16+T28</f>
        <v>-3033.3333</v>
      </c>
      <c r="U7" s="46" t="n">
        <f aca="false">U16+U28</f>
        <v>-35419.3871</v>
      </c>
      <c r="V7" s="46" t="n">
        <f aca="false">V16+V28</f>
        <v>-45516.129</v>
      </c>
      <c r="W7" s="46" t="n">
        <f aca="false">W16+W28</f>
        <v>-35133.3333</v>
      </c>
      <c r="X7" s="46" t="n">
        <f aca="false">X16+X28</f>
        <v>-15000</v>
      </c>
      <c r="Y7" s="46" t="n">
        <f aca="false">Y16+Y28</f>
        <v>-15700</v>
      </c>
      <c r="Z7" s="46" t="n">
        <f aca="false">Z16+Z28</f>
        <v>-21064.5161</v>
      </c>
      <c r="AA7" s="46" t="n">
        <f aca="false">AA16+AA28</f>
        <v>-15601.3644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20000</v>
      </c>
      <c r="D8" s="46" t="n">
        <f aca="false">D17+D29</f>
        <v>10000</v>
      </c>
      <c r="E8" s="46" t="n">
        <f aca="false">E17+E29</f>
        <v>10000</v>
      </c>
      <c r="F8" s="46" t="n">
        <f aca="false">F17+F29</f>
        <v>-5000</v>
      </c>
      <c r="G8" s="46" t="n">
        <f aca="false">G17+G29</f>
        <v>10000</v>
      </c>
      <c r="H8" s="46" t="n">
        <f aca="false">H17+H29</f>
        <v>10000</v>
      </c>
      <c r="I8" s="46" t="n">
        <f aca="false">I17+I29</f>
        <v>30000</v>
      </c>
      <c r="J8" s="46" t="n">
        <f aca="false">J17+J29</f>
        <v>30000</v>
      </c>
      <c r="K8" s="46" t="n">
        <f aca="false">K17+K29</f>
        <v>30000</v>
      </c>
      <c r="L8" s="46" t="n">
        <f aca="false">L17+L29</f>
        <v>30000</v>
      </c>
      <c r="M8" s="46" t="n">
        <f aca="false">M17+M29</f>
        <v>20000</v>
      </c>
      <c r="N8" s="46" t="n">
        <f aca="false">N17+N29</f>
        <v>20000</v>
      </c>
      <c r="O8" s="46" t="n">
        <f aca="false">O17+O29</f>
        <v>20000</v>
      </c>
      <c r="P8" s="46" t="n">
        <f aca="false">P17+P29</f>
        <v>20000</v>
      </c>
      <c r="Q8" s="46" t="n">
        <f aca="false">Q17+Q29</f>
        <v>20000</v>
      </c>
      <c r="R8" s="46" t="n">
        <f aca="false">R17+R29</f>
        <v>5000</v>
      </c>
      <c r="S8" s="46" t="n">
        <f aca="false">S17+S29</f>
        <v>5000</v>
      </c>
      <c r="T8" s="46" t="n">
        <f aca="false">T17+T29</f>
        <v>5000</v>
      </c>
      <c r="U8" s="46" t="n">
        <f aca="false">U17+U29</f>
        <v>5000</v>
      </c>
      <c r="V8" s="46" t="n">
        <f aca="false">V17+V29</f>
        <v>5000</v>
      </c>
      <c r="W8" s="46" t="n">
        <f aca="false">W17+W29</f>
        <v>5000</v>
      </c>
      <c r="X8" s="46" t="n">
        <f aca="false">X17+X29</f>
        <v>5000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12945.2055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2853.8967</v>
      </c>
      <c r="D10" s="49" t="n">
        <f aca="false">SUM($D$6:$D$9)</f>
        <v>26624.0318</v>
      </c>
      <c r="E10" s="49" t="n">
        <f aca="false">SUM($E$6:$E$9)</f>
        <v>9276.1021</v>
      </c>
      <c r="F10" s="49" t="n">
        <f aca="false">SUM($F$6:$F$9)</f>
        <v>-8588.4968</v>
      </c>
      <c r="G10" s="49" t="n">
        <f aca="false">SUM($G$6:$G$9)</f>
        <v>5994.2989</v>
      </c>
      <c r="H10" s="49" t="n">
        <f aca="false">SUM($H$6:$H$9)</f>
        <v>23283.9548</v>
      </c>
      <c r="I10" s="49" t="n">
        <f aca="false">SUM($I$6:$I$9)</f>
        <v>-6331.1</v>
      </c>
      <c r="J10" s="49" t="n">
        <f aca="false">SUM($J$6:$J$9)</f>
        <v>-25524.6484</v>
      </c>
      <c r="K10" s="49" t="n">
        <f aca="false">SUM($K$6:$K$9)</f>
        <v>-3016.0785</v>
      </c>
      <c r="L10" s="49" t="n">
        <f aca="false">SUM($L$6:$L$9)</f>
        <v>18152.7387</v>
      </c>
      <c r="M10" s="49" t="n">
        <f aca="false">SUM($M$6:$M$9)</f>
        <v>2050.6548</v>
      </c>
      <c r="N10" s="49" t="n">
        <f aca="false">SUM($N$6:$N$9)</f>
        <v>-2814.971</v>
      </c>
      <c r="O10" s="49" t="n">
        <f aca="false">SUM($O$6:$O$9)</f>
        <v>-4653.7452</v>
      </c>
      <c r="P10" s="49" t="n">
        <f aca="false">SUM($P$6:$P$9)</f>
        <v>-996.995200000001</v>
      </c>
      <c r="Q10" s="49" t="n">
        <f aca="false">SUM($Q$6:$Q$9)</f>
        <v>9088.1903</v>
      </c>
      <c r="R10" s="49" t="n">
        <f aca="false">SUM($R$6:$R$9)</f>
        <v>-188.4968</v>
      </c>
      <c r="S10" s="49" t="n">
        <f aca="false">SUM($S$6:$S$9)</f>
        <v>13155.6215</v>
      </c>
      <c r="T10" s="49" t="n">
        <f aca="false">SUM($T$6:$T$9)</f>
        <v>4844.8699</v>
      </c>
      <c r="U10" s="49" t="n">
        <f aca="false">SUM($U$6:$U$9)</f>
        <v>-42715.4753</v>
      </c>
      <c r="V10" s="49" t="n">
        <f aca="false">SUM($V$6:$V$9)</f>
        <v>-57554.1204</v>
      </c>
      <c r="W10" s="49" t="n">
        <f aca="false">SUM($W$6:$W$9)</f>
        <v>-44621.8301</v>
      </c>
      <c r="X10" s="49" t="n">
        <f aca="false">SUM($X$6:$X$9)</f>
        <v>-14618.6366</v>
      </c>
      <c r="Y10" s="49" t="n">
        <f aca="false">SUM($Y$6:$Y$9)</f>
        <v>-30833.3333</v>
      </c>
      <c r="Z10" s="49" t="n">
        <f aca="false">SUM($Z$6:$Z$9)</f>
        <v>-40000</v>
      </c>
      <c r="AA10" s="50" t="n">
        <f aca="false">SUM(AA6:AA9)</f>
        <v>-7124.5931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Fixed INPUT PG'!C15</f>
        <v>-4339.6839</v>
      </c>
      <c r="D15" s="46" t="n">
        <f aca="false">'Dth Fixed INPUT PG'!D15</f>
        <v>6445.4604</v>
      </c>
      <c r="E15" s="46" t="n">
        <f aca="false">'Dth Fixed INPUT PG'!E15</f>
        <v>15889.0053</v>
      </c>
      <c r="F15" s="46" t="n">
        <f aca="false">'Dth Fixed INPUT PG'!F15</f>
        <v>1778.1699</v>
      </c>
      <c r="G15" s="46" t="n">
        <f aca="false">'Dth Fixed INPUT PG'!G15</f>
        <v>3252.3634</v>
      </c>
      <c r="H15" s="46" t="n">
        <f aca="false">'Dth Fixed INPUT PG'!H15</f>
        <v>6617.2548</v>
      </c>
      <c r="I15" s="46" t="n">
        <f aca="false">'Dth Fixed INPUT PG'!I15</f>
        <v>-11073.0355</v>
      </c>
      <c r="J15" s="46" t="n">
        <f aca="false">'Dth Fixed INPUT PG'!J15</f>
        <v>-16266.5839</v>
      </c>
      <c r="K15" s="46" t="n">
        <f aca="false">'Dth Fixed INPUT PG'!K15</f>
        <v>-11249.4118</v>
      </c>
      <c r="L15" s="46" t="n">
        <f aca="false">'Dth Fixed INPUT PG'!L15</f>
        <v>-5556.9387</v>
      </c>
      <c r="M15" s="46" t="n">
        <f aca="false">'Dth Fixed INPUT PG'!M15</f>
        <v>-4816.0452</v>
      </c>
      <c r="N15" s="46" t="n">
        <f aca="false">'Dth Fixed INPUT PG'!N15</f>
        <v>-6395.6484</v>
      </c>
      <c r="O15" s="46" t="n">
        <f aca="false">'Dth Fixed INPUT PG'!O15</f>
        <v>-6815.0355</v>
      </c>
      <c r="P15" s="46" t="n">
        <f aca="false">'Dth Fixed INPUT PG'!P15</f>
        <v>-3104.1738</v>
      </c>
      <c r="Q15" s="46" t="n">
        <f aca="false">'Dth Fixed INPUT PG'!Q15</f>
        <v>120.4806</v>
      </c>
      <c r="R15" s="46" t="n">
        <f aca="false">'Dth Fixed INPUT PG'!R15</f>
        <v>244.8365</v>
      </c>
      <c r="S15" s="46" t="n">
        <f aca="false">'Dth Fixed INPUT PG'!S15</f>
        <v>8897.5247</v>
      </c>
      <c r="T15" s="46" t="n">
        <f aca="false">'Dth Fixed INPUT PG'!T15</f>
        <v>2878.2032</v>
      </c>
      <c r="U15" s="46" t="n">
        <f aca="false">'Dth Fixed INPUT PG'!U15</f>
        <v>-12296.0882</v>
      </c>
      <c r="V15" s="46" t="n">
        <f aca="false">'Dth Fixed INPUT PG'!V15</f>
        <v>-17037.9914</v>
      </c>
      <c r="W15" s="46" t="n">
        <f aca="false">'Dth Fixed INPUT PG'!W15</f>
        <v>-14488.4968</v>
      </c>
      <c r="X15" s="46" t="n">
        <f aca="false">'Dth Fixed INPUT PG'!X15</f>
        <v>-4618.6366</v>
      </c>
      <c r="Y15" s="46" t="n">
        <f aca="false">'Dth Fixed INPUT PG'!Y15</f>
        <v>-15133.3333</v>
      </c>
      <c r="Z15" s="46" t="n">
        <f aca="false">'Dth Fixed INPUT PG'!Z15</f>
        <v>-18935.4839</v>
      </c>
      <c r="AA15" s="46" t="n">
        <f aca="false">'Dth Fixed INPUT PG'!AA15</f>
        <v>-4468.4342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Fixed INPUT PG'!C16</f>
        <v>-12806.4194</v>
      </c>
      <c r="D16" s="46" t="n">
        <f aca="false">'Dth Fixed INPUT PG'!D16</f>
        <v>10178.5714</v>
      </c>
      <c r="E16" s="46" t="n">
        <f aca="false">'Dth Fixed INPUT PG'!E16</f>
        <v>-16612.9032</v>
      </c>
      <c r="F16" s="46" t="n">
        <f aca="false">'Dth Fixed INPUT PG'!F16</f>
        <v>-5366.6667</v>
      </c>
      <c r="G16" s="46" t="n">
        <f aca="false">'Dth Fixed INPUT PG'!G16</f>
        <v>-7258.0645</v>
      </c>
      <c r="H16" s="46" t="n">
        <f aca="false">'Dth Fixed INPUT PG'!H16</f>
        <v>6666.7</v>
      </c>
      <c r="I16" s="46" t="n">
        <f aca="false">'Dth Fixed INPUT PG'!I16</f>
        <v>-25258.0645</v>
      </c>
      <c r="J16" s="46" t="n">
        <f aca="false">'Dth Fixed INPUT PG'!J16</f>
        <v>-39258.0645</v>
      </c>
      <c r="K16" s="46" t="n">
        <f aca="false">'Dth Fixed INPUT PG'!K16</f>
        <v>-21766.6667</v>
      </c>
      <c r="L16" s="46" t="n">
        <f aca="false">'Dth Fixed INPUT PG'!L16</f>
        <v>-6290.3226</v>
      </c>
      <c r="M16" s="46" t="n">
        <f aca="false">'Dth Fixed INPUT PG'!M16</f>
        <v>-13133.3</v>
      </c>
      <c r="N16" s="46" t="n">
        <f aca="false">'Dth Fixed INPUT PG'!N16</f>
        <v>-16419.3226</v>
      </c>
      <c r="O16" s="46" t="n">
        <f aca="false">'Dth Fixed INPUT PG'!O16</f>
        <v>-17838.7097</v>
      </c>
      <c r="P16" s="46" t="n">
        <f aca="false">'Dth Fixed INPUT PG'!P16</f>
        <v>-17892.8214</v>
      </c>
      <c r="Q16" s="46" t="n">
        <f aca="false">'Dth Fixed INPUT PG'!Q16</f>
        <v>-11032.2903</v>
      </c>
      <c r="R16" s="46" t="n">
        <f aca="false">'Dth Fixed INPUT PG'!R16</f>
        <v>-5433.3333</v>
      </c>
      <c r="S16" s="46" t="n">
        <f aca="false">'Dth Fixed INPUT PG'!S16</f>
        <v>-741.9032</v>
      </c>
      <c r="T16" s="46" t="n">
        <f aca="false">'Dth Fixed INPUT PG'!T16</f>
        <v>-3033.3333</v>
      </c>
      <c r="U16" s="46" t="n">
        <f aca="false">'Dth Fixed INPUT PG'!U16</f>
        <v>-35419.3871</v>
      </c>
      <c r="V16" s="46" t="n">
        <f aca="false">'Dth Fixed INPUT PG'!V16</f>
        <v>-45516.129</v>
      </c>
      <c r="W16" s="46" t="n">
        <f aca="false">'Dth Fixed INPUT PG'!W16</f>
        <v>-35133.3333</v>
      </c>
      <c r="X16" s="46" t="n">
        <f aca="false">'Dth Fixed INPUT PG'!X16</f>
        <v>-15000</v>
      </c>
      <c r="Y16" s="46" t="n">
        <f aca="false">'Dth Fixed INPUT PG'!Y16</f>
        <v>-15700</v>
      </c>
      <c r="Z16" s="46" t="n">
        <f aca="false">'Dth Fixed INPUT PG'!Z16</f>
        <v>-21064.5161</v>
      </c>
      <c r="AA16" s="46" t="n">
        <f aca="false">'Dth Fixed INPUT PG'!AA16</f>
        <v>-15601.3644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Fixed INPUT PG'!C17</f>
        <v>20000</v>
      </c>
      <c r="D17" s="46" t="n">
        <f aca="false">'Dth Fixed INPUT PG'!D17</f>
        <v>10000</v>
      </c>
      <c r="E17" s="46" t="n">
        <f aca="false">'Dth Fixed INPUT PG'!E17</f>
        <v>10000</v>
      </c>
      <c r="F17" s="46" t="n">
        <f aca="false">'Dth Fixed INPUT PG'!F17</f>
        <v>-5000</v>
      </c>
      <c r="G17" s="46" t="n">
        <f aca="false">'Dth Fixed INPUT PG'!G17</f>
        <v>10000</v>
      </c>
      <c r="H17" s="46" t="n">
        <f aca="false">'Dth Fixed INPUT PG'!H17</f>
        <v>10000</v>
      </c>
      <c r="I17" s="46" t="n">
        <f aca="false">'Dth Fixed INPUT PG'!I17</f>
        <v>30000</v>
      </c>
      <c r="J17" s="46" t="n">
        <f aca="false">'Dth Fixed INPUT PG'!J17</f>
        <v>30000</v>
      </c>
      <c r="K17" s="46" t="n">
        <f aca="false">'Dth Fixed INPUT PG'!K17</f>
        <v>30000</v>
      </c>
      <c r="L17" s="46" t="n">
        <f aca="false">'Dth Fixed INPUT PG'!L17</f>
        <v>30000</v>
      </c>
      <c r="M17" s="46" t="n">
        <f aca="false">'Dth Fixed INPUT PG'!M17</f>
        <v>20000</v>
      </c>
      <c r="N17" s="46" t="n">
        <f aca="false">'Dth Fixed INPUT PG'!N17</f>
        <v>20000</v>
      </c>
      <c r="O17" s="46" t="n">
        <f aca="false">'Dth Fixed INPUT PG'!O17</f>
        <v>20000</v>
      </c>
      <c r="P17" s="46" t="n">
        <f aca="false">'Dth Fixed INPUT PG'!P17</f>
        <v>20000</v>
      </c>
      <c r="Q17" s="46" t="n">
        <f aca="false">'Dth Fixed INPUT PG'!Q17</f>
        <v>20000</v>
      </c>
      <c r="R17" s="46" t="n">
        <f aca="false">'Dth Fixed INPUT PG'!R17</f>
        <v>5000</v>
      </c>
      <c r="S17" s="46" t="n">
        <f aca="false">'Dth Fixed INPUT PG'!S17</f>
        <v>5000</v>
      </c>
      <c r="T17" s="46" t="n">
        <f aca="false">'Dth Fixed INPUT PG'!T17</f>
        <v>5000</v>
      </c>
      <c r="U17" s="46" t="n">
        <f aca="false">'Dth Fixed INPUT PG'!U17</f>
        <v>5000</v>
      </c>
      <c r="V17" s="46" t="n">
        <f aca="false">'Dth Fixed INPUT PG'!V17</f>
        <v>5000</v>
      </c>
      <c r="W17" s="46" t="n">
        <f aca="false">'Dth Fixed INPUT PG'!W17</f>
        <v>5000</v>
      </c>
      <c r="X17" s="46" t="n">
        <f aca="false">'Dth Fixed INPUT PG'!X17</f>
        <v>5000</v>
      </c>
      <c r="Y17" s="46" t="n">
        <f aca="false">'Dth Fixed INPUT PG'!Y17</f>
        <v>0</v>
      </c>
      <c r="Z17" s="46" t="n">
        <f aca="false">'Dth Fixed INPUT PG'!Z17</f>
        <v>0</v>
      </c>
      <c r="AA17" s="46" t="n">
        <f aca="false">'Dth Fixed INPUT PG'!AA17</f>
        <v>12945.2055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Fixed INPUT PG'!C18</f>
        <v>0</v>
      </c>
      <c r="D18" s="46" t="n">
        <f aca="false">'Dth Fixed INPUT PG'!D18</f>
        <v>0</v>
      </c>
      <c r="E18" s="46" t="n">
        <f aca="false">'Dth Fixed INPUT PG'!E18</f>
        <v>0</v>
      </c>
      <c r="F18" s="46" t="n">
        <f aca="false">'Dth Fixed INPUT PG'!F18</f>
        <v>0</v>
      </c>
      <c r="G18" s="46" t="n">
        <f aca="false">'Dth Fixed INPUT PG'!G18</f>
        <v>0</v>
      </c>
      <c r="H18" s="46" t="n">
        <f aca="false">'Dth Fixed INPUT PG'!H18</f>
        <v>0</v>
      </c>
      <c r="I18" s="46" t="n">
        <f aca="false">'Dth Fixed INPUT PG'!I18</f>
        <v>0</v>
      </c>
      <c r="J18" s="46" t="n">
        <f aca="false">'Dth Fixed INPUT PG'!J18</f>
        <v>0</v>
      </c>
      <c r="K18" s="46" t="n">
        <f aca="false">'Dth Fixed INPUT PG'!K18</f>
        <v>0</v>
      </c>
      <c r="L18" s="46" t="n">
        <f aca="false">'Dth Fixed INPUT PG'!L18</f>
        <v>0</v>
      </c>
      <c r="M18" s="46" t="n">
        <f aca="false">'Dth Fixed INPUT PG'!M18</f>
        <v>0</v>
      </c>
      <c r="N18" s="46" t="n">
        <f aca="false">'Dth Fixed INPUT PG'!N18</f>
        <v>0</v>
      </c>
      <c r="O18" s="46" t="n">
        <f aca="false">'Dth Fixed INPUT PG'!O18</f>
        <v>0</v>
      </c>
      <c r="P18" s="46" t="n">
        <f aca="false">'Dth Fixed INPUT PG'!P18</f>
        <v>0</v>
      </c>
      <c r="Q18" s="46" t="n">
        <f aca="false">'Dth Fixed INPUT PG'!Q18</f>
        <v>0</v>
      </c>
      <c r="R18" s="46" t="n">
        <f aca="false">'Dth Fixed INPUT PG'!R18</f>
        <v>0</v>
      </c>
      <c r="S18" s="46" t="n">
        <f aca="false">'Dth Fixed INPUT PG'!S18</f>
        <v>0</v>
      </c>
      <c r="T18" s="46" t="n">
        <f aca="false">'Dth Fixed INPUT PG'!T18</f>
        <v>0</v>
      </c>
      <c r="U18" s="46" t="n">
        <f aca="false">'Dth Fixed INPUT PG'!U18</f>
        <v>0</v>
      </c>
      <c r="V18" s="46" t="n">
        <f aca="false">'Dth Fixed INPUT PG'!V18</f>
        <v>0</v>
      </c>
      <c r="W18" s="46" t="n">
        <f aca="false">'Dth Fixed INPUT PG'!W18</f>
        <v>0</v>
      </c>
      <c r="X18" s="46" t="n">
        <f aca="false">'Dth Fixed INPUT PG'!X18</f>
        <v>0</v>
      </c>
      <c r="Y18" s="46" t="n">
        <f aca="false">'Dth Fixed INPUT PG'!Y18</f>
        <v>0</v>
      </c>
      <c r="Z18" s="46" t="n">
        <f aca="false">'Dth Fixed INPUT PG'!Z18</f>
        <v>0</v>
      </c>
      <c r="AA18" s="46" t="n">
        <f aca="false">'Dth Fixed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2853.8967</v>
      </c>
      <c r="D19" s="49" t="n">
        <f aca="false">SUM(D15:D18)</f>
        <v>26624.0318</v>
      </c>
      <c r="E19" s="49" t="n">
        <f aca="false">SUM(E15:E18)</f>
        <v>9276.1021</v>
      </c>
      <c r="F19" s="49" t="n">
        <f aca="false">SUM(F15:F18)</f>
        <v>-8588.4968</v>
      </c>
      <c r="G19" s="49" t="n">
        <f aca="false">SUM(G15:G18)</f>
        <v>5994.2989</v>
      </c>
      <c r="H19" s="49" t="n">
        <f aca="false">SUM(H15:H18)</f>
        <v>23283.9548</v>
      </c>
      <c r="I19" s="49" t="n">
        <f aca="false">SUM(I15:I18)</f>
        <v>-6331.1</v>
      </c>
      <c r="J19" s="49" t="n">
        <f aca="false">SUM(J15:J18)</f>
        <v>-25524.6484</v>
      </c>
      <c r="K19" s="49" t="n">
        <f aca="false">SUM(K15:K18)</f>
        <v>-3016.0785</v>
      </c>
      <c r="L19" s="49" t="n">
        <f aca="false">SUM(L15:L18)</f>
        <v>18152.7387</v>
      </c>
      <c r="M19" s="49" t="n">
        <f aca="false">SUM(M15:M18)</f>
        <v>2050.6548</v>
      </c>
      <c r="N19" s="49" t="n">
        <f aca="false">SUM(N15:N18)</f>
        <v>-2814.971</v>
      </c>
      <c r="O19" s="49" t="n">
        <f aca="false">SUM(O15:O18)</f>
        <v>-4653.7452</v>
      </c>
      <c r="P19" s="49" t="n">
        <f aca="false">SUM(P15:P18)</f>
        <v>-996.995200000001</v>
      </c>
      <c r="Q19" s="49" t="n">
        <f aca="false">SUM(Q15:Q18)</f>
        <v>9088.1903</v>
      </c>
      <c r="R19" s="49" t="n">
        <f aca="false">SUM(R15:R18)</f>
        <v>-188.4968</v>
      </c>
      <c r="S19" s="49" t="n">
        <f aca="false">SUM(S15:S18)</f>
        <v>13155.6215</v>
      </c>
      <c r="T19" s="49" t="n">
        <f aca="false">SUM(T15:T18)</f>
        <v>4844.8699</v>
      </c>
      <c r="U19" s="49" t="n">
        <f aca="false">SUM(U15:U18)</f>
        <v>-42715.4753</v>
      </c>
      <c r="V19" s="49" t="n">
        <f aca="false">SUM(V15:V18)</f>
        <v>-57554.1204</v>
      </c>
      <c r="W19" s="49" t="n">
        <f aca="false">SUM(W15:W18)</f>
        <v>-44621.8301</v>
      </c>
      <c r="X19" s="49" t="n">
        <f aca="false">SUM(X15:X18)</f>
        <v>-14618.6366</v>
      </c>
      <c r="Y19" s="49" t="n">
        <f aca="false">SUM(Y15:Y18)</f>
        <v>-30833.3333</v>
      </c>
      <c r="Z19" s="49" t="n">
        <f aca="false">SUM(Z15:Z18)</f>
        <v>-40000</v>
      </c>
      <c r="AA19" s="49" t="n">
        <f aca="false">SUM(AA15:AA18)</f>
        <v>-7124.5931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Fixed INPUT PG'!C21</f>
        <v>20000</v>
      </c>
      <c r="D21" s="46" t="n">
        <f aca="false">'Dth Fixed INPUT PG'!D21</f>
        <v>20000</v>
      </c>
      <c r="E21" s="46" t="n">
        <f aca="false">'Dth Fixed INPUT PG'!E21</f>
        <v>20000</v>
      </c>
      <c r="F21" s="46" t="n">
        <f aca="false">'Dth Fixed INPUT PG'!F21</f>
        <v>20000</v>
      </c>
      <c r="G21" s="46" t="n">
        <f aca="false">'Dth Fixed INPUT PG'!G21</f>
        <v>20000</v>
      </c>
      <c r="H21" s="46" t="n">
        <f aca="false">'Dth Fixed INPUT PG'!H21</f>
        <v>20000</v>
      </c>
      <c r="I21" s="46" t="n">
        <f aca="false">'Dth Fixed INPUT PG'!I21</f>
        <v>20000</v>
      </c>
      <c r="J21" s="46" t="n">
        <f aca="false">'Dth Fixed INPUT PG'!J21</f>
        <v>20000</v>
      </c>
      <c r="K21" s="46" t="n">
        <f aca="false">'Dth Fixed INPUT PG'!K21</f>
        <v>20000</v>
      </c>
      <c r="L21" s="46" t="n">
        <f aca="false">'Dth Fixed INPUT PG'!L21</f>
        <v>20000</v>
      </c>
      <c r="M21" s="46" t="n">
        <f aca="false">'Dth Fixed INPUT PG'!M21</f>
        <v>20000</v>
      </c>
      <c r="N21" s="46" t="n">
        <f aca="false">'Dth Fixed INPUT PG'!N21</f>
        <v>20000</v>
      </c>
      <c r="O21" s="46" t="n">
        <f aca="false">'Dth Fixed INPUT PG'!O21</f>
        <v>40000</v>
      </c>
      <c r="P21" s="46" t="n">
        <f aca="false">'Dth Fixed INPUT PG'!P21</f>
        <v>40000</v>
      </c>
      <c r="Q21" s="46" t="n">
        <f aca="false">'Dth Fixed INPUT PG'!Q21</f>
        <v>40000</v>
      </c>
      <c r="R21" s="46" t="n">
        <f aca="false">'Dth Fixed INPUT PG'!R21</f>
        <v>40000</v>
      </c>
      <c r="S21" s="46" t="n">
        <f aca="false">'Dth Fixed INPUT PG'!S21</f>
        <v>40000</v>
      </c>
      <c r="T21" s="46" t="n">
        <f aca="false">'Dth Fixed INPUT PG'!T21</f>
        <v>40000</v>
      </c>
      <c r="U21" s="46" t="n">
        <f aca="false">'Dth Fixed INPUT PG'!U21</f>
        <v>40000</v>
      </c>
      <c r="V21" s="46" t="n">
        <f aca="false">'Dth Fixed INPUT PG'!V21</f>
        <v>40000</v>
      </c>
      <c r="W21" s="46" t="n">
        <f aca="false">'Dth Fixed INPUT PG'!W21</f>
        <v>40000</v>
      </c>
      <c r="X21" s="46" t="n">
        <f aca="false">'Dth Fixed INPUT PG'!X21</f>
        <v>40000</v>
      </c>
      <c r="Y21" s="46" t="n">
        <f aca="false">'Dth Fixed INPUT PG'!Y21</f>
        <v>40000</v>
      </c>
      <c r="Z21" s="46" t="n">
        <f aca="false">'Dth Fixed INPUT PG'!Z21</f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0</v>
      </c>
      <c r="D22" s="49" t="n">
        <f aca="false">IF((ABS($D$19)&gt;$D$21),((ABS($D$19)-$D$21)*(ABS($D$19)/$D$19)),0)</f>
        <v>6624.0318</v>
      </c>
      <c r="E22" s="49" t="n">
        <f aca="false">IF((ABS($E$19)&gt;$E$21),((ABS($E$19)-$E$21)*(ABS($E$19)/$E$19)),0)</f>
        <v>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3283.9548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-5524.6484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-2715.4753</v>
      </c>
      <c r="V22" s="49" t="n">
        <f aca="false">IF((ABS($V$19)&gt;$V$21),((ABS($V$19)-$V$21)*(ABS($V$19)/$V$19)),0)</f>
        <v>-17554.1204</v>
      </c>
      <c r="W22" s="49" t="n">
        <f aca="false">IF((ABS($W$19)&gt;$W$21),((ABS($W$19)-$W$21)*(ABS($W$19)/$W$19)),0)</f>
        <v>-4621.8301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Fixed INPUT PG'!C27</f>
        <v>0</v>
      </c>
      <c r="D27" s="46" t="n">
        <f aca="false">'Dth Fixed INPUT PG'!D27</f>
        <v>0</v>
      </c>
      <c r="E27" s="46" t="n">
        <f aca="false">'Dth Fixed INPUT PG'!E27</f>
        <v>0</v>
      </c>
      <c r="F27" s="46" t="n">
        <f aca="false">'Dth Fixed INPUT PG'!F27</f>
        <v>0</v>
      </c>
      <c r="G27" s="46" t="n">
        <f aca="false">'Dth Fixed INPUT PG'!G27</f>
        <v>0</v>
      </c>
      <c r="H27" s="46" t="n">
        <f aca="false">'Dth Fixed INPUT PG'!H27</f>
        <v>0</v>
      </c>
      <c r="I27" s="46" t="n">
        <f aca="false">'Dth Fixed INPUT PG'!I27</f>
        <v>0</v>
      </c>
      <c r="J27" s="46" t="n">
        <f aca="false">'Dth Fixed INPUT PG'!J27</f>
        <v>0</v>
      </c>
      <c r="K27" s="46" t="n">
        <f aca="false">'Dth Fixed INPUT PG'!K27</f>
        <v>0</v>
      </c>
      <c r="L27" s="46" t="n">
        <f aca="false">'Dth Fixed INPUT PG'!L27</f>
        <v>0</v>
      </c>
      <c r="M27" s="46" t="n">
        <f aca="false">'Dth Fixed INPUT PG'!M27</f>
        <v>0</v>
      </c>
      <c r="N27" s="46" t="n">
        <f aca="false">'Dth Fixed INPUT PG'!N27</f>
        <v>0</v>
      </c>
      <c r="O27" s="46" t="n">
        <f aca="false">'Dth Fixed INPUT PG'!O27</f>
        <v>0</v>
      </c>
      <c r="P27" s="46" t="n">
        <f aca="false">'Dth Fixed INPUT PG'!P27</f>
        <v>0</v>
      </c>
      <c r="Q27" s="46" t="n">
        <f aca="false">'Dth Fixed INPUT PG'!Q27</f>
        <v>0</v>
      </c>
      <c r="R27" s="46" t="n">
        <f aca="false">'Dth Fixed INPUT PG'!R27</f>
        <v>0</v>
      </c>
      <c r="S27" s="46" t="n">
        <f aca="false">'Dth Fixed INPUT PG'!S27</f>
        <v>0</v>
      </c>
      <c r="T27" s="46" t="n">
        <f aca="false">'Dth Fixed INPUT PG'!T27</f>
        <v>0</v>
      </c>
      <c r="U27" s="46" t="n">
        <f aca="false">'Dth Fixed INPUT PG'!U27</f>
        <v>0</v>
      </c>
      <c r="V27" s="46" t="n">
        <f aca="false">'Dth Fixed INPUT PG'!V27</f>
        <v>0</v>
      </c>
      <c r="W27" s="46" t="n">
        <f aca="false">'Dth Fixed INPUT PG'!W27</f>
        <v>0</v>
      </c>
      <c r="X27" s="46" t="n">
        <f aca="false">'Dth Fixed INPUT PG'!X27</f>
        <v>0</v>
      </c>
      <c r="Y27" s="46" t="n">
        <f aca="false">'Dth Fixed INPUT PG'!Y27</f>
        <v>0</v>
      </c>
      <c r="Z27" s="46" t="n">
        <f aca="false">'Dth Fixed INPUT PG'!Z27</f>
        <v>0</v>
      </c>
      <c r="AA27" s="46" t="n">
        <f aca="false">'Dth Fixed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Fixed INPUT PG'!C28</f>
        <v>0</v>
      </c>
      <c r="D28" s="46" t="n">
        <f aca="false">'Dth Fixed INPUT PG'!D28</f>
        <v>0</v>
      </c>
      <c r="E28" s="46" t="n">
        <f aca="false">'Dth Fixed INPUT PG'!E28</f>
        <v>0</v>
      </c>
      <c r="F28" s="46" t="n">
        <f aca="false">'Dth Fixed INPUT PG'!F28</f>
        <v>0</v>
      </c>
      <c r="G28" s="46" t="n">
        <f aca="false">'Dth Fixed INPUT PG'!G28</f>
        <v>0</v>
      </c>
      <c r="H28" s="46" t="n">
        <f aca="false">'Dth Fixed INPUT PG'!H28</f>
        <v>0</v>
      </c>
      <c r="I28" s="46" t="n">
        <f aca="false">'Dth Fixed INPUT PG'!I28</f>
        <v>0</v>
      </c>
      <c r="J28" s="46" t="n">
        <f aca="false">'Dth Fixed INPUT PG'!J28</f>
        <v>0</v>
      </c>
      <c r="K28" s="46" t="n">
        <f aca="false">'Dth Fixed INPUT PG'!K28</f>
        <v>0</v>
      </c>
      <c r="L28" s="46" t="n">
        <f aca="false">'Dth Fixed INPUT PG'!L28</f>
        <v>0</v>
      </c>
      <c r="M28" s="46" t="n">
        <f aca="false">'Dth Fixed INPUT PG'!M28</f>
        <v>0</v>
      </c>
      <c r="N28" s="46" t="n">
        <f aca="false">'Dth Fixed INPUT PG'!N28</f>
        <v>0</v>
      </c>
      <c r="O28" s="46" t="n">
        <f aca="false">'Dth Fixed INPUT PG'!O28</f>
        <v>0</v>
      </c>
      <c r="P28" s="46" t="n">
        <f aca="false">'Dth Fixed INPUT PG'!P28</f>
        <v>0</v>
      </c>
      <c r="Q28" s="46" t="n">
        <f aca="false">'Dth Fixed INPUT PG'!Q28</f>
        <v>0</v>
      </c>
      <c r="R28" s="46" t="n">
        <f aca="false">'Dth Fixed INPUT PG'!R28</f>
        <v>0</v>
      </c>
      <c r="S28" s="46" t="n">
        <f aca="false">'Dth Fixed INPUT PG'!S28</f>
        <v>0</v>
      </c>
      <c r="T28" s="46" t="n">
        <f aca="false">'Dth Fixed INPUT PG'!T28</f>
        <v>0</v>
      </c>
      <c r="U28" s="46" t="n">
        <f aca="false">'Dth Fixed INPUT PG'!U28</f>
        <v>0</v>
      </c>
      <c r="V28" s="46" t="n">
        <f aca="false">'Dth Fixed INPUT PG'!V28</f>
        <v>0</v>
      </c>
      <c r="W28" s="46" t="n">
        <f aca="false">'Dth Fixed INPUT PG'!W28</f>
        <v>0</v>
      </c>
      <c r="X28" s="46" t="n">
        <f aca="false">'Dth Fixed INPUT PG'!X28</f>
        <v>0</v>
      </c>
      <c r="Y28" s="46" t="n">
        <f aca="false">'Dth Fixed INPUT PG'!Y28</f>
        <v>0</v>
      </c>
      <c r="Z28" s="46" t="n">
        <f aca="false">'Dth Fixed INPUT PG'!Z28</f>
        <v>0</v>
      </c>
      <c r="AA28" s="46" t="n">
        <f aca="false">'Dth Fixed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Fixed INPUT PG'!C29</f>
        <v>0</v>
      </c>
      <c r="D29" s="46" t="n">
        <f aca="false">'Dth Fixed INPUT PG'!D29</f>
        <v>0</v>
      </c>
      <c r="E29" s="46" t="n">
        <f aca="false">'Dth Fixed INPUT PG'!E29</f>
        <v>0</v>
      </c>
      <c r="F29" s="46" t="n">
        <f aca="false">'Dth Fixed INPUT PG'!F29</f>
        <v>0</v>
      </c>
      <c r="G29" s="46" t="n">
        <f aca="false">'Dth Fixed INPUT PG'!G29</f>
        <v>0</v>
      </c>
      <c r="H29" s="46" t="n">
        <f aca="false">'Dth Fixed INPUT PG'!H29</f>
        <v>0</v>
      </c>
      <c r="I29" s="46" t="n">
        <f aca="false">'Dth Fixed INPUT PG'!I29</f>
        <v>0</v>
      </c>
      <c r="J29" s="46" t="n">
        <f aca="false">'Dth Fixed INPUT PG'!J29</f>
        <v>0</v>
      </c>
      <c r="K29" s="46" t="n">
        <f aca="false">'Dth Fixed INPUT PG'!K29</f>
        <v>0</v>
      </c>
      <c r="L29" s="46" t="n">
        <f aca="false">'Dth Fixed INPUT PG'!L29</f>
        <v>0</v>
      </c>
      <c r="M29" s="46" t="n">
        <f aca="false">'Dth Fixed INPUT PG'!M29</f>
        <v>0</v>
      </c>
      <c r="N29" s="46" t="n">
        <f aca="false">'Dth Fixed INPUT PG'!N29</f>
        <v>0</v>
      </c>
      <c r="O29" s="46" t="n">
        <f aca="false">'Dth Fixed INPUT PG'!O29</f>
        <v>0</v>
      </c>
      <c r="P29" s="46" t="n">
        <f aca="false">'Dth Fixed INPUT PG'!P29</f>
        <v>0</v>
      </c>
      <c r="Q29" s="46" t="n">
        <f aca="false">'Dth Fixed INPUT PG'!Q29</f>
        <v>0</v>
      </c>
      <c r="R29" s="46" t="n">
        <f aca="false">'Dth Fixed INPUT PG'!R29</f>
        <v>0</v>
      </c>
      <c r="S29" s="46" t="n">
        <f aca="false">'Dth Fixed INPUT PG'!S29</f>
        <v>0</v>
      </c>
      <c r="T29" s="46" t="n">
        <f aca="false">'Dth Fixed INPUT PG'!T29</f>
        <v>0</v>
      </c>
      <c r="U29" s="46" t="n">
        <f aca="false">'Dth Fixed INPUT PG'!U29</f>
        <v>0</v>
      </c>
      <c r="V29" s="46" t="n">
        <f aca="false">'Dth Fixed INPUT PG'!V29</f>
        <v>0</v>
      </c>
      <c r="W29" s="46" t="n">
        <f aca="false">'Dth Fixed INPUT PG'!W29</f>
        <v>0</v>
      </c>
      <c r="X29" s="46" t="n">
        <f aca="false">'Dth Fixed INPUT PG'!X29</f>
        <v>0</v>
      </c>
      <c r="Y29" s="46" t="n">
        <f aca="false">'Dth Fixed INPUT PG'!Y29</f>
        <v>0</v>
      </c>
      <c r="Z29" s="46" t="n">
        <f aca="false">'Dth Fixed INPUT PG'!Z29</f>
        <v>0</v>
      </c>
      <c r="AA29" s="46" t="n">
        <f aca="false">'Dth Fixed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Fixed INPUT PG'!C30</f>
        <v>0</v>
      </c>
      <c r="D30" s="46" t="n">
        <f aca="false">'Dth Fixed INPUT PG'!D30</f>
        <v>0</v>
      </c>
      <c r="E30" s="46" t="n">
        <f aca="false">'Dth Fixed INPUT PG'!E30</f>
        <v>0</v>
      </c>
      <c r="F30" s="46" t="n">
        <f aca="false">'Dth Fixed INPUT PG'!F30</f>
        <v>0</v>
      </c>
      <c r="G30" s="46" t="n">
        <f aca="false">'Dth Fixed INPUT PG'!G30</f>
        <v>0</v>
      </c>
      <c r="H30" s="46" t="n">
        <f aca="false">'Dth Fixed INPUT PG'!H30</f>
        <v>0</v>
      </c>
      <c r="I30" s="46" t="n">
        <f aca="false">'Dth Fixed INPUT PG'!I30</f>
        <v>0</v>
      </c>
      <c r="J30" s="46" t="n">
        <f aca="false">'Dth Fixed INPUT PG'!J30</f>
        <v>0</v>
      </c>
      <c r="K30" s="46" t="n">
        <f aca="false">'Dth Fixed INPUT PG'!K30</f>
        <v>0</v>
      </c>
      <c r="L30" s="46" t="n">
        <f aca="false">'Dth Fixed INPUT PG'!L30</f>
        <v>0</v>
      </c>
      <c r="M30" s="46" t="n">
        <f aca="false">'Dth Fixed INPUT PG'!M30</f>
        <v>0</v>
      </c>
      <c r="N30" s="46" t="n">
        <f aca="false">'Dth Fixed INPUT PG'!N30</f>
        <v>0</v>
      </c>
      <c r="O30" s="46" t="n">
        <f aca="false">'Dth Fixed INPUT PG'!O30</f>
        <v>0</v>
      </c>
      <c r="P30" s="46" t="n">
        <f aca="false">'Dth Fixed INPUT PG'!P30</f>
        <v>0</v>
      </c>
      <c r="Q30" s="46" t="n">
        <f aca="false">'Dth Fixed INPUT PG'!Q30</f>
        <v>0</v>
      </c>
      <c r="R30" s="46" t="n">
        <f aca="false">'Dth Fixed INPUT PG'!R30</f>
        <v>0</v>
      </c>
      <c r="S30" s="46" t="n">
        <f aca="false">'Dth Fixed INPUT PG'!S30</f>
        <v>0</v>
      </c>
      <c r="T30" s="46" t="n">
        <f aca="false">'Dth Fixed INPUT PG'!T30</f>
        <v>0</v>
      </c>
      <c r="U30" s="46" t="n">
        <f aca="false">'Dth Fixed INPUT PG'!U30</f>
        <v>0</v>
      </c>
      <c r="V30" s="46" t="n">
        <f aca="false">'Dth Fixed INPUT PG'!V30</f>
        <v>0</v>
      </c>
      <c r="W30" s="46" t="n">
        <f aca="false">'Dth Fixed INPUT PG'!W30</f>
        <v>0</v>
      </c>
      <c r="X30" s="46" t="n">
        <f aca="false">'Dth Fixed INPUT PG'!X30</f>
        <v>0</v>
      </c>
      <c r="Y30" s="46" t="n">
        <f aca="false">'Dth Fixed INPUT PG'!Y30</f>
        <v>0</v>
      </c>
      <c r="Z30" s="46" t="n">
        <f aca="false">'Dth Fixed INPUT PG'!Z30</f>
        <v>0</v>
      </c>
      <c r="AA30" s="46" t="n">
        <f aca="false">'Dth Fixed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Fixed INPUT PG'!C33</f>
        <v>25000</v>
      </c>
      <c r="D33" s="46" t="n">
        <f aca="false">'Dth Fixed INPUT PG'!D33</f>
        <v>25000</v>
      </c>
      <c r="E33" s="46" t="n">
        <f aca="false">'Dth Fixed INPUT PG'!E33</f>
        <v>25000</v>
      </c>
      <c r="F33" s="46" t="n">
        <f aca="false">'Dth Fixed INPUT PG'!F33</f>
        <v>25000</v>
      </c>
      <c r="G33" s="46" t="n">
        <f aca="false">'Dth Fixed INPUT PG'!G33</f>
        <v>25000</v>
      </c>
      <c r="H33" s="46" t="n">
        <f aca="false">'Dth Fixed INPUT PG'!H33</f>
        <v>25000</v>
      </c>
      <c r="I33" s="46" t="n">
        <f aca="false">'Dth Fixed INPUT PG'!I33</f>
        <v>25000</v>
      </c>
      <c r="J33" s="46" t="n">
        <f aca="false">'Dth Fixed INPUT PG'!J33</f>
        <v>25000</v>
      </c>
      <c r="K33" s="46" t="n">
        <f aca="false">'Dth Fixed INPUT PG'!K33</f>
        <v>25000</v>
      </c>
      <c r="L33" s="46" t="n">
        <f aca="false">'Dth Fixed INPUT PG'!L33</f>
        <v>25000</v>
      </c>
      <c r="M33" s="46" t="n">
        <f aca="false">'Dth Fixed INPUT PG'!M33</f>
        <v>25000</v>
      </c>
      <c r="N33" s="46" t="n">
        <f aca="false">'Dth Fixed INPUT PG'!N33</f>
        <v>25000</v>
      </c>
      <c r="O33" s="46" t="n">
        <f aca="false">'Dth Fixed INPUT PG'!O33</f>
        <v>25000</v>
      </c>
      <c r="P33" s="46" t="n">
        <f aca="false">'Dth Fixed INPUT PG'!P33</f>
        <v>25000</v>
      </c>
      <c r="Q33" s="46" t="n">
        <f aca="false">'Dth Fixed INPUT PG'!Q33</f>
        <v>25000</v>
      </c>
      <c r="R33" s="46" t="n">
        <f aca="false">'Dth Fixed INPUT PG'!R33</f>
        <v>25000</v>
      </c>
      <c r="S33" s="46" t="n">
        <f aca="false">'Dth Fixed INPUT PG'!S33</f>
        <v>25000</v>
      </c>
      <c r="T33" s="46" t="n">
        <f aca="false">'Dth Fixed INPUT PG'!T33</f>
        <v>25000</v>
      </c>
      <c r="U33" s="46" t="n">
        <f aca="false">'Dth Fixed INPUT PG'!U33</f>
        <v>25000</v>
      </c>
      <c r="V33" s="46" t="n">
        <f aca="false">'Dth Fixed INPUT PG'!V33</f>
        <v>25000</v>
      </c>
      <c r="W33" s="46" t="n">
        <f aca="false">'Dth Fixed INPUT PG'!W33</f>
        <v>25000</v>
      </c>
      <c r="X33" s="46" t="n">
        <f aca="false">'Dth Fixed INPUT PG'!X33</f>
        <v>25000</v>
      </c>
      <c r="Y33" s="46" t="n">
        <f aca="false">'Dth Fixed INPUT PG'!Y33</f>
        <v>25000</v>
      </c>
      <c r="Z33" s="46" t="n">
        <f aca="false">'Dth Fixed INPUT PG'!Z33</f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0.597609432192075</v>
      </c>
      <c r="D40" s="54" t="n">
        <f aca="false">[1]Summary!G59</f>
        <v>0.21405679763616</v>
      </c>
      <c r="E40" s="54" t="n">
        <f aca="false">[1]Summary!H59</f>
        <v>0.058451378915084</v>
      </c>
      <c r="F40" s="54" t="n">
        <f aca="false">[1]Summary!I59</f>
        <v>0.0130002019133181</v>
      </c>
      <c r="G40" s="54" t="n">
        <f aca="false">[1]Summary!J59</f>
        <v>0.082403705096144</v>
      </c>
      <c r="H40" s="54" t="n">
        <f aca="false">[1]Summary!K59</f>
        <v>0.205542285850718</v>
      </c>
      <c r="I40" s="54" t="n">
        <f aca="false">[1]Summary!L59</f>
        <v>0.72023753841961</v>
      </c>
      <c r="J40" s="54" t="n">
        <f aca="false">[1]Summary!M59</f>
        <v>0.902079866193406</v>
      </c>
      <c r="K40" s="54" t="n">
        <f aca="false">[1]Summary!N59</f>
        <v>0.819085036420956</v>
      </c>
      <c r="L40" s="54" t="n">
        <f aca="false">[1]Summary!O59</f>
        <v>0.580877207197237</v>
      </c>
      <c r="M40" s="54" t="n">
        <f aca="false">[1]Summary!P59</f>
        <v>0.417731364124069</v>
      </c>
      <c r="N40" s="54" t="n">
        <f aca="false">[1]Summary!Q59</f>
        <v>0.448643657721975</v>
      </c>
      <c r="O40" s="54" t="n">
        <f aca="false">[1]Summary!R59</f>
        <v>0.47924246706562</v>
      </c>
      <c r="P40" s="54" t="n">
        <f aca="false">[1]Summary!S59</f>
        <v>0.412833041955214</v>
      </c>
      <c r="Q40" s="54" t="n">
        <f aca="false">[1]Summary!T59</f>
        <v>0.316977209354947</v>
      </c>
      <c r="R40" s="54" t="n">
        <f aca="false">[1]Summary!U59</f>
        <v>0.281014793835915</v>
      </c>
      <c r="S40" s="54" t="n">
        <f aca="false">[1]Summary!V59</f>
        <v>0.200605718841484</v>
      </c>
      <c r="T40" s="54" t="n">
        <f aca="false">[1]Summary!W59</f>
        <v>0.254917046991339</v>
      </c>
      <c r="U40" s="54" t="n">
        <f aca="false">[1]Summary!X59</f>
        <v>0.713351143297018</v>
      </c>
      <c r="V40" s="54" t="n">
        <f aca="false">[1]Summary!Y59</f>
        <v>0.816001601558354</v>
      </c>
      <c r="W40" s="54" t="n">
        <f aca="false">[1]Summary!Z59</f>
        <v>0.722126451028647</v>
      </c>
      <c r="X40" s="54" t="n">
        <f aca="false">[1]Summary!AA59</f>
        <v>0.467869120632777</v>
      </c>
      <c r="Y40" s="54" t="n">
        <f aca="false">[1]Summary!AB59</f>
        <v>0.371317532865332</v>
      </c>
      <c r="Z40" s="54" t="n">
        <f aca="false">[1]Summary!AC59</f>
        <v>0.462275474911605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5.14740592433283E-005</v>
      </c>
      <c r="D41" s="54" t="n">
        <f aca="false">[1]Summary!G60</f>
        <v>0.00517539458729177</v>
      </c>
      <c r="E41" s="54" t="n">
        <f aca="false">[1]Summary!H60</f>
        <v>0.00135398510111784</v>
      </c>
      <c r="F41" s="54" t="n">
        <f aca="false">[1]Summary!I60</f>
        <v>0.00242465502725997</v>
      </c>
      <c r="G41" s="54" t="n">
        <f aca="false">[1]Summary!J60</f>
        <v>0.00205024363772655</v>
      </c>
      <c r="H41" s="54" t="n">
        <f aca="false">[1]Summary!K60</f>
        <v>0.0634435267222671</v>
      </c>
      <c r="I41" s="54" t="n">
        <f aca="false">[1]Summary!L60</f>
        <v>0.347607295543622</v>
      </c>
      <c r="J41" s="54" t="n">
        <f aca="false">[1]Summary!M60</f>
        <v>0.522000232378837</v>
      </c>
      <c r="K41" s="54" t="n">
        <f aca="false">[1]Summary!N60</f>
        <v>0.360588026101892</v>
      </c>
      <c r="L41" s="54" t="n">
        <f aca="false">[1]Summary!O60</f>
        <v>0.203615351146375</v>
      </c>
      <c r="M41" s="54" t="n">
        <f aca="false">[1]Summary!P60</f>
        <v>0.098699199650125</v>
      </c>
      <c r="N41" s="54" t="n">
        <f aca="false">[1]Summary!Q60</f>
        <v>0.109491411693262</v>
      </c>
      <c r="O41" s="54" t="n">
        <f aca="false">[1]Summary!R60</f>
        <v>0.0955463621147706</v>
      </c>
      <c r="P41" s="54" t="n">
        <f aca="false">[1]Summary!S60</f>
        <v>0.053313547209376</v>
      </c>
      <c r="Q41" s="54" t="n">
        <f aca="false">[1]Summary!T60</f>
        <v>0.309875166693892</v>
      </c>
      <c r="R41" s="54" t="n">
        <f aca="false">[1]Summary!U60</f>
        <v>0.138623052418536</v>
      </c>
      <c r="S41" s="54" t="n">
        <f aca="false">[1]Summary!V60</f>
        <v>0.134282022063454</v>
      </c>
      <c r="T41" s="54" t="n">
        <f aca="false">[1]Summary!W60</f>
        <v>0.076261048888547</v>
      </c>
      <c r="U41" s="54" t="n">
        <f aca="false">[1]Summary!X60</f>
        <v>0.301581923310919</v>
      </c>
      <c r="V41" s="54" t="n">
        <f aca="false">[1]Summary!Y60</f>
        <v>0.381492929630708</v>
      </c>
      <c r="W41" s="54" t="n">
        <f aca="false">[1]Summary!Z60</f>
        <v>0.329236521801131</v>
      </c>
      <c r="X41" s="54" t="n">
        <f aca="false">[1]Summary!AA60</f>
        <v>0.27015390741487</v>
      </c>
      <c r="Y41" s="54" t="n">
        <f aca="false">[1]Summary!AB60</f>
        <v>0.151488146796305</v>
      </c>
      <c r="Z41" s="54" t="n">
        <f aca="false">[1]Summary!AC60</f>
        <v>0.161035337771256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0.999961918031291</v>
      </c>
      <c r="D43" s="54" t="n">
        <f aca="false">[1]Summary!G62</f>
        <v>0.707498724853996</v>
      </c>
      <c r="E43" s="54" t="n">
        <f aca="false">[1]Summary!H62</f>
        <v>0.47969629546365</v>
      </c>
      <c r="F43" s="54" t="n">
        <f aca="false">[1]Summary!I62</f>
        <v>0.392174676581845</v>
      </c>
      <c r="G43" s="54" t="n">
        <f aca="false">[1]Summary!J62</f>
        <v>0.371489803886268</v>
      </c>
      <c r="H43" s="54" t="n">
        <f aca="false">[1]Summary!K62</f>
        <v>0.410914292956587</v>
      </c>
      <c r="I43" s="54" t="n">
        <f aca="false">[1]Summary!L62</f>
        <v>0.879948689007565</v>
      </c>
      <c r="J43" s="54" t="n">
        <f aca="false">[1]Summary!M62</f>
        <v>0.969106456259031</v>
      </c>
      <c r="K43" s="54" t="n">
        <f aca="false">[1]Summary!N62</f>
        <v>0.923157659994509</v>
      </c>
      <c r="L43" s="54" t="n">
        <f aca="false">[1]Summary!O62</f>
        <v>0.753559967651523</v>
      </c>
      <c r="M43" s="54" t="n">
        <f aca="false">[1]Summary!P62</f>
        <v>0.742188572468287</v>
      </c>
      <c r="N43" s="54" t="n">
        <f aca="false">[1]Summary!Q62</f>
        <v>0.781186367570037</v>
      </c>
      <c r="O43" s="54" t="n">
        <f aca="false">[1]Summary!R62</f>
        <v>0.797297971224421</v>
      </c>
      <c r="P43" s="54" t="n">
        <f aca="false">[1]Summary!S62</f>
        <v>0.735727596304997</v>
      </c>
      <c r="Q43" s="54" t="n">
        <f aca="false">[1]Summary!T62</f>
        <v>0.620242784507851</v>
      </c>
      <c r="R43" s="54" t="n">
        <f aca="false">[1]Summary!U62</f>
        <v>0.483228981180293</v>
      </c>
      <c r="S43" s="54" t="n">
        <f aca="false">[1]Summary!V62</f>
        <v>0.366261402011739</v>
      </c>
      <c r="T43" s="54" t="n">
        <f aca="false">[1]Summary!W62</f>
        <v>0.437275806404338</v>
      </c>
      <c r="U43" s="54" t="n">
        <f aca="false">[1]Summary!X62</f>
        <v>0.848117368657743</v>
      </c>
      <c r="V43" s="54" t="n">
        <f aca="false">[1]Summary!Y62</f>
        <v>0.924913028456197</v>
      </c>
      <c r="W43" s="54" t="n">
        <f aca="false">[1]Summary!Z62</f>
        <v>0.871759304835112</v>
      </c>
      <c r="X43" s="54" t="n">
        <f aca="false">[1]Summary!AA62</f>
        <v>0.643890948605195</v>
      </c>
      <c r="Y43" s="54" t="n">
        <f aca="false">[1]Summary!AB62</f>
        <v>0.659662654018205</v>
      </c>
      <c r="Z43" s="54" t="n">
        <f aca="false">[1]Summary!AC62</f>
        <v>0.742675566188139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0.522216435570262</v>
      </c>
      <c r="D44" s="54" t="n">
        <f aca="false">[1]Summary!G63</f>
        <v>0.154056104785325</v>
      </c>
      <c r="E44" s="54" t="n">
        <f aca="false">[1]Summary!H63</f>
        <v>0.1326038642705</v>
      </c>
      <c r="F44" s="54" t="n">
        <f aca="false">[1]Summary!I63</f>
        <v>0.0702249645052431</v>
      </c>
      <c r="G44" s="54" t="n">
        <f aca="false">[1]Summary!J63</f>
        <v>0.0464186794769425</v>
      </c>
      <c r="H44" s="54" t="n">
        <f aca="false">[1]Summary!K63</f>
        <v>0.14704799138281</v>
      </c>
      <c r="I44" s="54" t="n">
        <f aca="false">[1]Summary!L63</f>
        <v>0.604372183433113</v>
      </c>
      <c r="J44" s="54" t="n">
        <f aca="false">[1]Summary!M63</f>
        <v>0.771019201683579</v>
      </c>
      <c r="K44" s="54" t="n">
        <f aca="false">[1]Summary!N63</f>
        <v>0.587514638845839</v>
      </c>
      <c r="L44" s="54" t="n">
        <f aca="false">[1]Summary!O63</f>
        <v>0.427959685500432</v>
      </c>
      <c r="M44" s="54" t="n">
        <f aca="false">[1]Summary!P63</f>
        <v>0.391020082781489</v>
      </c>
      <c r="N44" s="54" t="n">
        <f aca="false">[1]Summary!Q63</f>
        <v>0.410724709339133</v>
      </c>
      <c r="O44" s="54" t="n">
        <f aca="false">[1]Summary!R63</f>
        <v>0.371773463683715</v>
      </c>
      <c r="P44" s="54" t="n">
        <f aca="false">[1]Summary!S63</f>
        <v>0.256980079476961</v>
      </c>
      <c r="Q44" s="54" t="n">
        <f aca="false">[1]Summary!T63</f>
        <v>0.469560742736389</v>
      </c>
      <c r="R44" s="54" t="n">
        <f aca="false">[1]Summary!U63</f>
        <v>0.274870298028325</v>
      </c>
      <c r="S44" s="54" t="n">
        <f aca="false">[1]Summary!V63</f>
        <v>0.254550540825308</v>
      </c>
      <c r="T44" s="54" t="n">
        <f aca="false">[1]Summary!W63</f>
        <v>0.160728785906869</v>
      </c>
      <c r="U44" s="54" t="n">
        <f aca="false">[1]Summary!X63</f>
        <v>0.586061934106463</v>
      </c>
      <c r="V44" s="54" t="n">
        <f aca="false">[1]Summary!Y63</f>
        <v>0.700082132196405</v>
      </c>
      <c r="W44" s="54" t="n">
        <f aca="false">[1]Summary!Z63</f>
        <v>0.615544992819867</v>
      </c>
      <c r="X44" s="54" t="n">
        <f aca="false">[1]Summary!AA63</f>
        <v>0.424192207153891</v>
      </c>
      <c r="Y44" s="54" t="n">
        <f aca="false">[1]Summary!AB63</f>
        <v>0.398823525229496</v>
      </c>
      <c r="Z44" s="54" t="n">
        <f aca="false">[1]Summary!AC63</f>
        <v>0.447903683431338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Index INPUT PG'!A1</f>
        <v>INDEX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Index INPUT PG'!A2</f>
        <v>Valuation Date:  12/28/2001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Index INPUT PG'!A3</f>
        <v>As of:                12/28/2001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Index INPUT PG'!C5</f>
        <v>Jan-02</v>
      </c>
      <c r="D5" s="44" t="str">
        <f aca="false">'Dth Index INPUT PG'!D5</f>
        <v>Feb-02</v>
      </c>
      <c r="E5" s="44" t="str">
        <f aca="false">'Dth Index INPUT PG'!E5</f>
        <v>Mar-02</v>
      </c>
      <c r="F5" s="44" t="str">
        <f aca="false">'Dth Index INPUT PG'!F5</f>
        <v>Apr-02</v>
      </c>
      <c r="G5" s="44" t="str">
        <f aca="false">'Dth Index INPUT PG'!G5</f>
        <v>May-02</v>
      </c>
      <c r="H5" s="44" t="str">
        <f aca="false">'Dth Index INPUT PG'!H5</f>
        <v>Jun-02</v>
      </c>
      <c r="I5" s="44" t="str">
        <f aca="false">'Dth Index INPUT PG'!I5</f>
        <v>Jul-02</v>
      </c>
      <c r="J5" s="44" t="str">
        <f aca="false">'Dth Index INPUT PG'!J5</f>
        <v>Aug-02</v>
      </c>
      <c r="K5" s="44" t="str">
        <f aca="false">'Dth Index INPUT PG'!K5</f>
        <v>Sep-02</v>
      </c>
      <c r="L5" s="44" t="str">
        <f aca="false">'Dth Index INPUT PG'!L5</f>
        <v>Oct-02</v>
      </c>
      <c r="M5" s="44" t="str">
        <f aca="false">'Dth Index INPUT PG'!M5</f>
        <v>Nov-02</v>
      </c>
      <c r="N5" s="44" t="str">
        <f aca="false">'Dth Index INPUT PG'!N5</f>
        <v>Dec-02</v>
      </c>
      <c r="O5" s="44" t="str">
        <f aca="false">'Dth Index INPUT PG'!O5</f>
        <v>Jan-03</v>
      </c>
      <c r="P5" s="44" t="str">
        <f aca="false">'Dth Index INPUT PG'!P5</f>
        <v>Feb-03</v>
      </c>
      <c r="Q5" s="44" t="str">
        <f aca="false">'Dth Index INPUT PG'!Q5</f>
        <v>Mar-03</v>
      </c>
      <c r="R5" s="44" t="str">
        <f aca="false">'Dth Index INPUT PG'!R5</f>
        <v>Apr-03</v>
      </c>
      <c r="S5" s="44" t="str">
        <f aca="false">'Dth Index INPUT PG'!S5</f>
        <v>May-03</v>
      </c>
      <c r="T5" s="44" t="str">
        <f aca="false">'Dth Index INPUT PG'!T5</f>
        <v>Jun-03</v>
      </c>
      <c r="U5" s="44" t="str">
        <f aca="false">'Dth Index INPUT PG'!U5</f>
        <v>Jul-03</v>
      </c>
      <c r="V5" s="44" t="str">
        <f aca="false">'Dth Index INPUT PG'!V5</f>
        <v>Aug-03</v>
      </c>
      <c r="W5" s="44" t="str">
        <f aca="false">'Dth Index INPUT PG'!W5</f>
        <v>Sep-03</v>
      </c>
      <c r="X5" s="44" t="str">
        <f aca="false">'Dth Index INPUT PG'!X5</f>
        <v>Oct-03</v>
      </c>
      <c r="Y5" s="44" t="str">
        <f aca="false">'Dth Index INPUT PG'!Y5</f>
        <v>Nov-03</v>
      </c>
      <c r="Z5" s="44" t="str">
        <f aca="false">'Dth Index INPUT PG'!Z5</f>
        <v>Dec-03</v>
      </c>
      <c r="AA5" s="44" t="str">
        <f aca="false">'Dth Index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0</v>
      </c>
      <c r="D6" s="46" t="n">
        <f aca="false">D15+D27</f>
        <v>0</v>
      </c>
      <c r="E6" s="46" t="n">
        <f aca="false">E15+E27</f>
        <v>0</v>
      </c>
      <c r="F6" s="46" t="n">
        <f aca="false">F15+F27</f>
        <v>0</v>
      </c>
      <c r="G6" s="46" t="n">
        <f aca="false">G15+G27</f>
        <v>0</v>
      </c>
      <c r="H6" s="46" t="n">
        <f aca="false">H15+H27</f>
        <v>0</v>
      </c>
      <c r="I6" s="46" t="n">
        <f aca="false">I15+I27</f>
        <v>0</v>
      </c>
      <c r="J6" s="46" t="n">
        <f aca="false">J15+J27</f>
        <v>0</v>
      </c>
      <c r="K6" s="46" t="n">
        <f aca="false">K15+K27</f>
        <v>0</v>
      </c>
      <c r="L6" s="46" t="n">
        <f aca="false">L15+L27</f>
        <v>0</v>
      </c>
      <c r="M6" s="46" t="n">
        <f aca="false">M15+M27</f>
        <v>0</v>
      </c>
      <c r="N6" s="46" t="n">
        <f aca="false">N15+N27</f>
        <v>0</v>
      </c>
      <c r="O6" s="46" t="n">
        <f aca="false">O15+O27</f>
        <v>0</v>
      </c>
      <c r="P6" s="46" t="n">
        <f aca="false">P15+P27</f>
        <v>0</v>
      </c>
      <c r="Q6" s="46" t="n">
        <f aca="false">Q15+Q27</f>
        <v>0</v>
      </c>
      <c r="R6" s="46" t="n">
        <f aca="false">R15+R27</f>
        <v>0</v>
      </c>
      <c r="S6" s="46" t="n">
        <f aca="false">S15+S27</f>
        <v>0</v>
      </c>
      <c r="T6" s="46" t="n">
        <f aca="false">T15+T27</f>
        <v>0</v>
      </c>
      <c r="U6" s="46" t="n">
        <f aca="false">U15+U27</f>
        <v>0</v>
      </c>
      <c r="V6" s="46" t="n">
        <f aca="false">V15+V27</f>
        <v>0</v>
      </c>
      <c r="W6" s="46" t="n">
        <f aca="false">W15+W27</f>
        <v>0</v>
      </c>
      <c r="X6" s="46" t="n">
        <f aca="false">X15+X27</f>
        <v>0</v>
      </c>
      <c r="Y6" s="46" t="n">
        <f aca="false">Y15+Y27</f>
        <v>0</v>
      </c>
      <c r="Z6" s="46" t="n">
        <f aca="false">Z15+Z27</f>
        <v>0</v>
      </c>
      <c r="AA6" s="46" t="n">
        <f aca="false">AA15+AA27</f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25000</v>
      </c>
      <c r="D7" s="46" t="n">
        <f aca="false">D16+D28</f>
        <v>25000</v>
      </c>
      <c r="E7" s="46" t="n">
        <f aca="false">E16+E28</f>
        <v>25000</v>
      </c>
      <c r="F7" s="46" t="n">
        <f aca="false">F16+F28</f>
        <v>0</v>
      </c>
      <c r="G7" s="46" t="n">
        <f aca="false">G16+G28</f>
        <v>0</v>
      </c>
      <c r="H7" s="46" t="n">
        <f aca="false">H16+H28</f>
        <v>0</v>
      </c>
      <c r="I7" s="46" t="n">
        <f aca="false">I16+I28</f>
        <v>0</v>
      </c>
      <c r="J7" s="46" t="n">
        <f aca="false">J16+J28</f>
        <v>0</v>
      </c>
      <c r="K7" s="46" t="n">
        <f aca="false">K16+K28</f>
        <v>0</v>
      </c>
      <c r="L7" s="46" t="n">
        <f aca="false">L16+L28</f>
        <v>0</v>
      </c>
      <c r="M7" s="46" t="n">
        <f aca="false">M16+M28</f>
        <v>0</v>
      </c>
      <c r="N7" s="46" t="n">
        <f aca="false">N16+N28</f>
        <v>0</v>
      </c>
      <c r="O7" s="46" t="n">
        <f aca="false">O16+O28</f>
        <v>0</v>
      </c>
      <c r="P7" s="46" t="n">
        <f aca="false">P16+P28</f>
        <v>0</v>
      </c>
      <c r="Q7" s="46" t="n">
        <f aca="false">Q16+Q28</f>
        <v>0</v>
      </c>
      <c r="R7" s="46" t="n">
        <f aca="false">R16+R28</f>
        <v>0</v>
      </c>
      <c r="S7" s="46" t="n">
        <f aca="false">S16+S28</f>
        <v>0</v>
      </c>
      <c r="T7" s="46" t="n">
        <f aca="false">T16+T28</f>
        <v>0</v>
      </c>
      <c r="U7" s="46" t="n">
        <f aca="false">U16+U28</f>
        <v>0</v>
      </c>
      <c r="V7" s="46" t="n">
        <f aca="false">V16+V28</f>
        <v>0</v>
      </c>
      <c r="W7" s="46" t="n">
        <f aca="false">W16+W28</f>
        <v>0</v>
      </c>
      <c r="X7" s="46" t="n">
        <f aca="false">X16+X28</f>
        <v>0</v>
      </c>
      <c r="Y7" s="46" t="n">
        <f aca="false">Y16+Y28</f>
        <v>0</v>
      </c>
      <c r="Z7" s="46" t="n">
        <f aca="false">Z16+Z28</f>
        <v>0</v>
      </c>
      <c r="AA7" s="46" t="n">
        <f aca="false">AA16+AA28</f>
        <v>3082.1918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0</v>
      </c>
      <c r="D8" s="46" t="n">
        <f aca="false">D17+D29</f>
        <v>0</v>
      </c>
      <c r="E8" s="46" t="n">
        <f aca="false">E17+E29</f>
        <v>0</v>
      </c>
      <c r="F8" s="46" t="n">
        <f aca="false">F17+F29</f>
        <v>0</v>
      </c>
      <c r="G8" s="46" t="n">
        <f aca="false">G17+G29</f>
        <v>0</v>
      </c>
      <c r="H8" s="46" t="n">
        <f aca="false">H17+H29</f>
        <v>0</v>
      </c>
      <c r="I8" s="46" t="n">
        <f aca="false">I17+I29</f>
        <v>0</v>
      </c>
      <c r="J8" s="46" t="n">
        <f aca="false">J17+J29</f>
        <v>0</v>
      </c>
      <c r="K8" s="46" t="n">
        <f aca="false">K17+K29</f>
        <v>0</v>
      </c>
      <c r="L8" s="46" t="n">
        <f aca="false">L17+L29</f>
        <v>0</v>
      </c>
      <c r="M8" s="46" t="n">
        <f aca="false">M17+M29</f>
        <v>0</v>
      </c>
      <c r="N8" s="46" t="n">
        <f aca="false">N17+N29</f>
        <v>0</v>
      </c>
      <c r="O8" s="46" t="n">
        <f aca="false">O17+O29</f>
        <v>0</v>
      </c>
      <c r="P8" s="46" t="n">
        <f aca="false">P17+P29</f>
        <v>0</v>
      </c>
      <c r="Q8" s="46" t="n">
        <f aca="false">Q17+Q29</f>
        <v>0</v>
      </c>
      <c r="R8" s="46" t="n">
        <f aca="false">R17+R29</f>
        <v>0</v>
      </c>
      <c r="S8" s="46" t="n">
        <f aca="false">S17+S29</f>
        <v>0</v>
      </c>
      <c r="T8" s="46" t="n">
        <f aca="false">T17+T29</f>
        <v>0</v>
      </c>
      <c r="U8" s="46" t="n">
        <f aca="false">U17+U29</f>
        <v>0</v>
      </c>
      <c r="V8" s="46" t="n">
        <f aca="false">V17+V29</f>
        <v>0</v>
      </c>
      <c r="W8" s="46" t="n">
        <f aca="false">W17+W29</f>
        <v>0</v>
      </c>
      <c r="X8" s="46" t="n">
        <f aca="false">X17+X29</f>
        <v>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25000</v>
      </c>
      <c r="D10" s="49" t="n">
        <f aca="false">SUM($D$6:$D$9)</f>
        <v>25000</v>
      </c>
      <c r="E10" s="49" t="n">
        <f aca="false">SUM($E$6:$E$9)</f>
        <v>25000</v>
      </c>
      <c r="F10" s="49" t="n">
        <f aca="false">SUM($F$6:$F$9)</f>
        <v>0</v>
      </c>
      <c r="G10" s="49" t="n">
        <f aca="false">SUM($G$6:$G$9)</f>
        <v>0</v>
      </c>
      <c r="H10" s="49" t="n">
        <f aca="false">SUM($H$6:$H$9)</f>
        <v>0</v>
      </c>
      <c r="I10" s="49" t="n">
        <f aca="false">SUM($I$6:$I$9)</f>
        <v>0</v>
      </c>
      <c r="J10" s="49" t="n">
        <f aca="false">SUM($J$6:$J$9)</f>
        <v>0</v>
      </c>
      <c r="K10" s="49" t="n">
        <f aca="false">SUM($K$6:$K$9)</f>
        <v>0</v>
      </c>
      <c r="L10" s="49" t="n">
        <f aca="false">SUM($L$6:$L$9)</f>
        <v>0</v>
      </c>
      <c r="M10" s="49" t="n">
        <f aca="false">SUM($M$6:$M$9)</f>
        <v>0</v>
      </c>
      <c r="N10" s="49" t="n">
        <f aca="false">SUM($N$6:$N$9)</f>
        <v>0</v>
      </c>
      <c r="O10" s="49" t="n">
        <f aca="false">SUM($O$6:$O$9)</f>
        <v>0</v>
      </c>
      <c r="P10" s="49" t="n">
        <f aca="false">SUM($P$6:$P$9)</f>
        <v>0</v>
      </c>
      <c r="Q10" s="49" t="n">
        <f aca="false">SUM($Q$6:$Q$9)</f>
        <v>0</v>
      </c>
      <c r="R10" s="49" t="n">
        <f aca="false">SUM($R$6:$R$9)</f>
        <v>0</v>
      </c>
      <c r="S10" s="49" t="n">
        <f aca="false">SUM($S$6:$S$9)</f>
        <v>0</v>
      </c>
      <c r="T10" s="49" t="n">
        <f aca="false">SUM($T$6:$T$9)</f>
        <v>0</v>
      </c>
      <c r="U10" s="49" t="n">
        <f aca="false">SUM($U$6:$U$9)</f>
        <v>0</v>
      </c>
      <c r="V10" s="49" t="n">
        <f aca="false">SUM($V$6:$V$9)</f>
        <v>0</v>
      </c>
      <c r="W10" s="49" t="n">
        <f aca="false">SUM($W$6:$W$9)</f>
        <v>0</v>
      </c>
      <c r="X10" s="49" t="n">
        <f aca="false">SUM($X$6:$X$9)</f>
        <v>0</v>
      </c>
      <c r="Y10" s="49" t="n">
        <f aca="false">SUM($Y$6:$Y$9)</f>
        <v>0</v>
      </c>
      <c r="Z10" s="49" t="n">
        <f aca="false">SUM($Z$6:$Z$9)</f>
        <v>0</v>
      </c>
      <c r="AA10" s="50" t="n">
        <f aca="false">SUM(AA6:AA9)</f>
        <v>3082.1918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Index INPUT PG'!C15</f>
        <v>0</v>
      </c>
      <c r="D15" s="46" t="n">
        <f aca="false">'Dth Index INPUT PG'!D15</f>
        <v>0</v>
      </c>
      <c r="E15" s="46" t="n">
        <f aca="false">'Dth Index INPUT PG'!E15</f>
        <v>0</v>
      </c>
      <c r="F15" s="46" t="n">
        <f aca="false">'Dth Index INPUT PG'!F15</f>
        <v>0</v>
      </c>
      <c r="G15" s="46" t="n">
        <f aca="false">'Dth Index INPUT PG'!G15</f>
        <v>0</v>
      </c>
      <c r="H15" s="46" t="n">
        <f aca="false">'Dth Index INPUT PG'!H15</f>
        <v>0</v>
      </c>
      <c r="I15" s="46" t="n">
        <f aca="false">'Dth Index INPUT PG'!I15</f>
        <v>0</v>
      </c>
      <c r="J15" s="46" t="n">
        <f aca="false">'Dth Index INPUT PG'!J15</f>
        <v>0</v>
      </c>
      <c r="K15" s="46" t="n">
        <f aca="false">'Dth Index INPUT PG'!K15</f>
        <v>0</v>
      </c>
      <c r="L15" s="46" t="n">
        <f aca="false">'Dth Index INPUT PG'!L15</f>
        <v>0</v>
      </c>
      <c r="M15" s="46" t="n">
        <f aca="false">'Dth Index INPUT PG'!M15</f>
        <v>0</v>
      </c>
      <c r="N15" s="46" t="n">
        <f aca="false">'Dth Index INPUT PG'!N15</f>
        <v>0</v>
      </c>
      <c r="O15" s="46" t="n">
        <f aca="false">'Dth Index INPUT PG'!O15</f>
        <v>0</v>
      </c>
      <c r="P15" s="46" t="n">
        <f aca="false">'Dth Index INPUT PG'!P15</f>
        <v>0</v>
      </c>
      <c r="Q15" s="46" t="n">
        <f aca="false">'Dth Index INPUT PG'!Q15</f>
        <v>0</v>
      </c>
      <c r="R15" s="46" t="n">
        <f aca="false">'Dth Index INPUT PG'!R15</f>
        <v>0</v>
      </c>
      <c r="S15" s="46" t="n">
        <f aca="false">'Dth Index INPUT PG'!S15</f>
        <v>0</v>
      </c>
      <c r="T15" s="46" t="n">
        <f aca="false">'Dth Index INPUT PG'!T15</f>
        <v>0</v>
      </c>
      <c r="U15" s="46" t="n">
        <f aca="false">'Dth Index INPUT PG'!U15</f>
        <v>0</v>
      </c>
      <c r="V15" s="46" t="n">
        <f aca="false">'Dth Index INPUT PG'!V15</f>
        <v>0</v>
      </c>
      <c r="W15" s="46" t="n">
        <f aca="false">'Dth Index INPUT PG'!W15</f>
        <v>0</v>
      </c>
      <c r="X15" s="46" t="n">
        <f aca="false">'Dth Index INPUT PG'!X15</f>
        <v>0</v>
      </c>
      <c r="Y15" s="46" t="n">
        <f aca="false">'Dth Index INPUT PG'!Y15</f>
        <v>0</v>
      </c>
      <c r="Z15" s="46" t="n">
        <f aca="false">'Dth Index INPUT PG'!Z15</f>
        <v>0</v>
      </c>
      <c r="AA15" s="46" t="n">
        <f aca="false">'Dth Index INPUT PG'!AA15</f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Index INPUT PG'!C16</f>
        <v>25000</v>
      </c>
      <c r="D16" s="46" t="n">
        <f aca="false">'Dth Index INPUT PG'!D16</f>
        <v>25000</v>
      </c>
      <c r="E16" s="46" t="n">
        <f aca="false">'Dth Index INPUT PG'!E16</f>
        <v>25000</v>
      </c>
      <c r="F16" s="46" t="n">
        <f aca="false">'Dth Index INPUT PG'!F16</f>
        <v>0</v>
      </c>
      <c r="G16" s="46" t="n">
        <f aca="false">'Dth Index INPUT PG'!G16</f>
        <v>0</v>
      </c>
      <c r="H16" s="46" t="n">
        <f aca="false">'Dth Index INPUT PG'!H16</f>
        <v>0</v>
      </c>
      <c r="I16" s="46" t="n">
        <f aca="false">'Dth Index INPUT PG'!I16</f>
        <v>0</v>
      </c>
      <c r="J16" s="46" t="n">
        <f aca="false">'Dth Index INPUT PG'!J16</f>
        <v>0</v>
      </c>
      <c r="K16" s="46" t="n">
        <f aca="false">'Dth Index INPUT PG'!K16</f>
        <v>0</v>
      </c>
      <c r="L16" s="46" t="n">
        <f aca="false">'Dth Index INPUT PG'!L16</f>
        <v>0</v>
      </c>
      <c r="M16" s="46" t="n">
        <f aca="false">'Dth Index INPUT PG'!M16</f>
        <v>0</v>
      </c>
      <c r="N16" s="46" t="n">
        <f aca="false">'Dth Index INPUT PG'!N16</f>
        <v>0</v>
      </c>
      <c r="O16" s="46" t="n">
        <f aca="false">'Dth Index INPUT PG'!O16</f>
        <v>0</v>
      </c>
      <c r="P16" s="46" t="n">
        <f aca="false">'Dth Index INPUT PG'!P16</f>
        <v>0</v>
      </c>
      <c r="Q16" s="46" t="n">
        <f aca="false">'Dth Index INPUT PG'!Q16</f>
        <v>0</v>
      </c>
      <c r="R16" s="46" t="n">
        <f aca="false">'Dth Index INPUT PG'!R16</f>
        <v>0</v>
      </c>
      <c r="S16" s="46" t="n">
        <f aca="false">'Dth Index INPUT PG'!S16</f>
        <v>0</v>
      </c>
      <c r="T16" s="46" t="n">
        <f aca="false">'Dth Index INPUT PG'!T16</f>
        <v>0</v>
      </c>
      <c r="U16" s="46" t="n">
        <f aca="false">'Dth Index INPUT PG'!U16</f>
        <v>0</v>
      </c>
      <c r="V16" s="46" t="n">
        <f aca="false">'Dth Index INPUT PG'!V16</f>
        <v>0</v>
      </c>
      <c r="W16" s="46" t="n">
        <f aca="false">'Dth Index INPUT PG'!W16</f>
        <v>0</v>
      </c>
      <c r="X16" s="46" t="n">
        <f aca="false">'Dth Index INPUT PG'!X16</f>
        <v>0</v>
      </c>
      <c r="Y16" s="46" t="n">
        <f aca="false">'Dth Index INPUT PG'!Y16</f>
        <v>0</v>
      </c>
      <c r="Z16" s="46" t="n">
        <f aca="false">'Dth Index INPUT PG'!Z16</f>
        <v>0</v>
      </c>
      <c r="AA16" s="46" t="n">
        <f aca="false">'Dth Index INPUT PG'!AA16</f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Index INPUT PG'!C17</f>
        <v>0</v>
      </c>
      <c r="D17" s="46" t="n">
        <f aca="false">'Dth Index INPUT PG'!D17</f>
        <v>0</v>
      </c>
      <c r="E17" s="46" t="n">
        <f aca="false">'Dth Index INPUT PG'!E17</f>
        <v>0</v>
      </c>
      <c r="F17" s="46" t="n">
        <f aca="false">'Dth Index INPUT PG'!F17</f>
        <v>0</v>
      </c>
      <c r="G17" s="46" t="n">
        <f aca="false">'Dth Index INPUT PG'!G17</f>
        <v>0</v>
      </c>
      <c r="H17" s="46" t="n">
        <f aca="false">'Dth Index INPUT PG'!H17</f>
        <v>0</v>
      </c>
      <c r="I17" s="46" t="n">
        <f aca="false">'Dth Index INPUT PG'!I17</f>
        <v>0</v>
      </c>
      <c r="J17" s="46" t="n">
        <f aca="false">'Dth Index INPUT PG'!J17</f>
        <v>0</v>
      </c>
      <c r="K17" s="46" t="n">
        <f aca="false">'Dth Index INPUT PG'!K17</f>
        <v>0</v>
      </c>
      <c r="L17" s="46" t="n">
        <f aca="false">'Dth Index INPUT PG'!L17</f>
        <v>0</v>
      </c>
      <c r="M17" s="46" t="n">
        <f aca="false">'Dth Index INPUT PG'!M17</f>
        <v>0</v>
      </c>
      <c r="N17" s="46" t="n">
        <f aca="false">'Dth Index INPUT PG'!N17</f>
        <v>0</v>
      </c>
      <c r="O17" s="46" t="n">
        <f aca="false">'Dth Index INPUT PG'!O17</f>
        <v>0</v>
      </c>
      <c r="P17" s="46" t="n">
        <f aca="false">'Dth Index INPUT PG'!P17</f>
        <v>0</v>
      </c>
      <c r="Q17" s="46" t="n">
        <f aca="false">'Dth Index INPUT PG'!Q17</f>
        <v>0</v>
      </c>
      <c r="R17" s="46" t="n">
        <f aca="false">'Dth Index INPUT PG'!R17</f>
        <v>0</v>
      </c>
      <c r="S17" s="46" t="n">
        <f aca="false">'Dth Index INPUT PG'!S17</f>
        <v>0</v>
      </c>
      <c r="T17" s="46" t="n">
        <f aca="false">'Dth Index INPUT PG'!T17</f>
        <v>0</v>
      </c>
      <c r="U17" s="46" t="n">
        <f aca="false">'Dth Index INPUT PG'!U17</f>
        <v>0</v>
      </c>
      <c r="V17" s="46" t="n">
        <f aca="false">'Dth Index INPUT PG'!V17</f>
        <v>0</v>
      </c>
      <c r="W17" s="46" t="n">
        <f aca="false">'Dth Index INPUT PG'!W17</f>
        <v>0</v>
      </c>
      <c r="X17" s="46" t="n">
        <f aca="false">'Dth Index INPUT PG'!X17</f>
        <v>0</v>
      </c>
      <c r="Y17" s="46" t="n">
        <f aca="false">'Dth Index INPUT PG'!Y17</f>
        <v>0</v>
      </c>
      <c r="Z17" s="46" t="n">
        <f aca="false">'Dth Index INPUT PG'!Z17</f>
        <v>0</v>
      </c>
      <c r="AA17" s="46" t="n">
        <f aca="false">'Dth Index INPUT PG'!AA17</f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Index INPUT PG'!C18</f>
        <v>0</v>
      </c>
      <c r="D18" s="46" t="n">
        <f aca="false">'Dth Index INPUT PG'!D18</f>
        <v>0</v>
      </c>
      <c r="E18" s="46" t="n">
        <f aca="false">'Dth Index INPUT PG'!E18</f>
        <v>0</v>
      </c>
      <c r="F18" s="46" t="n">
        <f aca="false">'Dth Index INPUT PG'!F18</f>
        <v>0</v>
      </c>
      <c r="G18" s="46" t="n">
        <f aca="false">'Dth Index INPUT PG'!G18</f>
        <v>0</v>
      </c>
      <c r="H18" s="46" t="n">
        <f aca="false">'Dth Index INPUT PG'!H18</f>
        <v>0</v>
      </c>
      <c r="I18" s="46" t="n">
        <f aca="false">'Dth Index INPUT PG'!I18</f>
        <v>0</v>
      </c>
      <c r="J18" s="46" t="n">
        <f aca="false">'Dth Index INPUT PG'!J18</f>
        <v>0</v>
      </c>
      <c r="K18" s="46" t="n">
        <f aca="false">'Dth Index INPUT PG'!K18</f>
        <v>0</v>
      </c>
      <c r="L18" s="46" t="n">
        <f aca="false">'Dth Index INPUT PG'!L18</f>
        <v>0</v>
      </c>
      <c r="M18" s="46" t="n">
        <f aca="false">'Dth Index INPUT PG'!M18</f>
        <v>0</v>
      </c>
      <c r="N18" s="46" t="n">
        <f aca="false">'Dth Index INPUT PG'!N18</f>
        <v>0</v>
      </c>
      <c r="O18" s="46" t="n">
        <f aca="false">'Dth Index INPUT PG'!O18</f>
        <v>0</v>
      </c>
      <c r="P18" s="46" t="n">
        <f aca="false">'Dth Index INPUT PG'!P18</f>
        <v>0</v>
      </c>
      <c r="Q18" s="46" t="n">
        <f aca="false">'Dth Index INPUT PG'!Q18</f>
        <v>0</v>
      </c>
      <c r="R18" s="46" t="n">
        <f aca="false">'Dth Index INPUT PG'!R18</f>
        <v>0</v>
      </c>
      <c r="S18" s="46" t="n">
        <f aca="false">'Dth Index INPUT PG'!S18</f>
        <v>0</v>
      </c>
      <c r="T18" s="46" t="n">
        <f aca="false">'Dth Index INPUT PG'!T18</f>
        <v>0</v>
      </c>
      <c r="U18" s="46" t="n">
        <f aca="false">'Dth Index INPUT PG'!U18</f>
        <v>0</v>
      </c>
      <c r="V18" s="46" t="n">
        <f aca="false">'Dth Index INPUT PG'!V18</f>
        <v>0</v>
      </c>
      <c r="W18" s="46" t="n">
        <f aca="false">'Dth Index INPUT PG'!W18</f>
        <v>0</v>
      </c>
      <c r="X18" s="46" t="n">
        <f aca="false">'Dth Index INPUT PG'!X18</f>
        <v>0</v>
      </c>
      <c r="Y18" s="46" t="n">
        <f aca="false">'Dth Index INPUT PG'!Y18</f>
        <v>0</v>
      </c>
      <c r="Z18" s="46" t="n">
        <f aca="false">'Dth Index INPUT PG'!Z18</f>
        <v>0</v>
      </c>
      <c r="AA18" s="46" t="n">
        <f aca="false">'Dth Index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25000</v>
      </c>
      <c r="D19" s="49" t="n">
        <f aca="false">SUM(D15:D18)</f>
        <v>25000</v>
      </c>
      <c r="E19" s="49" t="n">
        <f aca="false">SUM(E15:E18)</f>
        <v>25000</v>
      </c>
      <c r="F19" s="49" t="n">
        <f aca="false">SUM(F15:F18)</f>
        <v>0</v>
      </c>
      <c r="G19" s="49" t="n">
        <f aca="false">SUM(G15:G18)</f>
        <v>0</v>
      </c>
      <c r="H19" s="49" t="n">
        <f aca="false">SUM(H15:H18)</f>
        <v>0</v>
      </c>
      <c r="I19" s="49" t="n">
        <f aca="false">SUM(I15:I18)</f>
        <v>0</v>
      </c>
      <c r="J19" s="49" t="n">
        <f aca="false">SUM(J15:J18)</f>
        <v>0</v>
      </c>
      <c r="K19" s="49" t="n">
        <f aca="false">SUM(K15:K18)</f>
        <v>0</v>
      </c>
      <c r="L19" s="49" t="n">
        <f aca="false">SUM(L15:L18)</f>
        <v>0</v>
      </c>
      <c r="M19" s="49" t="n">
        <f aca="false">SUM(M15:M18)</f>
        <v>0</v>
      </c>
      <c r="N19" s="49" t="n">
        <f aca="false">SUM(N15:N18)</f>
        <v>0</v>
      </c>
      <c r="O19" s="49" t="n">
        <f aca="false">SUM(O15:O18)</f>
        <v>0</v>
      </c>
      <c r="P19" s="49" t="n">
        <f aca="false">SUM(P15:P18)</f>
        <v>0</v>
      </c>
      <c r="Q19" s="49" t="n">
        <f aca="false">SUM(Q15:Q18)</f>
        <v>0</v>
      </c>
      <c r="R19" s="49" t="n">
        <f aca="false">SUM(R15:R18)</f>
        <v>0</v>
      </c>
      <c r="S19" s="49" t="n">
        <f aca="false">SUM(S15:S18)</f>
        <v>0</v>
      </c>
      <c r="T19" s="49" t="n">
        <f aca="false">SUM(T15:T18)</f>
        <v>0</v>
      </c>
      <c r="U19" s="49" t="n">
        <f aca="false">SUM(U15:U18)</f>
        <v>0</v>
      </c>
      <c r="V19" s="49" t="n">
        <f aca="false">SUM(V15:V18)</f>
        <v>0</v>
      </c>
      <c r="W19" s="49" t="n">
        <f aca="false">SUM(W15:W18)</f>
        <v>0</v>
      </c>
      <c r="X19" s="49" t="n">
        <f aca="false">SUM(X15:X18)</f>
        <v>0</v>
      </c>
      <c r="Y19" s="49" t="n">
        <f aca="false">SUM(Y15:Y18)</f>
        <v>0</v>
      </c>
      <c r="Z19" s="49" t="n">
        <f aca="false">SUM(Z15:Z18)</f>
        <v>0</v>
      </c>
      <c r="AA19" s="49" t="n">
        <f aca="false">SUM(AA15:AA18)</f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Index INPUT PG'!C21</f>
        <v>0</v>
      </c>
      <c r="D21" s="46" t="n">
        <f aca="false">'Dth Index INPUT PG'!D21</f>
        <v>0</v>
      </c>
      <c r="E21" s="46" t="n">
        <f aca="false">'Dth Index INPUT PG'!E21</f>
        <v>0</v>
      </c>
      <c r="F21" s="46" t="n">
        <f aca="false">'Dth Index INPUT PG'!F21</f>
        <v>0</v>
      </c>
      <c r="G21" s="46" t="n">
        <f aca="false">'Dth Index INPUT PG'!G21</f>
        <v>0</v>
      </c>
      <c r="H21" s="46" t="n">
        <f aca="false">'Dth Index INPUT PG'!H21</f>
        <v>0</v>
      </c>
      <c r="I21" s="46" t="n">
        <f aca="false">'Dth Index INPUT PG'!I21</f>
        <v>0</v>
      </c>
      <c r="J21" s="46" t="n">
        <f aca="false">'Dth Index INPUT PG'!J21</f>
        <v>0</v>
      </c>
      <c r="K21" s="46" t="n">
        <f aca="false">'Dth Index INPUT PG'!K21</f>
        <v>0</v>
      </c>
      <c r="L21" s="46" t="n">
        <f aca="false">'Dth Index INPUT PG'!L21</f>
        <v>0</v>
      </c>
      <c r="M21" s="46" t="n">
        <f aca="false">'Dth Index INPUT PG'!M21</f>
        <v>0</v>
      </c>
      <c r="N21" s="46" t="n">
        <f aca="false">'Dth Index INPUT PG'!N21</f>
        <v>0</v>
      </c>
      <c r="O21" s="46" t="n">
        <f aca="false">'Dth Index INPUT PG'!O21</f>
        <v>0</v>
      </c>
      <c r="P21" s="46" t="n">
        <f aca="false">'Dth Index INPUT PG'!P21</f>
        <v>0</v>
      </c>
      <c r="Q21" s="46" t="n">
        <f aca="false">'Dth Index INPUT PG'!Q21</f>
        <v>0</v>
      </c>
      <c r="R21" s="46" t="n">
        <f aca="false">'Dth Index INPUT PG'!R21</f>
        <v>0</v>
      </c>
      <c r="S21" s="46" t="n">
        <f aca="false">'Dth Index INPUT PG'!S21</f>
        <v>0</v>
      </c>
      <c r="T21" s="46" t="n">
        <f aca="false">'Dth Index INPUT PG'!T21</f>
        <v>0</v>
      </c>
      <c r="U21" s="46" t="n">
        <f aca="false">'Dth Index INPUT PG'!U21</f>
        <v>0</v>
      </c>
      <c r="V21" s="46" t="n">
        <f aca="false">'Dth Index INPUT PG'!V21</f>
        <v>0</v>
      </c>
      <c r="W21" s="46" t="n">
        <f aca="false">'Dth Index INPUT PG'!W21</f>
        <v>0</v>
      </c>
      <c r="X21" s="46" t="n">
        <f aca="false">'Dth Index INPUT PG'!X21</f>
        <v>0</v>
      </c>
      <c r="Y21" s="46" t="n">
        <f aca="false">'Dth Index INPUT PG'!Y21</f>
        <v>0</v>
      </c>
      <c r="Z21" s="46" t="n">
        <f aca="false">'Dth Index INPUT PG'!Z21</f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25000</v>
      </c>
      <c r="D22" s="49" t="n">
        <f aca="false">IF((ABS($D$19)&gt;$D$21),((ABS($D$19)-$D$21)*(ABS($D$19)/$D$19)),0)</f>
        <v>25000</v>
      </c>
      <c r="E22" s="49" t="n">
        <f aca="false">IF((ABS($E$19)&gt;$E$21),((ABS($E$19)-$E$21)*(ABS($E$19)/$E$19)),0)</f>
        <v>25000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0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0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0</v>
      </c>
      <c r="V22" s="49" t="n">
        <f aca="false">IF((ABS($V$19)&gt;$V$21),((ABS($V$19)-$V$21)*(ABS($V$19)/$V$19)),0)</f>
        <v>0</v>
      </c>
      <c r="W22" s="49" t="n">
        <f aca="false">IF((ABS($W$19)&gt;$W$21),((ABS($W$19)-$W$21)*(ABS($W$19)/$W$19)),0)</f>
        <v>0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Index INPUT PG'!C27</f>
        <v>0</v>
      </c>
      <c r="D27" s="46" t="n">
        <f aca="false">'Dth Index INPUT PG'!D27</f>
        <v>0</v>
      </c>
      <c r="E27" s="46" t="n">
        <f aca="false">'Dth Index INPUT PG'!E27</f>
        <v>0</v>
      </c>
      <c r="F27" s="46" t="n">
        <f aca="false">'Dth Index INPUT PG'!F27</f>
        <v>0</v>
      </c>
      <c r="G27" s="46" t="n">
        <f aca="false">'Dth Index INPUT PG'!G27</f>
        <v>0</v>
      </c>
      <c r="H27" s="46" t="n">
        <f aca="false">'Dth Index INPUT PG'!H27</f>
        <v>0</v>
      </c>
      <c r="I27" s="46" t="n">
        <f aca="false">'Dth Index INPUT PG'!I27</f>
        <v>0</v>
      </c>
      <c r="J27" s="46" t="n">
        <f aca="false">'Dth Index INPUT PG'!J27</f>
        <v>0</v>
      </c>
      <c r="K27" s="46" t="n">
        <f aca="false">'Dth Index INPUT PG'!K27</f>
        <v>0</v>
      </c>
      <c r="L27" s="46" t="n">
        <f aca="false">'Dth Index INPUT PG'!L27</f>
        <v>0</v>
      </c>
      <c r="M27" s="46" t="n">
        <f aca="false">'Dth Index INPUT PG'!M27</f>
        <v>0</v>
      </c>
      <c r="N27" s="46" t="n">
        <f aca="false">'Dth Index INPUT PG'!N27</f>
        <v>0</v>
      </c>
      <c r="O27" s="46" t="n">
        <f aca="false">'Dth Index INPUT PG'!O27</f>
        <v>0</v>
      </c>
      <c r="P27" s="46" t="n">
        <f aca="false">'Dth Index INPUT PG'!P27</f>
        <v>0</v>
      </c>
      <c r="Q27" s="46" t="n">
        <f aca="false">'Dth Index INPUT PG'!Q27</f>
        <v>0</v>
      </c>
      <c r="R27" s="46" t="n">
        <f aca="false">'Dth Index INPUT PG'!R27</f>
        <v>0</v>
      </c>
      <c r="S27" s="46" t="n">
        <f aca="false">'Dth Index INPUT PG'!S27</f>
        <v>0</v>
      </c>
      <c r="T27" s="46" t="n">
        <f aca="false">'Dth Index INPUT PG'!T27</f>
        <v>0</v>
      </c>
      <c r="U27" s="46" t="n">
        <f aca="false">'Dth Index INPUT PG'!U27</f>
        <v>0</v>
      </c>
      <c r="V27" s="46" t="n">
        <f aca="false">'Dth Index INPUT PG'!V27</f>
        <v>0</v>
      </c>
      <c r="W27" s="46" t="n">
        <f aca="false">'Dth Index INPUT PG'!W27</f>
        <v>0</v>
      </c>
      <c r="X27" s="46" t="n">
        <f aca="false">'Dth Index INPUT PG'!X27</f>
        <v>0</v>
      </c>
      <c r="Y27" s="46" t="n">
        <f aca="false">'Dth Index INPUT PG'!Y27</f>
        <v>0</v>
      </c>
      <c r="Z27" s="46" t="n">
        <f aca="false">'Dth Index INPUT PG'!Z27</f>
        <v>0</v>
      </c>
      <c r="AA27" s="46" t="n">
        <f aca="false">'Dth Index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Index INPUT PG'!C28</f>
        <v>0</v>
      </c>
      <c r="D28" s="46" t="n">
        <f aca="false">'Dth Index INPUT PG'!D28</f>
        <v>0</v>
      </c>
      <c r="E28" s="46" t="n">
        <f aca="false">'Dth Index INPUT PG'!E28</f>
        <v>0</v>
      </c>
      <c r="F28" s="46" t="n">
        <f aca="false">'Dth Index INPUT PG'!F28</f>
        <v>0</v>
      </c>
      <c r="G28" s="46" t="n">
        <f aca="false">'Dth Index INPUT PG'!G28</f>
        <v>0</v>
      </c>
      <c r="H28" s="46" t="n">
        <f aca="false">'Dth Index INPUT PG'!H28</f>
        <v>0</v>
      </c>
      <c r="I28" s="46" t="n">
        <f aca="false">'Dth Index INPUT PG'!I28</f>
        <v>0</v>
      </c>
      <c r="J28" s="46" t="n">
        <f aca="false">'Dth Index INPUT PG'!J28</f>
        <v>0</v>
      </c>
      <c r="K28" s="46" t="n">
        <f aca="false">'Dth Index INPUT PG'!K28</f>
        <v>0</v>
      </c>
      <c r="L28" s="46" t="n">
        <f aca="false">'Dth Index INPUT PG'!L28</f>
        <v>0</v>
      </c>
      <c r="M28" s="46" t="n">
        <f aca="false">'Dth Index INPUT PG'!M28</f>
        <v>0</v>
      </c>
      <c r="N28" s="46" t="n">
        <f aca="false">'Dth Index INPUT PG'!N28</f>
        <v>0</v>
      </c>
      <c r="O28" s="46" t="n">
        <f aca="false">'Dth Index INPUT PG'!O28</f>
        <v>0</v>
      </c>
      <c r="P28" s="46" t="n">
        <f aca="false">'Dth Index INPUT PG'!P28</f>
        <v>0</v>
      </c>
      <c r="Q28" s="46" t="n">
        <f aca="false">'Dth Index INPUT PG'!Q28</f>
        <v>0</v>
      </c>
      <c r="R28" s="46" t="n">
        <f aca="false">'Dth Index INPUT PG'!R28</f>
        <v>0</v>
      </c>
      <c r="S28" s="46" t="n">
        <f aca="false">'Dth Index INPUT PG'!S28</f>
        <v>0</v>
      </c>
      <c r="T28" s="46" t="n">
        <f aca="false">'Dth Index INPUT PG'!T28</f>
        <v>0</v>
      </c>
      <c r="U28" s="46" t="n">
        <f aca="false">'Dth Index INPUT PG'!U28</f>
        <v>0</v>
      </c>
      <c r="V28" s="46" t="n">
        <f aca="false">'Dth Index INPUT PG'!V28</f>
        <v>0</v>
      </c>
      <c r="W28" s="46" t="n">
        <f aca="false">'Dth Index INPUT PG'!W28</f>
        <v>0</v>
      </c>
      <c r="X28" s="46" t="n">
        <f aca="false">'Dth Index INPUT PG'!X28</f>
        <v>0</v>
      </c>
      <c r="Y28" s="46" t="n">
        <f aca="false">'Dth Index INPUT PG'!Y28</f>
        <v>0</v>
      </c>
      <c r="Z28" s="46" t="n">
        <f aca="false">'Dth Index INPUT PG'!Z28</f>
        <v>0</v>
      </c>
      <c r="AA28" s="46" t="n">
        <f aca="false">'Dth Index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Index INPUT PG'!C29</f>
        <v>0</v>
      </c>
      <c r="D29" s="46" t="n">
        <f aca="false">'Dth Index INPUT PG'!D29</f>
        <v>0</v>
      </c>
      <c r="E29" s="46" t="n">
        <f aca="false">'Dth Index INPUT PG'!E29</f>
        <v>0</v>
      </c>
      <c r="F29" s="46" t="n">
        <f aca="false">'Dth Index INPUT PG'!F29</f>
        <v>0</v>
      </c>
      <c r="G29" s="46" t="n">
        <f aca="false">'Dth Index INPUT PG'!G29</f>
        <v>0</v>
      </c>
      <c r="H29" s="46" t="n">
        <f aca="false">'Dth Index INPUT PG'!H29</f>
        <v>0</v>
      </c>
      <c r="I29" s="46" t="n">
        <f aca="false">'Dth Index INPUT PG'!I29</f>
        <v>0</v>
      </c>
      <c r="J29" s="46" t="n">
        <f aca="false">'Dth Index INPUT PG'!J29</f>
        <v>0</v>
      </c>
      <c r="K29" s="46" t="n">
        <f aca="false">'Dth Index INPUT PG'!K29</f>
        <v>0</v>
      </c>
      <c r="L29" s="46" t="n">
        <f aca="false">'Dth Index INPUT PG'!L29</f>
        <v>0</v>
      </c>
      <c r="M29" s="46" t="n">
        <f aca="false">'Dth Index INPUT PG'!M29</f>
        <v>0</v>
      </c>
      <c r="N29" s="46" t="n">
        <f aca="false">'Dth Index INPUT PG'!N29</f>
        <v>0</v>
      </c>
      <c r="O29" s="46" t="n">
        <f aca="false">'Dth Index INPUT PG'!O29</f>
        <v>0</v>
      </c>
      <c r="P29" s="46" t="n">
        <f aca="false">'Dth Index INPUT PG'!P29</f>
        <v>0</v>
      </c>
      <c r="Q29" s="46" t="n">
        <f aca="false">'Dth Index INPUT PG'!Q29</f>
        <v>0</v>
      </c>
      <c r="R29" s="46" t="n">
        <f aca="false">'Dth Index INPUT PG'!R29</f>
        <v>0</v>
      </c>
      <c r="S29" s="46" t="n">
        <f aca="false">'Dth Index INPUT PG'!S29</f>
        <v>0</v>
      </c>
      <c r="T29" s="46" t="n">
        <f aca="false">'Dth Index INPUT PG'!T29</f>
        <v>0</v>
      </c>
      <c r="U29" s="46" t="n">
        <f aca="false">'Dth Index INPUT PG'!U29</f>
        <v>0</v>
      </c>
      <c r="V29" s="46" t="n">
        <f aca="false">'Dth Index INPUT PG'!V29</f>
        <v>0</v>
      </c>
      <c r="W29" s="46" t="n">
        <f aca="false">'Dth Index INPUT PG'!W29</f>
        <v>0</v>
      </c>
      <c r="X29" s="46" t="n">
        <f aca="false">'Dth Index INPUT PG'!X29</f>
        <v>0</v>
      </c>
      <c r="Y29" s="46" t="n">
        <f aca="false">'Dth Index INPUT PG'!Y29</f>
        <v>0</v>
      </c>
      <c r="Z29" s="46" t="n">
        <f aca="false">'Dth Index INPUT PG'!Z29</f>
        <v>0</v>
      </c>
      <c r="AA29" s="46" t="n">
        <f aca="false">'Dth Index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Index INPUT PG'!C30</f>
        <v>0</v>
      </c>
      <c r="D30" s="46" t="n">
        <f aca="false">'Dth Index INPUT PG'!D30</f>
        <v>0</v>
      </c>
      <c r="E30" s="46" t="n">
        <f aca="false">'Dth Index INPUT PG'!E30</f>
        <v>0</v>
      </c>
      <c r="F30" s="46" t="n">
        <f aca="false">'Dth Index INPUT PG'!F30</f>
        <v>0</v>
      </c>
      <c r="G30" s="46" t="n">
        <f aca="false">'Dth Index INPUT PG'!G30</f>
        <v>0</v>
      </c>
      <c r="H30" s="46" t="n">
        <f aca="false">'Dth Index INPUT PG'!H30</f>
        <v>0</v>
      </c>
      <c r="I30" s="46" t="n">
        <f aca="false">'Dth Index INPUT PG'!I30</f>
        <v>0</v>
      </c>
      <c r="J30" s="46" t="n">
        <f aca="false">'Dth Index INPUT PG'!J30</f>
        <v>0</v>
      </c>
      <c r="K30" s="46" t="n">
        <f aca="false">'Dth Index INPUT PG'!K30</f>
        <v>0</v>
      </c>
      <c r="L30" s="46" t="n">
        <f aca="false">'Dth Index INPUT PG'!L30</f>
        <v>0</v>
      </c>
      <c r="M30" s="46" t="n">
        <f aca="false">'Dth Index INPUT PG'!M30</f>
        <v>0</v>
      </c>
      <c r="N30" s="46" t="n">
        <f aca="false">'Dth Index INPUT PG'!N30</f>
        <v>0</v>
      </c>
      <c r="O30" s="46" t="n">
        <f aca="false">'Dth Index INPUT PG'!O30</f>
        <v>0</v>
      </c>
      <c r="P30" s="46" t="n">
        <f aca="false">'Dth Index INPUT PG'!P30</f>
        <v>0</v>
      </c>
      <c r="Q30" s="46" t="n">
        <f aca="false">'Dth Index INPUT PG'!Q30</f>
        <v>0</v>
      </c>
      <c r="R30" s="46" t="n">
        <f aca="false">'Dth Index INPUT PG'!R30</f>
        <v>0</v>
      </c>
      <c r="S30" s="46" t="n">
        <f aca="false">'Dth Index INPUT PG'!S30</f>
        <v>0</v>
      </c>
      <c r="T30" s="46" t="n">
        <f aca="false">'Dth Index INPUT PG'!T30</f>
        <v>0</v>
      </c>
      <c r="U30" s="46" t="n">
        <f aca="false">'Dth Index INPUT PG'!U30</f>
        <v>0</v>
      </c>
      <c r="V30" s="46" t="n">
        <f aca="false">'Dth Index INPUT PG'!V30</f>
        <v>0</v>
      </c>
      <c r="W30" s="46" t="n">
        <f aca="false">'Dth Index INPUT PG'!W30</f>
        <v>0</v>
      </c>
      <c r="X30" s="46" t="n">
        <f aca="false">'Dth Index INPUT PG'!X30</f>
        <v>0</v>
      </c>
      <c r="Y30" s="46" t="n">
        <f aca="false">'Dth Index INPUT PG'!Y30</f>
        <v>0</v>
      </c>
      <c r="Z30" s="46" t="n">
        <f aca="false">'Dth Index INPUT PG'!Z30</f>
        <v>0</v>
      </c>
      <c r="AA30" s="46" t="n">
        <f aca="false">'Dth Index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Index INPUT PG'!C33</f>
        <v>0</v>
      </c>
      <c r="D33" s="46" t="n">
        <f aca="false">'Dth Index INPUT PG'!D33</f>
        <v>0</v>
      </c>
      <c r="E33" s="46" t="n">
        <f aca="false">'Dth Index INPUT PG'!E33</f>
        <v>0</v>
      </c>
      <c r="F33" s="46" t="n">
        <f aca="false">'Dth Index INPUT PG'!F33</f>
        <v>0</v>
      </c>
      <c r="G33" s="46" t="n">
        <f aca="false">'Dth Index INPUT PG'!G33</f>
        <v>0</v>
      </c>
      <c r="H33" s="46" t="n">
        <f aca="false">'Dth Index INPUT PG'!H33</f>
        <v>0</v>
      </c>
      <c r="I33" s="46" t="n">
        <f aca="false">'Dth Index INPUT PG'!I33</f>
        <v>0</v>
      </c>
      <c r="J33" s="46" t="n">
        <f aca="false">'Dth Index INPUT PG'!J33</f>
        <v>0</v>
      </c>
      <c r="K33" s="46" t="n">
        <f aca="false">'Dth Index INPUT PG'!K33</f>
        <v>0</v>
      </c>
      <c r="L33" s="46" t="n">
        <f aca="false">'Dth Index INPUT PG'!L33</f>
        <v>0</v>
      </c>
      <c r="M33" s="46" t="n">
        <f aca="false">'Dth Index INPUT PG'!M33</f>
        <v>0</v>
      </c>
      <c r="N33" s="46" t="n">
        <f aca="false">'Dth Index INPUT PG'!N33</f>
        <v>0</v>
      </c>
      <c r="O33" s="46" t="n">
        <f aca="false">'Dth Index INPUT PG'!O33</f>
        <v>0</v>
      </c>
      <c r="P33" s="46" t="n">
        <f aca="false">'Dth Index INPUT PG'!P33</f>
        <v>0</v>
      </c>
      <c r="Q33" s="46" t="n">
        <f aca="false">'Dth Index INPUT PG'!Q33</f>
        <v>0</v>
      </c>
      <c r="R33" s="46" t="n">
        <f aca="false">'Dth Index INPUT PG'!R33</f>
        <v>0</v>
      </c>
      <c r="S33" s="46" t="n">
        <f aca="false">'Dth Index INPUT PG'!S33</f>
        <v>0</v>
      </c>
      <c r="T33" s="46" t="n">
        <f aca="false">'Dth Index INPUT PG'!T33</f>
        <v>0</v>
      </c>
      <c r="U33" s="46" t="n">
        <f aca="false">'Dth Index INPUT PG'!U33</f>
        <v>0</v>
      </c>
      <c r="V33" s="46" t="n">
        <f aca="false">'Dth Index INPUT PG'!V33</f>
        <v>0</v>
      </c>
      <c r="W33" s="46" t="n">
        <f aca="false">'Dth Index INPUT PG'!W33</f>
        <v>0</v>
      </c>
      <c r="X33" s="46" t="n">
        <f aca="false">'Dth Index INPUT PG'!X33</f>
        <v>0</v>
      </c>
      <c r="Y33" s="46" t="n">
        <f aca="false">'Dth Index INPUT PG'!Y33</f>
        <v>0</v>
      </c>
      <c r="Z33" s="46" t="n">
        <f aca="false">'Dth Index INPUT PG'!Z33</f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0.597609432192075</v>
      </c>
      <c r="D40" s="54" t="n">
        <f aca="false">[1]Summary!G59</f>
        <v>0.21405679763616</v>
      </c>
      <c r="E40" s="54" t="n">
        <f aca="false">[1]Summary!H59</f>
        <v>0.058451378915084</v>
      </c>
      <c r="F40" s="54" t="n">
        <f aca="false">[1]Summary!I59</f>
        <v>0.0130002019133181</v>
      </c>
      <c r="G40" s="54" t="n">
        <f aca="false">[1]Summary!J59</f>
        <v>0.082403705096144</v>
      </c>
      <c r="H40" s="54" t="n">
        <f aca="false">[1]Summary!K59</f>
        <v>0.205542285850718</v>
      </c>
      <c r="I40" s="54" t="n">
        <f aca="false">[1]Summary!L59</f>
        <v>0.72023753841961</v>
      </c>
      <c r="J40" s="54" t="n">
        <f aca="false">[1]Summary!M59</f>
        <v>0.902079866193406</v>
      </c>
      <c r="K40" s="54" t="n">
        <f aca="false">[1]Summary!N59</f>
        <v>0.819085036420956</v>
      </c>
      <c r="L40" s="54" t="n">
        <f aca="false">[1]Summary!O59</f>
        <v>0.580877207197237</v>
      </c>
      <c r="M40" s="54" t="n">
        <f aca="false">[1]Summary!P59</f>
        <v>0.417731364124069</v>
      </c>
      <c r="N40" s="54" t="n">
        <f aca="false">[1]Summary!Q59</f>
        <v>0.448643657721975</v>
      </c>
      <c r="O40" s="54" t="n">
        <f aca="false">[1]Summary!R59</f>
        <v>0.47924246706562</v>
      </c>
      <c r="P40" s="54" t="n">
        <f aca="false">[1]Summary!S59</f>
        <v>0.412833041955214</v>
      </c>
      <c r="Q40" s="54" t="n">
        <f aca="false">[1]Summary!T59</f>
        <v>0.316977209354947</v>
      </c>
      <c r="R40" s="54" t="n">
        <f aca="false">[1]Summary!U59</f>
        <v>0.281014793835915</v>
      </c>
      <c r="S40" s="54" t="n">
        <f aca="false">[1]Summary!V59</f>
        <v>0.200605718841484</v>
      </c>
      <c r="T40" s="54" t="n">
        <f aca="false">[1]Summary!W59</f>
        <v>0.254917046991339</v>
      </c>
      <c r="U40" s="54" t="n">
        <f aca="false">[1]Summary!X59</f>
        <v>0.713351143297018</v>
      </c>
      <c r="V40" s="54" t="n">
        <f aca="false">[1]Summary!Y59</f>
        <v>0.816001601558354</v>
      </c>
      <c r="W40" s="54" t="n">
        <f aca="false">[1]Summary!Z59</f>
        <v>0.722126451028647</v>
      </c>
      <c r="X40" s="54" t="n">
        <f aca="false">[1]Summary!AA59</f>
        <v>0.467869120632777</v>
      </c>
      <c r="Y40" s="54" t="n">
        <f aca="false">[1]Summary!AB59</f>
        <v>0.371317532865332</v>
      </c>
      <c r="Z40" s="54" t="n">
        <f aca="false">[1]Summary!AC59</f>
        <v>0.462275474911605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5.14740592433283E-005</v>
      </c>
      <c r="D41" s="54" t="n">
        <f aca="false">[1]Summary!G60</f>
        <v>0.00517539458729177</v>
      </c>
      <c r="E41" s="54" t="n">
        <f aca="false">[1]Summary!H60</f>
        <v>0.00135398510111784</v>
      </c>
      <c r="F41" s="54" t="n">
        <f aca="false">[1]Summary!I60</f>
        <v>0.00242465502725997</v>
      </c>
      <c r="G41" s="54" t="n">
        <f aca="false">[1]Summary!J60</f>
        <v>0.00205024363772655</v>
      </c>
      <c r="H41" s="54" t="n">
        <f aca="false">[1]Summary!K60</f>
        <v>0.0634435267222671</v>
      </c>
      <c r="I41" s="54" t="n">
        <f aca="false">[1]Summary!L60</f>
        <v>0.347607295543622</v>
      </c>
      <c r="J41" s="54" t="n">
        <f aca="false">[1]Summary!M60</f>
        <v>0.522000232378837</v>
      </c>
      <c r="K41" s="54" t="n">
        <f aca="false">[1]Summary!N60</f>
        <v>0.360588026101892</v>
      </c>
      <c r="L41" s="54" t="n">
        <f aca="false">[1]Summary!O60</f>
        <v>0.203615351146375</v>
      </c>
      <c r="M41" s="54" t="n">
        <f aca="false">[1]Summary!P60</f>
        <v>0.098699199650125</v>
      </c>
      <c r="N41" s="54" t="n">
        <f aca="false">[1]Summary!Q60</f>
        <v>0.109491411693262</v>
      </c>
      <c r="O41" s="54" t="n">
        <f aca="false">[1]Summary!R60</f>
        <v>0.0955463621147706</v>
      </c>
      <c r="P41" s="54" t="n">
        <f aca="false">[1]Summary!S60</f>
        <v>0.053313547209376</v>
      </c>
      <c r="Q41" s="54" t="n">
        <f aca="false">[1]Summary!T60</f>
        <v>0.309875166693892</v>
      </c>
      <c r="R41" s="54" t="n">
        <f aca="false">[1]Summary!U60</f>
        <v>0.138623052418536</v>
      </c>
      <c r="S41" s="54" t="n">
        <f aca="false">[1]Summary!V60</f>
        <v>0.134282022063454</v>
      </c>
      <c r="T41" s="54" t="n">
        <f aca="false">[1]Summary!W60</f>
        <v>0.076261048888547</v>
      </c>
      <c r="U41" s="54" t="n">
        <f aca="false">[1]Summary!X60</f>
        <v>0.301581923310919</v>
      </c>
      <c r="V41" s="54" t="n">
        <f aca="false">[1]Summary!Y60</f>
        <v>0.381492929630708</v>
      </c>
      <c r="W41" s="54" t="n">
        <f aca="false">[1]Summary!Z60</f>
        <v>0.329236521801131</v>
      </c>
      <c r="X41" s="54" t="n">
        <f aca="false">[1]Summary!AA60</f>
        <v>0.27015390741487</v>
      </c>
      <c r="Y41" s="54" t="n">
        <f aca="false">[1]Summary!AB60</f>
        <v>0.151488146796305</v>
      </c>
      <c r="Z41" s="54" t="n">
        <f aca="false">[1]Summary!AC60</f>
        <v>0.161035337771256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0.999961918031291</v>
      </c>
      <c r="D43" s="54" t="n">
        <f aca="false">[1]Summary!G62</f>
        <v>0.707498724853996</v>
      </c>
      <c r="E43" s="54" t="n">
        <f aca="false">[1]Summary!H62</f>
        <v>0.47969629546365</v>
      </c>
      <c r="F43" s="54" t="n">
        <f aca="false">[1]Summary!I62</f>
        <v>0.392174676581845</v>
      </c>
      <c r="G43" s="54" t="n">
        <f aca="false">[1]Summary!J62</f>
        <v>0.371489803886268</v>
      </c>
      <c r="H43" s="54" t="n">
        <f aca="false">[1]Summary!K62</f>
        <v>0.410914292956587</v>
      </c>
      <c r="I43" s="54" t="n">
        <f aca="false">[1]Summary!L62</f>
        <v>0.879948689007565</v>
      </c>
      <c r="J43" s="54" t="n">
        <f aca="false">[1]Summary!M62</f>
        <v>0.969106456259031</v>
      </c>
      <c r="K43" s="54" t="n">
        <f aca="false">[1]Summary!N62</f>
        <v>0.923157659994509</v>
      </c>
      <c r="L43" s="54" t="n">
        <f aca="false">[1]Summary!O62</f>
        <v>0.753559967651523</v>
      </c>
      <c r="M43" s="54" t="n">
        <f aca="false">[1]Summary!P62</f>
        <v>0.742188572468287</v>
      </c>
      <c r="N43" s="54" t="n">
        <f aca="false">[1]Summary!Q62</f>
        <v>0.781186367570037</v>
      </c>
      <c r="O43" s="54" t="n">
        <f aca="false">[1]Summary!R62</f>
        <v>0.797297971224421</v>
      </c>
      <c r="P43" s="54" t="n">
        <f aca="false">[1]Summary!S62</f>
        <v>0.735727596304997</v>
      </c>
      <c r="Q43" s="54" t="n">
        <f aca="false">[1]Summary!T62</f>
        <v>0.620242784507851</v>
      </c>
      <c r="R43" s="54" t="n">
        <f aca="false">[1]Summary!U62</f>
        <v>0.483228981180293</v>
      </c>
      <c r="S43" s="54" t="n">
        <f aca="false">[1]Summary!V62</f>
        <v>0.366261402011739</v>
      </c>
      <c r="T43" s="54" t="n">
        <f aca="false">[1]Summary!W62</f>
        <v>0.437275806404338</v>
      </c>
      <c r="U43" s="54" t="n">
        <f aca="false">[1]Summary!X62</f>
        <v>0.848117368657743</v>
      </c>
      <c r="V43" s="54" t="n">
        <f aca="false">[1]Summary!Y62</f>
        <v>0.924913028456197</v>
      </c>
      <c r="W43" s="54" t="n">
        <f aca="false">[1]Summary!Z62</f>
        <v>0.871759304835112</v>
      </c>
      <c r="X43" s="54" t="n">
        <f aca="false">[1]Summary!AA62</f>
        <v>0.643890948605195</v>
      </c>
      <c r="Y43" s="54" t="n">
        <f aca="false">[1]Summary!AB62</f>
        <v>0.659662654018205</v>
      </c>
      <c r="Z43" s="54" t="n">
        <f aca="false">[1]Summary!AC62</f>
        <v>0.742675566188139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0.522216435570262</v>
      </c>
      <c r="D44" s="54" t="n">
        <f aca="false">[1]Summary!G63</f>
        <v>0.154056104785325</v>
      </c>
      <c r="E44" s="54" t="n">
        <f aca="false">[1]Summary!H63</f>
        <v>0.1326038642705</v>
      </c>
      <c r="F44" s="54" t="n">
        <f aca="false">[1]Summary!I63</f>
        <v>0.0702249645052431</v>
      </c>
      <c r="G44" s="54" t="n">
        <f aca="false">[1]Summary!J63</f>
        <v>0.0464186794769425</v>
      </c>
      <c r="H44" s="54" t="n">
        <f aca="false">[1]Summary!K63</f>
        <v>0.14704799138281</v>
      </c>
      <c r="I44" s="54" t="n">
        <f aca="false">[1]Summary!L63</f>
        <v>0.604372183433113</v>
      </c>
      <c r="J44" s="54" t="n">
        <f aca="false">[1]Summary!M63</f>
        <v>0.771019201683579</v>
      </c>
      <c r="K44" s="54" t="n">
        <f aca="false">[1]Summary!N63</f>
        <v>0.587514638845839</v>
      </c>
      <c r="L44" s="54" t="n">
        <f aca="false">[1]Summary!O63</f>
        <v>0.427959685500432</v>
      </c>
      <c r="M44" s="54" t="n">
        <f aca="false">[1]Summary!P63</f>
        <v>0.391020082781489</v>
      </c>
      <c r="N44" s="54" t="n">
        <f aca="false">[1]Summary!Q63</f>
        <v>0.410724709339133</v>
      </c>
      <c r="O44" s="54" t="n">
        <f aca="false">[1]Summary!R63</f>
        <v>0.371773463683715</v>
      </c>
      <c r="P44" s="54" t="n">
        <f aca="false">[1]Summary!S63</f>
        <v>0.256980079476961</v>
      </c>
      <c r="Q44" s="54" t="n">
        <f aca="false">[1]Summary!T63</f>
        <v>0.469560742736389</v>
      </c>
      <c r="R44" s="54" t="n">
        <f aca="false">[1]Summary!U63</f>
        <v>0.274870298028325</v>
      </c>
      <c r="S44" s="54" t="n">
        <f aca="false">[1]Summary!V63</f>
        <v>0.254550540825308</v>
      </c>
      <c r="T44" s="54" t="n">
        <f aca="false">[1]Summary!W63</f>
        <v>0.160728785906869</v>
      </c>
      <c r="U44" s="54" t="n">
        <f aca="false">[1]Summary!X63</f>
        <v>0.586061934106463</v>
      </c>
      <c r="V44" s="54" t="n">
        <f aca="false">[1]Summary!Y63</f>
        <v>0.700082132196405</v>
      </c>
      <c r="W44" s="54" t="n">
        <f aca="false">[1]Summary!Z63</f>
        <v>0.615544992819867</v>
      </c>
      <c r="X44" s="54" t="n">
        <f aca="false">[1]Summary!AA63</f>
        <v>0.424192207153891</v>
      </c>
      <c r="Y44" s="54" t="n">
        <f aca="false">[1]Summary!AB63</f>
        <v>0.398823525229496</v>
      </c>
      <c r="Z44" s="54" t="n">
        <f aca="false">[1]Summary!AC63</f>
        <v>0.447903683431338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90" zoomScaleNormal="9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6" width="47.15"/>
    <col collapsed="false" customWidth="true" hidden="false" outlineLevel="0" max="2" min="2" style="57" width="3.99"/>
    <col collapsed="false" customWidth="true" hidden="false" outlineLevel="0" max="6" min="3" style="57" width="13.32"/>
    <col collapsed="false" customWidth="true" hidden="true" outlineLevel="0" max="7" min="7" style="57" width="13.32"/>
    <col collapsed="false" customWidth="true" hidden="true" outlineLevel="0" max="8" min="8" style="57" width="5.99"/>
    <col collapsed="false" customWidth="true" hidden="true" outlineLevel="0" max="9" min="9" style="57" width="4.99"/>
    <col collapsed="false" customWidth="true" hidden="true" outlineLevel="0" max="10" min="10" style="57" width="9.15"/>
    <col collapsed="false" customWidth="true" hidden="true" outlineLevel="0" max="11" min="11" style="57" width="2.32"/>
    <col collapsed="false" customWidth="true" hidden="true" outlineLevel="0" max="12" min="12" style="57" width="5.99"/>
    <col collapsed="false" customWidth="true" hidden="true" outlineLevel="0" max="13" min="13" style="57" width="4.99"/>
    <col collapsed="false" customWidth="true" hidden="true" outlineLevel="0" max="14" min="14" style="57" width="9.15"/>
    <col collapsed="false" customWidth="true" hidden="true" outlineLevel="0" max="15" min="15" style="57" width="1.33"/>
    <col collapsed="false" customWidth="true" hidden="true" outlineLevel="0" max="16" min="16" style="57" width="5.99"/>
    <col collapsed="false" customWidth="true" hidden="true" outlineLevel="0" max="17" min="17" style="57" width="4.99"/>
    <col collapsed="false" customWidth="true" hidden="true" outlineLevel="0" max="18" min="18" style="57" width="9.15"/>
    <col collapsed="false" customWidth="true" hidden="false" outlineLevel="0" max="26" min="19" style="57" width="13.32"/>
    <col collapsed="false" customWidth="true" hidden="true" outlineLevel="0" max="27" min="27" style="57" width="15.99"/>
    <col collapsed="false" customWidth="false" hidden="false" outlineLevel="0" max="257" min="28" style="57" width="11.99"/>
  </cols>
  <sheetData>
    <row r="1" customFormat="false" ht="12" hidden="false" customHeight="true" outlineLevel="0" collapsed="false">
      <c r="A1" s="58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59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58" t="str">
        <f aca="false">Dth_Day!A2</f>
        <v>Valuation Date:  12/28/2001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58" t="str">
        <f aca="false">Dth_Day!A3</f>
        <v>As of:                12/28/2001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0" t="s">
        <v>50</v>
      </c>
      <c r="C7" s="61" t="str">
        <f aca="false">Dth_Day!C5</f>
        <v>Jan-02</v>
      </c>
      <c r="D7" s="61" t="str">
        <f aca="false">Dth_Day!D5</f>
        <v>Feb-02</v>
      </c>
      <c r="E7" s="61" t="str">
        <f aca="false">Dth_Day!E5</f>
        <v>Mar-02</v>
      </c>
    </row>
    <row r="8" customFormat="false" ht="13.5" hidden="false" customHeight="true" outlineLevel="0" collapsed="false">
      <c r="A8" s="62" t="s">
        <v>33</v>
      </c>
      <c r="C8" s="57" t="n">
        <f aca="false">Dth_Day!C15</f>
        <v>-4339.6839</v>
      </c>
      <c r="D8" s="57" t="n">
        <f aca="false">Dth_Day!D15</f>
        <v>6445.4604</v>
      </c>
      <c r="E8" s="57" t="n">
        <f aca="false">Dth_Day!E15</f>
        <v>15889.0053</v>
      </c>
    </row>
    <row r="9" customFormat="false" ht="13.5" hidden="false" customHeight="true" outlineLevel="0" collapsed="false">
      <c r="A9" s="62" t="s">
        <v>34</v>
      </c>
      <c r="C9" s="57" t="n">
        <f aca="false">Dth_Day!C16</f>
        <v>-12806.4194</v>
      </c>
      <c r="D9" s="57" t="n">
        <f aca="false">Dth_Day!D16</f>
        <v>10178.5714</v>
      </c>
      <c r="E9" s="57" t="n">
        <f aca="false">Dth_Day!E16</f>
        <v>-16612.9032</v>
      </c>
    </row>
    <row r="10" customFormat="false" ht="13.5" hidden="false" customHeight="true" outlineLevel="0" collapsed="false">
      <c r="A10" s="62" t="s">
        <v>35</v>
      </c>
      <c r="C10" s="57" t="n">
        <f aca="false">Dth_Day!C17</f>
        <v>20000</v>
      </c>
      <c r="D10" s="57" t="n">
        <f aca="false">Dth_Day!D17</f>
        <v>10000</v>
      </c>
      <c r="E10" s="57" t="n">
        <f aca="false">Dth_Day!E17</f>
        <v>10000</v>
      </c>
    </row>
    <row r="11" customFormat="false" ht="13.5" hidden="false" customHeight="true" outlineLevel="0" collapsed="false">
      <c r="A11" s="62" t="s">
        <v>36</v>
      </c>
      <c r="C11" s="57" t="n">
        <f aca="false">Dth_Day!C18</f>
        <v>0</v>
      </c>
      <c r="D11" s="57" t="n">
        <f aca="false">Dth_Day!D18</f>
        <v>0</v>
      </c>
      <c r="E11" s="57" t="n">
        <f aca="false">Dth_Day!E18</f>
        <v>0</v>
      </c>
    </row>
    <row r="12" customFormat="false" ht="13.5" hidden="false" customHeight="true" outlineLevel="0" collapsed="false">
      <c r="A12" s="63" t="s">
        <v>37</v>
      </c>
      <c r="B12" s="64"/>
      <c r="C12" s="64" t="n">
        <f aca="false">SUM(C8:C11)</f>
        <v>2853.8967</v>
      </c>
      <c r="D12" s="64" t="n">
        <f aca="false">SUM(D8:D11)</f>
        <v>26624.0318</v>
      </c>
      <c r="E12" s="64" t="n">
        <f aca="false">SUM(E8:E11)</f>
        <v>9276.1021</v>
      </c>
    </row>
    <row r="14" customFormat="false" ht="13.5" hidden="false" customHeight="true" outlineLevel="0" collapsed="false">
      <c r="A14" s="65" t="s">
        <v>44</v>
      </c>
    </row>
    <row r="15" customFormat="false" ht="13.5" hidden="false" customHeight="true" outlineLevel="0" collapsed="false">
      <c r="A15" s="65" t="s">
        <v>45</v>
      </c>
      <c r="C15" s="66" t="n">
        <f aca="false">Dth_Day!C40</f>
        <v>0.597609432192075</v>
      </c>
      <c r="D15" s="66" t="n">
        <f aca="false">Dth_Day!D40</f>
        <v>0.21405679763616</v>
      </c>
      <c r="E15" s="66" t="n">
        <f aca="false">Dth_Day!E40</f>
        <v>0.058451378915084</v>
      </c>
    </row>
    <row r="16" customFormat="false" ht="13.5" hidden="false" customHeight="true" outlineLevel="0" collapsed="false">
      <c r="A16" s="65" t="s">
        <v>46</v>
      </c>
      <c r="C16" s="66" t="n">
        <f aca="false">Dth_Day!C41</f>
        <v>5.14740592433283E-005</v>
      </c>
      <c r="D16" s="66" t="n">
        <f aca="false">Dth_Day!D41</f>
        <v>0.00517539458729177</v>
      </c>
      <c r="E16" s="66" t="n">
        <f aca="false">Dth_Day!E41</f>
        <v>0.00135398510111784</v>
      </c>
    </row>
    <row r="17" customFormat="false" ht="13.5" hidden="false" customHeight="true" outlineLevel="0" collapsed="false">
      <c r="A17" s="65" t="s">
        <v>47</v>
      </c>
      <c r="C17" s="66"/>
      <c r="D17" s="66"/>
      <c r="E17" s="66"/>
    </row>
    <row r="18" customFormat="false" ht="13.5" hidden="false" customHeight="true" outlineLevel="0" collapsed="false">
      <c r="A18" s="65" t="s">
        <v>45</v>
      </c>
      <c r="C18" s="66" t="n">
        <f aca="false">Dth_Day!C43</f>
        <v>0.999961918031291</v>
      </c>
      <c r="D18" s="66" t="n">
        <f aca="false">Dth_Day!D43</f>
        <v>0.707498724853996</v>
      </c>
      <c r="E18" s="66" t="n">
        <f aca="false">Dth_Day!E43</f>
        <v>0.47969629546365</v>
      </c>
    </row>
    <row r="19" customFormat="false" ht="13.5" hidden="false" customHeight="true" outlineLevel="0" collapsed="false">
      <c r="A19" s="65" t="s">
        <v>46</v>
      </c>
      <c r="C19" s="66" t="n">
        <f aca="false">Dth_Day!C44</f>
        <v>0.522216435570262</v>
      </c>
      <c r="D19" s="66" t="n">
        <f aca="false">Dth_Day!D44</f>
        <v>0.154056104785325</v>
      </c>
      <c r="E19" s="66" t="n">
        <f aca="false">Dth_Day!E44</f>
        <v>0.1326038642705</v>
      </c>
    </row>
    <row r="21" customFormat="false" ht="13.5" hidden="false" customHeight="true" outlineLevel="0" collapsed="false">
      <c r="G21" s="67"/>
    </row>
    <row r="22" customFormat="false" ht="13.5" hidden="false" customHeight="true" outlineLevel="0" collapsed="false">
      <c r="A22" s="60" t="s">
        <v>51</v>
      </c>
      <c r="C22" s="61" t="str">
        <f aca="false">C7</f>
        <v>Jan-02</v>
      </c>
      <c r="D22" s="61" t="str">
        <f aca="false">D7</f>
        <v>Feb-02</v>
      </c>
      <c r="E22" s="61" t="str">
        <f aca="false">E7</f>
        <v>Mar-02</v>
      </c>
    </row>
    <row r="23" customFormat="false" ht="13.5" hidden="false" customHeight="true" outlineLevel="0" collapsed="false">
      <c r="A23" s="62" t="s">
        <v>33</v>
      </c>
      <c r="C23" s="57" t="n">
        <f aca="false">J42+'PLR SUM FIXED INPUT PG'!C7</f>
        <v>-12331.1704</v>
      </c>
      <c r="D23" s="57" t="n">
        <f aca="false">'PLR SUM FIXED INPUT PG'!D7+'Dth Prompt'!N42</f>
        <v>-16195.4553</v>
      </c>
      <c r="E23" s="57" t="n">
        <f aca="false">'PLR SUM FIXED INPUT PG'!E7+'Dth Prompt'!R42</f>
        <v>-4298.1753</v>
      </c>
      <c r="H23" s="68" t="s">
        <v>52</v>
      </c>
      <c r="I23" s="68"/>
      <c r="J23" s="68"/>
      <c r="L23" s="68" t="s">
        <v>53</v>
      </c>
      <c r="M23" s="68"/>
      <c r="N23" s="68"/>
      <c r="P23" s="68" t="s">
        <v>54</v>
      </c>
      <c r="Q23" s="68"/>
      <c r="R23" s="68"/>
    </row>
    <row r="24" customFormat="false" ht="13.5" hidden="false" customHeight="true" outlineLevel="0" collapsed="false">
      <c r="A24" s="62" t="s">
        <v>34</v>
      </c>
      <c r="C24" s="57" t="n">
        <f aca="false">J32+'PLR SUM FIXED INPUT PG'!C11</f>
        <v>-80958.4</v>
      </c>
      <c r="D24" s="57" t="n">
        <f aca="false">'PLR SUM FIXED INPUT PG'!D11+'Dth Prompt'!N32</f>
        <v>-79630</v>
      </c>
      <c r="E24" s="57" t="n">
        <f aca="false">R32+'PLR SUM FIXED INPUT PG'!E11</f>
        <v>-75663.6</v>
      </c>
      <c r="G24" s="57" t="s">
        <v>44</v>
      </c>
      <c r="I24" s="57" t="s">
        <v>55</v>
      </c>
      <c r="J24" s="57" t="s">
        <v>56</v>
      </c>
      <c r="M24" s="57" t="s">
        <v>55</v>
      </c>
      <c r="N24" s="57" t="s">
        <v>56</v>
      </c>
      <c r="P24" s="57" t="s">
        <v>57</v>
      </c>
      <c r="Q24" s="57" t="s">
        <v>55</v>
      </c>
      <c r="R24" s="57" t="s">
        <v>56</v>
      </c>
    </row>
    <row r="25" customFormat="false" ht="13.5" hidden="false" customHeight="true" outlineLevel="0" collapsed="false">
      <c r="A25" s="62" t="s">
        <v>35</v>
      </c>
      <c r="C25" s="57" t="n">
        <f aca="false">C10</f>
        <v>20000</v>
      </c>
      <c r="D25" s="57" t="n">
        <f aca="false">D10</f>
        <v>10000</v>
      </c>
      <c r="E25" s="57" t="n">
        <f aca="false">E10</f>
        <v>10000</v>
      </c>
      <c r="G25" s="57" t="s">
        <v>58</v>
      </c>
      <c r="H25" s="69"/>
      <c r="I25" s="69" t="n">
        <f aca="false">'[2]MWA Prompt'!I29</f>
        <v>456</v>
      </c>
      <c r="J25" s="69" t="n">
        <f aca="false">I25-H25</f>
        <v>456</v>
      </c>
      <c r="L25" s="69"/>
      <c r="M25" s="69" t="n">
        <f aca="false">'[2]MWA Prompt'!M29</f>
        <v>450</v>
      </c>
      <c r="N25" s="69" t="n">
        <f aca="false">M25-L25</f>
        <v>450</v>
      </c>
      <c r="P25" s="69"/>
      <c r="Q25" s="69" t="n">
        <f aca="false">'[2]MWA Prompt'!Q29</f>
        <v>274</v>
      </c>
      <c r="R25" s="69" t="n">
        <f aca="false">Q25-P25</f>
        <v>274</v>
      </c>
    </row>
    <row r="26" customFormat="false" ht="13.5" hidden="false" customHeight="true" outlineLevel="0" collapsed="false">
      <c r="A26" s="62" t="s">
        <v>36</v>
      </c>
      <c r="C26" s="57" t="n">
        <f aca="false">C11</f>
        <v>0</v>
      </c>
      <c r="D26" s="57" t="n">
        <f aca="false">D11</f>
        <v>0</v>
      </c>
      <c r="E26" s="57" t="n">
        <f aca="false">E11</f>
        <v>0</v>
      </c>
      <c r="G26" s="57" t="s">
        <v>59</v>
      </c>
      <c r="H26" s="69"/>
      <c r="I26" s="69" t="n">
        <f aca="false">'[2]MWA Prompt'!I30</f>
        <v>456</v>
      </c>
      <c r="J26" s="69" t="n">
        <f aca="false">I26-H26</f>
        <v>456</v>
      </c>
      <c r="L26" s="69"/>
      <c r="M26" s="69" t="n">
        <f aca="false">'[2]MWA Prompt'!M30</f>
        <v>450</v>
      </c>
      <c r="N26" s="69" t="n">
        <f aca="false">M26-L26</f>
        <v>450</v>
      </c>
      <c r="P26" s="69"/>
      <c r="Q26" s="69" t="n">
        <f aca="false">'[2]MWA Prompt'!Q30</f>
        <v>274</v>
      </c>
      <c r="R26" s="69" t="n">
        <f aca="false">Q26-P26</f>
        <v>274</v>
      </c>
    </row>
    <row r="27" customFormat="false" ht="13.5" hidden="false" customHeight="true" outlineLevel="0" collapsed="false">
      <c r="A27" s="63" t="s">
        <v>37</v>
      </c>
      <c r="B27" s="64"/>
      <c r="C27" s="64" t="n">
        <f aca="false">SUM(C23:C26)</f>
        <v>-73289.5704</v>
      </c>
      <c r="D27" s="64" t="n">
        <f aca="false">SUM(D23:D26)</f>
        <v>-85825.4553</v>
      </c>
      <c r="E27" s="64" t="n">
        <f aca="false">SUM(E23:E26)</f>
        <v>-69961.7753</v>
      </c>
      <c r="G27" s="57" t="s">
        <v>60</v>
      </c>
      <c r="H27" s="69"/>
      <c r="I27" s="69" t="n">
        <f aca="false">((I25*I46)+(I26*I47))/I48</f>
        <v>456</v>
      </c>
      <c r="J27" s="69" t="n">
        <f aca="false">((J25*J46)+(J26*J47))/J48</f>
        <v>456</v>
      </c>
      <c r="L27" s="69"/>
      <c r="M27" s="69" t="n">
        <f aca="false">((M25*M46)+(M26*M47))/M48</f>
        <v>450</v>
      </c>
      <c r="N27" s="69" t="n">
        <f aca="false">((N25*N46)+(N26*N47))/N48</f>
        <v>450</v>
      </c>
      <c r="P27" s="69"/>
      <c r="Q27" s="69" t="n">
        <f aca="false">((Q25*Q46)+(Q26*Q47))/Q48</f>
        <v>274</v>
      </c>
      <c r="R27" s="69" t="n">
        <f aca="false">((R25*R46)+(R26*R47))/R48</f>
        <v>274</v>
      </c>
    </row>
    <row r="28" customFormat="false" ht="13.5" hidden="false" customHeight="true" outlineLevel="0" collapsed="false">
      <c r="G28" s="57" t="s">
        <v>61</v>
      </c>
      <c r="H28" s="70"/>
      <c r="I28" s="70"/>
      <c r="J28" s="70" t="n">
        <v>9.225</v>
      </c>
      <c r="K28" s="71"/>
      <c r="L28" s="70"/>
      <c r="M28" s="70"/>
      <c r="N28" s="70" t="n">
        <v>9.225</v>
      </c>
      <c r="P28" s="70"/>
      <c r="Q28" s="70"/>
      <c r="R28" s="70" t="n">
        <v>9.225</v>
      </c>
    </row>
    <row r="29" customFormat="false" ht="13.5" hidden="false" customHeight="true" outlineLevel="0" collapsed="false">
      <c r="G29" s="57" t="s">
        <v>62</v>
      </c>
      <c r="H29" s="69"/>
      <c r="I29" s="69"/>
      <c r="J29" s="69" t="n">
        <f aca="false">J48</f>
        <v>744</v>
      </c>
      <c r="L29" s="69"/>
      <c r="M29" s="69"/>
      <c r="N29" s="69" t="n">
        <v>672</v>
      </c>
      <c r="P29" s="69"/>
      <c r="Q29" s="69"/>
      <c r="R29" s="69" t="n">
        <v>744</v>
      </c>
    </row>
    <row r="30" customFormat="false" ht="13.5" hidden="false" customHeight="true" outlineLevel="0" collapsed="false">
      <c r="G30" s="57" t="s">
        <v>63</v>
      </c>
      <c r="H30" s="69"/>
      <c r="I30" s="69"/>
      <c r="J30" s="69" t="n">
        <f aca="false">J27*J28*J29</f>
        <v>3129710.4</v>
      </c>
      <c r="L30" s="69"/>
      <c r="M30" s="69"/>
      <c r="N30" s="69" t="n">
        <f aca="false">N27*N28*N29</f>
        <v>2789640</v>
      </c>
      <c r="P30" s="69"/>
      <c r="Q30" s="69"/>
      <c r="R30" s="69" t="n">
        <f aca="false">R27*R28*R29</f>
        <v>1880571.6</v>
      </c>
    </row>
    <row r="31" customFormat="false" ht="13.5" hidden="false" customHeight="true" outlineLevel="0" collapsed="false">
      <c r="G31" s="57" t="s">
        <v>64</v>
      </c>
      <c r="H31" s="69"/>
      <c r="I31" s="69"/>
      <c r="J31" s="69" t="n">
        <v>31</v>
      </c>
      <c r="L31" s="69"/>
      <c r="M31" s="69"/>
      <c r="N31" s="69" t="n">
        <v>28</v>
      </c>
      <c r="O31" s="57" t="n">
        <v>28</v>
      </c>
      <c r="P31" s="69"/>
      <c r="Q31" s="69"/>
      <c r="R31" s="69" t="n">
        <v>31</v>
      </c>
    </row>
    <row r="32" customFormat="false" ht="13.5" hidden="false" customHeight="true" outlineLevel="0" collapsed="false">
      <c r="G32" s="57" t="s">
        <v>65</v>
      </c>
      <c r="H32" s="69"/>
      <c r="I32" s="69"/>
      <c r="J32" s="69" t="n">
        <f aca="false">J30/-J31</f>
        <v>-100958.4</v>
      </c>
      <c r="L32" s="69"/>
      <c r="M32" s="69"/>
      <c r="N32" s="69" t="n">
        <f aca="false">N30/-N31</f>
        <v>-99630</v>
      </c>
      <c r="P32" s="69"/>
      <c r="Q32" s="69"/>
      <c r="R32" s="69" t="n">
        <f aca="false">R30/-R31</f>
        <v>-60663.6</v>
      </c>
    </row>
    <row r="34" customFormat="false" ht="13.5" hidden="false" customHeight="true" outlineLevel="0" collapsed="false">
      <c r="G34" s="57" t="s">
        <v>47</v>
      </c>
      <c r="H34" s="57" t="s">
        <v>57</v>
      </c>
      <c r="I34" s="57" t="s">
        <v>55</v>
      </c>
      <c r="J34" s="57" t="s">
        <v>56</v>
      </c>
      <c r="L34" s="57" t="s">
        <v>57</v>
      </c>
      <c r="M34" s="57" t="s">
        <v>55</v>
      </c>
      <c r="N34" s="57" t="s">
        <v>56</v>
      </c>
      <c r="P34" s="57" t="s">
        <v>57</v>
      </c>
      <c r="Q34" s="57" t="s">
        <v>55</v>
      </c>
      <c r="R34" s="57" t="s">
        <v>56</v>
      </c>
    </row>
    <row r="35" customFormat="false" ht="13.5" hidden="false" customHeight="true" outlineLevel="0" collapsed="false">
      <c r="G35" s="57" t="s">
        <v>58</v>
      </c>
      <c r="H35" s="69"/>
      <c r="I35" s="69" t="n">
        <f aca="false">'[2]MWA Prompt'!I33</f>
        <v>233</v>
      </c>
      <c r="J35" s="69" t="n">
        <f aca="false">I35-H35</f>
        <v>233</v>
      </c>
      <c r="L35" s="69"/>
      <c r="M35" s="69" t="n">
        <f aca="false">'[2]MWA Prompt'!M33</f>
        <v>228</v>
      </c>
      <c r="N35" s="69" t="n">
        <f aca="false">M35-L35</f>
        <v>228</v>
      </c>
      <c r="P35" s="69"/>
      <c r="Q35" s="69" t="n">
        <f aca="false">'[2]MWA Prompt'!Q33</f>
        <v>160</v>
      </c>
      <c r="R35" s="69" t="n">
        <f aca="false">Q35-P35</f>
        <v>160</v>
      </c>
    </row>
    <row r="36" customFormat="false" ht="13.5" hidden="false" customHeight="true" outlineLevel="0" collapsed="false">
      <c r="G36" s="57" t="s">
        <v>59</v>
      </c>
      <c r="H36" s="69"/>
      <c r="I36" s="69" t="n">
        <f aca="false">'[2]MWA Prompt'!I34</f>
        <v>233</v>
      </c>
      <c r="J36" s="69" t="n">
        <f aca="false">I36-H36</f>
        <v>233</v>
      </c>
      <c r="L36" s="69"/>
      <c r="M36" s="69" t="n">
        <f aca="false">'[2]MWA Prompt'!M34</f>
        <v>228</v>
      </c>
      <c r="N36" s="69" t="n">
        <f aca="false">M36-L36</f>
        <v>228</v>
      </c>
      <c r="P36" s="69"/>
      <c r="Q36" s="69" t="n">
        <f aca="false">'[2]MWA Prompt'!Q34</f>
        <v>160</v>
      </c>
      <c r="R36" s="69" t="n">
        <f aca="false">Q36-P36</f>
        <v>160</v>
      </c>
    </row>
    <row r="37" customFormat="false" ht="13.5" hidden="false" customHeight="true" outlineLevel="0" collapsed="false">
      <c r="G37" s="57" t="s">
        <v>60</v>
      </c>
      <c r="H37" s="69"/>
      <c r="I37" s="69" t="n">
        <f aca="false">((I35*I46)+(I36*I47))/I48</f>
        <v>233</v>
      </c>
      <c r="J37" s="69" t="n">
        <f aca="false">((J35*J46)+(J36*J47))/J48</f>
        <v>233</v>
      </c>
      <c r="L37" s="69"/>
      <c r="M37" s="69" t="n">
        <f aca="false">((M35*M46)+(M36*M47))/M48</f>
        <v>228</v>
      </c>
      <c r="N37" s="69" t="n">
        <f aca="false">((N35*N46)+(N36*N47))/N48</f>
        <v>228</v>
      </c>
      <c r="P37" s="69"/>
      <c r="Q37" s="69" t="n">
        <f aca="false">((Q35*Q46)+(Q36*Q47))/Q48</f>
        <v>160</v>
      </c>
      <c r="R37" s="69" t="n">
        <f aca="false">((R35*R46)+(R36*R47))/R48</f>
        <v>160</v>
      </c>
    </row>
    <row r="38" customFormat="false" ht="13.5" hidden="false" customHeight="true" outlineLevel="0" collapsed="false">
      <c r="G38" s="57" t="s">
        <v>61</v>
      </c>
      <c r="H38" s="69"/>
      <c r="I38" s="69"/>
      <c r="J38" s="70" t="n">
        <v>7.29</v>
      </c>
      <c r="L38" s="69"/>
      <c r="M38" s="69"/>
      <c r="N38" s="70" t="n">
        <v>7.29</v>
      </c>
      <c r="P38" s="69"/>
      <c r="Q38" s="69"/>
      <c r="R38" s="70" t="n">
        <v>7.29</v>
      </c>
    </row>
    <row r="39" customFormat="false" ht="13.5" hidden="false" customHeight="true" outlineLevel="0" collapsed="false">
      <c r="G39" s="57" t="s">
        <v>62</v>
      </c>
      <c r="H39" s="69"/>
      <c r="I39" s="69"/>
      <c r="J39" s="69" t="n">
        <f aca="false">J48</f>
        <v>744</v>
      </c>
      <c r="L39" s="69"/>
      <c r="M39" s="69"/>
      <c r="N39" s="69" t="n">
        <f aca="false">N48</f>
        <v>672</v>
      </c>
      <c r="P39" s="69"/>
      <c r="Q39" s="69"/>
      <c r="R39" s="69" t="n">
        <f aca="false">R48</f>
        <v>744</v>
      </c>
    </row>
    <row r="40" customFormat="false" ht="13.5" hidden="false" customHeight="true" outlineLevel="0" collapsed="false">
      <c r="G40" s="57" t="s">
        <v>63</v>
      </c>
      <c r="H40" s="69"/>
      <c r="I40" s="69"/>
      <c r="J40" s="69" t="n">
        <f aca="false">J37*J38*J39</f>
        <v>1263736.08</v>
      </c>
      <c r="L40" s="69"/>
      <c r="M40" s="69"/>
      <c r="N40" s="69" t="n">
        <f aca="false">N37*N38*N39</f>
        <v>1116944.64</v>
      </c>
      <c r="P40" s="69"/>
      <c r="Q40" s="69"/>
      <c r="R40" s="69" t="n">
        <f aca="false">R37*R38*R39</f>
        <v>867801.6</v>
      </c>
    </row>
    <row r="41" customFormat="false" ht="13.5" hidden="false" customHeight="true" outlineLevel="0" collapsed="false">
      <c r="G41" s="57" t="s">
        <v>64</v>
      </c>
      <c r="H41" s="69"/>
      <c r="I41" s="69"/>
      <c r="J41" s="69" t="n">
        <v>31</v>
      </c>
      <c r="L41" s="69"/>
      <c r="M41" s="69"/>
      <c r="N41" s="69" t="n">
        <v>28</v>
      </c>
      <c r="P41" s="69"/>
      <c r="Q41" s="69"/>
      <c r="R41" s="69" t="n">
        <v>31</v>
      </c>
    </row>
    <row r="42" customFormat="false" ht="13.5" hidden="false" customHeight="true" outlineLevel="0" collapsed="false">
      <c r="G42" s="57" t="s">
        <v>66</v>
      </c>
      <c r="H42" s="69"/>
      <c r="I42" s="69"/>
      <c r="J42" s="69" t="n">
        <f aca="false">J40/-J41</f>
        <v>-40765.68</v>
      </c>
      <c r="L42" s="69"/>
      <c r="M42" s="69"/>
      <c r="N42" s="69" t="n">
        <f aca="false">N40/-N41</f>
        <v>-39890.88</v>
      </c>
      <c r="P42" s="69"/>
      <c r="Q42" s="69"/>
      <c r="R42" s="69" t="n">
        <f aca="false">R40/-R41</f>
        <v>-27993.6</v>
      </c>
    </row>
    <row r="43" customFormat="false" ht="13.5" hidden="false" customHeight="true" outlineLevel="0" collapsed="false">
      <c r="H43" s="72"/>
      <c r="I43" s="72"/>
      <c r="J43" s="72"/>
      <c r="K43" s="72"/>
      <c r="L43" s="72"/>
      <c r="M43" s="72"/>
      <c r="N43" s="72"/>
      <c r="P43" s="72"/>
      <c r="Q43" s="72"/>
      <c r="R43" s="72"/>
    </row>
    <row r="44" customFormat="false" ht="13.5" hidden="false" customHeight="true" outlineLevel="0" collapsed="false">
      <c r="J44" s="57" t="n">
        <f aca="false">J32+J42</f>
        <v>-141724.08</v>
      </c>
      <c r="N44" s="57" t="n">
        <f aca="false">N32+N42</f>
        <v>-139520.88</v>
      </c>
      <c r="R44" s="57" t="n">
        <f aca="false">R32+R42</f>
        <v>-88657.2</v>
      </c>
    </row>
    <row r="46" customFormat="false" ht="13.5" hidden="false" customHeight="true" outlineLevel="0" collapsed="false">
      <c r="I46" s="57" t="n">
        <v>416</v>
      </c>
      <c r="J46" s="57" t="n">
        <v>416</v>
      </c>
      <c r="M46" s="57" t="n">
        <v>384</v>
      </c>
      <c r="N46" s="57" t="n">
        <v>384</v>
      </c>
      <c r="Q46" s="57" t="n">
        <v>416</v>
      </c>
      <c r="R46" s="57" t="n">
        <v>416</v>
      </c>
    </row>
    <row r="47" customFormat="false" ht="13.5" hidden="false" customHeight="true" outlineLevel="0" collapsed="false">
      <c r="I47" s="57" t="n">
        <v>328</v>
      </c>
      <c r="J47" s="57" t="n">
        <v>328</v>
      </c>
      <c r="M47" s="57" t="n">
        <v>288</v>
      </c>
      <c r="N47" s="57" t="n">
        <v>288</v>
      </c>
      <c r="Q47" s="57" t="n">
        <v>328</v>
      </c>
      <c r="R47" s="57" t="n">
        <v>328</v>
      </c>
    </row>
    <row r="48" customFormat="false" ht="13.5" hidden="false" customHeight="true" outlineLevel="0" collapsed="false">
      <c r="I48" s="57" t="n">
        <v>744</v>
      </c>
      <c r="J48" s="57" t="n">
        <v>744</v>
      </c>
      <c r="M48" s="57" t="n">
        <v>672</v>
      </c>
      <c r="N48" s="57" t="n">
        <v>672</v>
      </c>
      <c r="Q48" s="57" t="n">
        <v>744</v>
      </c>
      <c r="R48" s="57" t="n">
        <v>744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C30" activeCellId="0" sqref="C30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3" width="33.15"/>
    <col collapsed="false" customWidth="true" hidden="false" outlineLevel="0" max="2" min="2" style="73" width="3.99"/>
    <col collapsed="false" customWidth="true" hidden="false" outlineLevel="0" max="26" min="3" style="73" width="13.32"/>
    <col collapsed="false" customWidth="true" hidden="false" outlineLevel="0" max="27" min="27" style="73" width="15.99"/>
    <col collapsed="false" customWidth="false" hidden="false" outlineLevel="0" max="257" min="28" style="74" width="11.99"/>
  </cols>
  <sheetData>
    <row r="1" customFormat="false" ht="12" hidden="false" customHeight="true" outlineLevel="0" collapsed="false">
      <c r="A1" s="75" t="s">
        <v>67</v>
      </c>
    </row>
    <row r="2" customFormat="false" ht="12" hidden="false" customHeight="true" outlineLevel="0" collapsed="false">
      <c r="A2" s="75" t="str">
        <f aca="false">'PLR SUM FIXED INPUT PG'!A2</f>
        <v>Valuation Date:  12/28/2001</v>
      </c>
    </row>
    <row r="3" customFormat="false" ht="12" hidden="false" customHeight="true" outlineLevel="0" collapsed="false">
      <c r="A3" s="75" t="str">
        <f aca="false">'PLR SUM FIXED INPUT PG'!A3</f>
        <v>Prior Date:          12/27/2001</v>
      </c>
    </row>
    <row r="4" customFormat="false" ht="12" hidden="false" customHeight="true" outlineLevel="0" collapsed="false">
      <c r="A4" s="75" t="str">
        <f aca="false">'PLR SUM FIXED INPUT PG'!A4</f>
        <v>As of:                  12/28/2001</v>
      </c>
    </row>
    <row r="6" customFormat="false" ht="13.5" hidden="false" customHeight="true" outlineLevel="0" collapsed="false">
      <c r="A6" s="76" t="s">
        <v>68</v>
      </c>
    </row>
    <row r="7" customFormat="false" ht="12" hidden="false" customHeight="true" outlineLevel="0" collapsed="false">
      <c r="A7" s="77" t="str">
        <f aca="false">'PLR SUM FIXED INPUT PG'!A6</f>
        <v>Dth</v>
      </c>
      <c r="C7" s="78" t="str">
        <f aca="false">'PLR SUM FIXED INPUT PG'!C6</f>
        <v>Jan-02</v>
      </c>
      <c r="D7" s="78" t="str">
        <f aca="false">'PLR SUM FIXED INPUT PG'!D6</f>
        <v>Feb-02</v>
      </c>
      <c r="E7" s="78" t="str">
        <f aca="false">'PLR SUM FIXED INPUT PG'!E6</f>
        <v>Mar-02</v>
      </c>
      <c r="F7" s="78" t="str">
        <f aca="false">'PLR SUM FIXED INPUT PG'!F6</f>
        <v>Apr-02</v>
      </c>
      <c r="G7" s="78" t="str">
        <f aca="false">'PLR SUM FIXED INPUT PG'!G6</f>
        <v>May-02</v>
      </c>
      <c r="H7" s="78" t="str">
        <f aca="false">'PLR SUM FIXED INPUT PG'!H6</f>
        <v>Jun-02</v>
      </c>
      <c r="I7" s="78" t="str">
        <f aca="false">'PLR SUM FIXED INPUT PG'!I6</f>
        <v>Jul-02</v>
      </c>
      <c r="J7" s="78" t="str">
        <f aca="false">'PLR SUM FIXED INPUT PG'!J6</f>
        <v>Aug-02</v>
      </c>
      <c r="K7" s="78" t="str">
        <f aca="false">'PLR SUM FIXED INPUT PG'!K6</f>
        <v>Sep-02</v>
      </c>
      <c r="L7" s="78" t="str">
        <f aca="false">'PLR SUM FIXED INPUT PG'!L6</f>
        <v>Oct-02</v>
      </c>
      <c r="M7" s="78" t="str">
        <f aca="false">'PLR SUM FIXED INPUT PG'!M6</f>
        <v>Nov-02</v>
      </c>
      <c r="N7" s="78" t="str">
        <f aca="false">'PLR SUM FIXED INPUT PG'!N6</f>
        <v>Dec-02</v>
      </c>
      <c r="O7" s="78" t="str">
        <f aca="false">'PLR SUM FIXED INPUT PG'!O6</f>
        <v>Jan-03</v>
      </c>
      <c r="P7" s="78" t="str">
        <f aca="false">'PLR SUM FIXED INPUT PG'!P6</f>
        <v>Feb-03</v>
      </c>
      <c r="Q7" s="78" t="str">
        <f aca="false">'PLR SUM FIXED INPUT PG'!Q6</f>
        <v>Mar-03</v>
      </c>
      <c r="R7" s="78" t="str">
        <f aca="false">'PLR SUM FIXED INPUT PG'!R6</f>
        <v>Apr-03</v>
      </c>
      <c r="S7" s="78" t="str">
        <f aca="false">'PLR SUM FIXED INPUT PG'!S6</f>
        <v>May-03</v>
      </c>
      <c r="T7" s="78" t="str">
        <f aca="false">'PLR SUM FIXED INPUT PG'!T6</f>
        <v>Jun-03</v>
      </c>
      <c r="U7" s="78" t="str">
        <f aca="false">'PLR SUM FIXED INPUT PG'!U6</f>
        <v>Jul-03</v>
      </c>
      <c r="V7" s="78" t="str">
        <f aca="false">'PLR SUM FIXED INPUT PG'!V6</f>
        <v>Aug-03</v>
      </c>
      <c r="W7" s="78" t="str">
        <f aca="false">'PLR SUM FIXED INPUT PG'!W6</f>
        <v>Sep-03</v>
      </c>
      <c r="X7" s="78" t="str">
        <f aca="false">'PLR SUM FIXED INPUT PG'!X6</f>
        <v>Oct-03</v>
      </c>
      <c r="Y7" s="78" t="str">
        <f aca="false">'PLR SUM FIXED INPUT PG'!Y6</f>
        <v>Nov-03</v>
      </c>
      <c r="Z7" s="78" t="str">
        <f aca="false">'PLR SUM FIXED INPUT PG'!Z6</f>
        <v>Dec-03</v>
      </c>
      <c r="AA7" s="78" t="str">
        <f aca="false">'PLR SUM FIXED INPUT PG'!AA6</f>
        <v>TOTAL</v>
      </c>
    </row>
    <row r="8" customFormat="false" ht="11.25" hidden="false" customHeight="true" outlineLevel="0" collapsed="false">
      <c r="A8" s="79" t="str">
        <f aca="false">'PLR SUM FIXED INPUT PG'!A7</f>
        <v>Aeco</v>
      </c>
      <c r="C8" s="79" t="n">
        <f aca="false">'PLR SUM FIXED INPUT PG'!C7</f>
        <v>28434.5096</v>
      </c>
      <c r="D8" s="79" t="n">
        <f aca="false">'PLR SUM FIXED INPUT PG'!D7</f>
        <v>23695.4247</v>
      </c>
      <c r="E8" s="79" t="n">
        <f aca="false">'PLR SUM FIXED INPUT PG'!E7</f>
        <v>23695.4247</v>
      </c>
      <c r="F8" s="79" t="n">
        <f aca="false">'PLR SUM FIXED INPUT PG'!F7</f>
        <v>9478.1699</v>
      </c>
      <c r="G8" s="79" t="n">
        <f aca="false">'PLR SUM FIXED INPUT PG'!G7</f>
        <v>9478.1699</v>
      </c>
      <c r="H8" s="79" t="n">
        <f aca="false">'PLR SUM FIXED INPUT PG'!H7</f>
        <v>14217.2548</v>
      </c>
      <c r="I8" s="79" t="n">
        <f aca="false">'PLR SUM FIXED INPUT PG'!I7</f>
        <v>14217.2548</v>
      </c>
      <c r="J8" s="79" t="n">
        <f aca="false">'PLR SUM FIXED INPUT PG'!J7</f>
        <v>14217.2548</v>
      </c>
      <c r="K8" s="79" t="n">
        <f aca="false">'PLR SUM FIXED INPUT PG'!K7</f>
        <v>14217.2548</v>
      </c>
      <c r="L8" s="79" t="n">
        <f aca="false">'PLR SUM FIXED INPUT PG'!L7</f>
        <v>14217.2548</v>
      </c>
      <c r="M8" s="79" t="n">
        <f aca="false">'PLR SUM FIXED INPUT PG'!M7</f>
        <v>14217.2548</v>
      </c>
      <c r="N8" s="79" t="n">
        <f aca="false">'PLR SUM FIXED INPUT PG'!N7</f>
        <v>14217.2548</v>
      </c>
      <c r="O8" s="79" t="n">
        <f aca="false">'PLR SUM FIXED INPUT PG'!O7</f>
        <v>14217.2548</v>
      </c>
      <c r="P8" s="79" t="n">
        <f aca="false">'PLR SUM FIXED INPUT PG'!P7</f>
        <v>14217.2548</v>
      </c>
      <c r="Q8" s="79" t="n">
        <f aca="false">'PLR SUM FIXED INPUT PG'!Q7</f>
        <v>14217.2548</v>
      </c>
      <c r="R8" s="79" t="n">
        <f aca="false">'PLR SUM FIXED INPUT PG'!R7</f>
        <v>9478.1699</v>
      </c>
      <c r="S8" s="79" t="n">
        <f aca="false">'PLR SUM FIXED INPUT PG'!S7</f>
        <v>9478.1699</v>
      </c>
      <c r="T8" s="79" t="n">
        <f aca="false">'PLR SUM FIXED INPUT PG'!T7</f>
        <v>9478.1699</v>
      </c>
      <c r="U8" s="79" t="n">
        <f aca="false">'PLR SUM FIXED INPUT PG'!U7</f>
        <v>9478.1699</v>
      </c>
      <c r="V8" s="79" t="n">
        <f aca="false">'PLR SUM FIXED INPUT PG'!V7</f>
        <v>9478.1699</v>
      </c>
      <c r="W8" s="79" t="n">
        <f aca="false">'PLR SUM FIXED INPUT PG'!W7</f>
        <v>9478.1699</v>
      </c>
      <c r="X8" s="79" t="n">
        <f aca="false">'PLR SUM FIXED INPUT PG'!X7</f>
        <v>9478.1699</v>
      </c>
      <c r="Y8" s="79" t="n">
        <f aca="false">'PLR SUM FIXED INPUT PG'!Y7</f>
        <v>0</v>
      </c>
      <c r="Z8" s="79" t="n">
        <f aca="false">'PLR SUM FIXED INPUT PG'!Z7</f>
        <v>0</v>
      </c>
    </row>
    <row r="9" customFormat="false" ht="11.25" hidden="false" customHeight="true" outlineLevel="0" collapsed="false">
      <c r="A9" s="79" t="str">
        <f aca="false">'PLR SUM FIXED INPUT PG'!A8</f>
        <v>Coyote Plant</v>
      </c>
      <c r="C9" s="79" t="n">
        <f aca="false">'PLR SUM FIXED INPUT PG'!C8</f>
        <v>-32774.1935</v>
      </c>
      <c r="D9" s="79" t="n">
        <f aca="false">'PLR SUM FIXED INPUT PG'!D8</f>
        <v>-17249.9643</v>
      </c>
      <c r="E9" s="79" t="n">
        <f aca="false">'PLR SUM FIXED INPUT PG'!E8</f>
        <v>-7806.4194</v>
      </c>
      <c r="F9" s="79" t="n">
        <f aca="false">'PLR SUM FIXED INPUT PG'!F8</f>
        <v>-7700</v>
      </c>
      <c r="G9" s="79" t="n">
        <f aca="false">'PLR SUM FIXED INPUT PG'!G8</f>
        <v>-6225.8065</v>
      </c>
      <c r="H9" s="79" t="n">
        <f aca="false">'PLR SUM FIXED INPUT PG'!H8</f>
        <v>-7600</v>
      </c>
      <c r="I9" s="79" t="n">
        <f aca="false">'PLR SUM FIXED INPUT PG'!I8</f>
        <v>-25290.2903</v>
      </c>
      <c r="J9" s="79" t="n">
        <f aca="false">'PLR SUM FIXED INPUT PG'!J8</f>
        <v>-30483.8387</v>
      </c>
      <c r="K9" s="79" t="n">
        <f aca="false">'PLR SUM FIXED INPUT PG'!K8</f>
        <v>-25466.6667</v>
      </c>
      <c r="L9" s="79" t="n">
        <f aca="false">'PLR SUM FIXED INPUT PG'!L8</f>
        <v>-19774.1935</v>
      </c>
      <c r="M9" s="79" t="n">
        <f aca="false">'PLR SUM FIXED INPUT PG'!M8</f>
        <v>-19033.3</v>
      </c>
      <c r="N9" s="79" t="n">
        <f aca="false">'PLR SUM FIXED INPUT PG'!N8</f>
        <v>-20612.9032</v>
      </c>
      <c r="O9" s="79" t="n">
        <f aca="false">'PLR SUM FIXED INPUT PG'!O8</f>
        <v>-21032.2903</v>
      </c>
      <c r="P9" s="79" t="n">
        <f aca="false">'PLR SUM FIXED INPUT PG'!P8</f>
        <v>-17321.4286</v>
      </c>
      <c r="Q9" s="79" t="n">
        <f aca="false">'PLR SUM FIXED INPUT PG'!Q8</f>
        <v>-14096.7742</v>
      </c>
      <c r="R9" s="79" t="n">
        <f aca="false">'PLR SUM FIXED INPUT PG'!R8</f>
        <v>-9233.3333</v>
      </c>
      <c r="S9" s="79" t="n">
        <f aca="false">'PLR SUM FIXED INPUT PG'!S8</f>
        <v>-580.6452</v>
      </c>
      <c r="T9" s="79" t="n">
        <f aca="false">'PLR SUM FIXED INPUT PG'!T8</f>
        <v>-6599.9667</v>
      </c>
      <c r="U9" s="79" t="n">
        <f aca="false">'PLR SUM FIXED INPUT PG'!U8</f>
        <v>-21774.2581</v>
      </c>
      <c r="V9" s="79" t="n">
        <f aca="false">'PLR SUM FIXED INPUT PG'!V8</f>
        <v>-26516.1613</v>
      </c>
      <c r="W9" s="79" t="n">
        <f aca="false">'PLR SUM FIXED INPUT PG'!W8</f>
        <v>-23966.6667</v>
      </c>
      <c r="X9" s="79" t="n">
        <f aca="false">'PLR SUM FIXED INPUT PG'!X8</f>
        <v>-14096.8065</v>
      </c>
      <c r="Y9" s="79" t="n">
        <f aca="false">'PLR SUM FIXED INPUT PG'!Y8</f>
        <v>-15133.3333</v>
      </c>
      <c r="Z9" s="79" t="n">
        <f aca="false">'PLR SUM FIXED INPUT PG'!Z8</f>
        <v>-18935.4839</v>
      </c>
    </row>
    <row r="10" customFormat="false" ht="11.25" hidden="false" customHeight="true" outlineLevel="0" collapsed="false">
      <c r="A10" s="75" t="str">
        <f aca="false">'PLR SUM FIXED INPUT PG'!A9</f>
        <v>Total Aeco</v>
      </c>
      <c r="C10" s="80" t="n">
        <f aca="false">SUM(C8:C9)</f>
        <v>-4339.6839</v>
      </c>
      <c r="D10" s="80" t="n">
        <f aca="false">SUM(D8:D9)</f>
        <v>6445.4604</v>
      </c>
      <c r="E10" s="80" t="n">
        <f aca="false">SUM(E8:E9)</f>
        <v>15889.0053</v>
      </c>
      <c r="F10" s="80" t="n">
        <f aca="false">SUM(F8:F9)</f>
        <v>1778.1699</v>
      </c>
      <c r="G10" s="80" t="n">
        <f aca="false">SUM(G8:G9)</f>
        <v>3252.3634</v>
      </c>
      <c r="H10" s="80" t="n">
        <f aca="false">SUM(H8:H9)</f>
        <v>6617.2548</v>
      </c>
      <c r="I10" s="80" t="n">
        <f aca="false">SUM(I8:I9)</f>
        <v>-11073.0355</v>
      </c>
      <c r="J10" s="80" t="n">
        <f aca="false">SUM(J8:J9)</f>
        <v>-16266.5839</v>
      </c>
      <c r="K10" s="80" t="n">
        <f aca="false">SUM(K8:K9)</f>
        <v>-11249.4119</v>
      </c>
      <c r="L10" s="80" t="n">
        <f aca="false">SUM(L8:L9)</f>
        <v>-5556.9387</v>
      </c>
      <c r="M10" s="80" t="n">
        <f aca="false">SUM(M8:M9)</f>
        <v>-4816.0452</v>
      </c>
      <c r="N10" s="80" t="n">
        <f aca="false">SUM(N8:N9)</f>
        <v>-6395.6484</v>
      </c>
      <c r="O10" s="80" t="n">
        <f aca="false">SUM(O8:O9)</f>
        <v>-6815.0355</v>
      </c>
      <c r="P10" s="80" t="n">
        <f aca="false">SUM(P8:P9)</f>
        <v>-3104.1738</v>
      </c>
      <c r="Q10" s="80" t="n">
        <f aca="false">SUM(Q8:Q9)</f>
        <v>120.480600000001</v>
      </c>
      <c r="R10" s="80" t="n">
        <f aca="false">SUM(R8:R9)</f>
        <v>244.836600000001</v>
      </c>
      <c r="S10" s="80" t="n">
        <f aca="false">SUM(S8:S9)</f>
        <v>8897.5247</v>
      </c>
      <c r="T10" s="80" t="n">
        <f aca="false">SUM(T8:T9)</f>
        <v>2878.2032</v>
      </c>
      <c r="U10" s="80" t="n">
        <f aca="false">SUM(U8:U9)</f>
        <v>-12296.0882</v>
      </c>
      <c r="V10" s="80" t="n">
        <f aca="false">SUM(V8:V9)</f>
        <v>-17037.9914</v>
      </c>
      <c r="W10" s="80" t="n">
        <f aca="false">SUM(W8:W9)</f>
        <v>-14488.4968</v>
      </c>
      <c r="X10" s="80" t="n">
        <f aca="false">SUM(X8:X9)</f>
        <v>-4618.6366</v>
      </c>
      <c r="Y10" s="80" t="n">
        <f aca="false">SUM(Y8:Y9)</f>
        <v>-15133.3333</v>
      </c>
      <c r="Z10" s="80" t="n">
        <f aca="false">SUM(Z8:Z9)</f>
        <v>-18935.4839</v>
      </c>
    </row>
    <row r="12" customFormat="false" ht="11.25" hidden="false" customHeight="true" outlineLevel="0" collapsed="false">
      <c r="A12" s="79" t="str">
        <f aca="false">'PLR SUM FIXED INPUT PG'!A11</f>
        <v>Sumas</v>
      </c>
      <c r="C12" s="79" t="n">
        <f aca="false">'PLR SUM FIXED INPUT PG'!C11</f>
        <v>20000</v>
      </c>
      <c r="D12" s="79" t="n">
        <f aca="false">'PLR SUM FIXED INPUT PG'!D11</f>
        <v>20000</v>
      </c>
      <c r="E12" s="79" t="n">
        <f aca="false">'PLR SUM FIXED INPUT PG'!E11</f>
        <v>-15000</v>
      </c>
      <c r="F12" s="79" t="n">
        <f aca="false">'PLR SUM FIXED INPUT PG'!F11</f>
        <v>-5000</v>
      </c>
      <c r="G12" s="79" t="n">
        <f aca="false">'PLR SUM FIXED INPUT PG'!G11</f>
        <v>-5000</v>
      </c>
      <c r="H12" s="79" t="n">
        <f aca="false">'PLR SUM FIXED INPUT PG'!H11</f>
        <v>15000</v>
      </c>
      <c r="I12" s="79" t="n">
        <f aca="false">'PLR SUM FIXED INPUT PG'!I11</f>
        <v>20000</v>
      </c>
      <c r="J12" s="79" t="n">
        <f aca="false">'PLR SUM FIXED INPUT PG'!J11</f>
        <v>25000</v>
      </c>
      <c r="K12" s="79" t="n">
        <f aca="false">'PLR SUM FIXED INPUT PG'!K11</f>
        <v>25000</v>
      </c>
      <c r="L12" s="79" t="n">
        <f aca="false">'PLR SUM FIXED INPUT PG'!L11</f>
        <v>25000</v>
      </c>
      <c r="M12" s="79" t="n">
        <f aca="false">'PLR SUM FIXED INPUT PG'!M11</f>
        <v>5000</v>
      </c>
      <c r="N12" s="79" t="n">
        <f aca="false">'PLR SUM FIXED INPUT PG'!N11</f>
        <v>5000</v>
      </c>
      <c r="O12" s="79" t="n">
        <f aca="false">'PLR SUM FIXED INPUT PG'!O11</f>
        <v>5000</v>
      </c>
      <c r="P12" s="79" t="n">
        <f aca="false">'PLR SUM FIXED INPUT PG'!P11</f>
        <v>0</v>
      </c>
      <c r="Q12" s="79" t="n">
        <f aca="false">'PLR SUM FIXED INPUT PG'!Q11</f>
        <v>0</v>
      </c>
      <c r="R12" s="79" t="n">
        <f aca="false">'PLR SUM FIXED INPUT PG'!R11</f>
        <v>5000</v>
      </c>
      <c r="S12" s="79" t="n">
        <f aca="false">'PLR SUM FIXED INPUT PG'!S11</f>
        <v>5000</v>
      </c>
      <c r="T12" s="79" t="n">
        <f aca="false">'PLR SUM FIXED INPUT PG'!T11</f>
        <v>5000</v>
      </c>
      <c r="U12" s="79" t="n">
        <f aca="false">'PLR SUM FIXED INPUT PG'!U11</f>
        <v>5000</v>
      </c>
      <c r="V12" s="79" t="n">
        <f aca="false">'PLR SUM FIXED INPUT PG'!V11</f>
        <v>5000</v>
      </c>
      <c r="W12" s="79" t="n">
        <f aca="false">'PLR SUM FIXED INPUT PG'!W11</f>
        <v>5000</v>
      </c>
      <c r="X12" s="79" t="n">
        <f aca="false">'PLR SUM FIXED INPUT PG'!X11</f>
        <v>5000</v>
      </c>
      <c r="Y12" s="79" t="n">
        <f aca="false">'PLR SUM FIXED INPUT PG'!Y11</f>
        <v>0</v>
      </c>
      <c r="Z12" s="79" t="n">
        <f aca="false">'PLR SUM FIXED INPUT PG'!Z11</f>
        <v>0</v>
      </c>
    </row>
    <row r="13" customFormat="false" ht="11.25" hidden="false" customHeight="true" outlineLevel="0" collapsed="false">
      <c r="A13" s="79" t="str">
        <f aca="false">'PLR SUM FIXED INPUT PG'!A12</f>
        <v>Rockies</v>
      </c>
      <c r="C13" s="79" t="n">
        <f aca="false">'PLR SUM FIXED INPUT PG'!C12</f>
        <v>20000</v>
      </c>
      <c r="D13" s="79" t="n">
        <f aca="false">'PLR SUM FIXED INPUT PG'!D12</f>
        <v>10000</v>
      </c>
      <c r="E13" s="79" t="n">
        <f aca="false">'PLR SUM FIXED INPUT PG'!E12</f>
        <v>10000</v>
      </c>
      <c r="F13" s="79" t="n">
        <f aca="false">'PLR SUM FIXED INPUT PG'!F12</f>
        <v>-5000</v>
      </c>
      <c r="G13" s="79" t="n">
        <f aca="false">'PLR SUM FIXED INPUT PG'!G12</f>
        <v>10000</v>
      </c>
      <c r="H13" s="79" t="n">
        <f aca="false">'PLR SUM FIXED INPUT PG'!H12</f>
        <v>10000</v>
      </c>
      <c r="I13" s="79" t="n">
        <f aca="false">'PLR SUM FIXED INPUT PG'!I12</f>
        <v>30000</v>
      </c>
      <c r="J13" s="79" t="n">
        <f aca="false">'PLR SUM FIXED INPUT PG'!J12</f>
        <v>30000</v>
      </c>
      <c r="K13" s="79" t="n">
        <f aca="false">'PLR SUM FIXED INPUT PG'!K12</f>
        <v>30000</v>
      </c>
      <c r="L13" s="79" t="n">
        <f aca="false">'PLR SUM FIXED INPUT PG'!L12</f>
        <v>30000</v>
      </c>
      <c r="M13" s="79" t="n">
        <f aca="false">'PLR SUM FIXED INPUT PG'!M12</f>
        <v>20000</v>
      </c>
      <c r="N13" s="79" t="n">
        <f aca="false">'PLR SUM FIXED INPUT PG'!N12</f>
        <v>20000</v>
      </c>
      <c r="O13" s="79" t="n">
        <f aca="false">'PLR SUM FIXED INPUT PG'!O12</f>
        <v>20000</v>
      </c>
      <c r="P13" s="79" t="n">
        <f aca="false">'PLR SUM FIXED INPUT PG'!P12</f>
        <v>20000</v>
      </c>
      <c r="Q13" s="79" t="n">
        <f aca="false">'PLR SUM FIXED INPUT PG'!Q12</f>
        <v>20000</v>
      </c>
      <c r="R13" s="79" t="n">
        <f aca="false">'PLR SUM FIXED INPUT PG'!R12</f>
        <v>5000</v>
      </c>
      <c r="S13" s="79" t="n">
        <f aca="false">'PLR SUM FIXED INPUT PG'!S12</f>
        <v>5000</v>
      </c>
      <c r="T13" s="79" t="n">
        <f aca="false">'PLR SUM FIXED INPUT PG'!T12</f>
        <v>5000</v>
      </c>
      <c r="U13" s="79" t="n">
        <f aca="false">'PLR SUM FIXED INPUT PG'!U12</f>
        <v>5000</v>
      </c>
      <c r="V13" s="79" t="n">
        <f aca="false">'PLR SUM FIXED INPUT PG'!V12</f>
        <v>5000</v>
      </c>
      <c r="W13" s="79" t="n">
        <f aca="false">'PLR SUM FIXED INPUT PG'!W12</f>
        <v>5000</v>
      </c>
      <c r="X13" s="79" t="n">
        <f aca="false">'PLR SUM FIXED INPUT PG'!X12</f>
        <v>5000</v>
      </c>
      <c r="Y13" s="79" t="n">
        <f aca="false">'PLR SUM FIXED INPUT PG'!Y12</f>
        <v>0</v>
      </c>
      <c r="Z13" s="79" t="n">
        <f aca="false">'PLR SUM FIXED INPUT PG'!Z12</f>
        <v>0</v>
      </c>
    </row>
    <row r="14" customFormat="false" ht="11.25" hidden="false" customHeight="true" outlineLevel="0" collapsed="false">
      <c r="A14" s="79" t="str">
        <f aca="false">'PLR SUM FIXED INPUT PG'!A13</f>
        <v>Beaver Plant</v>
      </c>
      <c r="C14" s="79" t="n">
        <f aca="false">'PLR SUM FIXED INPUT PG'!C13</f>
        <v>-32806.4194</v>
      </c>
      <c r="D14" s="79" t="n">
        <f aca="false">'PLR SUM FIXED INPUT PG'!D13</f>
        <v>-9821.4286</v>
      </c>
      <c r="E14" s="79" t="n">
        <f aca="false">'PLR SUM FIXED INPUT PG'!E13</f>
        <v>-1612.9032</v>
      </c>
      <c r="F14" s="79" t="n">
        <f aca="false">'PLR SUM FIXED INPUT PG'!F13</f>
        <v>-366.6667</v>
      </c>
      <c r="G14" s="79" t="n">
        <f aca="false">'PLR SUM FIXED INPUT PG'!G13</f>
        <v>-2258.0645</v>
      </c>
      <c r="H14" s="79" t="n">
        <f aca="false">'PLR SUM FIXED INPUT PG'!H13</f>
        <v>-8333.3</v>
      </c>
      <c r="I14" s="79" t="n">
        <f aca="false">'PLR SUM FIXED INPUT PG'!I13</f>
        <v>-45258.0645</v>
      </c>
      <c r="J14" s="79" t="n">
        <f aca="false">'PLR SUM FIXED INPUT PG'!J13</f>
        <v>-64258.0645</v>
      </c>
      <c r="K14" s="79" t="n">
        <f aca="false">'PLR SUM FIXED INPUT PG'!K13</f>
        <v>-46766.6667</v>
      </c>
      <c r="L14" s="79" t="n">
        <f aca="false">'PLR SUM FIXED INPUT PG'!L13</f>
        <v>-31290.3226</v>
      </c>
      <c r="M14" s="79" t="n">
        <f aca="false">'PLR SUM FIXED INPUT PG'!M13</f>
        <v>-18133.3</v>
      </c>
      <c r="N14" s="79" t="n">
        <f aca="false">'PLR SUM FIXED INPUT PG'!N13</f>
        <v>-21419.3226</v>
      </c>
      <c r="O14" s="79" t="n">
        <f aca="false">'PLR SUM FIXED INPUT PG'!O13</f>
        <v>-22838.7097</v>
      </c>
      <c r="P14" s="79" t="n">
        <f aca="false">'PLR SUM FIXED INPUT PG'!P13</f>
        <v>-17892.8214</v>
      </c>
      <c r="Q14" s="79" t="n">
        <f aca="false">'PLR SUM FIXED INPUT PG'!Q13</f>
        <v>-11032.2903</v>
      </c>
      <c r="R14" s="79" t="n">
        <f aca="false">'PLR SUM FIXED INPUT PG'!R13</f>
        <v>-10433.3333</v>
      </c>
      <c r="S14" s="79" t="n">
        <f aca="false">'PLR SUM FIXED INPUT PG'!S13</f>
        <v>-5741.9032</v>
      </c>
      <c r="T14" s="79" t="n">
        <f aca="false">'PLR SUM FIXED INPUT PG'!T13</f>
        <v>-8033.3333</v>
      </c>
      <c r="U14" s="79" t="n">
        <f aca="false">'PLR SUM FIXED INPUT PG'!U13</f>
        <v>-40419.3871</v>
      </c>
      <c r="V14" s="79" t="n">
        <f aca="false">'PLR SUM FIXED INPUT PG'!V13</f>
        <v>-50516.129</v>
      </c>
      <c r="W14" s="79" t="n">
        <f aca="false">'PLR SUM FIXED INPUT PG'!W13</f>
        <v>-40133.3333</v>
      </c>
      <c r="X14" s="79" t="n">
        <f aca="false">'PLR SUM FIXED INPUT PG'!X13</f>
        <v>-20000</v>
      </c>
      <c r="Y14" s="79" t="n">
        <f aca="false">'PLR SUM FIXED INPUT PG'!Y13</f>
        <v>-15700</v>
      </c>
      <c r="Z14" s="79" t="n">
        <f aca="false">'PLR SUM FIXED INPUT PG'!Z13</f>
        <v>-21064.5161</v>
      </c>
    </row>
    <row r="15" customFormat="false" ht="11.25" hidden="true" customHeight="true" outlineLevel="0" collapsed="false">
      <c r="A15" s="79" t="str">
        <f aca="false">'PLR SUM FIXED INPUT PG'!A14</f>
        <v>Beaver II Plant</v>
      </c>
      <c r="C15" s="79" t="n">
        <f aca="false">'PLR SUM FIXED INPUT PG'!C14</f>
        <v>0</v>
      </c>
      <c r="D15" s="79" t="n">
        <f aca="false">'PLR SUM FIXED INPUT PG'!D14</f>
        <v>0</v>
      </c>
      <c r="E15" s="79" t="n">
        <f aca="false">'PLR SUM FIXED INPUT PG'!E14</f>
        <v>0</v>
      </c>
      <c r="F15" s="79" t="n">
        <f aca="false">'PLR SUM FIXED INPUT PG'!F14</f>
        <v>0</v>
      </c>
      <c r="G15" s="79" t="n">
        <f aca="false">'PLR SUM FIXED INPUT PG'!G14</f>
        <v>0</v>
      </c>
      <c r="H15" s="79" t="n">
        <f aca="false">'PLR SUM FIXED INPUT PG'!H14</f>
        <v>0</v>
      </c>
      <c r="I15" s="79" t="n">
        <f aca="false">'PLR SUM FIXED INPUT PG'!I14</f>
        <v>0</v>
      </c>
      <c r="J15" s="79" t="n">
        <f aca="false">'PLR SUM FIXED INPUT PG'!J14</f>
        <v>0</v>
      </c>
      <c r="K15" s="79" t="n">
        <f aca="false">'PLR SUM FIXED INPUT PG'!K14</f>
        <v>0</v>
      </c>
      <c r="L15" s="79" t="n">
        <f aca="false">'PLR SUM FIXED INPUT PG'!L14</f>
        <v>0</v>
      </c>
      <c r="M15" s="79" t="n">
        <f aca="false">'PLR SUM FIXED INPUT PG'!M14</f>
        <v>0</v>
      </c>
      <c r="N15" s="79" t="n">
        <f aca="false">'PLR SUM FIXED INPUT PG'!N14</f>
        <v>0</v>
      </c>
      <c r="O15" s="79" t="n">
        <f aca="false">'PLR SUM FIXED INPUT PG'!O14</f>
        <v>0</v>
      </c>
      <c r="P15" s="79" t="n">
        <f aca="false">'PLR SUM FIXED INPUT PG'!P14</f>
        <v>0</v>
      </c>
      <c r="Q15" s="79" t="n">
        <f aca="false">'PLR SUM FIXED INPUT PG'!Q14</f>
        <v>0</v>
      </c>
      <c r="R15" s="79" t="n">
        <f aca="false">'PLR SUM FIXED INPUT PG'!R14</f>
        <v>0</v>
      </c>
      <c r="S15" s="79" t="n">
        <f aca="false">'PLR SUM FIXED INPUT PG'!S14</f>
        <v>0</v>
      </c>
      <c r="T15" s="79" t="n">
        <f aca="false">'PLR SUM FIXED INPUT PG'!T14</f>
        <v>0</v>
      </c>
      <c r="U15" s="79" t="n">
        <f aca="false">'PLR SUM FIXED INPUT PG'!U14</f>
        <v>0</v>
      </c>
      <c r="V15" s="79" t="n">
        <f aca="false">'PLR SUM FIXED INPUT PG'!V14</f>
        <v>0</v>
      </c>
      <c r="W15" s="79" t="n">
        <f aca="false">'PLR SUM FIXED INPUT PG'!W14</f>
        <v>0</v>
      </c>
      <c r="X15" s="79" t="n">
        <f aca="false">'PLR SUM FIXED INPUT PG'!X14</f>
        <v>0</v>
      </c>
      <c r="Y15" s="79" t="n">
        <f aca="false">'PLR SUM FIXED INPUT PG'!Y14</f>
        <v>0</v>
      </c>
      <c r="Z15" s="79" t="n">
        <f aca="false">'PLR SUM FIXED INPUT PG'!Z14</f>
        <v>0</v>
      </c>
    </row>
    <row r="16" customFormat="false" ht="11.25" hidden="false" customHeight="true" outlineLevel="0" collapsed="false">
      <c r="A16" s="75" t="s">
        <v>69</v>
      </c>
      <c r="C16" s="80" t="n">
        <f aca="false">SUM(C12:C15)</f>
        <v>7193.5806</v>
      </c>
      <c r="D16" s="80" t="n">
        <f aca="false">SUM(D12:D15)</f>
        <v>20178.5714</v>
      </c>
      <c r="E16" s="80" t="n">
        <f aca="false">SUM(E12:E15)</f>
        <v>-6612.9032</v>
      </c>
      <c r="F16" s="80" t="n">
        <f aca="false">SUM(F12:F15)</f>
        <v>-10366.6667</v>
      </c>
      <c r="G16" s="80" t="n">
        <f aca="false">SUM(G12:G15)</f>
        <v>2741.9355</v>
      </c>
      <c r="H16" s="80" t="n">
        <f aca="false">SUM(H12:H15)</f>
        <v>16666.7</v>
      </c>
      <c r="I16" s="80" t="n">
        <f aca="false">SUM(I12:I15)</f>
        <v>4741.9355</v>
      </c>
      <c r="J16" s="80" t="n">
        <f aca="false">SUM(J12:J15)</f>
        <v>-9258.0645</v>
      </c>
      <c r="K16" s="80" t="n">
        <f aca="false">SUM(K12:K15)</f>
        <v>8233.3333</v>
      </c>
      <c r="L16" s="80" t="n">
        <f aca="false">SUM(L12:L15)</f>
        <v>23709.6774</v>
      </c>
      <c r="M16" s="80" t="n">
        <f aca="false">SUM(M12:M15)</f>
        <v>6866.7</v>
      </c>
      <c r="N16" s="80" t="n">
        <f aca="false">SUM(N12:N15)</f>
        <v>3580.6774</v>
      </c>
      <c r="O16" s="80" t="n">
        <f aca="false">SUM(O12:O15)</f>
        <v>2161.2903</v>
      </c>
      <c r="P16" s="80" t="n">
        <f aca="false">SUM(P12:P15)</f>
        <v>2107.1786</v>
      </c>
      <c r="Q16" s="80" t="n">
        <f aca="false">SUM(Q12:Q15)</f>
        <v>8967.7097</v>
      </c>
      <c r="R16" s="80" t="n">
        <f aca="false">SUM(R12:R15)</f>
        <v>-433.3333</v>
      </c>
      <c r="S16" s="80" t="n">
        <f aca="false">SUM(S12:S15)</f>
        <v>4258.0968</v>
      </c>
      <c r="T16" s="80" t="n">
        <f aca="false">SUM(T12:T15)</f>
        <v>1966.6667</v>
      </c>
      <c r="U16" s="80" t="n">
        <f aca="false">SUM(U12:U15)</f>
        <v>-30419.3871</v>
      </c>
      <c r="V16" s="80" t="n">
        <f aca="false">SUM(V12:V15)</f>
        <v>-40516.129</v>
      </c>
      <c r="W16" s="80" t="n">
        <f aca="false">SUM(W12:W15)</f>
        <v>-30133.3333</v>
      </c>
      <c r="X16" s="80" t="n">
        <f aca="false">SUM(X12:X15)</f>
        <v>-10000</v>
      </c>
      <c r="Y16" s="80" t="n">
        <f aca="false">SUM(Y12:Y15)</f>
        <v>-15700</v>
      </c>
      <c r="Z16" s="80" t="n">
        <f aca="false">SUM(Z12:Z15)</f>
        <v>-21064.5161</v>
      </c>
    </row>
    <row r="18" customFormat="false" ht="11.25" hidden="false" customHeight="true" outlineLevel="0" collapsed="false">
      <c r="A18" s="79" t="str">
        <f aca="false">'PLR SUM FIXED INPUT PG'!A17</f>
        <v>Futures</v>
      </c>
      <c r="C18" s="79" t="n">
        <f aca="false">'PLR SUM FIXED INPUT PG'!C17</f>
        <v>0</v>
      </c>
      <c r="D18" s="79" t="n">
        <f aca="false">'PLR SUM FIXED INPUT PG'!D17</f>
        <v>0</v>
      </c>
      <c r="E18" s="81" t="n">
        <f aca="false">'PLR SUM FIXED INPUT PG'!E17</f>
        <v>0</v>
      </c>
      <c r="F18" s="79" t="n">
        <f aca="false">'PLR SUM FIXED INPUT PG'!F17</f>
        <v>0</v>
      </c>
      <c r="G18" s="79" t="n">
        <f aca="false">'PLR SUM FIXED INPUT PG'!G17</f>
        <v>0</v>
      </c>
      <c r="H18" s="79" t="n">
        <f aca="false">'PLR SUM FIXED INPUT PG'!H17</f>
        <v>0</v>
      </c>
      <c r="I18" s="79" t="n">
        <f aca="false">'PLR SUM FIXED INPUT PG'!I17</f>
        <v>0</v>
      </c>
      <c r="J18" s="79" t="n">
        <f aca="false">'PLR SUM FIXED INPUT PG'!J17</f>
        <v>0</v>
      </c>
      <c r="K18" s="79" t="n">
        <f aca="false">'PLR SUM FIXED INPUT PG'!K17</f>
        <v>0</v>
      </c>
      <c r="L18" s="79" t="n">
        <f aca="false">'PLR SUM FIXED INPUT PG'!L17</f>
        <v>0</v>
      </c>
      <c r="M18" s="79" t="n">
        <f aca="false">'PLR SUM FIXED INPUT PG'!M17</f>
        <v>0</v>
      </c>
      <c r="N18" s="79" t="n">
        <f aca="false">'PLR SUM FIXED INPUT PG'!N17</f>
        <v>0</v>
      </c>
      <c r="O18" s="79" t="n">
        <f aca="false">'PLR SUM FIXED INPUT PG'!O17</f>
        <v>0</v>
      </c>
      <c r="P18" s="79" t="n">
        <f aca="false">'PLR SUM FIXED INPUT PG'!P17</f>
        <v>0</v>
      </c>
      <c r="Q18" s="79" t="n">
        <f aca="false">'PLR SUM FIXED INPUT PG'!Q17</f>
        <v>0</v>
      </c>
      <c r="R18" s="79" t="n">
        <f aca="false">'PLR SUM FIXED INPUT PG'!R17</f>
        <v>0</v>
      </c>
      <c r="S18" s="79" t="n">
        <f aca="false">'PLR SUM FIXED INPUT PG'!S17</f>
        <v>0</v>
      </c>
      <c r="T18" s="79" t="n">
        <f aca="false">'PLR SUM FIXED INPUT PG'!T17</f>
        <v>0</v>
      </c>
      <c r="U18" s="79" t="n">
        <f aca="false">'PLR SUM FIXED INPUT PG'!U17</f>
        <v>0</v>
      </c>
      <c r="V18" s="79" t="n">
        <f aca="false">'PLR SUM FIXED INPUT PG'!V17</f>
        <v>0</v>
      </c>
      <c r="W18" s="79" t="n">
        <f aca="false">'PLR SUM FIXED INPUT PG'!W17</f>
        <v>0</v>
      </c>
      <c r="X18" s="79" t="n">
        <f aca="false">'PLR SUM FIXED INPUT PG'!X17</f>
        <v>0</v>
      </c>
      <c r="Y18" s="79" t="n">
        <f aca="false">'PLR SUM FIXED INPUT PG'!Y17</f>
        <v>0</v>
      </c>
      <c r="Z18" s="79" t="n">
        <f aca="false">'PLR SUM FIXED INPUT PG'!Z17</f>
        <v>0</v>
      </c>
    </row>
    <row r="20" customFormat="false" ht="11.25" hidden="false" customHeight="true" outlineLevel="0" collapsed="false">
      <c r="A20" s="82" t="str">
        <f aca="false">'PLR SUM FIXED INPUT PG'!A19</f>
        <v>Total (Dth/Day)</v>
      </c>
      <c r="B20" s="83"/>
      <c r="C20" s="83" t="n">
        <f aca="false">'PLR SUM FIXED INPUT PG'!C19</f>
        <v>2853.8967</v>
      </c>
      <c r="D20" s="83" t="n">
        <f aca="false">'PLR SUM FIXED INPUT PG'!D19</f>
        <v>26624.0318</v>
      </c>
      <c r="E20" s="83" t="n">
        <f aca="false">'PLR SUM FIXED INPUT PG'!E19</f>
        <v>9276.1021</v>
      </c>
      <c r="F20" s="83" t="n">
        <f aca="false">'PLR SUM FIXED INPUT PG'!F19</f>
        <v>-8588.4968</v>
      </c>
      <c r="G20" s="83" t="n">
        <f aca="false">'PLR SUM FIXED INPUT PG'!G19</f>
        <v>5994.2989</v>
      </c>
      <c r="H20" s="83" t="n">
        <f aca="false">'PLR SUM FIXED INPUT PG'!H19</f>
        <v>23283.9548</v>
      </c>
      <c r="I20" s="83" t="n">
        <f aca="false">'PLR SUM FIXED INPUT PG'!I19</f>
        <v>-6331.1</v>
      </c>
      <c r="J20" s="83" t="n">
        <f aca="false">'PLR SUM FIXED INPUT PG'!J19</f>
        <v>-25524.6484</v>
      </c>
      <c r="K20" s="83" t="n">
        <f aca="false">'PLR SUM FIXED INPUT PG'!K19</f>
        <v>-3016.0786</v>
      </c>
      <c r="L20" s="83" t="n">
        <f aca="false">'PLR SUM FIXED INPUT PG'!L19</f>
        <v>18152.7387</v>
      </c>
      <c r="M20" s="83" t="n">
        <f aca="false">'PLR SUM FIXED INPUT PG'!M19</f>
        <v>2050.6548</v>
      </c>
      <c r="N20" s="83" t="n">
        <f aca="false">'PLR SUM FIXED INPUT PG'!N19</f>
        <v>-2814.971</v>
      </c>
      <c r="O20" s="83" t="n">
        <f aca="false">'PLR SUM FIXED INPUT PG'!O19</f>
        <v>-4653.7452</v>
      </c>
      <c r="P20" s="83" t="n">
        <f aca="false">'PLR SUM FIXED INPUT PG'!P19</f>
        <v>-996.995199999999</v>
      </c>
      <c r="Q20" s="83" t="n">
        <f aca="false">'PLR SUM FIXED INPUT PG'!Q19</f>
        <v>9088.1903</v>
      </c>
      <c r="R20" s="83" t="n">
        <f aca="false">'PLR SUM FIXED INPUT PG'!R19</f>
        <v>-188.4967</v>
      </c>
      <c r="S20" s="83" t="n">
        <f aca="false">'PLR SUM FIXED INPUT PG'!S19</f>
        <v>13155.6215</v>
      </c>
      <c r="T20" s="83" t="n">
        <f aca="false">'PLR SUM FIXED INPUT PG'!T19</f>
        <v>4844.8699</v>
      </c>
      <c r="U20" s="83" t="n">
        <f aca="false">'PLR SUM FIXED INPUT PG'!U19</f>
        <v>-42715.4753</v>
      </c>
      <c r="V20" s="83" t="n">
        <f aca="false">'PLR SUM FIXED INPUT PG'!V19</f>
        <v>-57554.1204</v>
      </c>
      <c r="W20" s="83" t="n">
        <f aca="false">'PLR SUM FIXED INPUT PG'!W19</f>
        <v>-44621.8301</v>
      </c>
      <c r="X20" s="83" t="n">
        <f aca="false">'PLR SUM FIXED INPUT PG'!X19</f>
        <v>-14618.6366</v>
      </c>
      <c r="Y20" s="83" t="n">
        <f aca="false">'PLR SUM FIXED INPUT PG'!Y19</f>
        <v>-30833.3333</v>
      </c>
      <c r="Z20" s="84" t="n">
        <f aca="false">'PLR SUM FIXED INPUT PG'!Z19</f>
        <v>-40000</v>
      </c>
    </row>
    <row r="21" customFormat="false" ht="13.5" hidden="true" customHeight="true" outlineLevel="0" collapsed="false"/>
    <row r="22" customFormat="false" ht="11.25" hidden="false" customHeight="true" outlineLevel="0" collapsed="false">
      <c r="A22" s="79" t="str">
        <f aca="false">'PLR SUM FIXED INPUT PG'!A21</f>
        <v>Prior Dth/Day</v>
      </c>
      <c r="C22" s="79" t="n">
        <f aca="false">'PLR SUM FIXED INPUT PG'!C21</f>
        <v>-81.5871</v>
      </c>
      <c r="D22" s="79" t="n">
        <f aca="false">'PLR SUM FIXED INPUT PG'!D21</f>
        <v>17231.1747</v>
      </c>
      <c r="E22" s="79" t="n">
        <f aca="false">'PLR SUM FIXED INPUT PG'!E21</f>
        <v>7856.7473</v>
      </c>
      <c r="F22" s="79" t="n">
        <f aca="false">'PLR SUM FIXED INPUT PG'!F21</f>
        <v>-9588.4968</v>
      </c>
      <c r="G22" s="79" t="n">
        <f aca="false">'PLR SUM FIXED INPUT PG'!G21</f>
        <v>5058.815</v>
      </c>
      <c r="H22" s="79" t="n">
        <f aca="false">'PLR SUM FIXED INPUT PG'!H21</f>
        <v>22983.9548</v>
      </c>
      <c r="I22" s="79" t="n">
        <f aca="false">'PLR SUM FIXED INPUT PG'!I21</f>
        <v>-11008.5194</v>
      </c>
      <c r="J22" s="79" t="n">
        <f aca="false">'PLR SUM FIXED INPUT PG'!J21</f>
        <v>-28040.7774</v>
      </c>
      <c r="K22" s="79" t="n">
        <f aca="false">'PLR SUM FIXED INPUT PG'!K21</f>
        <v>-5116.0785</v>
      </c>
      <c r="L22" s="79" t="n">
        <f aca="false">'PLR SUM FIXED INPUT PG'!L21</f>
        <v>16120.4806</v>
      </c>
      <c r="M22" s="79" t="n">
        <f aca="false">'PLR SUM FIXED INPUT PG'!M21</f>
        <v>5456.4064</v>
      </c>
      <c r="N22" s="79" t="n">
        <f aca="false">'PLR SUM FIXED INPUT PG'!N21</f>
        <v>20.8881</v>
      </c>
      <c r="O22" s="79" t="n">
        <f aca="false">'PLR SUM FIXED INPUT PG'!O21</f>
        <v>-1656.5957</v>
      </c>
      <c r="P22" s="79" t="n">
        <f aca="false">'PLR SUM FIXED INPUT PG'!P21</f>
        <v>2527.804</v>
      </c>
      <c r="Q22" s="79" t="n">
        <f aca="false">'PLR SUM FIXED INPUT PG'!Q21</f>
        <v>13020.8236</v>
      </c>
      <c r="R22" s="79" t="n">
        <f aca="false">'PLR SUM FIXED INPUT PG'!R21</f>
        <v>-1321.8301</v>
      </c>
      <c r="S22" s="79" t="n">
        <f aca="false">'PLR SUM FIXED INPUT PG'!S21</f>
        <v>12607.2344</v>
      </c>
      <c r="T22" s="79" t="n">
        <f aca="false">'PLR SUM FIXED INPUT PG'!T21</f>
        <v>4078.2032</v>
      </c>
      <c r="U22" s="79" t="n">
        <f aca="false">'PLR SUM FIXED INPUT PG'!U21</f>
        <v>-44683.2172</v>
      </c>
      <c r="V22" s="79" t="n">
        <f aca="false">'PLR SUM FIXED INPUT PG'!V21</f>
        <v>-59457.3462</v>
      </c>
      <c r="W22" s="79" t="n">
        <f aca="false">'PLR SUM FIXED INPUT PG'!W21</f>
        <v>-46521.8301</v>
      </c>
      <c r="X22" s="79" t="n">
        <f aca="false">'PLR SUM FIXED INPUT PG'!X21</f>
        <v>-16425.0882</v>
      </c>
      <c r="Y22" s="79" t="n">
        <f aca="false">'PLR SUM FIXED INPUT PG'!Y21</f>
        <v>-31300</v>
      </c>
      <c r="Z22" s="79" t="n">
        <f aca="false">'PLR SUM FIXED INPUT PG'!Z21</f>
        <v>-42225.8065</v>
      </c>
    </row>
    <row r="23" customFormat="false" ht="11.25" hidden="false" customHeight="true" outlineLevel="0" collapsed="false">
      <c r="A23" s="79" t="str">
        <f aca="false">'PLR SUM FIXED INPUT PG'!A22</f>
        <v>Delta</v>
      </c>
      <c r="C23" s="85" t="n">
        <f aca="false">C20-C22</f>
        <v>2935.4838</v>
      </c>
      <c r="D23" s="85" t="n">
        <f aca="false">D20-D22</f>
        <v>9392.8571</v>
      </c>
      <c r="E23" s="85" t="n">
        <f aca="false">E20-E22</f>
        <v>1419.3548</v>
      </c>
      <c r="F23" s="85" t="n">
        <f aca="false">F20-F22</f>
        <v>1000</v>
      </c>
      <c r="G23" s="85" t="n">
        <f aca="false">G20-G22</f>
        <v>935.483900000002</v>
      </c>
      <c r="H23" s="85" t="n">
        <f aca="false">H20-H22</f>
        <v>300</v>
      </c>
      <c r="I23" s="85" t="n">
        <f aca="false">I20-I22</f>
        <v>4677.4194</v>
      </c>
      <c r="J23" s="85" t="n">
        <f aca="false">J20-J22</f>
        <v>2516.129</v>
      </c>
      <c r="K23" s="85" t="n">
        <f aca="false">K20-K22</f>
        <v>2099.9999</v>
      </c>
      <c r="L23" s="85" t="n">
        <f aca="false">L20-L22</f>
        <v>2032.2581</v>
      </c>
      <c r="M23" s="85" t="n">
        <f aca="false">M20-M22</f>
        <v>-3405.7516</v>
      </c>
      <c r="N23" s="85" t="n">
        <f aca="false">N20-N22</f>
        <v>-2835.8591</v>
      </c>
      <c r="O23" s="85" t="n">
        <f aca="false">O20-O22</f>
        <v>-2997.1495</v>
      </c>
      <c r="P23" s="85" t="n">
        <f aca="false">P20-P22</f>
        <v>-3524.7992</v>
      </c>
      <c r="Q23" s="85" t="n">
        <f aca="false">Q20-Q22</f>
        <v>-3932.6333</v>
      </c>
      <c r="R23" s="85" t="n">
        <f aca="false">R20-R22</f>
        <v>1133.3334</v>
      </c>
      <c r="S23" s="85" t="n">
        <f aca="false">S20-S22</f>
        <v>548.387100000002</v>
      </c>
      <c r="T23" s="85" t="n">
        <f aca="false">T20-T22</f>
        <v>766.666700000001</v>
      </c>
      <c r="U23" s="85" t="n">
        <f aca="false">U20-U22</f>
        <v>1967.7419</v>
      </c>
      <c r="V23" s="85" t="n">
        <f aca="false">V20-V22</f>
        <v>1903.2258</v>
      </c>
      <c r="W23" s="85" t="n">
        <f aca="false">W20-W22</f>
        <v>1900</v>
      </c>
      <c r="X23" s="85" t="n">
        <f aca="false">X20-X22</f>
        <v>1806.4516</v>
      </c>
      <c r="Y23" s="85" t="n">
        <f aca="false">Y20-Y22</f>
        <v>466.666700000002</v>
      </c>
      <c r="Z23" s="85" t="n">
        <f aca="false">Z20-Z22</f>
        <v>2225.8065</v>
      </c>
    </row>
    <row r="25" customFormat="false" ht="12" hidden="false" customHeight="true" outlineLevel="0" collapsed="false">
      <c r="A25" s="77" t="str">
        <f aca="false">'PLR SUM FIXED INPUT PG'!A24</f>
        <v>Mark-to-Market</v>
      </c>
    </row>
    <row r="26" customFormat="false" ht="11.25" hidden="false" customHeight="true" outlineLevel="0" collapsed="false">
      <c r="A26" s="79" t="str">
        <f aca="false">'PLR SUM FIXED INPUT PG'!A25</f>
        <v>MTM Deals</v>
      </c>
      <c r="C26" s="79" t="n">
        <f aca="false">'PLR SUM FIXED INPUT PG'!C25</f>
        <v>-5691025</v>
      </c>
      <c r="D26" s="79" t="n">
        <f aca="false">'PLR SUM FIXED INPUT PG'!D25</f>
        <v>-4526903</v>
      </c>
      <c r="E26" s="79" t="n">
        <f aca="false">'PLR SUM FIXED INPUT PG'!E25</f>
        <v>-3848403</v>
      </c>
      <c r="F26" s="79" t="n">
        <f aca="false">'PLR SUM FIXED INPUT PG'!F25</f>
        <v>-2392585</v>
      </c>
      <c r="G26" s="79" t="n">
        <f aca="false">'PLR SUM FIXED INPUT PG'!G25</f>
        <v>-2853214</v>
      </c>
      <c r="H26" s="79" t="n">
        <f aca="false">'PLR SUM FIXED INPUT PG'!H25</f>
        <v>-3328855</v>
      </c>
      <c r="I26" s="79" t="n">
        <f aca="false">'PLR SUM FIXED INPUT PG'!I25</f>
        <v>-4079596</v>
      </c>
      <c r="J26" s="79" t="n">
        <f aca="false">'PLR SUM FIXED INPUT PG'!J25</f>
        <v>-4364108</v>
      </c>
      <c r="K26" s="79" t="n">
        <f aca="false">'PLR SUM FIXED INPUT PG'!K25</f>
        <v>-4211269</v>
      </c>
      <c r="L26" s="79" t="n">
        <f aca="false">'PLR SUM FIXED INPUT PG'!L25</f>
        <v>-4281251</v>
      </c>
      <c r="M26" s="79" t="n">
        <f aca="false">'PLR SUM FIXED INPUT PG'!M25</f>
        <v>-5396157</v>
      </c>
      <c r="N26" s="79" t="n">
        <f aca="false">'PLR SUM FIXED INPUT PG'!N25</f>
        <v>-5282765</v>
      </c>
      <c r="O26" s="79" t="n">
        <f aca="false">'PLR SUM FIXED INPUT PG'!O25</f>
        <v>-5156247</v>
      </c>
      <c r="P26" s="79" t="n">
        <f aca="false">'PLR SUM FIXED INPUT PG'!P25</f>
        <v>-4530604</v>
      </c>
      <c r="Q26" s="79" t="n">
        <f aca="false">'PLR SUM FIXED INPUT PG'!Q25</f>
        <v>-5065931</v>
      </c>
      <c r="R26" s="79" t="n">
        <f aca="false">'PLR SUM FIXED INPUT PG'!R25</f>
        <v>36388</v>
      </c>
      <c r="S26" s="79" t="n">
        <f aca="false">'PLR SUM FIXED INPUT PG'!S25</f>
        <v>37414</v>
      </c>
      <c r="T26" s="79" t="n">
        <f aca="false">'PLR SUM FIXED INPUT PG'!T25</f>
        <v>55455</v>
      </c>
      <c r="U26" s="79" t="n">
        <f aca="false">'PLR SUM FIXED INPUT PG'!U25</f>
        <v>75537</v>
      </c>
      <c r="V26" s="79" t="n">
        <f aca="false">'PLR SUM FIXED INPUT PG'!V25</f>
        <v>99628</v>
      </c>
      <c r="W26" s="79" t="n">
        <f aca="false">'PLR SUM FIXED INPUT PG'!W25</f>
        <v>93414</v>
      </c>
      <c r="X26" s="79" t="n">
        <f aca="false">'PLR SUM FIXED INPUT PG'!X25</f>
        <v>114188</v>
      </c>
      <c r="Y26" s="79" t="n">
        <f aca="false">'PLR SUM FIXED INPUT PG'!Y25</f>
        <v>0</v>
      </c>
      <c r="Z26" s="79" t="n">
        <f aca="false">'PLR SUM FIXED INPUT PG'!Z25</f>
        <v>0</v>
      </c>
      <c r="AA26" s="79" t="n">
        <f aca="false">SUM(C26:Z26)</f>
        <v>-64496889</v>
      </c>
    </row>
    <row r="27" customFormat="false" ht="11.25" hidden="false" customHeight="true" outlineLevel="0" collapsed="false">
      <c r="A27" s="79" t="str">
        <f aca="false">'PLR SUM FIXED INPUT PG'!A26</f>
        <v>MTM Plant Generation</v>
      </c>
      <c r="C27" s="79" t="n">
        <f aca="false">'PLR SUM FIXED INPUT PG'!C26</f>
        <v>15447481</v>
      </c>
      <c r="D27" s="79" t="n">
        <f aca="false">'PLR SUM FIXED INPUT PG'!D26</f>
        <v>11298903</v>
      </c>
      <c r="E27" s="79" t="n">
        <f aca="false">'PLR SUM FIXED INPUT PG'!E26</f>
        <v>4257648</v>
      </c>
      <c r="F27" s="79" t="n">
        <f aca="false">'PLR SUM FIXED INPUT PG'!F26</f>
        <v>1811930</v>
      </c>
      <c r="G27" s="79" t="n">
        <f aca="false">'PLR SUM FIXED INPUT PG'!G26</f>
        <v>2369536</v>
      </c>
      <c r="H27" s="79" t="n">
        <f aca="false">'PLR SUM FIXED INPUT PG'!H26</f>
        <v>4300416</v>
      </c>
      <c r="I27" s="79" t="n">
        <f aca="false">'PLR SUM FIXED INPUT PG'!I26</f>
        <v>6148627</v>
      </c>
      <c r="J27" s="79" t="n">
        <f aca="false">'PLR SUM FIXED INPUT PG'!J26</f>
        <v>5795409</v>
      </c>
      <c r="K27" s="79" t="n">
        <f aca="false">'PLR SUM FIXED INPUT PG'!K26</f>
        <v>6280973</v>
      </c>
      <c r="L27" s="79" t="n">
        <f aca="false">'PLR SUM FIXED INPUT PG'!L26</f>
        <v>6558596</v>
      </c>
      <c r="M27" s="79" t="n">
        <f aca="false">'PLR SUM FIXED INPUT PG'!M26</f>
        <v>6311212</v>
      </c>
      <c r="N27" s="79" t="n">
        <f aca="false">'PLR SUM FIXED INPUT PG'!N26</f>
        <v>6310234</v>
      </c>
      <c r="O27" s="79" t="n">
        <f aca="false">'PLR SUM FIXED INPUT PG'!O26</f>
        <v>2410502</v>
      </c>
      <c r="P27" s="79" t="n">
        <f aca="false">'PLR SUM FIXED INPUT PG'!P26</f>
        <v>1671494</v>
      </c>
      <c r="Q27" s="79" t="n">
        <f aca="false">'PLR SUM FIXED INPUT PG'!Q26</f>
        <v>1885746</v>
      </c>
      <c r="R27" s="79" t="n">
        <f aca="false">'PLR SUM FIXED INPUT PG'!R26</f>
        <v>218850</v>
      </c>
      <c r="S27" s="79" t="n">
        <f aca="false">'PLR SUM FIXED INPUT PG'!S26</f>
        <v>105759</v>
      </c>
      <c r="T27" s="79" t="n">
        <f aca="false">'PLR SUM FIXED INPUT PG'!T26</f>
        <v>249639</v>
      </c>
      <c r="U27" s="79" t="n">
        <f aca="false">'PLR SUM FIXED INPUT PG'!U26</f>
        <v>389357</v>
      </c>
      <c r="V27" s="79" t="n">
        <f aca="false">'PLR SUM FIXED INPUT PG'!V26</f>
        <v>395100</v>
      </c>
      <c r="W27" s="79" t="n">
        <f aca="false">'PLR SUM FIXED INPUT PG'!W26</f>
        <v>431133</v>
      </c>
      <c r="X27" s="79" t="n">
        <f aca="false">'PLR SUM FIXED INPUT PG'!X26</f>
        <v>412981</v>
      </c>
      <c r="Y27" s="79" t="n">
        <f aca="false">'PLR SUM FIXED INPUT PG'!Y26</f>
        <v>2204381</v>
      </c>
      <c r="Z27" s="79" t="n">
        <f aca="false">'PLR SUM FIXED INPUT PG'!Z26</f>
        <v>2499054</v>
      </c>
      <c r="AA27" s="79" t="n">
        <f aca="false">SUM(C27:Z27)</f>
        <v>89764961</v>
      </c>
    </row>
    <row r="28" customFormat="false" ht="11.25" hidden="false" customHeight="true" outlineLevel="0" collapsed="false">
      <c r="A28" s="82" t="str">
        <f aca="false">'PLR SUM FIXED INPUT PG'!A27</f>
        <v>Total MTM</v>
      </c>
      <c r="B28" s="83"/>
      <c r="C28" s="83" t="n">
        <f aca="false">SUM(C26:C27)</f>
        <v>9756456</v>
      </c>
      <c r="D28" s="83" t="n">
        <f aca="false">SUM(D26:D27)</f>
        <v>6772000</v>
      </c>
      <c r="E28" s="83" t="n">
        <f aca="false">SUM(E26:E27)</f>
        <v>409245</v>
      </c>
      <c r="F28" s="83" t="n">
        <f aca="false">SUM(F26:F27)</f>
        <v>-580655</v>
      </c>
      <c r="G28" s="83" t="n">
        <f aca="false">SUM(G26:G27)</f>
        <v>-483678</v>
      </c>
      <c r="H28" s="83" t="n">
        <f aca="false">SUM(H26:H27)</f>
        <v>971561</v>
      </c>
      <c r="I28" s="83" t="n">
        <f aca="false">SUM(I26:I27)</f>
        <v>2069031</v>
      </c>
      <c r="J28" s="83" t="n">
        <f aca="false">SUM(J26:J27)</f>
        <v>1431301</v>
      </c>
      <c r="K28" s="83" t="n">
        <f aca="false">SUM(K26:K27)</f>
        <v>2069704</v>
      </c>
      <c r="L28" s="83" t="n">
        <f aca="false">SUM(L26:L27)</f>
        <v>2277345</v>
      </c>
      <c r="M28" s="83" t="n">
        <f aca="false">SUM(M26:M27)</f>
        <v>915055</v>
      </c>
      <c r="N28" s="83" t="n">
        <f aca="false">SUM(N26:N27)</f>
        <v>1027469</v>
      </c>
      <c r="O28" s="83" t="n">
        <f aca="false">SUM(O26:O27)</f>
        <v>-2745745</v>
      </c>
      <c r="P28" s="83" t="n">
        <f aca="false">SUM(P26:P27)</f>
        <v>-2859110</v>
      </c>
      <c r="Q28" s="83" t="n">
        <f aca="false">SUM(Q26:Q27)</f>
        <v>-3180185</v>
      </c>
      <c r="R28" s="83" t="n">
        <f aca="false">SUM(R26:R27)</f>
        <v>255238</v>
      </c>
      <c r="S28" s="83" t="n">
        <f aca="false">SUM(S26:S27)</f>
        <v>143173</v>
      </c>
      <c r="T28" s="83" t="n">
        <f aca="false">SUM(T26:T27)</f>
        <v>305094</v>
      </c>
      <c r="U28" s="83" t="n">
        <f aca="false">SUM(U26:U27)</f>
        <v>464894</v>
      </c>
      <c r="V28" s="83" t="n">
        <f aca="false">SUM(V26:V27)</f>
        <v>494728</v>
      </c>
      <c r="W28" s="83" t="n">
        <f aca="false">SUM(W26:W27)</f>
        <v>524547</v>
      </c>
      <c r="X28" s="83" t="n">
        <f aca="false">SUM(X26:X27)</f>
        <v>527169</v>
      </c>
      <c r="Y28" s="83" t="n">
        <f aca="false">SUM(Y26:Y27)</f>
        <v>2204381</v>
      </c>
      <c r="Z28" s="83" t="n">
        <f aca="false">SUM(Z26:Z27)</f>
        <v>2499054</v>
      </c>
      <c r="AA28" s="83" t="n">
        <f aca="false">SUM(AA26:AA27)</f>
        <v>25268072</v>
      </c>
    </row>
    <row r="29" customFormat="false" ht="11.25" hidden="false" customHeight="true" outlineLevel="0" collapsed="false">
      <c r="A29" s="79" t="str">
        <f aca="false">'PLR SUM FIXED INPUT PG'!A28</f>
        <v>Prior Day MTM</v>
      </c>
      <c r="C29" s="79" t="n">
        <f aca="false">'PLR SUM FIXED INPUT PG'!C28</f>
        <v>9755981</v>
      </c>
      <c r="D29" s="79" t="n">
        <f aca="false">'PLR SUM FIXED INPUT PG'!D28</f>
        <v>6711952</v>
      </c>
      <c r="E29" s="79" t="n">
        <f aca="false">'PLR SUM FIXED INPUT PG'!E28</f>
        <v>391456</v>
      </c>
      <c r="F29" s="79" t="n">
        <f aca="false">'PLR SUM FIXED INPUT PG'!F28</f>
        <v>-554036</v>
      </c>
      <c r="G29" s="79" t="n">
        <f aca="false">'PLR SUM FIXED INPUT PG'!G28</f>
        <v>-497404</v>
      </c>
      <c r="H29" s="79" t="n">
        <f aca="false">'PLR SUM FIXED INPUT PG'!H28</f>
        <v>915748</v>
      </c>
      <c r="I29" s="79" t="n">
        <f aca="false">'PLR SUM FIXED INPUT PG'!I28</f>
        <v>2099453</v>
      </c>
      <c r="J29" s="79" t="n">
        <f aca="false">'PLR SUM FIXED INPUT PG'!J28</f>
        <v>1509528</v>
      </c>
      <c r="K29" s="79" t="n">
        <f aca="false">'PLR SUM FIXED INPUT PG'!K28</f>
        <v>2086896</v>
      </c>
      <c r="L29" s="79" t="n">
        <f aca="false">'PLR SUM FIXED INPUT PG'!L28</f>
        <v>2242624</v>
      </c>
      <c r="M29" s="79" t="n">
        <f aca="false">'PLR SUM FIXED INPUT PG'!M28</f>
        <v>870010</v>
      </c>
      <c r="N29" s="79" t="n">
        <f aca="false">'PLR SUM FIXED INPUT PG'!N28</f>
        <v>1022089</v>
      </c>
      <c r="O29" s="79" t="n">
        <f aca="false">'PLR SUM FIXED INPUT PG'!O28</f>
        <v>-2737378</v>
      </c>
      <c r="P29" s="79" t="n">
        <f aca="false">'PLR SUM FIXED INPUT PG'!P28</f>
        <v>-2865467</v>
      </c>
      <c r="Q29" s="79" t="n">
        <f aca="false">'PLR SUM FIXED INPUT PG'!Q28</f>
        <v>-3209991</v>
      </c>
      <c r="R29" s="79" t="n">
        <f aca="false">'PLR SUM FIXED INPUT PG'!R28</f>
        <v>260980</v>
      </c>
      <c r="S29" s="79" t="n">
        <f aca="false">'PLR SUM FIXED INPUT PG'!S28</f>
        <v>124656</v>
      </c>
      <c r="T29" s="79" t="n">
        <f aca="false">'PLR SUM FIXED INPUT PG'!T28</f>
        <v>299874</v>
      </c>
      <c r="U29" s="79" t="n">
        <f aca="false">'PLR SUM FIXED INPUT PG'!U28</f>
        <v>551719</v>
      </c>
      <c r="V29" s="79" t="n">
        <f aca="false">'PLR SUM FIXED INPUT PG'!V28</f>
        <v>611454</v>
      </c>
      <c r="W29" s="79" t="n">
        <f aca="false">'PLR SUM FIXED INPUT PG'!W28</f>
        <v>612441</v>
      </c>
      <c r="X29" s="79" t="n">
        <f aca="false">'PLR SUM FIXED INPUT PG'!X28</f>
        <v>561153</v>
      </c>
      <c r="Y29" s="79" t="n">
        <f aca="false">'PLR SUM FIXED INPUT PG'!Y28</f>
        <v>2251972</v>
      </c>
      <c r="Z29" s="79" t="n">
        <f aca="false">'PLR SUM FIXED INPUT PG'!Z28</f>
        <v>2564692</v>
      </c>
      <c r="AA29" s="79" t="n">
        <f aca="false">SUM(C29:Z29)</f>
        <v>25580402</v>
      </c>
    </row>
    <row r="30" customFormat="false" ht="11.25" hidden="false" customHeight="true" outlineLevel="0" collapsed="false">
      <c r="A30" s="79" t="str">
        <f aca="false">'PLR SUM FIXED INPUT PG'!A29</f>
        <v>Delta</v>
      </c>
      <c r="C30" s="85" t="n">
        <f aca="false">C28-C29</f>
        <v>475</v>
      </c>
      <c r="D30" s="85" t="n">
        <f aca="false">D28-D29</f>
        <v>60048</v>
      </c>
      <c r="E30" s="85" t="n">
        <f aca="false">E28-E29</f>
        <v>17789</v>
      </c>
      <c r="F30" s="85" t="n">
        <f aca="false">F28-F29</f>
        <v>-26619</v>
      </c>
      <c r="G30" s="85" t="n">
        <f aca="false">G28-G29</f>
        <v>13726</v>
      </c>
      <c r="H30" s="85" t="n">
        <f aca="false">H28-H29</f>
        <v>55813</v>
      </c>
      <c r="I30" s="85" t="n">
        <f aca="false">I28-I29</f>
        <v>-30422</v>
      </c>
      <c r="J30" s="85" t="n">
        <f aca="false">J28-J29</f>
        <v>-78227</v>
      </c>
      <c r="K30" s="85" t="n">
        <f aca="false">K28-K29</f>
        <v>-17192</v>
      </c>
      <c r="L30" s="85" t="n">
        <f aca="false">L28-L29</f>
        <v>34721</v>
      </c>
      <c r="M30" s="85" t="n">
        <f aca="false">M28-M29</f>
        <v>45045</v>
      </c>
      <c r="N30" s="85" t="n">
        <f aca="false">N28-N29</f>
        <v>5380</v>
      </c>
      <c r="O30" s="85" t="n">
        <f aca="false">O28-O29</f>
        <v>-8367</v>
      </c>
      <c r="P30" s="85" t="n">
        <f aca="false">P28-P29</f>
        <v>6357</v>
      </c>
      <c r="Q30" s="85" t="n">
        <f aca="false">Q28-Q29</f>
        <v>29806</v>
      </c>
      <c r="R30" s="85" t="n">
        <f aca="false">R28-R29</f>
        <v>-5742</v>
      </c>
      <c r="S30" s="85" t="n">
        <f aca="false">S28-S29</f>
        <v>18517</v>
      </c>
      <c r="T30" s="85" t="n">
        <f aca="false">T28-T29</f>
        <v>5220</v>
      </c>
      <c r="U30" s="85" t="n">
        <f aca="false">U28-U29</f>
        <v>-86825</v>
      </c>
      <c r="V30" s="85" t="n">
        <f aca="false">V28-V29</f>
        <v>-116726</v>
      </c>
      <c r="W30" s="85" t="n">
        <f aca="false">W28-W29</f>
        <v>-87894</v>
      </c>
      <c r="X30" s="85" t="n">
        <f aca="false">X28-X29</f>
        <v>-33984</v>
      </c>
      <c r="Y30" s="85" t="n">
        <f aca="false">Y28-Y29</f>
        <v>-47591</v>
      </c>
      <c r="Z30" s="85" t="n">
        <f aca="false">Z28-Z29</f>
        <v>-65638</v>
      </c>
      <c r="AA30" s="85" t="n">
        <f aca="false">AA28-AA29</f>
        <v>-312330</v>
      </c>
    </row>
    <row r="31" customFormat="false" ht="11.25" hidden="false" customHeight="true" outlineLevel="0" collapsed="false">
      <c r="A31" s="79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customFormat="false" ht="13.5" hidden="false" customHeight="true" outlineLevel="0" collapsed="false">
      <c r="A32" s="76" t="s">
        <v>70</v>
      </c>
    </row>
    <row r="33" customFormat="false" ht="13.5" hidden="false" customHeight="true" outlineLevel="0" collapsed="false">
      <c r="A33" s="87" t="s">
        <v>71</v>
      </c>
    </row>
    <row r="34" customFormat="false" ht="11.25" hidden="false" customHeight="true" outlineLevel="0" collapsed="false">
      <c r="A34" s="79" t="str">
        <f aca="false">'PLR SUM INDEX INPUT PG'!A7</f>
        <v>Aeco</v>
      </c>
      <c r="C34" s="79" t="n">
        <f aca="false">'PLR SUM INDEX INPUT PG'!C7</f>
        <v>0</v>
      </c>
      <c r="D34" s="79" t="n">
        <f aca="false">'PLR SUM INDEX INPUT PG'!D7</f>
        <v>0</v>
      </c>
      <c r="E34" s="79" t="n">
        <f aca="false">'PLR SUM INDEX INPUT PG'!E7</f>
        <v>0</v>
      </c>
      <c r="F34" s="79" t="n">
        <f aca="false">'PLR SUM INDEX INPUT PG'!F7</f>
        <v>0</v>
      </c>
      <c r="G34" s="79" t="n">
        <f aca="false">'PLR SUM INDEX INPUT PG'!G7</f>
        <v>0</v>
      </c>
      <c r="H34" s="79" t="n">
        <f aca="false">'PLR SUM INDEX INPUT PG'!H7</f>
        <v>0</v>
      </c>
      <c r="I34" s="79" t="n">
        <f aca="false">'PLR SUM INDEX INPUT PG'!I7</f>
        <v>0</v>
      </c>
      <c r="J34" s="79" t="n">
        <f aca="false">'PLR SUM INDEX INPUT PG'!J7</f>
        <v>0</v>
      </c>
      <c r="K34" s="79" t="n">
        <f aca="false">'PLR SUM INDEX INPUT PG'!K7</f>
        <v>0</v>
      </c>
      <c r="L34" s="79" t="n">
        <f aca="false">'PLR SUM INDEX INPUT PG'!L7</f>
        <v>0</v>
      </c>
      <c r="M34" s="79" t="n">
        <f aca="false">'PLR SUM INDEX INPUT PG'!M7</f>
        <v>0</v>
      </c>
      <c r="N34" s="79" t="n">
        <f aca="false">'PLR SUM INDEX INPUT PG'!N7</f>
        <v>0</v>
      </c>
      <c r="O34" s="79" t="n">
        <f aca="false">'PLR SUM INDEX INPUT PG'!O7</f>
        <v>0</v>
      </c>
      <c r="P34" s="79" t="n">
        <f aca="false">'PLR SUM INDEX INPUT PG'!P7</f>
        <v>0</v>
      </c>
      <c r="Q34" s="79" t="n">
        <f aca="false">'PLR SUM INDEX INPUT PG'!Q7</f>
        <v>0</v>
      </c>
      <c r="R34" s="79" t="n">
        <f aca="false">'PLR SUM INDEX INPUT PG'!R7</f>
        <v>0</v>
      </c>
      <c r="S34" s="79" t="n">
        <f aca="false">'PLR SUM INDEX INPUT PG'!S7</f>
        <v>0</v>
      </c>
      <c r="T34" s="79" t="n">
        <f aca="false">'PLR SUM INDEX INPUT PG'!T7</f>
        <v>0</v>
      </c>
      <c r="U34" s="79" t="n">
        <f aca="false">'PLR SUM INDEX INPUT PG'!U7</f>
        <v>0</v>
      </c>
      <c r="V34" s="79" t="n">
        <f aca="false">'PLR SUM INDEX INPUT PG'!V7</f>
        <v>0</v>
      </c>
      <c r="W34" s="79" t="n">
        <f aca="false">'PLR SUM INDEX INPUT PG'!W7</f>
        <v>0</v>
      </c>
      <c r="X34" s="79" t="n">
        <f aca="false">'PLR SUM INDEX INPUT PG'!X7</f>
        <v>0</v>
      </c>
      <c r="Y34" s="79" t="n">
        <f aca="false">'PLR SUM INDEX INPUT PG'!Y7</f>
        <v>0</v>
      </c>
      <c r="Z34" s="79" t="n">
        <f aca="false">'PLR SUM INDEX INPUT PG'!Z7</f>
        <v>0</v>
      </c>
    </row>
    <row r="35" customFormat="false" ht="11.25" hidden="false" customHeight="true" outlineLevel="0" collapsed="false">
      <c r="A35" s="79" t="str">
        <f aca="false">'PLR SUM INDEX INPUT PG'!A11</f>
        <v>Sumas</v>
      </c>
      <c r="C35" s="79" t="n">
        <f aca="false">'PLR SUM INDEX INPUT PG'!C11</f>
        <v>25000</v>
      </c>
      <c r="D35" s="79" t="n">
        <f aca="false">'PLR SUM INDEX INPUT PG'!D11</f>
        <v>25000</v>
      </c>
      <c r="E35" s="79" t="n">
        <f aca="false">'PLR SUM INDEX INPUT PG'!E11</f>
        <v>25000</v>
      </c>
      <c r="F35" s="79" t="n">
        <f aca="false">'PLR SUM INDEX INPUT PG'!F11</f>
        <v>0</v>
      </c>
      <c r="G35" s="79" t="n">
        <f aca="false">'PLR SUM INDEX INPUT PG'!G11</f>
        <v>0</v>
      </c>
      <c r="H35" s="79" t="n">
        <f aca="false">'PLR SUM INDEX INPUT PG'!H11</f>
        <v>0</v>
      </c>
      <c r="I35" s="79" t="n">
        <f aca="false">'PLR SUM INDEX INPUT PG'!I11</f>
        <v>0</v>
      </c>
      <c r="J35" s="79" t="n">
        <f aca="false">'PLR SUM INDEX INPUT PG'!J11</f>
        <v>0</v>
      </c>
      <c r="K35" s="79" t="n">
        <f aca="false">'PLR SUM INDEX INPUT PG'!K11</f>
        <v>0</v>
      </c>
      <c r="L35" s="79" t="n">
        <f aca="false">'PLR SUM INDEX INPUT PG'!L11</f>
        <v>0</v>
      </c>
      <c r="M35" s="79" t="n">
        <f aca="false">'PLR SUM INDEX INPUT PG'!M11</f>
        <v>0</v>
      </c>
      <c r="N35" s="79" t="n">
        <f aca="false">'PLR SUM INDEX INPUT PG'!N11</f>
        <v>0</v>
      </c>
      <c r="O35" s="79" t="n">
        <f aca="false">'PLR SUM INDEX INPUT PG'!O11</f>
        <v>0</v>
      </c>
      <c r="P35" s="79" t="n">
        <f aca="false">'PLR SUM INDEX INPUT PG'!P11</f>
        <v>0</v>
      </c>
      <c r="Q35" s="79" t="n">
        <f aca="false">'PLR SUM INDEX INPUT PG'!Q11</f>
        <v>0</v>
      </c>
      <c r="R35" s="79" t="n">
        <f aca="false">'PLR SUM INDEX INPUT PG'!R11</f>
        <v>0</v>
      </c>
      <c r="S35" s="79" t="n">
        <f aca="false">'PLR SUM INDEX INPUT PG'!S11</f>
        <v>0</v>
      </c>
      <c r="T35" s="79" t="n">
        <f aca="false">'PLR SUM INDEX INPUT PG'!T11</f>
        <v>0</v>
      </c>
      <c r="U35" s="79" t="n">
        <f aca="false">'PLR SUM INDEX INPUT PG'!U11</f>
        <v>0</v>
      </c>
      <c r="V35" s="79" t="n">
        <f aca="false">'PLR SUM INDEX INPUT PG'!V11</f>
        <v>0</v>
      </c>
      <c r="W35" s="79" t="n">
        <f aca="false">'PLR SUM INDEX INPUT PG'!W11</f>
        <v>0</v>
      </c>
      <c r="X35" s="79" t="n">
        <f aca="false">'PLR SUM INDEX INPUT PG'!X11</f>
        <v>0</v>
      </c>
      <c r="Y35" s="79" t="n">
        <f aca="false">'PLR SUM INDEX INPUT PG'!Y11</f>
        <v>0</v>
      </c>
      <c r="Z35" s="79" t="n">
        <f aca="false">'PLR SUM INDEX INPUT PG'!Z11</f>
        <v>0</v>
      </c>
    </row>
    <row r="36" customFormat="false" ht="11.25" hidden="false" customHeight="true" outlineLevel="0" collapsed="false">
      <c r="A36" s="79" t="str">
        <f aca="false">'PLR SUM INDEX INPUT PG'!A12</f>
        <v>Rockies</v>
      </c>
      <c r="C36" s="79" t="n">
        <f aca="false">'PLR SUM INDEX INPUT PG'!C12</f>
        <v>0</v>
      </c>
      <c r="D36" s="79" t="n">
        <f aca="false">'PLR SUM INDEX INPUT PG'!D12</f>
        <v>0</v>
      </c>
      <c r="E36" s="79" t="n">
        <f aca="false">'PLR SUM INDEX INPUT PG'!E12</f>
        <v>0</v>
      </c>
      <c r="F36" s="79" t="n">
        <f aca="false">'PLR SUM INDEX INPUT PG'!F12</f>
        <v>0</v>
      </c>
      <c r="G36" s="79" t="n">
        <f aca="false">'PLR SUM INDEX INPUT PG'!G12</f>
        <v>0</v>
      </c>
      <c r="H36" s="79" t="n">
        <f aca="false">'PLR SUM INDEX INPUT PG'!H12</f>
        <v>0</v>
      </c>
      <c r="I36" s="79" t="n">
        <f aca="false">'PLR SUM INDEX INPUT PG'!I12</f>
        <v>0</v>
      </c>
      <c r="J36" s="79" t="n">
        <f aca="false">'PLR SUM INDEX INPUT PG'!J12</f>
        <v>0</v>
      </c>
      <c r="K36" s="79" t="n">
        <f aca="false">'PLR SUM INDEX INPUT PG'!K12</f>
        <v>0</v>
      </c>
      <c r="L36" s="79" t="n">
        <f aca="false">'PLR SUM INDEX INPUT PG'!L12</f>
        <v>0</v>
      </c>
      <c r="M36" s="79" t="n">
        <f aca="false">'PLR SUM INDEX INPUT PG'!M12</f>
        <v>0</v>
      </c>
      <c r="N36" s="79" t="n">
        <f aca="false">'PLR SUM INDEX INPUT PG'!N12</f>
        <v>0</v>
      </c>
      <c r="O36" s="79" t="n">
        <f aca="false">'PLR SUM INDEX INPUT PG'!O12</f>
        <v>0</v>
      </c>
      <c r="P36" s="79" t="n">
        <f aca="false">'PLR SUM INDEX INPUT PG'!P12</f>
        <v>0</v>
      </c>
      <c r="Q36" s="79" t="n">
        <f aca="false">'PLR SUM INDEX INPUT PG'!Q12</f>
        <v>0</v>
      </c>
      <c r="R36" s="79" t="n">
        <f aca="false">'PLR SUM INDEX INPUT PG'!R12</f>
        <v>0</v>
      </c>
      <c r="S36" s="79" t="n">
        <f aca="false">'PLR SUM INDEX INPUT PG'!S12</f>
        <v>0</v>
      </c>
      <c r="T36" s="79" t="n">
        <f aca="false">'PLR SUM INDEX INPUT PG'!T12</f>
        <v>0</v>
      </c>
      <c r="U36" s="79" t="n">
        <f aca="false">'PLR SUM INDEX INPUT PG'!U12</f>
        <v>0</v>
      </c>
      <c r="V36" s="79" t="n">
        <f aca="false">'PLR SUM INDEX INPUT PG'!V12</f>
        <v>0</v>
      </c>
      <c r="W36" s="79" t="n">
        <f aca="false">'PLR SUM INDEX INPUT PG'!W12</f>
        <v>0</v>
      </c>
      <c r="X36" s="79" t="n">
        <f aca="false">'PLR SUM INDEX INPUT PG'!X12</f>
        <v>0</v>
      </c>
      <c r="Y36" s="79" t="n">
        <f aca="false">'PLR SUM INDEX INPUT PG'!Y12</f>
        <v>0</v>
      </c>
      <c r="Z36" s="79" t="n">
        <f aca="false">'PLR SUM INDEX INPUT PG'!Z12</f>
        <v>0</v>
      </c>
    </row>
    <row r="37" customFormat="false" ht="11.25" hidden="false" customHeight="true" outlineLevel="0" collapsed="false">
      <c r="A37" s="82" t="s">
        <v>72</v>
      </c>
      <c r="B37" s="83"/>
      <c r="C37" s="83" t="n">
        <f aca="false">SUM(C34:C36)</f>
        <v>25000</v>
      </c>
      <c r="D37" s="83" t="n">
        <f aca="false">SUM(D34:D36)</f>
        <v>25000</v>
      </c>
      <c r="E37" s="83" t="n">
        <f aca="false">SUM(E34:E36)</f>
        <v>25000</v>
      </c>
      <c r="F37" s="83" t="n">
        <f aca="false">SUM(F34:F36)</f>
        <v>0</v>
      </c>
      <c r="G37" s="83" t="n">
        <f aca="false">SUM(G34:G36)</f>
        <v>0</v>
      </c>
      <c r="H37" s="83" t="n">
        <f aca="false">SUM(H34:H36)</f>
        <v>0</v>
      </c>
      <c r="I37" s="83" t="n">
        <f aca="false">SUM(I34:I36)</f>
        <v>0</v>
      </c>
      <c r="J37" s="83" t="n">
        <f aca="false">SUM(J34:J36)</f>
        <v>0</v>
      </c>
      <c r="K37" s="83" t="n">
        <f aca="false">SUM(K34:K36)</f>
        <v>0</v>
      </c>
      <c r="L37" s="83" t="n">
        <f aca="false">SUM(L34:L36)</f>
        <v>0</v>
      </c>
      <c r="M37" s="83" t="n">
        <f aca="false">SUM(M34:M36)</f>
        <v>0</v>
      </c>
      <c r="N37" s="83" t="n">
        <f aca="false">SUM(N34:N36)</f>
        <v>0</v>
      </c>
      <c r="O37" s="83" t="n">
        <f aca="false">SUM(O34:O36)</f>
        <v>0</v>
      </c>
      <c r="P37" s="83" t="n">
        <f aca="false">SUM(P34:P36)</f>
        <v>0</v>
      </c>
      <c r="Q37" s="83" t="n">
        <f aca="false">SUM(Q34:Q36)</f>
        <v>0</v>
      </c>
      <c r="R37" s="83" t="n">
        <f aca="false">SUM(R34:R36)</f>
        <v>0</v>
      </c>
      <c r="S37" s="83" t="n">
        <f aca="false">SUM(S34:S36)</f>
        <v>0</v>
      </c>
      <c r="T37" s="83" t="n">
        <f aca="false">SUM(T34:T36)</f>
        <v>0</v>
      </c>
      <c r="U37" s="83" t="n">
        <f aca="false">SUM(U34:U36)</f>
        <v>0</v>
      </c>
      <c r="V37" s="83" t="n">
        <f aca="false">SUM(V34:V36)</f>
        <v>0</v>
      </c>
      <c r="W37" s="83" t="n">
        <f aca="false">SUM(W34:W36)</f>
        <v>0</v>
      </c>
      <c r="X37" s="83" t="n">
        <f aca="false">SUM(X34:X36)</f>
        <v>0</v>
      </c>
      <c r="Y37" s="83" t="n">
        <f aca="false">SUM(Y34:Y36)</f>
        <v>0</v>
      </c>
      <c r="Z37" s="83" t="n">
        <f aca="false">SUM(Z34:Z36)</f>
        <v>0</v>
      </c>
    </row>
    <row r="38" customFormat="false" ht="11.25" hidden="false" customHeight="true" outlineLevel="0" collapsed="false">
      <c r="A38" s="79" t="str">
        <f aca="false">'PLR SUM INDEX INPUT PG'!A21</f>
        <v>Prior Dth/Day</v>
      </c>
      <c r="C38" s="79" t="n">
        <f aca="false">'PLR SUM INDEX INPUT PG'!C21</f>
        <v>25000</v>
      </c>
      <c r="D38" s="79" t="n">
        <f aca="false">'PLR SUM INDEX INPUT PG'!D21</f>
        <v>25000</v>
      </c>
      <c r="E38" s="79" t="n">
        <f aca="false">'PLR SUM INDEX INPUT PG'!E21</f>
        <v>25000</v>
      </c>
      <c r="F38" s="79" t="n">
        <f aca="false">'PLR SUM INDEX INPUT PG'!F21</f>
        <v>0</v>
      </c>
      <c r="G38" s="79" t="n">
        <f aca="false">'PLR SUM INDEX INPUT PG'!G21</f>
        <v>0</v>
      </c>
      <c r="H38" s="79" t="n">
        <f aca="false">'PLR SUM INDEX INPUT PG'!H21</f>
        <v>0</v>
      </c>
      <c r="I38" s="79" t="n">
        <f aca="false">'PLR SUM INDEX INPUT PG'!I21</f>
        <v>0</v>
      </c>
      <c r="J38" s="79" t="n">
        <f aca="false">'PLR SUM INDEX INPUT PG'!J21</f>
        <v>0</v>
      </c>
      <c r="K38" s="79" t="n">
        <f aca="false">'PLR SUM INDEX INPUT PG'!K21</f>
        <v>0</v>
      </c>
      <c r="L38" s="79" t="n">
        <f aca="false">'PLR SUM INDEX INPUT PG'!L21</f>
        <v>0</v>
      </c>
      <c r="M38" s="79" t="n">
        <f aca="false">'PLR SUM INDEX INPUT PG'!M21</f>
        <v>0</v>
      </c>
      <c r="N38" s="79" t="n">
        <f aca="false">'PLR SUM INDEX INPUT PG'!N21</f>
        <v>0</v>
      </c>
      <c r="O38" s="79" t="n">
        <f aca="false">'PLR SUM INDEX INPUT PG'!O21</f>
        <v>0</v>
      </c>
      <c r="P38" s="79" t="n">
        <f aca="false">'PLR SUM INDEX INPUT PG'!P21</f>
        <v>0</v>
      </c>
      <c r="Q38" s="79" t="n">
        <f aca="false">'PLR SUM INDEX INPUT PG'!Q21</f>
        <v>0</v>
      </c>
      <c r="R38" s="79" t="n">
        <f aca="false">'PLR SUM INDEX INPUT PG'!R21</f>
        <v>0</v>
      </c>
      <c r="S38" s="79" t="n">
        <f aca="false">'PLR SUM INDEX INPUT PG'!S21</f>
        <v>0</v>
      </c>
      <c r="T38" s="79" t="n">
        <f aca="false">'PLR SUM INDEX INPUT PG'!T21</f>
        <v>0</v>
      </c>
      <c r="U38" s="79" t="n">
        <f aca="false">'PLR SUM INDEX INPUT PG'!U21</f>
        <v>0</v>
      </c>
      <c r="V38" s="79" t="n">
        <f aca="false">'PLR SUM INDEX INPUT PG'!V21</f>
        <v>0</v>
      </c>
      <c r="W38" s="79" t="n">
        <f aca="false">'PLR SUM INDEX INPUT PG'!W21</f>
        <v>0</v>
      </c>
      <c r="X38" s="79" t="n">
        <f aca="false">'PLR SUM INDEX INPUT PG'!X21</f>
        <v>0</v>
      </c>
      <c r="Y38" s="79" t="n">
        <f aca="false">'PLR SUM INDEX INPUT PG'!Y21</f>
        <v>0</v>
      </c>
      <c r="Z38" s="79" t="n">
        <f aca="false">'PLR SUM INDEX INPUT PG'!Z21</f>
        <v>0</v>
      </c>
    </row>
    <row r="39" customFormat="false" ht="11.25" hidden="false" customHeight="true" outlineLevel="0" collapsed="false">
      <c r="A39" s="79" t="str">
        <f aca="false">'PLR SUM INDEX INPUT PG'!A22</f>
        <v>Delta</v>
      </c>
      <c r="C39" s="85" t="n">
        <f aca="false">'PLR SUM INDEX INPUT PG'!C22</f>
        <v>0</v>
      </c>
      <c r="D39" s="85" t="n">
        <f aca="false">'PLR SUM INDEX INPUT PG'!D22</f>
        <v>0</v>
      </c>
      <c r="E39" s="85" t="n">
        <f aca="false">'PLR SUM INDEX INPUT PG'!E22</f>
        <v>0</v>
      </c>
      <c r="F39" s="85" t="n">
        <f aca="false">'PLR SUM INDEX INPUT PG'!F22</f>
        <v>0</v>
      </c>
      <c r="G39" s="85" t="n">
        <f aca="false">'PLR SUM INDEX INPUT PG'!G22</f>
        <v>0</v>
      </c>
      <c r="H39" s="85" t="n">
        <f aca="false">'PLR SUM INDEX INPUT PG'!H22</f>
        <v>0</v>
      </c>
      <c r="I39" s="85" t="n">
        <f aca="false">'PLR SUM INDEX INPUT PG'!I22</f>
        <v>0</v>
      </c>
      <c r="J39" s="85" t="n">
        <f aca="false">'PLR SUM INDEX INPUT PG'!J22</f>
        <v>0</v>
      </c>
      <c r="K39" s="85" t="n">
        <f aca="false">'PLR SUM INDEX INPUT PG'!K22</f>
        <v>0</v>
      </c>
      <c r="L39" s="85" t="n">
        <f aca="false">'PLR SUM INDEX INPUT PG'!L22</f>
        <v>0</v>
      </c>
      <c r="M39" s="85" t="n">
        <f aca="false">'PLR SUM INDEX INPUT PG'!M22</f>
        <v>0</v>
      </c>
      <c r="N39" s="85" t="n">
        <f aca="false">'PLR SUM INDEX INPUT PG'!N22</f>
        <v>0</v>
      </c>
      <c r="O39" s="85" t="n">
        <f aca="false">'PLR SUM INDEX INPUT PG'!O22</f>
        <v>0</v>
      </c>
      <c r="P39" s="85" t="n">
        <f aca="false">'PLR SUM INDEX INPUT PG'!P22</f>
        <v>0</v>
      </c>
      <c r="Q39" s="85" t="n">
        <f aca="false">'PLR SUM INDEX INPUT PG'!Q22</f>
        <v>0</v>
      </c>
      <c r="R39" s="85" t="n">
        <f aca="false">'PLR SUM INDEX INPUT PG'!R22</f>
        <v>0</v>
      </c>
      <c r="S39" s="85" t="n">
        <f aca="false">'PLR SUM INDEX INPUT PG'!S22</f>
        <v>0</v>
      </c>
      <c r="T39" s="85" t="n">
        <f aca="false">'PLR SUM INDEX INPUT PG'!T22</f>
        <v>0</v>
      </c>
      <c r="U39" s="85" t="n">
        <f aca="false">'PLR SUM INDEX INPUT PG'!U22</f>
        <v>0</v>
      </c>
      <c r="V39" s="85" t="n">
        <f aca="false">'PLR SUM INDEX INPUT PG'!V22</f>
        <v>0</v>
      </c>
      <c r="W39" s="85" t="n">
        <f aca="false">'PLR SUM INDEX INPUT PG'!W22</f>
        <v>0</v>
      </c>
      <c r="X39" s="85" t="n">
        <f aca="false">'PLR SUM INDEX INPUT PG'!X22</f>
        <v>0</v>
      </c>
      <c r="Y39" s="85" t="n">
        <f aca="false">'PLR SUM INDEX INPUT PG'!Y22</f>
        <v>0</v>
      </c>
      <c r="Z39" s="85" t="n">
        <f aca="false">'PLR SUM INDEX INPUT PG'!Z22</f>
        <v>0</v>
      </c>
    </row>
    <row r="41" customFormat="false" ht="13.5" hidden="false" customHeight="true" outlineLevel="0" collapsed="false">
      <c r="A41" s="77" t="s">
        <v>73</v>
      </c>
    </row>
    <row r="42" customFormat="false" ht="13.5" hidden="false" customHeight="true" outlineLevel="0" collapsed="false">
      <c r="A42" s="73" t="s">
        <v>74</v>
      </c>
      <c r="C42" s="73" t="n">
        <f aca="false">'PLR SUM INDEX INPUT PG'!C25</f>
        <v>-328476</v>
      </c>
      <c r="D42" s="73" t="n">
        <f aca="false">'PLR SUM INDEX INPUT PG'!D25</f>
        <v>-295834</v>
      </c>
      <c r="E42" s="73" t="n">
        <f aca="false">'PLR SUM INDEX INPUT PG'!E25</f>
        <v>-326734</v>
      </c>
      <c r="F42" s="73" t="n">
        <f aca="false">'PLR SUM INDEX INPUT PG'!F25</f>
        <v>0</v>
      </c>
      <c r="G42" s="73" t="n">
        <f aca="false">'PLR SUM INDEX INPUT PG'!G25</f>
        <v>0</v>
      </c>
      <c r="H42" s="73" t="n">
        <f aca="false">'PLR SUM INDEX INPUT PG'!H25</f>
        <v>0</v>
      </c>
      <c r="I42" s="73" t="n">
        <f aca="false">'PLR SUM INDEX INPUT PG'!I25</f>
        <v>0</v>
      </c>
      <c r="J42" s="73" t="n">
        <f aca="false">'PLR SUM INDEX INPUT PG'!J25</f>
        <v>0</v>
      </c>
      <c r="K42" s="73" t="n">
        <f aca="false">'PLR SUM INDEX INPUT PG'!K25</f>
        <v>0</v>
      </c>
      <c r="L42" s="73" t="n">
        <f aca="false">'PLR SUM INDEX INPUT PG'!L25</f>
        <v>0</v>
      </c>
      <c r="M42" s="73" t="n">
        <f aca="false">'PLR SUM INDEX INPUT PG'!M25</f>
        <v>0</v>
      </c>
      <c r="N42" s="73" t="n">
        <f aca="false">'PLR SUM INDEX INPUT PG'!N25</f>
        <v>0</v>
      </c>
      <c r="O42" s="73" t="n">
        <f aca="false">'PLR SUM INDEX INPUT PG'!O25</f>
        <v>0</v>
      </c>
      <c r="P42" s="73" t="n">
        <f aca="false">'PLR SUM INDEX INPUT PG'!P25</f>
        <v>0</v>
      </c>
      <c r="Q42" s="73" t="n">
        <f aca="false">'PLR SUM INDEX INPUT PG'!Q25</f>
        <v>0</v>
      </c>
      <c r="R42" s="73" t="n">
        <f aca="false">'PLR SUM INDEX INPUT PG'!R25</f>
        <v>0</v>
      </c>
      <c r="S42" s="73" t="n">
        <f aca="false">'PLR SUM INDEX INPUT PG'!S25</f>
        <v>0</v>
      </c>
      <c r="T42" s="73" t="n">
        <f aca="false">'PLR SUM INDEX INPUT PG'!T25</f>
        <v>0</v>
      </c>
      <c r="U42" s="73" t="n">
        <f aca="false">'PLR SUM INDEX INPUT PG'!U25</f>
        <v>0</v>
      </c>
      <c r="V42" s="73" t="n">
        <f aca="false">'PLR SUM INDEX INPUT PG'!V25</f>
        <v>0</v>
      </c>
      <c r="W42" s="73" t="n">
        <f aca="false">'PLR SUM INDEX INPUT PG'!W25</f>
        <v>0</v>
      </c>
      <c r="X42" s="73" t="n">
        <f aca="false">'PLR SUM INDEX INPUT PG'!X25</f>
        <v>0</v>
      </c>
      <c r="Y42" s="73" t="n">
        <f aca="false">'PLR SUM INDEX INPUT PG'!Y25</f>
        <v>0</v>
      </c>
      <c r="Z42" s="73" t="n">
        <f aca="false">'PLR SUM INDEX INPUT PG'!Z25</f>
        <v>0</v>
      </c>
      <c r="AA42" s="73" t="n">
        <f aca="false">'PLR SUM INDEX INPUT PG'!AA25</f>
        <v>-951044</v>
      </c>
    </row>
    <row r="43" customFormat="false" ht="11.25" hidden="false" customHeight="true" outlineLevel="0" collapsed="false">
      <c r="A43" s="82" t="s">
        <v>75</v>
      </c>
      <c r="B43" s="83"/>
      <c r="C43" s="83" t="n">
        <f aca="false">SUM(C42)</f>
        <v>-328476</v>
      </c>
      <c r="D43" s="83" t="n">
        <f aca="false">SUM(D42)</f>
        <v>-295834</v>
      </c>
      <c r="E43" s="83" t="n">
        <f aca="false">SUM(E42)</f>
        <v>-326734</v>
      </c>
      <c r="F43" s="83" t="n">
        <f aca="false">SUM(F42)</f>
        <v>0</v>
      </c>
      <c r="G43" s="83" t="n">
        <f aca="false">SUM(G42)</f>
        <v>0</v>
      </c>
      <c r="H43" s="83" t="n">
        <f aca="false">SUM(H42)</f>
        <v>0</v>
      </c>
      <c r="I43" s="83" t="n">
        <f aca="false">SUM(I42)</f>
        <v>0</v>
      </c>
      <c r="J43" s="83" t="n">
        <f aca="false">SUM(J42)</f>
        <v>0</v>
      </c>
      <c r="K43" s="83" t="n">
        <f aca="false">SUM(K42)</f>
        <v>0</v>
      </c>
      <c r="L43" s="83" t="n">
        <f aca="false">SUM(L42)</f>
        <v>0</v>
      </c>
      <c r="M43" s="83" t="n">
        <f aca="false">SUM(M42)</f>
        <v>0</v>
      </c>
      <c r="N43" s="83" t="n">
        <f aca="false">SUM(N42)</f>
        <v>0</v>
      </c>
      <c r="O43" s="83" t="n">
        <f aca="false">SUM(O42)</f>
        <v>0</v>
      </c>
      <c r="P43" s="83" t="n">
        <f aca="false">SUM(P42)</f>
        <v>0</v>
      </c>
      <c r="Q43" s="83" t="n">
        <f aca="false">SUM(Q42)</f>
        <v>0</v>
      </c>
      <c r="R43" s="83" t="n">
        <f aca="false">SUM(R42)</f>
        <v>0</v>
      </c>
      <c r="S43" s="83" t="n">
        <f aca="false">SUM(S42)</f>
        <v>0</v>
      </c>
      <c r="T43" s="83" t="n">
        <f aca="false">SUM(T42)</f>
        <v>0</v>
      </c>
      <c r="U43" s="83" t="n">
        <f aca="false">SUM(U42)</f>
        <v>0</v>
      </c>
      <c r="V43" s="83" t="n">
        <f aca="false">SUM(V42)</f>
        <v>0</v>
      </c>
      <c r="W43" s="83" t="n">
        <f aca="false">SUM(W42)</f>
        <v>0</v>
      </c>
      <c r="X43" s="83" t="n">
        <f aca="false">SUM(X42)</f>
        <v>0</v>
      </c>
      <c r="Y43" s="83" t="n">
        <f aca="false">SUM(Y42)</f>
        <v>0</v>
      </c>
      <c r="Z43" s="83" t="n">
        <f aca="false">SUM(Z42)</f>
        <v>0</v>
      </c>
      <c r="AA43" s="83" t="n">
        <f aca="false">SUM(AA42)</f>
        <v>-951044</v>
      </c>
    </row>
    <row r="44" customFormat="false" ht="11.25" hidden="false" customHeight="true" outlineLevel="0" collapsed="false">
      <c r="A44" s="79" t="s">
        <v>76</v>
      </c>
      <c r="C44" s="79" t="n">
        <f aca="false">'PLR SUM INDEX INPUT PG'!C28</f>
        <v>-328445</v>
      </c>
      <c r="D44" s="79" t="n">
        <f aca="false">'PLR SUM INDEX INPUT PG'!D28</f>
        <v>-295806</v>
      </c>
      <c r="E44" s="79" t="n">
        <f aca="false">'PLR SUM INDEX INPUT PG'!E28</f>
        <v>-326704</v>
      </c>
      <c r="F44" s="79" t="n">
        <f aca="false">'PLR SUM INDEX INPUT PG'!F28</f>
        <v>0</v>
      </c>
      <c r="G44" s="79" t="n">
        <f aca="false">'PLR SUM INDEX INPUT PG'!G28</f>
        <v>0</v>
      </c>
      <c r="H44" s="79" t="n">
        <f aca="false">'PLR SUM INDEX INPUT PG'!H28</f>
        <v>0</v>
      </c>
      <c r="I44" s="79" t="n">
        <f aca="false">'PLR SUM INDEX INPUT PG'!I28</f>
        <v>0</v>
      </c>
      <c r="J44" s="79" t="n">
        <f aca="false">'PLR SUM INDEX INPUT PG'!J28</f>
        <v>0</v>
      </c>
      <c r="K44" s="79" t="n">
        <f aca="false">'PLR SUM INDEX INPUT PG'!K28</f>
        <v>0</v>
      </c>
      <c r="L44" s="79" t="n">
        <f aca="false">'PLR SUM INDEX INPUT PG'!L28</f>
        <v>0</v>
      </c>
      <c r="M44" s="79" t="n">
        <f aca="false">'PLR SUM INDEX INPUT PG'!M28</f>
        <v>0</v>
      </c>
      <c r="N44" s="79" t="n">
        <f aca="false">'PLR SUM INDEX INPUT PG'!N28</f>
        <v>0</v>
      </c>
      <c r="O44" s="79" t="n">
        <f aca="false">'PLR SUM INDEX INPUT PG'!O28</f>
        <v>0</v>
      </c>
      <c r="P44" s="79" t="n">
        <f aca="false">'PLR SUM INDEX INPUT PG'!P28</f>
        <v>0</v>
      </c>
      <c r="Q44" s="79" t="n">
        <f aca="false">'PLR SUM INDEX INPUT PG'!Q28</f>
        <v>0</v>
      </c>
      <c r="R44" s="79" t="n">
        <f aca="false">'PLR SUM INDEX INPUT PG'!R28</f>
        <v>0</v>
      </c>
      <c r="S44" s="79" t="n">
        <f aca="false">'PLR SUM INDEX INPUT PG'!S28</f>
        <v>0</v>
      </c>
      <c r="T44" s="79" t="n">
        <f aca="false">'PLR SUM INDEX INPUT PG'!T28</f>
        <v>0</v>
      </c>
      <c r="U44" s="79" t="n">
        <f aca="false">'PLR SUM INDEX INPUT PG'!U28</f>
        <v>0</v>
      </c>
      <c r="V44" s="79" t="n">
        <f aca="false">'PLR SUM INDEX INPUT PG'!V28</f>
        <v>0</v>
      </c>
      <c r="W44" s="79" t="n">
        <f aca="false">'PLR SUM INDEX INPUT PG'!W28</f>
        <v>0</v>
      </c>
      <c r="X44" s="79" t="n">
        <f aca="false">'PLR SUM INDEX INPUT PG'!X28</f>
        <v>0</v>
      </c>
      <c r="Y44" s="79" t="n">
        <f aca="false">'PLR SUM INDEX INPUT PG'!Y28</f>
        <v>0</v>
      </c>
      <c r="Z44" s="79" t="n">
        <f aca="false">'PLR SUM INDEX INPUT PG'!Z28</f>
        <v>0</v>
      </c>
      <c r="AA44" s="79" t="n">
        <f aca="false">'PLR SUM INDEX INPUT PG'!AA28</f>
        <v>-950955</v>
      </c>
    </row>
    <row r="45" customFormat="false" ht="11.25" hidden="false" customHeight="true" outlineLevel="0" collapsed="false">
      <c r="A45" s="79" t="s">
        <v>77</v>
      </c>
      <c r="C45" s="85" t="n">
        <f aca="false">'PLR SUM INDEX INPUT PG'!C29</f>
        <v>-31</v>
      </c>
      <c r="D45" s="85" t="n">
        <f aca="false">'PLR SUM INDEX INPUT PG'!D29</f>
        <v>-28</v>
      </c>
      <c r="E45" s="85" t="n">
        <f aca="false">'PLR SUM INDEX INPUT PG'!E29</f>
        <v>-30</v>
      </c>
      <c r="F45" s="85" t="n">
        <f aca="false">'PLR SUM INDEX INPUT PG'!F29</f>
        <v>0</v>
      </c>
      <c r="G45" s="85" t="n">
        <f aca="false">'PLR SUM INDEX INPUT PG'!G29</f>
        <v>0</v>
      </c>
      <c r="H45" s="85" t="n">
        <f aca="false">'PLR SUM INDEX INPUT PG'!H29</f>
        <v>0</v>
      </c>
      <c r="I45" s="85" t="n">
        <f aca="false">'PLR SUM INDEX INPUT PG'!I29</f>
        <v>0</v>
      </c>
      <c r="J45" s="85" t="n">
        <f aca="false">'PLR SUM INDEX INPUT PG'!J29</f>
        <v>0</v>
      </c>
      <c r="K45" s="85" t="n">
        <f aca="false">'PLR SUM INDEX INPUT PG'!K29</f>
        <v>0</v>
      </c>
      <c r="L45" s="85" t="n">
        <f aca="false">'PLR SUM INDEX INPUT PG'!L29</f>
        <v>0</v>
      </c>
      <c r="M45" s="85" t="n">
        <f aca="false">'PLR SUM INDEX INPUT PG'!M29</f>
        <v>0</v>
      </c>
      <c r="N45" s="85" t="n">
        <f aca="false">'PLR SUM INDEX INPUT PG'!N29</f>
        <v>0</v>
      </c>
      <c r="O45" s="85" t="n">
        <f aca="false">'PLR SUM INDEX INPUT PG'!O29</f>
        <v>0</v>
      </c>
      <c r="P45" s="85" t="n">
        <f aca="false">'PLR SUM INDEX INPUT PG'!P29</f>
        <v>0</v>
      </c>
      <c r="Q45" s="85" t="n">
        <f aca="false">'PLR SUM INDEX INPUT PG'!Q29</f>
        <v>0</v>
      </c>
      <c r="R45" s="85" t="n">
        <f aca="false">'PLR SUM INDEX INPUT PG'!R29</f>
        <v>0</v>
      </c>
      <c r="S45" s="85" t="n">
        <f aca="false">'PLR SUM INDEX INPUT PG'!S29</f>
        <v>0</v>
      </c>
      <c r="T45" s="85" t="n">
        <f aca="false">'PLR SUM INDEX INPUT PG'!T29</f>
        <v>0</v>
      </c>
      <c r="U45" s="85" t="n">
        <f aca="false">'PLR SUM INDEX INPUT PG'!U29</f>
        <v>0</v>
      </c>
      <c r="V45" s="85" t="n">
        <f aca="false">'PLR SUM INDEX INPUT PG'!V29</f>
        <v>0</v>
      </c>
      <c r="W45" s="85" t="n">
        <f aca="false">'PLR SUM INDEX INPUT PG'!W29</f>
        <v>0</v>
      </c>
      <c r="X45" s="85" t="n">
        <f aca="false">'PLR SUM INDEX INPUT PG'!X29</f>
        <v>0</v>
      </c>
      <c r="Y45" s="85" t="n">
        <f aca="false">'PLR SUM INDEX INPUT PG'!Y29</f>
        <v>0</v>
      </c>
      <c r="Z45" s="85" t="n">
        <f aca="false">'PLR SUM INDEX INPUT PG'!Z29</f>
        <v>0</v>
      </c>
      <c r="AA45" s="85" t="n">
        <f aca="false">'PLR SUM INDEX INPUT PG'!AA29</f>
        <v>-89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tru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78</v>
      </c>
    </row>
    <row r="2" customFormat="false" ht="12" hidden="false" customHeight="true" outlineLevel="0" collapsed="false">
      <c r="A2" s="90" t="str">
        <f aca="false">'PLR DET FIXED INPUT PG'!A2</f>
        <v>Valuation Date:  12/28/2001</v>
      </c>
    </row>
    <row r="3" customFormat="false" ht="12" hidden="false" customHeight="true" outlineLevel="0" collapsed="false">
      <c r="A3" s="90" t="str">
        <f aca="false">'PLR DET FIXED INPUT PG'!A3</f>
        <v>Prior Date:          12/27/2001</v>
      </c>
    </row>
    <row r="4" customFormat="false" ht="12" hidden="false" customHeight="true" outlineLevel="0" collapsed="false">
      <c r="A4" s="90" t="str">
        <f aca="false">'PLR DET FIXED INPUT PG'!A4</f>
        <v>As of:                  12/28/2001</v>
      </c>
    </row>
    <row r="6" customFormat="false" ht="12" hidden="false" customHeight="true" outlineLevel="0" collapsed="false">
      <c r="A6" s="91" t="str">
        <f aca="false">'PLR DET FIXED INPUT PG'!A6</f>
        <v>NYMEX</v>
      </c>
    </row>
    <row r="8" customFormat="false" ht="12" hidden="false" customHeight="true" outlineLevel="0" collapsed="false">
      <c r="A8" s="92" t="str">
        <f aca="false">'PLR DET FIXED INPUT PG'!A8</f>
        <v>Futures</v>
      </c>
      <c r="C8" s="93" t="str">
        <f aca="false">'PLR DET FIXED INPUT PG'!C8</f>
        <v>Jan-02</v>
      </c>
      <c r="D8" s="93" t="str">
        <f aca="false">'PLR DET FIXED INPUT PG'!D8</f>
        <v>Feb-02</v>
      </c>
      <c r="E8" s="93" t="str">
        <f aca="false">'PLR DET FIXED INPUT PG'!E8</f>
        <v>Mar-02</v>
      </c>
      <c r="F8" s="93" t="str">
        <f aca="false">'PLR DET FIXED INPUT PG'!F8</f>
        <v>Apr-02</v>
      </c>
      <c r="G8" s="93" t="str">
        <f aca="false">'PLR DET FIXED INPUT PG'!G8</f>
        <v>May-02</v>
      </c>
      <c r="H8" s="93" t="str">
        <f aca="false">'PLR DET FIXED INPUT PG'!H8</f>
        <v>Jun-02</v>
      </c>
      <c r="I8" s="93" t="str">
        <f aca="false">'PLR DET FIXED INPUT PG'!I8</f>
        <v>Jul-02</v>
      </c>
      <c r="J8" s="93" t="str">
        <f aca="false">'PLR DET FIXED INPUT PG'!J8</f>
        <v>Aug-02</v>
      </c>
      <c r="K8" s="93" t="str">
        <f aca="false">'PLR DET FIXED INPUT PG'!K8</f>
        <v>Sep-02</v>
      </c>
      <c r="L8" s="93" t="str">
        <f aca="false">'PLR DET FIXED INPUT PG'!L8</f>
        <v>Oct-02</v>
      </c>
      <c r="M8" s="93" t="str">
        <f aca="false">'PLR DET FIXED INPUT PG'!M8</f>
        <v>Nov-02</v>
      </c>
      <c r="N8" s="93" t="str">
        <f aca="false">'PLR DET FIXED INPUT PG'!N8</f>
        <v>Dec-02</v>
      </c>
      <c r="O8" s="93" t="str">
        <f aca="false">'PLR DET FIXED INPUT PG'!O8</f>
        <v>Jan-03</v>
      </c>
      <c r="P8" s="93" t="str">
        <f aca="false">'PLR DET FIXED INPUT PG'!P8</f>
        <v>Feb-03</v>
      </c>
      <c r="Q8" s="93" t="str">
        <f aca="false">'PLR DET FIXED INPUT PG'!Q8</f>
        <v>Mar-03</v>
      </c>
      <c r="R8" s="93" t="str">
        <f aca="false">'PLR DET FIXED INPUT PG'!R8</f>
        <v>Apr-03</v>
      </c>
      <c r="S8" s="93" t="str">
        <f aca="false">'PLR DET FIXED INPUT PG'!S8</f>
        <v>May-03</v>
      </c>
      <c r="T8" s="93" t="str">
        <f aca="false">'PLR DET FIXED INPUT PG'!T8</f>
        <v>Jun-03</v>
      </c>
      <c r="U8" s="93" t="str">
        <f aca="false">'PLR DET FIXED INPUT PG'!U8</f>
        <v>Jul-03</v>
      </c>
      <c r="V8" s="93" t="str">
        <f aca="false">'PLR DET FIXED INPUT PG'!V8</f>
        <v>Aug-03</v>
      </c>
      <c r="W8" s="93" t="str">
        <f aca="false">'PLR DET FIXED INPUT PG'!W8</f>
        <v>Sep-03</v>
      </c>
      <c r="X8" s="93" t="str">
        <f aca="false">'PLR DET FIXED INPUT PG'!X8</f>
        <v>Oct-03</v>
      </c>
      <c r="Y8" s="93" t="str">
        <f aca="false">'PLR DET FIXED INPUT PG'!Y8</f>
        <v>Nov-03</v>
      </c>
      <c r="Z8" s="93" t="str">
        <f aca="false">'PLR DET FIXED INPUT PG'!Z8</f>
        <v>Dec-03</v>
      </c>
      <c r="AA8" s="93" t="str">
        <f aca="false">'PLR DET FIXED INPUT PG'!AA8</f>
        <v>TOTAL</v>
      </c>
    </row>
    <row r="9" customFormat="false" ht="12" hidden="false" customHeight="true" outlineLevel="0" collapsed="false">
      <c r="A9" s="94" t="str">
        <f aca="false">'PLR DET FIXED INPUT PG'!A9</f>
        <v>Dth</v>
      </c>
    </row>
    <row r="10" customFormat="false" ht="11.25" hidden="false" customHeight="true" outlineLevel="0" collapsed="false">
      <c r="A10" s="95" t="str">
        <f aca="false">'PLR DET FIXED INPUT PG'!A10</f>
        <v>Today</v>
      </c>
      <c r="C10" s="96" t="n">
        <f aca="false">'PLR DET FIXED INPUT PG'!C10</f>
        <v>0</v>
      </c>
      <c r="D10" s="96" t="n">
        <f aca="false">'PLR DET FIXED INPUT PG'!D10</f>
        <v>0</v>
      </c>
      <c r="E10" s="96" t="n">
        <f aca="false">'PLR DET FIXED INPUT PG'!E10</f>
        <v>0</v>
      </c>
      <c r="F10" s="96" t="n">
        <f aca="false">'PLR DET FIXED INPUT PG'!F10</f>
        <v>0</v>
      </c>
      <c r="G10" s="96" t="n">
        <f aca="false">'PLR DET FIXED INPUT PG'!G10</f>
        <v>0</v>
      </c>
      <c r="H10" s="96" t="n">
        <f aca="false">'PLR DET FIXED INPUT PG'!H10</f>
        <v>0</v>
      </c>
      <c r="I10" s="96" t="n">
        <f aca="false">'PLR DET FIXED INPUT PG'!I10</f>
        <v>0</v>
      </c>
      <c r="J10" s="96" t="n">
        <f aca="false">'PLR DET FIXED INPUT PG'!J10</f>
        <v>0</v>
      </c>
      <c r="K10" s="96" t="n">
        <f aca="false">'PLR DET FIXED INPUT PG'!K10</f>
        <v>0</v>
      </c>
      <c r="L10" s="96" t="n">
        <f aca="false">'PLR DET FIXED INPUT PG'!L10</f>
        <v>0</v>
      </c>
      <c r="M10" s="96" t="n">
        <f aca="false">'PLR DET FIXED INPUT PG'!M10</f>
        <v>0</v>
      </c>
      <c r="N10" s="96" t="n">
        <f aca="false">'PLR DET FIXED INPUT PG'!N10</f>
        <v>0</v>
      </c>
      <c r="O10" s="96" t="n">
        <f aca="false">'PLR DET FIXED INPUT PG'!O10</f>
        <v>0</v>
      </c>
      <c r="P10" s="96" t="n">
        <f aca="false">'PLR DET FIXED INPUT PG'!P10</f>
        <v>0</v>
      </c>
      <c r="Q10" s="96" t="n">
        <f aca="false">'PLR DET FIXED INPUT PG'!Q10</f>
        <v>0</v>
      </c>
      <c r="R10" s="96" t="n">
        <f aca="false">'PLR DET FIXED INPUT PG'!R10</f>
        <v>0</v>
      </c>
      <c r="S10" s="96" t="n">
        <f aca="false">'PLR DET FIXED INPUT PG'!S10</f>
        <v>0</v>
      </c>
      <c r="T10" s="96" t="n">
        <f aca="false">'PLR DET FIXED INPUT PG'!T10</f>
        <v>0</v>
      </c>
      <c r="U10" s="96" t="n">
        <f aca="false">'PLR DET FIXED INPUT PG'!U10</f>
        <v>0</v>
      </c>
      <c r="V10" s="96" t="n">
        <f aca="false">'PLR DET FIXED INPUT PG'!V10</f>
        <v>0</v>
      </c>
      <c r="W10" s="96" t="n">
        <f aca="false">'PLR DET FIXED INPUT PG'!W10</f>
        <v>0</v>
      </c>
      <c r="X10" s="96" t="n">
        <f aca="false">'PLR DET FIXED INPUT PG'!X10</f>
        <v>0</v>
      </c>
      <c r="Y10" s="96" t="n">
        <f aca="false">'PLR DET FIXED INPUT PG'!Y10</f>
        <v>0</v>
      </c>
      <c r="Z10" s="96" t="n">
        <f aca="false">'PLR DET FIXED INPUT PG'!Z10</f>
        <v>0</v>
      </c>
      <c r="AA10" s="96" t="n">
        <f aca="false">'PLR DET FIXED INPUT PG'!AA10</f>
        <v>0</v>
      </c>
    </row>
    <row r="11" customFormat="false" ht="11.25" hidden="false" customHeight="true" outlineLevel="0" collapsed="false">
      <c r="A11" s="95" t="str">
        <f aca="false">'PLR DET FIXED INPUT PG'!A11</f>
        <v>Prior Day</v>
      </c>
      <c r="C11" s="96" t="n">
        <f aca="false">'PLR DET FIXED INPUT PG'!C11</f>
        <v>0</v>
      </c>
      <c r="D11" s="96" t="n">
        <f aca="false">'PLR DET FIXED INPUT PG'!D11</f>
        <v>0</v>
      </c>
      <c r="E11" s="96" t="n">
        <f aca="false">'PLR DET FIXED INPUT PG'!E11</f>
        <v>0</v>
      </c>
      <c r="F11" s="96" t="n">
        <f aca="false">'PLR DET FIXED INPUT PG'!F11</f>
        <v>0</v>
      </c>
      <c r="G11" s="96" t="n">
        <f aca="false">'PLR DET FIXED INPUT PG'!G11</f>
        <v>0</v>
      </c>
      <c r="H11" s="96" t="n">
        <f aca="false">'PLR DET FIXED INPUT PG'!H11</f>
        <v>0</v>
      </c>
      <c r="I11" s="96" t="n">
        <f aca="false">'PLR DET FIXED INPUT PG'!I11</f>
        <v>0</v>
      </c>
      <c r="J11" s="96" t="n">
        <f aca="false">'PLR DET FIXED INPUT PG'!J11</f>
        <v>0</v>
      </c>
      <c r="K11" s="96" t="n">
        <f aca="false">'PLR DET FIXED INPUT PG'!K11</f>
        <v>0</v>
      </c>
      <c r="L11" s="96" t="n">
        <f aca="false">'PLR DET FIXED INPUT PG'!L11</f>
        <v>0</v>
      </c>
      <c r="M11" s="96" t="n">
        <f aca="false">'PLR DET FIXED INPUT PG'!M11</f>
        <v>0</v>
      </c>
      <c r="N11" s="96" t="n">
        <f aca="false">'PLR DET FIXED INPUT PG'!N11</f>
        <v>0</v>
      </c>
      <c r="O11" s="96" t="n">
        <f aca="false">'PLR DET FIXED INPUT PG'!O11</f>
        <v>0</v>
      </c>
      <c r="P11" s="96" t="n">
        <f aca="false">'PLR DET FIXED INPUT PG'!P11</f>
        <v>0</v>
      </c>
      <c r="Q11" s="96" t="n">
        <f aca="false">'PLR DET FIXED INPUT PG'!Q11</f>
        <v>0</v>
      </c>
      <c r="R11" s="96" t="n">
        <f aca="false">'PLR DET FIXED INPUT PG'!R11</f>
        <v>0</v>
      </c>
      <c r="S11" s="96" t="n">
        <f aca="false">'PLR DET FIXED INPUT PG'!S11</f>
        <v>0</v>
      </c>
      <c r="T11" s="96" t="n">
        <f aca="false">'PLR DET FIXED INPUT PG'!T11</f>
        <v>0</v>
      </c>
      <c r="U11" s="96" t="n">
        <f aca="false">'PLR DET FIXED INPUT PG'!U11</f>
        <v>0</v>
      </c>
      <c r="V11" s="96" t="n">
        <f aca="false">'PLR DET FIXED INPUT PG'!V11</f>
        <v>0</v>
      </c>
      <c r="W11" s="96" t="n">
        <f aca="false">'PLR DET FIXED INPUT PG'!W11</f>
        <v>0</v>
      </c>
      <c r="X11" s="96" t="n">
        <f aca="false">'PLR DET FIXED INPUT PG'!X11</f>
        <v>0</v>
      </c>
      <c r="Y11" s="96" t="n">
        <f aca="false">'PLR DET FIXED INPUT PG'!Y11</f>
        <v>0</v>
      </c>
      <c r="Z11" s="96" t="n">
        <f aca="false">'PLR DET FIXED INPUT PG'!Z11</f>
        <v>0</v>
      </c>
      <c r="AA11" s="96" t="n">
        <f aca="false">'PLR DET FIXED INPUT PG'!AA11</f>
        <v>0</v>
      </c>
    </row>
    <row r="12" customFormat="false" ht="11.25" hidden="false" customHeight="true" outlineLevel="0" collapsed="false">
      <c r="A12" s="95" t="str">
        <f aca="false">'PLR DET FIXED INPUT PG'!A12</f>
        <v>Delta</v>
      </c>
      <c r="C12" s="97" t="n">
        <f aca="false">'PLR DET FIXED INPUT PG'!C12</f>
        <v>0</v>
      </c>
      <c r="D12" s="97" t="n">
        <f aca="false">'PLR DET FIXED INPUT PG'!D12</f>
        <v>0</v>
      </c>
      <c r="E12" s="97" t="n">
        <f aca="false">'PLR DET FIXED INPUT PG'!E12</f>
        <v>0</v>
      </c>
      <c r="F12" s="97" t="n">
        <f aca="false">'PLR DET FIXED INPUT PG'!F12</f>
        <v>0</v>
      </c>
      <c r="G12" s="97" t="n">
        <f aca="false">'PLR DET FIXED INPUT PG'!G12</f>
        <v>0</v>
      </c>
      <c r="H12" s="97" t="n">
        <f aca="false">'PLR DET FIXED INPUT PG'!H12</f>
        <v>0</v>
      </c>
      <c r="I12" s="97" t="n">
        <f aca="false">'PLR DET FIXED INPUT PG'!I12</f>
        <v>0</v>
      </c>
      <c r="J12" s="97" t="n">
        <f aca="false">'PLR DET FIXED INPUT PG'!J12</f>
        <v>0</v>
      </c>
      <c r="K12" s="97" t="n">
        <f aca="false">'PLR DET FIXED INPUT PG'!K12</f>
        <v>0</v>
      </c>
      <c r="L12" s="97" t="n">
        <f aca="false">'PLR DET FIXED INPUT PG'!L12</f>
        <v>0</v>
      </c>
      <c r="M12" s="97" t="n">
        <f aca="false">'PLR DET FIXED INPUT PG'!M12</f>
        <v>0</v>
      </c>
      <c r="N12" s="97" t="n">
        <f aca="false">'PLR DET FIXED INPUT PG'!N12</f>
        <v>0</v>
      </c>
      <c r="O12" s="97" t="n">
        <f aca="false">'PLR DET FIXED INPUT PG'!O12</f>
        <v>0</v>
      </c>
      <c r="P12" s="97" t="n">
        <f aca="false">'PLR DET FIXED INPUT PG'!P12</f>
        <v>0</v>
      </c>
      <c r="Q12" s="97" t="n">
        <f aca="false">'PLR DET FIXED INPUT PG'!Q12</f>
        <v>0</v>
      </c>
      <c r="R12" s="97" t="n">
        <f aca="false">'PLR DET FIXED INPUT PG'!R12</f>
        <v>0</v>
      </c>
      <c r="S12" s="97" t="n">
        <f aca="false">'PLR DET FIXED INPUT PG'!S12</f>
        <v>0</v>
      </c>
      <c r="T12" s="97" t="n">
        <f aca="false">'PLR DET FIXED INPUT PG'!T12</f>
        <v>0</v>
      </c>
      <c r="U12" s="97" t="n">
        <f aca="false">'PLR DET FIXED INPUT PG'!U12</f>
        <v>0</v>
      </c>
      <c r="V12" s="97" t="n">
        <f aca="false">'PLR DET FIXED INPUT PG'!V12</f>
        <v>0</v>
      </c>
      <c r="W12" s="97" t="n">
        <f aca="false">'PLR DET FIXED INPUT PG'!W12</f>
        <v>0</v>
      </c>
      <c r="X12" s="97" t="n">
        <f aca="false">'PLR DET FIXED INPUT PG'!X12</f>
        <v>0</v>
      </c>
      <c r="Y12" s="97" t="n">
        <f aca="false">'PLR DET FIXED INPUT PG'!Y12</f>
        <v>0</v>
      </c>
      <c r="Z12" s="97" t="n">
        <f aca="false">'PLR DET FIXED INPUT PG'!Z12</f>
        <v>0</v>
      </c>
      <c r="AA12" s="97" t="n">
        <f aca="false">'PLR DET FIXED INPUT PG'!AA12</f>
        <v>0</v>
      </c>
    </row>
    <row r="14" customFormat="false" ht="12" hidden="false" customHeight="true" outlineLevel="0" collapsed="false">
      <c r="A14" s="94" t="str">
        <f aca="false">'PLR DET FIXED INPUT PG'!A14</f>
        <v>Curve Comparison</v>
      </c>
    </row>
    <row r="15" customFormat="false" ht="11.25" hidden="false" customHeight="true" outlineLevel="0" collapsed="false">
      <c r="A15" s="95" t="str">
        <f aca="false">'PLR DET FIXED INPUT PG'!A15</f>
        <v>Today</v>
      </c>
      <c r="C15" s="98" t="n">
        <f aca="false">'PLR DET FIXED INPUT PG'!C15</f>
        <v>2.56</v>
      </c>
      <c r="D15" s="98" t="n">
        <f aca="false">'PLR DET FIXED INPUT PG'!D15</f>
        <v>2.77</v>
      </c>
      <c r="E15" s="98" t="n">
        <f aca="false">'PLR DET FIXED INPUT PG'!E15</f>
        <v>2.75</v>
      </c>
      <c r="F15" s="98" t="n">
        <f aca="false">'PLR DET FIXED INPUT PG'!F15</f>
        <v>2.72</v>
      </c>
      <c r="G15" s="98" t="n">
        <f aca="false">'PLR DET FIXED INPUT PG'!G15</f>
        <v>2.77</v>
      </c>
      <c r="H15" s="98" t="n">
        <f aca="false">'PLR DET FIXED INPUT PG'!H15</f>
        <v>2.82</v>
      </c>
      <c r="I15" s="98" t="n">
        <f aca="false">'PLR DET FIXED INPUT PG'!I15</f>
        <v>2.87</v>
      </c>
      <c r="J15" s="98" t="n">
        <f aca="false">'PLR DET FIXED INPUT PG'!J15</f>
        <v>2.92</v>
      </c>
      <c r="K15" s="98" t="n">
        <f aca="false">'PLR DET FIXED INPUT PG'!K15</f>
        <v>2.92</v>
      </c>
      <c r="L15" s="98" t="n">
        <f aca="false">'PLR DET FIXED INPUT PG'!L15</f>
        <v>2.95</v>
      </c>
      <c r="M15" s="98" t="n">
        <f aca="false">'PLR DET FIXED INPUT PG'!M15</f>
        <v>3.14</v>
      </c>
      <c r="N15" s="98" t="n">
        <f aca="false">'PLR DET FIXED INPUT PG'!N15</f>
        <v>3.32</v>
      </c>
      <c r="O15" s="98" t="n">
        <f aca="false">'PLR DET FIXED INPUT PG'!O15</f>
        <v>3.41</v>
      </c>
      <c r="P15" s="98" t="n">
        <f aca="false">'PLR DET FIXED INPUT PG'!P15</f>
        <v>3.34</v>
      </c>
      <c r="Q15" s="98" t="n">
        <f aca="false">'PLR DET FIXED INPUT PG'!Q15</f>
        <v>3.27</v>
      </c>
      <c r="R15" s="98" t="n">
        <f aca="false">'PLR DET FIXED INPUT PG'!R15</f>
        <v>3.12</v>
      </c>
      <c r="S15" s="98" t="n">
        <f aca="false">'PLR DET FIXED INPUT PG'!S15</f>
        <v>3.12</v>
      </c>
      <c r="T15" s="98" t="n">
        <f aca="false">'PLR DET FIXED INPUT PG'!T15</f>
        <v>3.15</v>
      </c>
      <c r="U15" s="98" t="n">
        <f aca="false">'PLR DET FIXED INPUT PG'!U15</f>
        <v>3.19</v>
      </c>
      <c r="V15" s="98" t="n">
        <f aca="false">'PLR DET FIXED INPUT PG'!V15</f>
        <v>3.23</v>
      </c>
      <c r="W15" s="98" t="n">
        <f aca="false">'PLR DET FIXED INPUT PG'!W15</f>
        <v>3.22</v>
      </c>
      <c r="X15" s="98" t="n">
        <f aca="false">'PLR DET FIXED INPUT PG'!X15</f>
        <v>3.26</v>
      </c>
      <c r="Y15" s="98" t="n">
        <f aca="false">'PLR DET FIXED INPUT PG'!Y15</f>
        <v>3.4</v>
      </c>
      <c r="Z15" s="98" t="n">
        <f aca="false">'PLR DET FIXED INPUT PG'!Z15</f>
        <v>3.55</v>
      </c>
      <c r="AA15" s="98"/>
    </row>
    <row r="16" customFormat="false" ht="11.25" hidden="false" customHeight="true" outlineLevel="0" collapsed="false">
      <c r="A16" s="95" t="str">
        <f aca="false">'PLR DET FIXED INPUT PG'!A16</f>
        <v>Prior Day</v>
      </c>
      <c r="C16" s="98" t="n">
        <f aca="false">'PLR DET FIXED INPUT PG'!C16</f>
        <v>2.56</v>
      </c>
      <c r="D16" s="98" t="n">
        <f aca="false">'PLR DET FIXED INPUT PG'!D16</f>
        <v>2.62</v>
      </c>
      <c r="E16" s="98" t="n">
        <f aca="false">'PLR DET FIXED INPUT PG'!E16</f>
        <v>2.63</v>
      </c>
      <c r="F16" s="98" t="n">
        <f aca="false">'PLR DET FIXED INPUT PG'!F16</f>
        <v>2.63</v>
      </c>
      <c r="G16" s="98" t="n">
        <f aca="false">'PLR DET FIXED INPUT PG'!G16</f>
        <v>2.68</v>
      </c>
      <c r="H16" s="98" t="n">
        <f aca="false">'PLR DET FIXED INPUT PG'!H16</f>
        <v>2.74</v>
      </c>
      <c r="I16" s="98" t="n">
        <f aca="false">'PLR DET FIXED INPUT PG'!I16</f>
        <v>2.79</v>
      </c>
      <c r="J16" s="98" t="n">
        <f aca="false">'PLR DET FIXED INPUT PG'!J16</f>
        <v>2.83</v>
      </c>
      <c r="K16" s="98" t="n">
        <f aca="false">'PLR DET FIXED INPUT PG'!K16</f>
        <v>2.84</v>
      </c>
      <c r="L16" s="98" t="n">
        <f aca="false">'PLR DET FIXED INPUT PG'!L16</f>
        <v>2.88</v>
      </c>
      <c r="M16" s="98" t="n">
        <f aca="false">'PLR DET FIXED INPUT PG'!M16</f>
        <v>3.07</v>
      </c>
      <c r="N16" s="98" t="n">
        <f aca="false">'PLR DET FIXED INPUT PG'!N16</f>
        <v>3.26</v>
      </c>
      <c r="O16" s="98" t="n">
        <f aca="false">'PLR DET FIXED INPUT PG'!O16</f>
        <v>3.35</v>
      </c>
      <c r="P16" s="98" t="n">
        <f aca="false">'PLR DET FIXED INPUT PG'!P16</f>
        <v>3.29</v>
      </c>
      <c r="Q16" s="98" t="n">
        <f aca="false">'PLR DET FIXED INPUT PG'!Q16</f>
        <v>3.22</v>
      </c>
      <c r="R16" s="98" t="n">
        <f aca="false">'PLR DET FIXED INPUT PG'!R16</f>
        <v>3.06</v>
      </c>
      <c r="S16" s="98" t="n">
        <f aca="false">'PLR DET FIXED INPUT PG'!S16</f>
        <v>3.06</v>
      </c>
      <c r="T16" s="98" t="n">
        <f aca="false">'PLR DET FIXED INPUT PG'!T16</f>
        <v>3.1</v>
      </c>
      <c r="U16" s="98" t="n">
        <f aca="false">'PLR DET FIXED INPUT PG'!U16</f>
        <v>3.13</v>
      </c>
      <c r="V16" s="98" t="n">
        <f aca="false">'PLR DET FIXED INPUT PG'!V16</f>
        <v>3.18</v>
      </c>
      <c r="W16" s="98" t="n">
        <f aca="false">'PLR DET FIXED INPUT PG'!W16</f>
        <v>3.17</v>
      </c>
      <c r="X16" s="98" t="n">
        <f aca="false">'PLR DET FIXED INPUT PG'!X16</f>
        <v>3.21</v>
      </c>
      <c r="Y16" s="98" t="n">
        <f aca="false">'PLR DET FIXED INPUT PG'!Y16</f>
        <v>3.35</v>
      </c>
      <c r="Z16" s="98" t="n">
        <f aca="false">'PLR DET FIXED INPUT PG'!Z16</f>
        <v>3.5</v>
      </c>
      <c r="AA16" s="98"/>
    </row>
    <row r="17" customFormat="false" ht="11.25" hidden="false" customHeight="true" outlineLevel="0" collapsed="false">
      <c r="A17" s="95" t="str">
        <f aca="false">'PLR DET FIXED INPUT PG'!A17</f>
        <v>Delta</v>
      </c>
      <c r="C17" s="99" t="n">
        <f aca="false">'PLR DET FIXED INPUT PG'!C17</f>
        <v>0</v>
      </c>
      <c r="D17" s="99" t="n">
        <f aca="false">'PLR DET FIXED INPUT PG'!D17</f>
        <v>0.15</v>
      </c>
      <c r="E17" s="99" t="n">
        <f aca="false">'PLR DET FIXED INPUT PG'!E17</f>
        <v>0.12</v>
      </c>
      <c r="F17" s="99" t="n">
        <f aca="false">'PLR DET FIXED INPUT PG'!F17</f>
        <v>0.0900000000000003</v>
      </c>
      <c r="G17" s="99" t="n">
        <f aca="false">'PLR DET FIXED INPUT PG'!G17</f>
        <v>0.0899999999999999</v>
      </c>
      <c r="H17" s="99" t="n">
        <f aca="false">'PLR DET FIXED INPUT PG'!H17</f>
        <v>0.0799999999999996</v>
      </c>
      <c r="I17" s="99" t="n">
        <f aca="false">'PLR DET FIXED INPUT PG'!I17</f>
        <v>0.0800000000000001</v>
      </c>
      <c r="J17" s="99" t="n">
        <f aca="false">'PLR DET FIXED INPUT PG'!J17</f>
        <v>0.0899999999999999</v>
      </c>
      <c r="K17" s="99" t="n">
        <f aca="false">'PLR DET FIXED INPUT PG'!K17</f>
        <v>0.0800000000000001</v>
      </c>
      <c r="L17" s="99" t="n">
        <f aca="false">'PLR DET FIXED INPUT PG'!L17</f>
        <v>0.0700000000000003</v>
      </c>
      <c r="M17" s="99" t="n">
        <f aca="false">'PLR DET FIXED INPUT PG'!M17</f>
        <v>0.0700000000000003</v>
      </c>
      <c r="N17" s="99" t="n">
        <f aca="false">'PLR DET FIXED INPUT PG'!N17</f>
        <v>0.0600000000000001</v>
      </c>
      <c r="O17" s="99" t="n">
        <f aca="false">'PLR DET FIXED INPUT PG'!O17</f>
        <v>0.0600000000000001</v>
      </c>
      <c r="P17" s="99" t="n">
        <f aca="false">'PLR DET FIXED INPUT PG'!P17</f>
        <v>0.0499999999999998</v>
      </c>
      <c r="Q17" s="99" t="n">
        <f aca="false">'PLR DET FIXED INPUT PG'!Q17</f>
        <v>0.0499999999999998</v>
      </c>
      <c r="R17" s="99" t="n">
        <f aca="false">'PLR DET FIXED INPUT PG'!R17</f>
        <v>0.0600000000000001</v>
      </c>
      <c r="S17" s="99" t="n">
        <f aca="false">'PLR DET FIXED INPUT PG'!S17</f>
        <v>0.0600000000000001</v>
      </c>
      <c r="T17" s="99" t="n">
        <f aca="false">'PLR DET FIXED INPUT PG'!T17</f>
        <v>0.0499999999999998</v>
      </c>
      <c r="U17" s="99" t="n">
        <f aca="false">'PLR DET FIXED INPUT PG'!U17</f>
        <v>0.0600000000000001</v>
      </c>
      <c r="V17" s="99" t="n">
        <f aca="false">'PLR DET FIXED INPUT PG'!V17</f>
        <v>0.0499999999999998</v>
      </c>
      <c r="W17" s="99" t="n">
        <f aca="false">'PLR DET FIXED INPUT PG'!W17</f>
        <v>0.0500000000000003</v>
      </c>
      <c r="X17" s="99" t="n">
        <f aca="false">'PLR DET FIXED INPUT PG'!X17</f>
        <v>0.0499999999999998</v>
      </c>
      <c r="Y17" s="99" t="n">
        <f aca="false">'PLR DET FIXED INPUT PG'!Y17</f>
        <v>0.0499999999999998</v>
      </c>
      <c r="Z17" s="99" t="n">
        <f aca="false">'PLR DET FIXED INPUT PG'!Z17</f>
        <v>0.0499999999999998</v>
      </c>
      <c r="AA17" s="98"/>
    </row>
    <row r="19" customFormat="false" ht="12" hidden="false" customHeight="true" outlineLevel="0" collapsed="false">
      <c r="A19" s="94" t="str">
        <f aca="false">'PLR DET FIXED INPUT PG'!A19</f>
        <v>Mark-To-Market</v>
      </c>
    </row>
    <row r="20" customFormat="false" ht="11.25" hidden="false" customHeight="true" outlineLevel="0" collapsed="false">
      <c r="A20" s="95" t="str">
        <f aca="false">'PLR DET FIXED INPUT PG'!A20</f>
        <v>Today's MTM</v>
      </c>
      <c r="C20" s="96" t="n">
        <f aca="false">'PLR DET FIXED INPUT PG'!C20</f>
        <v>0</v>
      </c>
      <c r="D20" s="96" t="n">
        <f aca="false">'PLR DET FIXED INPUT PG'!D20</f>
        <v>0</v>
      </c>
      <c r="E20" s="100" t="n">
        <f aca="false">'PLR DET FIXED INPUT PG'!E20</f>
        <v>0</v>
      </c>
      <c r="F20" s="96" t="n">
        <f aca="false">'PLR DET FIXED INPUT PG'!F20</f>
        <v>0</v>
      </c>
      <c r="G20" s="96" t="n">
        <f aca="false">'PLR DET FIXED INPUT PG'!G20</f>
        <v>0</v>
      </c>
      <c r="H20" s="96" t="n">
        <f aca="false">'PLR DET FIXED INPUT PG'!H20</f>
        <v>0</v>
      </c>
      <c r="I20" s="96" t="n">
        <f aca="false">'PLR DET FIXED INPUT PG'!I20</f>
        <v>0</v>
      </c>
      <c r="J20" s="96" t="n">
        <f aca="false">'PLR DET FIXED INPUT PG'!J20</f>
        <v>0</v>
      </c>
      <c r="K20" s="96" t="n">
        <f aca="false">'PLR DET FIXED INPUT PG'!K20</f>
        <v>0</v>
      </c>
      <c r="L20" s="96" t="n">
        <f aca="false">'PLR DET FIXED INPUT PG'!L20</f>
        <v>0</v>
      </c>
      <c r="M20" s="96" t="n">
        <f aca="false">'PLR DET FIXED INPUT PG'!M20</f>
        <v>0</v>
      </c>
      <c r="N20" s="96" t="n">
        <f aca="false">'PLR DET FIXED INPUT PG'!N20</f>
        <v>0</v>
      </c>
      <c r="O20" s="96" t="n">
        <f aca="false">'PLR DET FIXED INPUT PG'!O20</f>
        <v>0</v>
      </c>
      <c r="P20" s="96" t="n">
        <f aca="false">'PLR DET FIXED INPUT PG'!P20</f>
        <v>0</v>
      </c>
      <c r="Q20" s="96" t="n">
        <f aca="false">'PLR DET FIXED INPUT PG'!Q20</f>
        <v>0</v>
      </c>
      <c r="R20" s="96" t="n">
        <f aca="false">'PLR DET FIXED INPUT PG'!R20</f>
        <v>0</v>
      </c>
      <c r="S20" s="96" t="n">
        <f aca="false">'PLR DET FIXED INPUT PG'!S20</f>
        <v>0</v>
      </c>
      <c r="T20" s="96" t="n">
        <f aca="false">'PLR DET FIXED INPUT PG'!T20</f>
        <v>0</v>
      </c>
      <c r="U20" s="96" t="n">
        <f aca="false">'PLR DET FIXED INPUT PG'!U20</f>
        <v>0</v>
      </c>
      <c r="V20" s="96" t="n">
        <f aca="false">'PLR DET FIXED INPUT PG'!V20</f>
        <v>0</v>
      </c>
      <c r="W20" s="96" t="n">
        <f aca="false">'PLR DET FIXED INPUT PG'!W20</f>
        <v>0</v>
      </c>
      <c r="X20" s="96" t="n">
        <f aca="false">'PLR DET FIXED INPUT PG'!X20</f>
        <v>0</v>
      </c>
      <c r="Y20" s="96" t="n">
        <f aca="false">'PLR DET FIXED INPUT PG'!Y20</f>
        <v>0</v>
      </c>
      <c r="Z20" s="96" t="n">
        <f aca="false">'PLR DET FIXED INPUT PG'!Z20</f>
        <v>0</v>
      </c>
      <c r="AA20" s="96" t="n">
        <f aca="false">'PLR DET FIXED INPUT PG'!AA20</f>
        <v>0</v>
      </c>
    </row>
    <row r="21" customFormat="false" ht="11.25" hidden="false" customHeight="true" outlineLevel="0" collapsed="false">
      <c r="A21" s="95" t="str">
        <f aca="false">'PLR DET FIXED INPUT PG'!A21</f>
        <v>Prior Day MTM</v>
      </c>
      <c r="C21" s="96" t="n">
        <f aca="false">'PLR DET FIXED INPUT PG'!C21</f>
        <v>0</v>
      </c>
      <c r="D21" s="96" t="n">
        <f aca="false">'PLR DET FIXED INPUT PG'!D21</f>
        <v>0</v>
      </c>
      <c r="E21" s="96" t="n">
        <f aca="false">'PLR DET FIXED INPUT PG'!E21</f>
        <v>0</v>
      </c>
      <c r="F21" s="96" t="n">
        <f aca="false">'PLR DET FIXED INPUT PG'!F21</f>
        <v>0</v>
      </c>
      <c r="G21" s="96" t="n">
        <f aca="false">'PLR DET FIXED INPUT PG'!G21</f>
        <v>0</v>
      </c>
      <c r="H21" s="96" t="n">
        <f aca="false">'PLR DET FIXED INPUT PG'!H21</f>
        <v>0</v>
      </c>
      <c r="I21" s="96" t="n">
        <f aca="false">'PLR DET FIXED INPUT PG'!I21</f>
        <v>0</v>
      </c>
      <c r="J21" s="96" t="n">
        <f aca="false">'PLR DET FIXED INPUT PG'!J21</f>
        <v>0</v>
      </c>
      <c r="K21" s="96" t="n">
        <f aca="false">'PLR DET FIXED INPUT PG'!K21</f>
        <v>0</v>
      </c>
      <c r="L21" s="96" t="n">
        <f aca="false">'PLR DET FIXED INPUT PG'!L21</f>
        <v>0</v>
      </c>
      <c r="M21" s="96" t="n">
        <f aca="false">'PLR DET FIXED INPUT PG'!M21</f>
        <v>0</v>
      </c>
      <c r="N21" s="96" t="n">
        <f aca="false">'PLR DET FIXED INPUT PG'!N21</f>
        <v>0</v>
      </c>
      <c r="O21" s="96" t="n">
        <f aca="false">'PLR DET FIXED INPUT PG'!O21</f>
        <v>0</v>
      </c>
      <c r="P21" s="96" t="n">
        <f aca="false">'PLR DET FIXED INPUT PG'!P21</f>
        <v>0</v>
      </c>
      <c r="Q21" s="96" t="n">
        <f aca="false">'PLR DET FIXED INPUT PG'!Q21</f>
        <v>0</v>
      </c>
      <c r="R21" s="96" t="n">
        <f aca="false">'PLR DET FIXED INPUT PG'!R21</f>
        <v>0</v>
      </c>
      <c r="S21" s="96" t="n">
        <f aca="false">'PLR DET FIXED INPUT PG'!S21</f>
        <v>0</v>
      </c>
      <c r="T21" s="96" t="n">
        <f aca="false">'PLR DET FIXED INPUT PG'!T21</f>
        <v>0</v>
      </c>
      <c r="U21" s="96" t="n">
        <f aca="false">'PLR DET FIXED INPUT PG'!U21</f>
        <v>0</v>
      </c>
      <c r="V21" s="96" t="n">
        <f aca="false">'PLR DET FIXED INPUT PG'!V21</f>
        <v>0</v>
      </c>
      <c r="W21" s="96" t="n">
        <f aca="false">'PLR DET FIXED INPUT PG'!W21</f>
        <v>0</v>
      </c>
      <c r="X21" s="96" t="n">
        <f aca="false">'PLR DET FIXED INPUT PG'!X21</f>
        <v>0</v>
      </c>
      <c r="Y21" s="96" t="n">
        <f aca="false">'PLR DET FIXED INPUT PG'!Y21</f>
        <v>0</v>
      </c>
      <c r="Z21" s="96" t="n">
        <f aca="false">'PLR DET FIXED INPUT PG'!Z21</f>
        <v>0</v>
      </c>
      <c r="AA21" s="96" t="n">
        <f aca="false">'PLR DET FIXED INPUT PG'!AA21</f>
        <v>0</v>
      </c>
    </row>
    <row r="22" customFormat="false" ht="11.25" hidden="false" customHeight="true" outlineLevel="0" collapsed="false">
      <c r="A22" s="95" t="str">
        <f aca="false">'PLR DET FIXED INPUT PG'!A22</f>
        <v>Delta</v>
      </c>
      <c r="C22" s="97" t="n">
        <f aca="false">'PLR DET FIXED INPUT PG'!C22</f>
        <v>0</v>
      </c>
      <c r="D22" s="97" t="n">
        <f aca="false">'PLR DET FIXED INPUT PG'!D22</f>
        <v>0</v>
      </c>
      <c r="E22" s="97" t="n">
        <f aca="false">'PLR DET FIXED INPUT PG'!E22</f>
        <v>0</v>
      </c>
      <c r="F22" s="97" t="n">
        <f aca="false">'PLR DET FIXED INPUT PG'!F22</f>
        <v>0</v>
      </c>
      <c r="G22" s="97" t="n">
        <f aca="false">'PLR DET FIXED INPUT PG'!G22</f>
        <v>0</v>
      </c>
      <c r="H22" s="97" t="n">
        <f aca="false">'PLR DET FIXED INPUT PG'!H22</f>
        <v>0</v>
      </c>
      <c r="I22" s="97" t="n">
        <f aca="false">'PLR DET FIXED INPUT PG'!I22</f>
        <v>0</v>
      </c>
      <c r="J22" s="97" t="n">
        <f aca="false">'PLR DET FIXED INPUT PG'!J22</f>
        <v>0</v>
      </c>
      <c r="K22" s="97" t="n">
        <f aca="false">'PLR DET FIXED INPUT PG'!K22</f>
        <v>0</v>
      </c>
      <c r="L22" s="97" t="n">
        <f aca="false">'PLR DET FIXED INPUT PG'!L22</f>
        <v>0</v>
      </c>
      <c r="M22" s="97" t="n">
        <f aca="false">'PLR DET FIXED INPUT PG'!M22</f>
        <v>0</v>
      </c>
      <c r="N22" s="97" t="n">
        <f aca="false">'PLR DET FIXED INPUT PG'!N22</f>
        <v>0</v>
      </c>
      <c r="O22" s="97" t="n">
        <f aca="false">'PLR DET FIXED INPUT PG'!O22</f>
        <v>0</v>
      </c>
      <c r="P22" s="97" t="n">
        <f aca="false">'PLR DET FIXED INPUT PG'!P22</f>
        <v>0</v>
      </c>
      <c r="Q22" s="97" t="n">
        <f aca="false">'PLR DET FIXED INPUT PG'!Q22</f>
        <v>0</v>
      </c>
      <c r="R22" s="97" t="n">
        <f aca="false">'PLR DET FIXED INPUT PG'!R22</f>
        <v>0</v>
      </c>
      <c r="S22" s="97" t="n">
        <f aca="false">'PLR DET FIXED INPUT PG'!S22</f>
        <v>0</v>
      </c>
      <c r="T22" s="97" t="n">
        <f aca="false">'PLR DET FIXED INPUT PG'!T22</f>
        <v>0</v>
      </c>
      <c r="U22" s="97" t="n">
        <f aca="false">'PLR DET FIXED INPUT PG'!U22</f>
        <v>0</v>
      </c>
      <c r="V22" s="97" t="n">
        <f aca="false">'PLR DET FIXED INPUT PG'!V22</f>
        <v>0</v>
      </c>
      <c r="W22" s="97" t="n">
        <f aca="false">'PLR DET FIXED INPUT PG'!W22</f>
        <v>0</v>
      </c>
      <c r="X22" s="97" t="n">
        <f aca="false">'PLR DET FIXED INPUT PG'!X22</f>
        <v>0</v>
      </c>
      <c r="Y22" s="97" t="n">
        <f aca="false">'PLR DET FIXED INPUT PG'!Y22</f>
        <v>0</v>
      </c>
      <c r="Z22" s="97" t="n">
        <f aca="false">'PLR DET FIXED INPUT PG'!Z22</f>
        <v>0</v>
      </c>
      <c r="AA22" s="97" t="n">
        <f aca="false">'PLR DET FIXED INPUT PG'!AA22</f>
        <v>0</v>
      </c>
    </row>
    <row r="24" customFormat="false" ht="12" hidden="false" customHeight="true" outlineLevel="0" collapsed="false">
      <c r="A24" s="91" t="str">
        <f aca="false">'PLR DET FIXED INPUT PG'!A24</f>
        <v>AECO</v>
      </c>
    </row>
    <row r="26" customFormat="false" ht="12" hidden="false" customHeight="true" outlineLevel="0" collapsed="false">
      <c r="A26" s="92" t="str">
        <f aca="false">'PLR DET FIXED INPUT PG'!A26</f>
        <v>Physical Transactions</v>
      </c>
      <c r="C26" s="93" t="str">
        <f aca="false">'PLR DET FIXED INPUT PG'!C26</f>
        <v>Jan-02</v>
      </c>
      <c r="D26" s="93" t="str">
        <f aca="false">'PLR DET FIXED INPUT PG'!D26</f>
        <v>Feb-02</v>
      </c>
      <c r="E26" s="93" t="str">
        <f aca="false">'PLR DET FIXED INPUT PG'!E26</f>
        <v>Mar-02</v>
      </c>
      <c r="F26" s="93" t="str">
        <f aca="false">'PLR DET FIXED INPUT PG'!F26</f>
        <v>Apr-02</v>
      </c>
      <c r="G26" s="93" t="str">
        <f aca="false">'PLR DET FIXED INPUT PG'!G26</f>
        <v>May-02</v>
      </c>
      <c r="H26" s="93" t="str">
        <f aca="false">'PLR DET FIXED INPUT PG'!H26</f>
        <v>Jun-02</v>
      </c>
      <c r="I26" s="93" t="str">
        <f aca="false">'PLR DET FIXED INPUT PG'!I26</f>
        <v>Jul-02</v>
      </c>
      <c r="J26" s="93" t="str">
        <f aca="false">'PLR DET FIXED INPUT PG'!J26</f>
        <v>Aug-02</v>
      </c>
      <c r="K26" s="93" t="str">
        <f aca="false">'PLR DET FIXED INPUT PG'!K26</f>
        <v>Sep-02</v>
      </c>
      <c r="L26" s="93" t="str">
        <f aca="false">'PLR DET FIXED INPUT PG'!L26</f>
        <v>Oct-02</v>
      </c>
      <c r="M26" s="93" t="str">
        <f aca="false">'PLR DET FIXED INPUT PG'!M26</f>
        <v>Nov-02</v>
      </c>
      <c r="N26" s="93" t="str">
        <f aca="false">'PLR DET FIXED INPUT PG'!N26</f>
        <v>Dec-02</v>
      </c>
      <c r="O26" s="93" t="str">
        <f aca="false">'PLR DET FIXED INPUT PG'!O26</f>
        <v>Jan-03</v>
      </c>
      <c r="P26" s="93" t="str">
        <f aca="false">'PLR DET FIXED INPUT PG'!P26</f>
        <v>Feb-03</v>
      </c>
      <c r="Q26" s="93" t="str">
        <f aca="false">'PLR DET FIXED INPUT PG'!Q26</f>
        <v>Mar-03</v>
      </c>
      <c r="R26" s="93" t="str">
        <f aca="false">'PLR DET FIXED INPUT PG'!R26</f>
        <v>Apr-03</v>
      </c>
      <c r="S26" s="93" t="str">
        <f aca="false">'PLR DET FIXED INPUT PG'!S26</f>
        <v>May-03</v>
      </c>
      <c r="T26" s="93" t="str">
        <f aca="false">'PLR DET FIXED INPUT PG'!T26</f>
        <v>Jun-03</v>
      </c>
      <c r="U26" s="93" t="str">
        <f aca="false">'PLR DET FIXED INPUT PG'!U26</f>
        <v>Jul-03</v>
      </c>
      <c r="V26" s="93" t="str">
        <f aca="false">'PLR DET FIXED INPUT PG'!V26</f>
        <v>Aug-03</v>
      </c>
      <c r="W26" s="93" t="str">
        <f aca="false">'PLR DET FIXED INPUT PG'!W26</f>
        <v>Sep-03</v>
      </c>
      <c r="X26" s="93" t="str">
        <f aca="false">'PLR DET FIXED INPUT PG'!X26</f>
        <v>Oct-03</v>
      </c>
      <c r="Y26" s="93" t="str">
        <f aca="false">'PLR DET FIXED INPUT PG'!Y26</f>
        <v>Nov-03</v>
      </c>
      <c r="Z26" s="93" t="str">
        <f aca="false">'PLR DET FIXED INPUT PG'!Z26</f>
        <v>Dec-03</v>
      </c>
      <c r="AA26" s="93" t="str">
        <f aca="false">'PLR DET FIXED INPUT PG'!AA26</f>
        <v>TOTAL</v>
      </c>
    </row>
    <row r="27" customFormat="false" ht="11.25" hidden="false" customHeight="true" outlineLevel="0" collapsed="false">
      <c r="A27" s="95" t="str">
        <f aca="false">'PLR DET FIXED INPUT PG'!A27</f>
        <v>Physical</v>
      </c>
      <c r="C27" s="100" t="n">
        <f aca="false">'PLR DET FIXED INPUT PG'!C27+'PLR DET INDEX INPUT PG'!C27</f>
        <v>33173.5946</v>
      </c>
      <c r="D27" s="100" t="n">
        <f aca="false">'PLR DET FIXED INPUT PG'!D27+'PLR DET INDEX INPUT PG'!D27</f>
        <v>33173.5946</v>
      </c>
      <c r="E27" s="100" t="n">
        <f aca="false">'PLR DET FIXED INPUT PG'!E27+'PLR DET INDEX INPUT PG'!E27</f>
        <v>33173.5946</v>
      </c>
      <c r="F27" s="100" t="n">
        <f aca="false">'PLR DET FIXED INPUT PG'!F27+'PLR DET INDEX INPUT PG'!F27</f>
        <v>14217.2548</v>
      </c>
      <c r="G27" s="100" t="n">
        <f aca="false">'PLR DET FIXED INPUT PG'!G27+'PLR DET INDEX INPUT PG'!G27</f>
        <v>14217.2548</v>
      </c>
      <c r="H27" s="100" t="n">
        <f aca="false">'PLR DET FIXED INPUT PG'!H27+'PLR DET INDEX INPUT PG'!H27</f>
        <v>14217.2548</v>
      </c>
      <c r="I27" s="100" t="n">
        <f aca="false">'PLR DET FIXED INPUT PG'!I27+'PLR DET INDEX INPUT PG'!I27</f>
        <v>14217.2548</v>
      </c>
      <c r="J27" s="100" t="n">
        <f aca="false">'PLR DET FIXED INPUT PG'!J27+'PLR DET INDEX INPUT PG'!J27</f>
        <v>14217.2548</v>
      </c>
      <c r="K27" s="100" t="n">
        <f aca="false">'PLR DET FIXED INPUT PG'!K27+'PLR DET INDEX INPUT PG'!K27</f>
        <v>14217.2548</v>
      </c>
      <c r="L27" s="100" t="n">
        <f aca="false">'PLR DET FIXED INPUT PG'!L27+'PLR DET INDEX INPUT PG'!L27</f>
        <v>14217.2548</v>
      </c>
      <c r="M27" s="100" t="n">
        <f aca="false">'PLR DET FIXED INPUT PG'!M27+'PLR DET INDEX INPUT PG'!M27</f>
        <v>14217.2548</v>
      </c>
      <c r="N27" s="100" t="n">
        <f aca="false">'PLR DET FIXED INPUT PG'!N27+'PLR DET INDEX INPUT PG'!N27</f>
        <v>14217.2548</v>
      </c>
      <c r="O27" s="100" t="n">
        <f aca="false">'PLR DET FIXED INPUT PG'!O27+'PLR DET INDEX INPUT PG'!O27</f>
        <v>14217.2548</v>
      </c>
      <c r="P27" s="100" t="n">
        <f aca="false">'PLR DET FIXED INPUT PG'!P27+'PLR DET INDEX INPUT PG'!P27</f>
        <v>14217.2548</v>
      </c>
      <c r="Q27" s="100" t="n">
        <f aca="false">'PLR DET FIXED INPUT PG'!Q27+'PLR DET INDEX INPUT PG'!Q27</f>
        <v>14217.2548</v>
      </c>
      <c r="R27" s="100" t="n">
        <f aca="false">'PLR DET FIXED INPUT PG'!R27+'PLR DET INDEX INPUT PG'!R27</f>
        <v>0</v>
      </c>
      <c r="S27" s="100" t="n">
        <f aca="false">'PLR DET FIXED INPUT PG'!S27+'PLR DET INDEX INPUT PG'!S27</f>
        <v>0</v>
      </c>
      <c r="T27" s="100" t="n">
        <f aca="false">'PLR DET FIXED INPUT PG'!T27+'PLR DET INDEX INPUT PG'!T27</f>
        <v>0</v>
      </c>
      <c r="U27" s="100" t="n">
        <f aca="false">'PLR DET FIXED INPUT PG'!U27+'PLR DET INDEX INPUT PG'!U27</f>
        <v>0</v>
      </c>
      <c r="V27" s="100" t="n">
        <f aca="false">'PLR DET FIXED INPUT PG'!V27+'PLR DET INDEX INPUT PG'!V27</f>
        <v>0</v>
      </c>
      <c r="W27" s="100" t="n">
        <f aca="false">'PLR DET FIXED INPUT PG'!W27+'PLR DET INDEX INPUT PG'!W27</f>
        <v>0</v>
      </c>
      <c r="X27" s="100" t="n">
        <f aca="false">'PLR DET FIXED INPUT PG'!X27+'PLR DET INDEX INPUT PG'!X27</f>
        <v>0</v>
      </c>
      <c r="Y27" s="100" t="n">
        <f aca="false">'PLR DET FIXED INPUT PG'!Y27+'PLR DET INDEX INPUT PG'!Y27</f>
        <v>0</v>
      </c>
      <c r="Z27" s="100" t="n">
        <f aca="false">'PLR DET FIXED INPUT PG'!Z27+'PLR DET INDEX INPUT PG'!Z27</f>
        <v>0</v>
      </c>
      <c r="AA27" s="100" t="n">
        <f aca="false">'PLR DET FIXED INPUT PG'!AA27+'PLR DET INDEX INPUT PG'!AA27</f>
        <v>270127.8414</v>
      </c>
    </row>
    <row r="28" customFormat="false" ht="11.25" hidden="false" customHeight="true" outlineLevel="0" collapsed="false">
      <c r="A28" s="95" t="str">
        <f aca="false">'PLR DET FIXED INPUT PG'!A28</f>
        <v>Interbook</v>
      </c>
      <c r="C28" s="96" t="n">
        <f aca="false">'PLR DET FIXED INPUT PG'!C28</f>
        <v>-32774.1935</v>
      </c>
      <c r="D28" s="96" t="n">
        <f aca="false">'PLR DET FIXED INPUT PG'!D28</f>
        <v>-17249.9643</v>
      </c>
      <c r="E28" s="96" t="n">
        <f aca="false">'PLR DET FIXED INPUT PG'!E28</f>
        <v>-7806.4194</v>
      </c>
      <c r="F28" s="96" t="n">
        <f aca="false">'PLR DET FIXED INPUT PG'!F28</f>
        <v>-7700</v>
      </c>
      <c r="G28" s="96" t="n">
        <f aca="false">'PLR DET FIXED INPUT PG'!G28</f>
        <v>-6225.8065</v>
      </c>
      <c r="H28" s="96" t="n">
        <f aca="false">'PLR DET FIXED INPUT PG'!H28</f>
        <v>-7600</v>
      </c>
      <c r="I28" s="96" t="n">
        <f aca="false">'PLR DET FIXED INPUT PG'!I28</f>
        <v>-25290.2903</v>
      </c>
      <c r="J28" s="96" t="n">
        <f aca="false">'PLR DET FIXED INPUT PG'!J28</f>
        <v>-30483.8387</v>
      </c>
      <c r="K28" s="96" t="n">
        <f aca="false">'PLR DET FIXED INPUT PG'!K28</f>
        <v>-25466.6667</v>
      </c>
      <c r="L28" s="96" t="n">
        <f aca="false">'PLR DET FIXED INPUT PG'!L28</f>
        <v>-19774.1935</v>
      </c>
      <c r="M28" s="96" t="n">
        <f aca="false">'PLR DET FIXED INPUT PG'!M28</f>
        <v>-19033.3</v>
      </c>
      <c r="N28" s="96" t="n">
        <f aca="false">'PLR DET FIXED INPUT PG'!N28</f>
        <v>-20612.9032</v>
      </c>
      <c r="O28" s="96" t="n">
        <f aca="false">'PLR DET FIXED INPUT PG'!O28</f>
        <v>-21032.2903</v>
      </c>
      <c r="P28" s="96" t="n">
        <f aca="false">'PLR DET FIXED INPUT PG'!P28</f>
        <v>-17321.4286</v>
      </c>
      <c r="Q28" s="96" t="n">
        <f aca="false">'PLR DET FIXED INPUT PG'!Q28</f>
        <v>-14096.7742</v>
      </c>
      <c r="R28" s="96" t="n">
        <f aca="false">'PLR DET FIXED INPUT PG'!R28</f>
        <v>-9233.3333</v>
      </c>
      <c r="S28" s="96" t="n">
        <f aca="false">'PLR DET FIXED INPUT PG'!S28</f>
        <v>-580.6452</v>
      </c>
      <c r="T28" s="96" t="n">
        <f aca="false">'PLR DET FIXED INPUT PG'!T28</f>
        <v>-6599.9667</v>
      </c>
      <c r="U28" s="96" t="n">
        <f aca="false">'PLR DET FIXED INPUT PG'!U28</f>
        <v>-21774.2581</v>
      </c>
      <c r="V28" s="96" t="n">
        <f aca="false">'PLR DET FIXED INPUT PG'!V28</f>
        <v>-26516.1613</v>
      </c>
      <c r="W28" s="96" t="n">
        <f aca="false">'PLR DET FIXED INPUT PG'!W28</f>
        <v>-23966.6667</v>
      </c>
      <c r="X28" s="96" t="n">
        <f aca="false">'PLR DET FIXED INPUT PG'!X28</f>
        <v>-14096.8065</v>
      </c>
      <c r="Y28" s="96" t="n">
        <f aca="false">'PLR DET FIXED INPUT PG'!Y28</f>
        <v>-15133.3333</v>
      </c>
      <c r="Z28" s="96" t="n">
        <f aca="false">'PLR DET FIXED INPUT PG'!Z28</f>
        <v>-18935.4839</v>
      </c>
      <c r="AA28" s="96" t="n">
        <f aca="false">'PLR DET FIXED INPUT PG'!AA28</f>
        <v>-409304.7242</v>
      </c>
    </row>
    <row r="29" customFormat="false" ht="11.25" hidden="false" customHeight="true" outlineLevel="0" collapsed="false">
      <c r="A29" s="95" t="str">
        <f aca="false">'PLR DET FIXED INPUT PG'!A29</f>
        <v>Total Dth</v>
      </c>
      <c r="C29" s="97" t="n">
        <f aca="false">SUM(C27:C28)</f>
        <v>399.401099999996</v>
      </c>
      <c r="D29" s="97" t="n">
        <f aca="false">SUM(D27:D28)</f>
        <v>15923.6303</v>
      </c>
      <c r="E29" s="97" t="n">
        <f aca="false">SUM(E27:E28)</f>
        <v>25367.1752</v>
      </c>
      <c r="F29" s="97" t="n">
        <f aca="false">SUM(F27:F28)</f>
        <v>6517.2548</v>
      </c>
      <c r="G29" s="97" t="n">
        <f aca="false">SUM(G27:G28)</f>
        <v>7991.4483</v>
      </c>
      <c r="H29" s="97" t="n">
        <f aca="false">SUM(H27:H28)</f>
        <v>6617.2548</v>
      </c>
      <c r="I29" s="97" t="n">
        <f aca="false">SUM(I27:I28)</f>
        <v>-11073.0355</v>
      </c>
      <c r="J29" s="97" t="n">
        <f aca="false">SUM(J27:J28)</f>
        <v>-16266.5839</v>
      </c>
      <c r="K29" s="97" t="n">
        <f aca="false">SUM(K27:K28)</f>
        <v>-11249.4119</v>
      </c>
      <c r="L29" s="97" t="n">
        <f aca="false">SUM(L27:L28)</f>
        <v>-5556.9387</v>
      </c>
      <c r="M29" s="97" t="n">
        <f aca="false">SUM(M27:M28)</f>
        <v>-4816.0452</v>
      </c>
      <c r="N29" s="97" t="n">
        <f aca="false">SUM(N27:N28)</f>
        <v>-6395.6484</v>
      </c>
      <c r="O29" s="97" t="n">
        <f aca="false">SUM(O27:O28)</f>
        <v>-6815.0355</v>
      </c>
      <c r="P29" s="97" t="n">
        <f aca="false">SUM(P27:P28)</f>
        <v>-3104.1738</v>
      </c>
      <c r="Q29" s="97" t="n">
        <f aca="false">SUM(Q27:Q28)</f>
        <v>120.480600000001</v>
      </c>
      <c r="R29" s="97" t="n">
        <f aca="false">SUM(R27:R28)</f>
        <v>-9233.3333</v>
      </c>
      <c r="S29" s="97" t="n">
        <f aca="false">SUM(S27:S28)</f>
        <v>-580.6452</v>
      </c>
      <c r="T29" s="97" t="n">
        <f aca="false">SUM(T27:T28)</f>
        <v>-6599.9667</v>
      </c>
      <c r="U29" s="97" t="n">
        <f aca="false">SUM(U27:U28)</f>
        <v>-21774.2581</v>
      </c>
      <c r="V29" s="97" t="n">
        <f aca="false">SUM(V27:V28)</f>
        <v>-26516.1613</v>
      </c>
      <c r="W29" s="97" t="n">
        <f aca="false">SUM(W27:W28)</f>
        <v>-23966.6667</v>
      </c>
      <c r="X29" s="97" t="n">
        <f aca="false">SUM(X27:X28)</f>
        <v>-14096.8065</v>
      </c>
      <c r="Y29" s="97" t="n">
        <f aca="false">SUM(Y27:Y28)</f>
        <v>-15133.3333</v>
      </c>
      <c r="Z29" s="97" t="n">
        <f aca="false">SUM(Z27:Z28)</f>
        <v>-18935.4839</v>
      </c>
      <c r="AA29" s="97" t="n">
        <f aca="false">'PLR DET FIXED INPUT PG'!AA29</f>
        <v>-139176.8828</v>
      </c>
    </row>
    <row r="31" customFormat="false" ht="12" hidden="false" customHeight="true" outlineLevel="0" collapsed="false">
      <c r="A31" s="92" t="str">
        <f aca="false">'PLR DET FIXED INPUT PG'!A31</f>
        <v>Swaps</v>
      </c>
      <c r="C31" s="93" t="str">
        <f aca="false">'PLR DET FIXED INPUT PG'!C31</f>
        <v>Jan-02</v>
      </c>
      <c r="D31" s="93" t="str">
        <f aca="false">'PLR DET FIXED INPUT PG'!D31</f>
        <v>Feb-02</v>
      </c>
      <c r="E31" s="93" t="str">
        <f aca="false">'PLR DET FIXED INPUT PG'!E31</f>
        <v>Mar-02</v>
      </c>
      <c r="F31" s="93" t="str">
        <f aca="false">'PLR DET FIXED INPUT PG'!F31</f>
        <v>Apr-02</v>
      </c>
      <c r="G31" s="93" t="str">
        <f aca="false">'PLR DET FIXED INPUT PG'!G31</f>
        <v>May-02</v>
      </c>
      <c r="H31" s="93" t="str">
        <f aca="false">'PLR DET FIXED INPUT PG'!H31</f>
        <v>Jun-02</v>
      </c>
      <c r="I31" s="93" t="str">
        <f aca="false">'PLR DET FIXED INPUT PG'!I31</f>
        <v>Jul-02</v>
      </c>
      <c r="J31" s="93" t="str">
        <f aca="false">'PLR DET FIXED INPUT PG'!J31</f>
        <v>Aug-02</v>
      </c>
      <c r="K31" s="93" t="str">
        <f aca="false">'PLR DET FIXED INPUT PG'!K31</f>
        <v>Sep-02</v>
      </c>
      <c r="L31" s="93" t="str">
        <f aca="false">'PLR DET FIXED INPUT PG'!L31</f>
        <v>Oct-02</v>
      </c>
      <c r="M31" s="93" t="str">
        <f aca="false">'PLR DET FIXED INPUT PG'!M31</f>
        <v>Nov-02</v>
      </c>
      <c r="N31" s="93" t="str">
        <f aca="false">'PLR DET FIXED INPUT PG'!N31</f>
        <v>Dec-02</v>
      </c>
      <c r="O31" s="93" t="str">
        <f aca="false">'PLR DET FIXED INPUT PG'!O31</f>
        <v>Jan-03</v>
      </c>
      <c r="P31" s="93" t="str">
        <f aca="false">'PLR DET FIXED INPUT PG'!P31</f>
        <v>Feb-03</v>
      </c>
      <c r="Q31" s="93" t="str">
        <f aca="false">'PLR DET FIXED INPUT PG'!Q31</f>
        <v>Mar-03</v>
      </c>
      <c r="R31" s="93" t="str">
        <f aca="false">'PLR DET FIXED INPUT PG'!R31</f>
        <v>Apr-03</v>
      </c>
      <c r="S31" s="93" t="str">
        <f aca="false">'PLR DET FIXED INPUT PG'!S31</f>
        <v>May-03</v>
      </c>
      <c r="T31" s="93" t="str">
        <f aca="false">'PLR DET FIXED INPUT PG'!T31</f>
        <v>Jun-03</v>
      </c>
      <c r="U31" s="93" t="str">
        <f aca="false">'PLR DET FIXED INPUT PG'!U31</f>
        <v>Jul-03</v>
      </c>
      <c r="V31" s="93" t="str">
        <f aca="false">'PLR DET FIXED INPUT PG'!V31</f>
        <v>Aug-03</v>
      </c>
      <c r="W31" s="93" t="str">
        <f aca="false">'PLR DET FIXED INPUT PG'!W31</f>
        <v>Sep-03</v>
      </c>
      <c r="X31" s="93" t="str">
        <f aca="false">'PLR DET FIXED INPUT PG'!X31</f>
        <v>Oct-03</v>
      </c>
      <c r="Y31" s="93" t="str">
        <f aca="false">'PLR DET FIXED INPUT PG'!Y31</f>
        <v>Nov-03</v>
      </c>
      <c r="Z31" s="93" t="str">
        <f aca="false">'PLR DET FIXED INPUT PG'!Z31</f>
        <v>Dec-03</v>
      </c>
      <c r="AA31" s="93" t="str">
        <f aca="false">'PLR DET FIXED INPUT PG'!AA31</f>
        <v>TOTAL</v>
      </c>
    </row>
    <row r="32" customFormat="false" ht="11.25" hidden="false" customHeight="true" outlineLevel="0" collapsed="false">
      <c r="A32" s="95" t="str">
        <f aca="false">'PLR DET FIXED INPUT PG'!A32</f>
        <v>Swaps</v>
      </c>
      <c r="C32" s="100" t="n">
        <f aca="false">'PLR DET FIXED INPUT PG'!C32-'PLR DET INDEX INPUT PG'!C27</f>
        <v>-4739.0849</v>
      </c>
      <c r="D32" s="100" t="n">
        <f aca="false">'PLR DET FIXED INPUT PG'!D32-'PLR DET INDEX INPUT PG'!D27</f>
        <v>-9478.1699</v>
      </c>
      <c r="E32" s="100" t="n">
        <f aca="false">'PLR DET FIXED INPUT PG'!E32-'PLR DET INDEX INPUT PG'!E27</f>
        <v>-9478.1699</v>
      </c>
      <c r="F32" s="100" t="n">
        <f aca="false">'PLR DET FIXED INPUT PG'!F32-'PLR DET INDEX INPUT PG'!F27</f>
        <v>-4739.0849</v>
      </c>
      <c r="G32" s="100" t="n">
        <f aca="false">'PLR DET FIXED INPUT PG'!G32-'PLR DET INDEX INPUT PG'!G27</f>
        <v>-4739.0849</v>
      </c>
      <c r="H32" s="100" t="n">
        <f aca="false">'PLR DET FIXED INPUT PG'!H32-'PLR DET INDEX INPUT PG'!H27</f>
        <v>0</v>
      </c>
      <c r="I32" s="100" t="n">
        <f aca="false">'PLR DET FIXED INPUT PG'!I32-'PLR DET INDEX INPUT PG'!I27</f>
        <v>0</v>
      </c>
      <c r="J32" s="100" t="n">
        <f aca="false">'PLR DET FIXED INPUT PG'!J32-'PLR DET INDEX INPUT PG'!J27</f>
        <v>0</v>
      </c>
      <c r="K32" s="100" t="n">
        <f aca="false">'PLR DET FIXED INPUT PG'!K32-'PLR DET INDEX INPUT PG'!K27</f>
        <v>0</v>
      </c>
      <c r="L32" s="100" t="n">
        <f aca="false">'PLR DET FIXED INPUT PG'!L32-'PLR DET INDEX INPUT PG'!L27</f>
        <v>0</v>
      </c>
      <c r="M32" s="100" t="n">
        <f aca="false">'PLR DET FIXED INPUT PG'!M32-'PLR DET INDEX INPUT PG'!M27</f>
        <v>0</v>
      </c>
      <c r="N32" s="100" t="n">
        <f aca="false">'PLR DET FIXED INPUT PG'!N32-'PLR DET INDEX INPUT PG'!N27</f>
        <v>0</v>
      </c>
      <c r="O32" s="100" t="n">
        <f aca="false">'PLR DET FIXED INPUT PG'!O32-'PLR DET INDEX INPUT PG'!O27</f>
        <v>0</v>
      </c>
      <c r="P32" s="100" t="n">
        <f aca="false">'PLR DET FIXED INPUT PG'!P32-'PLR DET INDEX INPUT PG'!P27</f>
        <v>0</v>
      </c>
      <c r="Q32" s="100" t="n">
        <f aca="false">'PLR DET FIXED INPUT PG'!Q32-'PLR DET INDEX INPUT PG'!Q27</f>
        <v>0</v>
      </c>
      <c r="R32" s="100" t="n">
        <f aca="false">'PLR DET FIXED INPUT PG'!R32-'PLR DET INDEX INPUT PG'!R27</f>
        <v>9478.1699</v>
      </c>
      <c r="S32" s="100" t="n">
        <f aca="false">'PLR DET FIXED INPUT PG'!S32-'PLR DET INDEX INPUT PG'!S27</f>
        <v>9478.1699</v>
      </c>
      <c r="T32" s="100" t="n">
        <f aca="false">'PLR DET FIXED INPUT PG'!T32-'PLR DET INDEX INPUT PG'!T27</f>
        <v>9478.1699</v>
      </c>
      <c r="U32" s="100" t="n">
        <f aca="false">'PLR DET FIXED INPUT PG'!U32-'PLR DET INDEX INPUT PG'!U27</f>
        <v>9478.1699</v>
      </c>
      <c r="V32" s="100" t="n">
        <f aca="false">'PLR DET FIXED INPUT PG'!V32-'PLR DET INDEX INPUT PG'!V27</f>
        <v>9478.1699</v>
      </c>
      <c r="W32" s="100" t="n">
        <f aca="false">'PLR DET FIXED INPUT PG'!W32-'PLR DET INDEX INPUT PG'!W27</f>
        <v>9478.1699</v>
      </c>
      <c r="X32" s="100" t="n">
        <f aca="false">'PLR DET FIXED INPUT PG'!X32-'PLR DET INDEX INPUT PG'!X27</f>
        <v>9478.1699</v>
      </c>
      <c r="Y32" s="100" t="n">
        <f aca="false">'PLR DET FIXED INPUT PG'!Y32-'PLR DET INDEX INPUT PG'!Y27</f>
        <v>0</v>
      </c>
      <c r="Z32" s="100" t="n">
        <f aca="false">'PLR DET FIXED INPUT PG'!Z32-'PLR DET INDEX INPUT PG'!Z27</f>
        <v>0</v>
      </c>
      <c r="AA32" s="100" t="n">
        <f aca="false">'PLR DET FIXED INPUT PG'!AA32-'PLR DET INDEX INPUT PG'!AA32</f>
        <v>33173.5948</v>
      </c>
    </row>
    <row r="34" customFormat="false" ht="11.25" hidden="false" customHeight="true" outlineLevel="0" collapsed="false">
      <c r="A34" s="101" t="str">
        <f aca="false">'PLR DET FIXED INPUT PG'!A34</f>
        <v>Total Dth</v>
      </c>
      <c r="B34" s="102"/>
      <c r="C34" s="103" t="n">
        <f aca="false">C29+C32</f>
        <v>-4339.6838</v>
      </c>
      <c r="D34" s="103" t="n">
        <f aca="false">D29+D32</f>
        <v>6445.4604</v>
      </c>
      <c r="E34" s="103" t="n">
        <f aca="false">E29+E32</f>
        <v>15889.0053</v>
      </c>
      <c r="F34" s="103" t="n">
        <f aca="false">F29+F32</f>
        <v>1778.1699</v>
      </c>
      <c r="G34" s="103" t="n">
        <f aca="false">G29+G32</f>
        <v>3252.3634</v>
      </c>
      <c r="H34" s="103" t="n">
        <f aca="false">H29+H32</f>
        <v>6617.2548</v>
      </c>
      <c r="I34" s="103" t="n">
        <f aca="false">I29+I32</f>
        <v>-11073.0355</v>
      </c>
      <c r="J34" s="103" t="n">
        <f aca="false">J29+J32</f>
        <v>-16266.5839</v>
      </c>
      <c r="K34" s="103" t="n">
        <f aca="false">K29+K32</f>
        <v>-11249.4119</v>
      </c>
      <c r="L34" s="103" t="n">
        <f aca="false">L29+L32</f>
        <v>-5556.9387</v>
      </c>
      <c r="M34" s="103" t="n">
        <f aca="false">M29+M32</f>
        <v>-4816.0452</v>
      </c>
      <c r="N34" s="103" t="n">
        <f aca="false">N29+N32</f>
        <v>-6395.6484</v>
      </c>
      <c r="O34" s="103" t="n">
        <f aca="false">O29+O32</f>
        <v>-6815.0355</v>
      </c>
      <c r="P34" s="103" t="n">
        <f aca="false">P29+P32</f>
        <v>-3104.1738</v>
      </c>
      <c r="Q34" s="103" t="n">
        <f aca="false">Q29+Q32</f>
        <v>120.480600000001</v>
      </c>
      <c r="R34" s="103" t="n">
        <f aca="false">R29+R32</f>
        <v>244.836600000001</v>
      </c>
      <c r="S34" s="103" t="n">
        <f aca="false">S29+S32</f>
        <v>8897.5247</v>
      </c>
      <c r="T34" s="103" t="n">
        <f aca="false">T29+T32</f>
        <v>2878.2032</v>
      </c>
      <c r="U34" s="103" t="n">
        <f aca="false">U29+U32</f>
        <v>-12296.0882</v>
      </c>
      <c r="V34" s="103" t="n">
        <f aca="false">V29+V32</f>
        <v>-17037.9914</v>
      </c>
      <c r="W34" s="103" t="n">
        <f aca="false">W29+W32</f>
        <v>-14488.4968</v>
      </c>
      <c r="X34" s="103" t="n">
        <f aca="false">X29+X32</f>
        <v>-4618.6366</v>
      </c>
      <c r="Y34" s="103" t="n">
        <f aca="false">Y29+Y32</f>
        <v>-15133.3333</v>
      </c>
      <c r="Z34" s="103" t="n">
        <f aca="false">Z29+Z32</f>
        <v>-18935.4839</v>
      </c>
      <c r="AA34" s="104" t="n">
        <f aca="false">'PLR DET FIXED INPUT PG'!AA34</f>
        <v>-106003.288</v>
      </c>
    </row>
    <row r="36" customFormat="false" ht="12" hidden="false" customHeight="true" outlineLevel="0" collapsed="false">
      <c r="A36" s="94" t="str">
        <f aca="false">'PLR DET FIXED INPUT PG'!A36</f>
        <v>Prior Day</v>
      </c>
    </row>
    <row r="37" customFormat="false" ht="11.25" hidden="false" customHeight="true" outlineLevel="0" collapsed="false">
      <c r="A37" s="95" t="str">
        <f aca="false">'PLR DET FIXED INPUT PG'!A37</f>
        <v>Physical</v>
      </c>
      <c r="C37" s="96" t="n">
        <f aca="false">'PLR DET FIXED INPUT PG'!C37+'PLR DET INDEX INPUT PG'!C37</f>
        <v>33173.5946</v>
      </c>
      <c r="D37" s="96" t="n">
        <f aca="false">'PLR DET FIXED INPUT PG'!D37+'PLR DET INDEX INPUT PG'!D37</f>
        <v>33173.5946</v>
      </c>
      <c r="E37" s="96" t="n">
        <f aca="false">'PLR DET FIXED INPUT PG'!E37+'PLR DET INDEX INPUT PG'!E37</f>
        <v>33173.5946</v>
      </c>
      <c r="F37" s="96" t="n">
        <f aca="false">'PLR DET FIXED INPUT PG'!F37+'PLR DET INDEX INPUT PG'!F37</f>
        <v>14217.2548</v>
      </c>
      <c r="G37" s="96" t="n">
        <f aca="false">'PLR DET FIXED INPUT PG'!G37+'PLR DET INDEX INPUT PG'!G37</f>
        <v>14217.2548</v>
      </c>
      <c r="H37" s="96" t="n">
        <f aca="false">'PLR DET FIXED INPUT PG'!H37+'PLR DET INDEX INPUT PG'!H37</f>
        <v>14217.2548</v>
      </c>
      <c r="I37" s="96" t="n">
        <f aca="false">'PLR DET FIXED INPUT PG'!I37+'PLR DET INDEX INPUT PG'!I37</f>
        <v>14217.2548</v>
      </c>
      <c r="J37" s="96" t="n">
        <f aca="false">'PLR DET FIXED INPUT PG'!J37+'PLR DET INDEX INPUT PG'!J37</f>
        <v>14217.2548</v>
      </c>
      <c r="K37" s="96" t="n">
        <f aca="false">'PLR DET FIXED INPUT PG'!K37+'PLR DET INDEX INPUT PG'!K37</f>
        <v>14217.2548</v>
      </c>
      <c r="L37" s="96" t="n">
        <f aca="false">'PLR DET FIXED INPUT PG'!L37+'PLR DET INDEX INPUT PG'!L37</f>
        <v>14217.2548</v>
      </c>
      <c r="M37" s="96" t="n">
        <f aca="false">'PLR DET FIXED INPUT PG'!M37+'PLR DET INDEX INPUT PG'!M37</f>
        <v>14217.2548</v>
      </c>
      <c r="N37" s="96" t="n">
        <f aca="false">'PLR DET FIXED INPUT PG'!N37+'PLR DET INDEX INPUT PG'!N37</f>
        <v>14217.2548</v>
      </c>
      <c r="O37" s="96" t="n">
        <f aca="false">'PLR DET FIXED INPUT PG'!O37+'PLR DET INDEX INPUT PG'!O37</f>
        <v>14217.2548</v>
      </c>
      <c r="P37" s="96" t="n">
        <f aca="false">'PLR DET FIXED INPUT PG'!P37+'PLR DET INDEX INPUT PG'!P37</f>
        <v>14217.2548</v>
      </c>
      <c r="Q37" s="96" t="n">
        <f aca="false">'PLR DET FIXED INPUT PG'!Q37+'PLR DET INDEX INPUT PG'!Q37</f>
        <v>14217.2548</v>
      </c>
      <c r="R37" s="96" t="n">
        <f aca="false">'PLR DET FIXED INPUT PG'!R37+'PLR DET INDEX INPUT PG'!R37</f>
        <v>0</v>
      </c>
      <c r="S37" s="96" t="n">
        <f aca="false">'PLR DET FIXED INPUT PG'!S37+'PLR DET INDEX INPUT PG'!S37</f>
        <v>0</v>
      </c>
      <c r="T37" s="96" t="n">
        <f aca="false">'PLR DET FIXED INPUT PG'!T37+'PLR DET INDEX INPUT PG'!T37</f>
        <v>0</v>
      </c>
      <c r="U37" s="96" t="n">
        <f aca="false">'PLR DET FIXED INPUT PG'!U37+'PLR DET INDEX INPUT PG'!U37</f>
        <v>0</v>
      </c>
      <c r="V37" s="96" t="n">
        <f aca="false">'PLR DET FIXED INPUT PG'!V37+'PLR DET INDEX INPUT PG'!V37</f>
        <v>0</v>
      </c>
      <c r="W37" s="96" t="n">
        <f aca="false">'PLR DET FIXED INPUT PG'!W37+'PLR DET INDEX INPUT PG'!W37</f>
        <v>0</v>
      </c>
      <c r="X37" s="96" t="n">
        <f aca="false">'PLR DET FIXED INPUT PG'!X37+'PLR DET INDEX INPUT PG'!X37</f>
        <v>0</v>
      </c>
      <c r="Y37" s="96" t="n">
        <f aca="false">'PLR DET FIXED INPUT PG'!Y37+'PLR DET INDEX INPUT PG'!Y37</f>
        <v>0</v>
      </c>
      <c r="Z37" s="96" t="n">
        <f aca="false">'PLR DET FIXED INPUT PG'!Z37+'PLR DET INDEX INPUT PG'!Z37</f>
        <v>0</v>
      </c>
      <c r="AA37" s="96" t="n">
        <f aca="false">'PLR DET FIXED INPUT PG'!AA37</f>
        <v>270127.8414</v>
      </c>
    </row>
    <row r="38" customFormat="false" ht="11.25" hidden="false" customHeight="true" outlineLevel="0" collapsed="false">
      <c r="A38" s="95" t="str">
        <f aca="false">'PLR DET FIXED INPUT PG'!A38</f>
        <v>Interbook</v>
      </c>
      <c r="C38" s="96" t="n">
        <f aca="false">'PLR DET FIXED INPUT PG'!C38</f>
        <v>-32935.4839</v>
      </c>
      <c r="D38" s="96" t="n">
        <f aca="false">'PLR DET FIXED INPUT PG'!D38</f>
        <v>-20785.6786</v>
      </c>
      <c r="E38" s="96" t="n">
        <f aca="false">'PLR DET FIXED INPUT PG'!E38</f>
        <v>-8774.1613</v>
      </c>
      <c r="F38" s="96" t="n">
        <f aca="false">'PLR DET FIXED INPUT PG'!F38</f>
        <v>-8566.6667</v>
      </c>
      <c r="G38" s="96" t="n">
        <f aca="false">'PLR DET FIXED INPUT PG'!G38</f>
        <v>-6774.1935</v>
      </c>
      <c r="H38" s="96" t="n">
        <f aca="false">'PLR DET FIXED INPUT PG'!H38</f>
        <v>-7600</v>
      </c>
      <c r="I38" s="96" t="n">
        <f aca="false">'PLR DET FIXED INPUT PG'!I38</f>
        <v>-26419.3226</v>
      </c>
      <c r="J38" s="96" t="n">
        <f aca="false">'PLR DET FIXED INPUT PG'!J38</f>
        <v>-31064.4839</v>
      </c>
      <c r="K38" s="96" t="n">
        <f aca="false">'PLR DET FIXED INPUT PG'!K38</f>
        <v>-26000</v>
      </c>
      <c r="L38" s="96" t="n">
        <f aca="false">'PLR DET FIXED INPUT PG'!L38</f>
        <v>-20387.0968</v>
      </c>
      <c r="M38" s="96" t="n">
        <f aca="false">'PLR DET FIXED INPUT PG'!M38</f>
        <v>-19599.9667</v>
      </c>
      <c r="N38" s="96" t="n">
        <f aca="false">'PLR DET FIXED INPUT PG'!N38</f>
        <v>-21322.5806</v>
      </c>
      <c r="O38" s="96" t="n">
        <f aca="false">'PLR DET FIXED INPUT PG'!O38</f>
        <v>-21677.4516</v>
      </c>
      <c r="P38" s="96" t="n">
        <f aca="false">'PLR DET FIXED INPUT PG'!P38</f>
        <v>-17785.7143</v>
      </c>
      <c r="Q38" s="96" t="n">
        <f aca="false">'PLR DET FIXED INPUT PG'!Q38</f>
        <v>-14483.871</v>
      </c>
      <c r="R38" s="96" t="n">
        <f aca="false">'PLR DET FIXED INPUT PG'!R38</f>
        <v>-9566.6667</v>
      </c>
      <c r="S38" s="96" t="n">
        <f aca="false">'PLR DET FIXED INPUT PG'!S38</f>
        <v>-612.9032</v>
      </c>
      <c r="T38" s="96" t="n">
        <f aca="false">'PLR DET FIXED INPUT PG'!T38</f>
        <v>-6833.3</v>
      </c>
      <c r="U38" s="96" t="n">
        <f aca="false">'PLR DET FIXED INPUT PG'!U38</f>
        <v>-22096.8387</v>
      </c>
      <c r="V38" s="96" t="n">
        <f aca="false">'PLR DET FIXED INPUT PG'!V38</f>
        <v>-26838.7419</v>
      </c>
      <c r="W38" s="96" t="n">
        <f aca="false">'PLR DET FIXED INPUT PG'!W38</f>
        <v>-24300</v>
      </c>
      <c r="X38" s="96" t="n">
        <f aca="false">'PLR DET FIXED INPUT PG'!X38</f>
        <v>-14483.9032</v>
      </c>
      <c r="Y38" s="96" t="n">
        <f aca="false">'PLR DET FIXED INPUT PG'!Y38</f>
        <v>-15600</v>
      </c>
      <c r="Z38" s="96" t="n">
        <f aca="false">'PLR DET FIXED INPUT PG'!Z38</f>
        <v>-19387.0968</v>
      </c>
      <c r="AA38" s="96" t="n">
        <f aca="false">'PLR DET FIXED INPUT PG'!AA38</f>
        <v>-423896.122</v>
      </c>
    </row>
    <row r="39" customFormat="false" ht="11.25" hidden="false" customHeight="true" outlineLevel="0" collapsed="false">
      <c r="A39" s="95" t="str">
        <f aca="false">'PLR DET FIXED INPUT PG'!A39</f>
        <v>Swaps</v>
      </c>
      <c r="C39" s="96" t="n">
        <f aca="false">'PLR DET FIXED INPUT PG'!C39-'PLR DET INDEX INPUT PG'!C39-'PLR DET INDEX INPUT PG'!C37</f>
        <v>-4739.0849</v>
      </c>
      <c r="D39" s="96" t="n">
        <f aca="false">'PLR DET FIXED INPUT PG'!D39-'PLR DET INDEX INPUT PG'!D39-'PLR DET INDEX INPUT PG'!D37</f>
        <v>-9478.1699</v>
      </c>
      <c r="E39" s="96" t="n">
        <f aca="false">'PLR DET FIXED INPUT PG'!E39-'PLR DET INDEX INPUT PG'!E39-'PLR DET INDEX INPUT PG'!E37</f>
        <v>-9478.1699</v>
      </c>
      <c r="F39" s="96" t="n">
        <f aca="false">'PLR DET FIXED INPUT PG'!F39-'PLR DET INDEX INPUT PG'!F39-'PLR DET INDEX INPUT PG'!F37</f>
        <v>-4739.0849</v>
      </c>
      <c r="G39" s="96" t="n">
        <f aca="false">'PLR DET FIXED INPUT PG'!G39-'PLR DET INDEX INPUT PG'!G39-'PLR DET INDEX INPUT PG'!G37</f>
        <v>-4739.0849</v>
      </c>
      <c r="H39" s="96" t="n">
        <f aca="false">'PLR DET FIXED INPUT PG'!H39-'PLR DET INDEX INPUT PG'!H39-'PLR DET INDEX INPUT PG'!H37</f>
        <v>0</v>
      </c>
      <c r="I39" s="96" t="n">
        <f aca="false">'PLR DET FIXED INPUT PG'!I39-'PLR DET INDEX INPUT PG'!I39-'PLR DET INDEX INPUT PG'!I37</f>
        <v>0</v>
      </c>
      <c r="J39" s="96" t="n">
        <f aca="false">'PLR DET FIXED INPUT PG'!J39-'PLR DET INDEX INPUT PG'!J39-'PLR DET INDEX INPUT PG'!J37</f>
        <v>0</v>
      </c>
      <c r="K39" s="96" t="n">
        <f aca="false">'PLR DET FIXED INPUT PG'!K39-'PLR DET INDEX INPUT PG'!K39-'PLR DET INDEX INPUT PG'!K37</f>
        <v>0</v>
      </c>
      <c r="L39" s="96" t="n">
        <f aca="false">'PLR DET FIXED INPUT PG'!L39-'PLR DET INDEX INPUT PG'!L39-'PLR DET INDEX INPUT PG'!L37</f>
        <v>0</v>
      </c>
      <c r="M39" s="96" t="n">
        <f aca="false">'PLR DET FIXED INPUT PG'!M39-'PLR DET INDEX INPUT PG'!M39-'PLR DET INDEX INPUT PG'!M37</f>
        <v>4739.0849</v>
      </c>
      <c r="N39" s="96" t="n">
        <f aca="false">'PLR DET FIXED INPUT PG'!N39-'PLR DET INDEX INPUT PG'!N39-'PLR DET INDEX INPUT PG'!N37</f>
        <v>4739.0849</v>
      </c>
      <c r="O39" s="96" t="n">
        <f aca="false">'PLR DET FIXED INPUT PG'!O39-'PLR DET INDEX INPUT PG'!O39-'PLR DET INDEX INPUT PG'!O37</f>
        <v>4739.0849</v>
      </c>
      <c r="P39" s="96" t="n">
        <f aca="false">'PLR DET FIXED INPUT PG'!P39-'PLR DET INDEX INPUT PG'!P39-'PLR DET INDEX INPUT PG'!P37</f>
        <v>4739.0849</v>
      </c>
      <c r="Q39" s="96" t="n">
        <f aca="false">'PLR DET FIXED INPUT PG'!Q39-'PLR DET INDEX INPUT PG'!Q39-'PLR DET INDEX INPUT PG'!Q37</f>
        <v>4739.0849</v>
      </c>
      <c r="R39" s="96" t="n">
        <f aca="false">'PLR DET FIXED INPUT PG'!R39-'PLR DET INDEX INPUT PG'!R39-'PLR DET INDEX INPUT PG'!R37</f>
        <v>9478.1699</v>
      </c>
      <c r="S39" s="96" t="n">
        <f aca="false">'PLR DET FIXED INPUT PG'!S39-'PLR DET INDEX INPUT PG'!S39-'PLR DET INDEX INPUT PG'!S37</f>
        <v>9478.1699</v>
      </c>
      <c r="T39" s="96" t="n">
        <f aca="false">'PLR DET FIXED INPUT PG'!T39-'PLR DET INDEX INPUT PG'!T39-'PLR DET INDEX INPUT PG'!T37</f>
        <v>9478.1699</v>
      </c>
      <c r="U39" s="96" t="n">
        <f aca="false">'PLR DET FIXED INPUT PG'!U39-'PLR DET INDEX INPUT PG'!U39-'PLR DET INDEX INPUT PG'!U37</f>
        <v>9478.1699</v>
      </c>
      <c r="V39" s="96" t="n">
        <f aca="false">'PLR DET FIXED INPUT PG'!V39-'PLR DET INDEX INPUT PG'!V39-'PLR DET INDEX INPUT PG'!V37</f>
        <v>9478.1699</v>
      </c>
      <c r="W39" s="96" t="n">
        <f aca="false">'PLR DET FIXED INPUT PG'!W39-'PLR DET INDEX INPUT PG'!W39-'PLR DET INDEX INPUT PG'!W37</f>
        <v>9478.1699</v>
      </c>
      <c r="X39" s="96" t="n">
        <f aca="false">'PLR DET FIXED INPUT PG'!X39-'PLR DET INDEX INPUT PG'!X39-'PLR DET INDEX INPUT PG'!X37</f>
        <v>9478.1699</v>
      </c>
      <c r="Y39" s="96" t="n">
        <f aca="false">'PLR DET FIXED INPUT PG'!Y39-'PLR DET INDEX INPUT PG'!Y39-'PLR DET INDEX INPUT PG'!Y37</f>
        <v>0</v>
      </c>
      <c r="Z39" s="96" t="n">
        <f aca="false">'PLR DET FIXED INPUT PG'!Z39-'PLR DET INDEX INPUT PG'!Z39-'PLR DET INDEX INPUT PG'!Z37</f>
        <v>0</v>
      </c>
      <c r="AA39" s="96" t="n">
        <f aca="false">'PLR DET FIXED INPUT PG'!AA39-'PLR DET INDEX INPUT PG'!AA39-'PLR DET INDEX INPUT PG'!AA37</f>
        <v>56869.0193</v>
      </c>
    </row>
    <row r="40" customFormat="false" ht="11.25" hidden="false" customHeight="true" outlineLevel="0" collapsed="false">
      <c r="A40" s="95" t="str">
        <f aca="false">'PLR DET FIXED INPUT PG'!A40</f>
        <v>Total Dth</v>
      </c>
      <c r="C40" s="97" t="n">
        <f aca="false">SUM(C37:C39)</f>
        <v>-4500.9742</v>
      </c>
      <c r="D40" s="97" t="n">
        <f aca="false">SUM(D37:D39)</f>
        <v>2909.7461</v>
      </c>
      <c r="E40" s="97" t="n">
        <f aca="false">SUM(E37:E39)</f>
        <v>14921.2634</v>
      </c>
      <c r="F40" s="97" t="n">
        <f aca="false">SUM(F37:F39)</f>
        <v>911.503200000001</v>
      </c>
      <c r="G40" s="97" t="n">
        <f aca="false">SUM(G37:G39)</f>
        <v>2703.9764</v>
      </c>
      <c r="H40" s="97" t="n">
        <f aca="false">SUM(H37:H39)</f>
        <v>6617.2548</v>
      </c>
      <c r="I40" s="97" t="n">
        <f aca="false">SUM(I37:I39)</f>
        <v>-12202.0678</v>
      </c>
      <c r="J40" s="97" t="n">
        <f aca="false">SUM(J37:J39)</f>
        <v>-16847.2291</v>
      </c>
      <c r="K40" s="97" t="n">
        <f aca="false">SUM(K37:K39)</f>
        <v>-11782.7452</v>
      </c>
      <c r="L40" s="97" t="n">
        <f aca="false">SUM(L37:L39)</f>
        <v>-6169.842</v>
      </c>
      <c r="M40" s="97" t="n">
        <f aca="false">SUM(M37:M39)</f>
        <v>-643.627</v>
      </c>
      <c r="N40" s="97" t="n">
        <f aca="false">SUM(N37:N39)</f>
        <v>-2366.2409</v>
      </c>
      <c r="O40" s="97" t="n">
        <f aca="false">SUM(O37:O39)</f>
        <v>-2721.1119</v>
      </c>
      <c r="P40" s="97" t="n">
        <f aca="false">SUM(P37:P39)</f>
        <v>1170.6254</v>
      </c>
      <c r="Q40" s="97" t="n">
        <f aca="false">SUM(Q37:Q39)</f>
        <v>4472.4687</v>
      </c>
      <c r="R40" s="97" t="n">
        <f aca="false">SUM(R37:R39)</f>
        <v>-88.496799999999</v>
      </c>
      <c r="S40" s="97" t="n">
        <f aca="false">SUM(S37:S39)</f>
        <v>8865.2667</v>
      </c>
      <c r="T40" s="97" t="n">
        <f aca="false">SUM(T37:T39)</f>
        <v>2644.8699</v>
      </c>
      <c r="U40" s="97" t="n">
        <f aca="false">SUM(U37:U39)</f>
        <v>-12618.6688</v>
      </c>
      <c r="V40" s="97" t="n">
        <f aca="false">SUM(V37:V39)</f>
        <v>-17360.572</v>
      </c>
      <c r="W40" s="97" t="n">
        <f aca="false">SUM(W37:W39)</f>
        <v>-14821.8301</v>
      </c>
      <c r="X40" s="97" t="n">
        <f aca="false">SUM(X37:X39)</f>
        <v>-5005.7333</v>
      </c>
      <c r="Y40" s="97" t="n">
        <f aca="false">SUM(Y37:Y39)</f>
        <v>-15600</v>
      </c>
      <c r="Z40" s="97" t="n">
        <f aca="false">SUM(Z37:Z39)</f>
        <v>-19387.0968</v>
      </c>
      <c r="AA40" s="97"/>
    </row>
    <row r="42" customFormat="false" ht="12" hidden="false" customHeight="true" outlineLevel="0" collapsed="false">
      <c r="A42" s="94" t="str">
        <f aca="false">'PLR DET FIXED INPUT PG'!A42</f>
        <v>Delta</v>
      </c>
    </row>
    <row r="43" customFormat="false" ht="11.25" hidden="false" customHeight="true" outlineLevel="0" collapsed="false">
      <c r="A43" s="95" t="str">
        <f aca="false">'PLR DET FIXED INPUT PG'!A43</f>
        <v>Physical</v>
      </c>
      <c r="C43" s="96" t="n">
        <f aca="false">C27-C37</f>
        <v>0</v>
      </c>
      <c r="D43" s="96" t="n">
        <f aca="false">D27-D37</f>
        <v>0</v>
      </c>
      <c r="E43" s="96" t="n">
        <f aca="false">E27-E37</f>
        <v>0</v>
      </c>
      <c r="F43" s="96" t="n">
        <f aca="false">F27-F37</f>
        <v>0</v>
      </c>
      <c r="G43" s="96" t="n">
        <f aca="false">G27-G37</f>
        <v>0</v>
      </c>
      <c r="H43" s="96" t="n">
        <f aca="false">H27-H37</f>
        <v>0</v>
      </c>
      <c r="I43" s="96" t="n">
        <f aca="false">I27-I37</f>
        <v>0</v>
      </c>
      <c r="J43" s="96" t="n">
        <f aca="false">J27-J37</f>
        <v>0</v>
      </c>
      <c r="K43" s="96" t="n">
        <f aca="false">K27-K37</f>
        <v>0</v>
      </c>
      <c r="L43" s="96" t="n">
        <f aca="false">L27-L37</f>
        <v>0</v>
      </c>
      <c r="M43" s="96" t="n">
        <f aca="false">M27-M37</f>
        <v>0</v>
      </c>
      <c r="N43" s="96" t="n">
        <f aca="false">N27-N37</f>
        <v>0</v>
      </c>
      <c r="O43" s="96" t="n">
        <f aca="false">O27-O37</f>
        <v>0</v>
      </c>
      <c r="P43" s="96" t="n">
        <f aca="false">P27-P37</f>
        <v>0</v>
      </c>
      <c r="Q43" s="96" t="n">
        <f aca="false">Q27-Q37</f>
        <v>0</v>
      </c>
      <c r="R43" s="96" t="n">
        <f aca="false">R27-R37</f>
        <v>0</v>
      </c>
      <c r="S43" s="96" t="n">
        <f aca="false">S27-S37</f>
        <v>0</v>
      </c>
      <c r="T43" s="96" t="n">
        <f aca="false">T27-T37</f>
        <v>0</v>
      </c>
      <c r="U43" s="96" t="n">
        <f aca="false">U27-U37</f>
        <v>0</v>
      </c>
      <c r="V43" s="96" t="n">
        <f aca="false">V27-V37</f>
        <v>0</v>
      </c>
      <c r="W43" s="96" t="n">
        <f aca="false">W27-W37</f>
        <v>0</v>
      </c>
      <c r="X43" s="96" t="n">
        <f aca="false">X27-X37</f>
        <v>0</v>
      </c>
      <c r="Y43" s="96" t="n">
        <f aca="false">Y27-Y37</f>
        <v>0</v>
      </c>
      <c r="Z43" s="96" t="n">
        <f aca="false">Z27-Z37</f>
        <v>0</v>
      </c>
      <c r="AA43" s="96" t="n">
        <f aca="false">AA27-AA37</f>
        <v>0</v>
      </c>
    </row>
    <row r="44" customFormat="false" ht="11.25" hidden="false" customHeight="true" outlineLevel="0" collapsed="false">
      <c r="A44" s="95" t="str">
        <f aca="false">'PLR DET FIXED INPUT PG'!A44</f>
        <v>Interbook</v>
      </c>
      <c r="C44" s="96" t="n">
        <f aca="false">C28-C38</f>
        <v>161.290399999998</v>
      </c>
      <c r="D44" s="96" t="n">
        <f aca="false">D28-D38</f>
        <v>3535.7143</v>
      </c>
      <c r="E44" s="96" t="n">
        <f aca="false">E28-E38</f>
        <v>967.7419</v>
      </c>
      <c r="F44" s="96" t="n">
        <f aca="false">F28-F38</f>
        <v>866.6667</v>
      </c>
      <c r="G44" s="96" t="n">
        <f aca="false">G28-G38</f>
        <v>548.387000000001</v>
      </c>
      <c r="H44" s="96" t="n">
        <f aca="false">H28-H38</f>
        <v>0</v>
      </c>
      <c r="I44" s="96" t="n">
        <f aca="false">I28-I38</f>
        <v>1129.0323</v>
      </c>
      <c r="J44" s="96" t="n">
        <f aca="false">J28-J38</f>
        <v>580.645199999999</v>
      </c>
      <c r="K44" s="96" t="n">
        <f aca="false">K28-K38</f>
        <v>533.333299999998</v>
      </c>
      <c r="L44" s="96" t="n">
        <f aca="false">L28-L38</f>
        <v>612.903299999998</v>
      </c>
      <c r="M44" s="96" t="n">
        <f aca="false">M28-M38</f>
        <v>566.666700000002</v>
      </c>
      <c r="N44" s="96" t="n">
        <f aca="false">N28-N38</f>
        <v>709.677400000001</v>
      </c>
      <c r="O44" s="96" t="n">
        <f aca="false">O28-O38</f>
        <v>645.1613</v>
      </c>
      <c r="P44" s="96" t="n">
        <f aca="false">P28-P38</f>
        <v>464.2857</v>
      </c>
      <c r="Q44" s="96" t="n">
        <f aca="false">Q28-Q38</f>
        <v>387.096799999999</v>
      </c>
      <c r="R44" s="96" t="n">
        <f aca="false">R28-R38</f>
        <v>333.3334</v>
      </c>
      <c r="S44" s="96" t="n">
        <f aca="false">S28-S38</f>
        <v>32.2579999999999</v>
      </c>
      <c r="T44" s="96" t="n">
        <f aca="false">T28-T38</f>
        <v>233.3333</v>
      </c>
      <c r="U44" s="96" t="n">
        <f aca="false">U28-U38</f>
        <v>322.580600000001</v>
      </c>
      <c r="V44" s="96" t="n">
        <f aca="false">V28-V38</f>
        <v>322.580600000001</v>
      </c>
      <c r="W44" s="96" t="n">
        <f aca="false">W28-W38</f>
        <v>333.333299999998</v>
      </c>
      <c r="X44" s="96" t="n">
        <f aca="false">X28-X38</f>
        <v>387.0967</v>
      </c>
      <c r="Y44" s="96" t="n">
        <f aca="false">Y28-Y38</f>
        <v>466.6667</v>
      </c>
      <c r="Z44" s="96" t="n">
        <f aca="false">Z28-Z38</f>
        <v>451.6129</v>
      </c>
      <c r="AA44" s="96" t="n">
        <f aca="false">'PLR DET FIXED INPUT PG'!AA44</f>
        <v>14591.3978000001</v>
      </c>
    </row>
    <row r="45" customFormat="false" ht="11.25" hidden="false" customHeight="true" outlineLevel="0" collapsed="false">
      <c r="A45" s="95" t="str">
        <f aca="false">'PLR DET FIXED INPUT PG'!A45</f>
        <v>Swaps</v>
      </c>
      <c r="C45" s="96" t="n">
        <f aca="false">C32-C39</f>
        <v>0</v>
      </c>
      <c r="D45" s="96" t="n">
        <f aca="false">D32-D39</f>
        <v>0</v>
      </c>
      <c r="E45" s="96" t="n">
        <f aca="false">E32-E39</f>
        <v>0</v>
      </c>
      <c r="F45" s="96" t="n">
        <f aca="false">F32-F39</f>
        <v>0</v>
      </c>
      <c r="G45" s="96" t="n">
        <f aca="false">G32-G39</f>
        <v>0</v>
      </c>
      <c r="H45" s="96" t="n">
        <f aca="false">H32-H39</f>
        <v>0</v>
      </c>
      <c r="I45" s="96" t="n">
        <f aca="false">I32-I39</f>
        <v>0</v>
      </c>
      <c r="J45" s="96" t="n">
        <f aca="false">J32-J39</f>
        <v>0</v>
      </c>
      <c r="K45" s="96" t="n">
        <f aca="false">K32-K39</f>
        <v>0</v>
      </c>
      <c r="L45" s="96" t="n">
        <f aca="false">L32-L39</f>
        <v>0</v>
      </c>
      <c r="M45" s="96" t="n">
        <f aca="false">M32-M39</f>
        <v>-4739.0849</v>
      </c>
      <c r="N45" s="96" t="n">
        <f aca="false">N32-N39</f>
        <v>-4739.0849</v>
      </c>
      <c r="O45" s="96" t="n">
        <f aca="false">O32-O39</f>
        <v>-4739.0849</v>
      </c>
      <c r="P45" s="96" t="n">
        <f aca="false">P32-P39</f>
        <v>-4739.0849</v>
      </c>
      <c r="Q45" s="96" t="n">
        <f aca="false">Q32-Q39</f>
        <v>-4739.0849</v>
      </c>
      <c r="R45" s="96" t="n">
        <f aca="false">R32-R39</f>
        <v>0</v>
      </c>
      <c r="S45" s="96" t="n">
        <f aca="false">S32-S39</f>
        <v>0</v>
      </c>
      <c r="T45" s="96" t="n">
        <f aca="false">T32-T39</f>
        <v>0</v>
      </c>
      <c r="U45" s="96" t="n">
        <f aca="false">U32-U39</f>
        <v>0</v>
      </c>
      <c r="V45" s="96" t="n">
        <f aca="false">V32-V39</f>
        <v>0</v>
      </c>
      <c r="W45" s="96" t="n">
        <f aca="false">W32-W39</f>
        <v>0</v>
      </c>
      <c r="X45" s="96" t="n">
        <f aca="false">X32-X39</f>
        <v>0</v>
      </c>
      <c r="Y45" s="96" t="n">
        <f aca="false">Y32-Y39</f>
        <v>0</v>
      </c>
      <c r="Z45" s="96" t="n">
        <f aca="false">Z32-Z39</f>
        <v>0</v>
      </c>
      <c r="AA45" s="96" t="n">
        <f aca="false">'PLR DET FIXED INPUT PG'!AA45</f>
        <v>-23695.4245</v>
      </c>
    </row>
    <row r="46" customFormat="false" ht="11.25" hidden="false" customHeight="true" outlineLevel="0" collapsed="false">
      <c r="A46" s="95" t="str">
        <f aca="false">'PLR DET FIXED INPUT PG'!A46</f>
        <v>Total Dth</v>
      </c>
      <c r="C46" s="97" t="n">
        <f aca="false">SUM(C43:C45)</f>
        <v>161.290399999998</v>
      </c>
      <c r="D46" s="97" t="n">
        <f aca="false">SUM(D43:D45)</f>
        <v>3535.7143</v>
      </c>
      <c r="E46" s="97" t="n">
        <f aca="false">SUM(E43:E45)</f>
        <v>967.7419</v>
      </c>
      <c r="F46" s="97" t="n">
        <f aca="false">SUM(F43:F45)</f>
        <v>866.6667</v>
      </c>
      <c r="G46" s="97" t="n">
        <f aca="false">SUM(G43:G45)</f>
        <v>548.387000000001</v>
      </c>
      <c r="H46" s="97" t="n">
        <f aca="false">SUM(H43:H45)</f>
        <v>0</v>
      </c>
      <c r="I46" s="97" t="n">
        <f aca="false">SUM(I43:I45)</f>
        <v>1129.0323</v>
      </c>
      <c r="J46" s="97" t="n">
        <f aca="false">SUM(J43:J45)</f>
        <v>580.645199999999</v>
      </c>
      <c r="K46" s="97" t="n">
        <f aca="false">SUM(K43:K45)</f>
        <v>533.333299999998</v>
      </c>
      <c r="L46" s="97" t="n">
        <f aca="false">SUM(L43:L45)</f>
        <v>612.903299999998</v>
      </c>
      <c r="M46" s="97" t="n">
        <f aca="false">SUM(M43:M45)</f>
        <v>-4172.4182</v>
      </c>
      <c r="N46" s="97" t="n">
        <f aca="false">SUM(N43:N45)</f>
        <v>-4029.4075</v>
      </c>
      <c r="O46" s="97" t="n">
        <f aca="false">SUM(O43:O45)</f>
        <v>-4093.9236</v>
      </c>
      <c r="P46" s="97" t="n">
        <f aca="false">SUM(P43:P45)</f>
        <v>-4274.7992</v>
      </c>
      <c r="Q46" s="97" t="n">
        <f aca="false">SUM(Q43:Q45)</f>
        <v>-4351.9881</v>
      </c>
      <c r="R46" s="97" t="n">
        <f aca="false">SUM(R43:R45)</f>
        <v>333.3334</v>
      </c>
      <c r="S46" s="97" t="n">
        <f aca="false">SUM(S43:S45)</f>
        <v>32.2579999999999</v>
      </c>
      <c r="T46" s="97" t="n">
        <f aca="false">SUM(T43:T45)</f>
        <v>233.3333</v>
      </c>
      <c r="U46" s="97" t="n">
        <f aca="false">SUM(U43:U45)</f>
        <v>322.580600000001</v>
      </c>
      <c r="V46" s="97" t="n">
        <f aca="false">SUM(V43:V45)</f>
        <v>322.580600000001</v>
      </c>
      <c r="W46" s="97" t="n">
        <f aca="false">SUM(W43:W45)</f>
        <v>333.333299999998</v>
      </c>
      <c r="X46" s="97" t="n">
        <f aca="false">SUM(X43:X45)</f>
        <v>387.0967</v>
      </c>
      <c r="Y46" s="97" t="n">
        <f aca="false">SUM(Y43:Y45)</f>
        <v>466.6667</v>
      </c>
      <c r="Z46" s="97" t="n">
        <f aca="false">SUM(Z43:Z45)</f>
        <v>451.6129</v>
      </c>
      <c r="AA46" s="97" t="n">
        <f aca="false">'PLR DET FIXED INPUT PG'!AA46</f>
        <v>-9104.02669999991</v>
      </c>
    </row>
    <row r="48" customFormat="false" ht="12" hidden="false" customHeight="true" outlineLevel="0" collapsed="false">
      <c r="A48" s="94" t="str">
        <f aca="false">'PLR DET FIXED INPUT PG'!A48</f>
        <v>Curve Comparison</v>
      </c>
    </row>
    <row r="49" customFormat="false" ht="11.25" hidden="false" customHeight="true" outlineLevel="0" collapsed="false">
      <c r="A49" s="95" t="str">
        <f aca="false">'PLR DET FIXED INPUT PG'!A49</f>
        <v>Today</v>
      </c>
      <c r="C49" s="98" t="n">
        <f aca="false">'PLR DET FIXED INPUT PG'!C49</f>
        <v>3.31</v>
      </c>
      <c r="D49" s="98" t="n">
        <f aca="false">'PLR DET FIXED INPUT PG'!D49</f>
        <v>3.52</v>
      </c>
      <c r="E49" s="98" t="n">
        <f aca="false">'PLR DET FIXED INPUT PG'!E49</f>
        <v>3.43</v>
      </c>
      <c r="F49" s="98" t="n">
        <f aca="false">'PLR DET FIXED INPUT PG'!F49</f>
        <v>3.32</v>
      </c>
      <c r="G49" s="98" t="n">
        <f aca="false">'PLR DET FIXED INPUT PG'!G49</f>
        <v>3.39</v>
      </c>
      <c r="H49" s="98" t="n">
        <f aca="false">'PLR DET FIXED INPUT PG'!H49</f>
        <v>3.47</v>
      </c>
      <c r="I49" s="98" t="n">
        <f aca="false">'PLR DET FIXED INPUT PG'!I49</f>
        <v>3.54</v>
      </c>
      <c r="J49" s="98" t="n">
        <f aca="false">'PLR DET FIXED INPUT PG'!J49</f>
        <v>3.61</v>
      </c>
      <c r="K49" s="98" t="n">
        <f aca="false">'PLR DET FIXED INPUT PG'!K49</f>
        <v>3.61</v>
      </c>
      <c r="L49" s="98" t="n">
        <f aca="false">'PLR DET FIXED INPUT PG'!L49</f>
        <v>3.65</v>
      </c>
      <c r="M49" s="98" t="n">
        <f aca="false">'PLR DET FIXED INPUT PG'!M49</f>
        <v>4.06</v>
      </c>
      <c r="N49" s="98" t="n">
        <f aca="false">'PLR DET FIXED INPUT PG'!N49</f>
        <v>4.34</v>
      </c>
      <c r="O49" s="98" t="n">
        <f aca="false">'PLR DET FIXED INPUT PG'!O49</f>
        <v>4.47</v>
      </c>
      <c r="P49" s="98" t="n">
        <f aca="false">'PLR DET FIXED INPUT PG'!P49</f>
        <v>4.37</v>
      </c>
      <c r="Q49" s="98" t="n">
        <f aca="false">'PLR DET FIXED INPUT PG'!Q49</f>
        <v>4.26</v>
      </c>
      <c r="R49" s="98" t="n">
        <f aca="false">'PLR DET FIXED INPUT PG'!R49</f>
        <v>4.09</v>
      </c>
      <c r="S49" s="98" t="n">
        <f aca="false">'PLR DET FIXED INPUT PG'!S49</f>
        <v>4.09</v>
      </c>
      <c r="T49" s="98" t="n">
        <f aca="false">'PLR DET FIXED INPUT PG'!T49</f>
        <v>4.14</v>
      </c>
      <c r="U49" s="98" t="n">
        <f aca="false">'PLR DET FIXED INPUT PG'!U49</f>
        <v>4.19</v>
      </c>
      <c r="V49" s="98" t="n">
        <f aca="false">'PLR DET FIXED INPUT PG'!V49</f>
        <v>4.26</v>
      </c>
      <c r="W49" s="98" t="n">
        <f aca="false">'PLR DET FIXED INPUT PG'!W49</f>
        <v>4.25</v>
      </c>
      <c r="X49" s="98" t="n">
        <f aca="false">'PLR DET FIXED INPUT PG'!X49</f>
        <v>4.3</v>
      </c>
      <c r="Y49" s="98" t="n">
        <f aca="false">'PLR DET FIXED INPUT PG'!Y49</f>
        <v>4.54</v>
      </c>
      <c r="Z49" s="98" t="n">
        <f aca="false">'PLR DET FIXED INPUT PG'!Z49</f>
        <v>4.76</v>
      </c>
      <c r="AA49" s="98" t="n">
        <f aca="false">'PLR DET FIXED INPUT PG'!AA49</f>
        <v>0</v>
      </c>
    </row>
    <row r="50" customFormat="false" ht="11.25" hidden="false" customHeight="true" outlineLevel="0" collapsed="false">
      <c r="A50" s="95" t="str">
        <f aca="false">'PLR DET FIXED INPUT PG'!A50</f>
        <v>Prior Day</v>
      </c>
      <c r="C50" s="98" t="n">
        <f aca="false">'PLR DET FIXED INPUT PG'!C50</f>
        <v>3.31</v>
      </c>
      <c r="D50" s="98" t="n">
        <f aca="false">'PLR DET FIXED INPUT PG'!D50</f>
        <v>3.26</v>
      </c>
      <c r="E50" s="98" t="n">
        <f aca="false">'PLR DET FIXED INPUT PG'!E50</f>
        <v>3.26</v>
      </c>
      <c r="F50" s="98" t="n">
        <f aca="false">'PLR DET FIXED INPUT PG'!F50</f>
        <v>3.18</v>
      </c>
      <c r="G50" s="98" t="n">
        <f aca="false">'PLR DET FIXED INPUT PG'!G50</f>
        <v>3.26</v>
      </c>
      <c r="H50" s="98" t="n">
        <f aca="false">'PLR DET FIXED INPUT PG'!H50</f>
        <v>3.35</v>
      </c>
      <c r="I50" s="98" t="n">
        <f aca="false">'PLR DET FIXED INPUT PG'!I50</f>
        <v>3.42</v>
      </c>
      <c r="J50" s="98" t="n">
        <f aca="false">'PLR DET FIXED INPUT PG'!J50</f>
        <v>3.48</v>
      </c>
      <c r="K50" s="98" t="n">
        <f aca="false">'PLR DET FIXED INPUT PG'!K50</f>
        <v>3.5</v>
      </c>
      <c r="L50" s="98" t="n">
        <f aca="false">'PLR DET FIXED INPUT PG'!L50</f>
        <v>3.55</v>
      </c>
      <c r="M50" s="98" t="n">
        <f aca="false">'PLR DET FIXED INPUT PG'!M50</f>
        <v>3.98</v>
      </c>
      <c r="N50" s="98" t="n">
        <f aca="false">'PLR DET FIXED INPUT PG'!N50</f>
        <v>4.26</v>
      </c>
      <c r="O50" s="98" t="n">
        <f aca="false">'PLR DET FIXED INPUT PG'!O50</f>
        <v>4.39</v>
      </c>
      <c r="P50" s="98" t="n">
        <f aca="false">'PLR DET FIXED INPUT PG'!P50</f>
        <v>4.3</v>
      </c>
      <c r="Q50" s="98" t="n">
        <f aca="false">'PLR DET FIXED INPUT PG'!Q50</f>
        <v>4.2</v>
      </c>
      <c r="R50" s="98" t="n">
        <f aca="false">'PLR DET FIXED INPUT PG'!R50</f>
        <v>4.01</v>
      </c>
      <c r="S50" s="98" t="n">
        <f aca="false">'PLR DET FIXED INPUT PG'!S50</f>
        <v>4.01</v>
      </c>
      <c r="T50" s="98" t="n">
        <f aca="false">'PLR DET FIXED INPUT PG'!T50</f>
        <v>4.06</v>
      </c>
      <c r="U50" s="98" t="n">
        <f aca="false">'PLR DET FIXED INPUT PG'!U50</f>
        <v>4.12</v>
      </c>
      <c r="V50" s="98" t="n">
        <f aca="false">'PLR DET FIXED INPUT PG'!V50</f>
        <v>4.18</v>
      </c>
      <c r="W50" s="98" t="n">
        <f aca="false">'PLR DET FIXED INPUT PG'!W50</f>
        <v>4.17</v>
      </c>
      <c r="X50" s="98" t="n">
        <f aca="false">'PLR DET FIXED INPUT PG'!X50</f>
        <v>4.22</v>
      </c>
      <c r="Y50" s="98" t="n">
        <f aca="false">'PLR DET FIXED INPUT PG'!Y50</f>
        <v>4.45</v>
      </c>
      <c r="Z50" s="98" t="n">
        <f aca="false">'PLR DET FIXED INPUT PG'!Z50</f>
        <v>4.67</v>
      </c>
      <c r="AA50" s="98" t="n">
        <f aca="false">'PLR DET FIXED INPUT PG'!AA50</f>
        <v>0</v>
      </c>
    </row>
    <row r="51" customFormat="false" ht="11.25" hidden="false" customHeight="true" outlineLevel="0" collapsed="false">
      <c r="A51" s="95" t="str">
        <f aca="false">'PLR DET FIXED INPUT PG'!A51</f>
        <v>Delta</v>
      </c>
      <c r="C51" s="99" t="n">
        <f aca="false">'PLR DET FIXED INPUT PG'!C51</f>
        <v>0</v>
      </c>
      <c r="D51" s="99" t="n">
        <f aca="false">'PLR DET FIXED INPUT PG'!D51</f>
        <v>0.26</v>
      </c>
      <c r="E51" s="99" t="n">
        <f aca="false">'PLR DET FIXED INPUT PG'!E51</f>
        <v>0.17</v>
      </c>
      <c r="F51" s="99" t="n">
        <f aca="false">'PLR DET FIXED INPUT PG'!F51</f>
        <v>0.14</v>
      </c>
      <c r="G51" s="99" t="n">
        <f aca="false">'PLR DET FIXED INPUT PG'!G51</f>
        <v>0.13</v>
      </c>
      <c r="H51" s="99" t="n">
        <f aca="false">'PLR DET FIXED INPUT PG'!H51</f>
        <v>0.12</v>
      </c>
      <c r="I51" s="99" t="n">
        <f aca="false">'PLR DET FIXED INPUT PG'!I51</f>
        <v>0.12</v>
      </c>
      <c r="J51" s="99" t="n">
        <f aca="false">'PLR DET FIXED INPUT PG'!J51</f>
        <v>0.13</v>
      </c>
      <c r="K51" s="99" t="n">
        <f aca="false">'PLR DET FIXED INPUT PG'!K51</f>
        <v>0.11</v>
      </c>
      <c r="L51" s="99" t="n">
        <f aca="false">'PLR DET FIXED INPUT PG'!L51</f>
        <v>0.1</v>
      </c>
      <c r="M51" s="99" t="n">
        <f aca="false">'PLR DET FIXED INPUT PG'!M51</f>
        <v>0.0799999999999996</v>
      </c>
      <c r="N51" s="99" t="n">
        <f aca="false">'PLR DET FIXED INPUT PG'!N51</f>
        <v>0.0800000000000001</v>
      </c>
      <c r="O51" s="99" t="n">
        <f aca="false">'PLR DET FIXED INPUT PG'!O51</f>
        <v>0.0800000000000001</v>
      </c>
      <c r="P51" s="99" t="n">
        <f aca="false">'PLR DET FIXED INPUT PG'!P51</f>
        <v>0.0700000000000003</v>
      </c>
      <c r="Q51" s="99" t="n">
        <f aca="false">'PLR DET FIXED INPUT PG'!Q51</f>
        <v>0.0599999999999996</v>
      </c>
      <c r="R51" s="99" t="n">
        <f aca="false">'PLR DET FIXED INPUT PG'!R51</f>
        <v>0.0800000000000001</v>
      </c>
      <c r="S51" s="99" t="n">
        <f aca="false">'PLR DET FIXED INPUT PG'!S51</f>
        <v>0.0800000000000001</v>
      </c>
      <c r="T51" s="99" t="n">
        <f aca="false">'PLR DET FIXED INPUT PG'!T51</f>
        <v>0.0800000000000001</v>
      </c>
      <c r="U51" s="99" t="n">
        <f aca="false">'PLR DET FIXED INPUT PG'!U51</f>
        <v>0.0700000000000003</v>
      </c>
      <c r="V51" s="99" t="n">
        <f aca="false">'PLR DET FIXED INPUT PG'!V51</f>
        <v>0.0800000000000001</v>
      </c>
      <c r="W51" s="99" t="n">
        <f aca="false">'PLR DET FIXED INPUT PG'!W51</f>
        <v>0.0800000000000001</v>
      </c>
      <c r="X51" s="99" t="n">
        <f aca="false">'PLR DET FIXED INPUT PG'!X51</f>
        <v>0.0800000000000001</v>
      </c>
      <c r="Y51" s="99" t="n">
        <f aca="false">'PLR DET FIXED INPUT PG'!Y51</f>
        <v>0.0899999999999999</v>
      </c>
      <c r="Z51" s="99" t="n">
        <f aca="false">'PLR DET FIXED INPUT PG'!Z51</f>
        <v>0.0899999999999999</v>
      </c>
      <c r="AA51" s="98" t="n">
        <f aca="false">'PLR DET FIXED INPUT PG'!AA51</f>
        <v>0</v>
      </c>
    </row>
    <row r="53" customFormat="false" ht="12" hidden="false" customHeight="true" outlineLevel="0" collapsed="false">
      <c r="A53" s="94" t="str">
        <f aca="false">'PLR DET FIXED INPUT PG'!A53</f>
        <v>Average Deal Prices</v>
      </c>
    </row>
    <row r="54" customFormat="false" ht="11.25" hidden="false" customHeight="true" outlineLevel="0" collapsed="false">
      <c r="A54" s="95" t="str">
        <f aca="false">'PLR DET FIXED INPUT PG'!A54</f>
        <v>BUY</v>
      </c>
      <c r="C54" s="98" t="n">
        <f aca="false">'PLR DET FIXED INPUT PG'!C54</f>
        <v>5.68</v>
      </c>
      <c r="D54" s="98" t="n">
        <f aca="false">'PLR DET FIXED INPUT PG'!D54</f>
        <v>5.68</v>
      </c>
      <c r="E54" s="98" t="n">
        <f aca="false">'PLR DET FIXED INPUT PG'!E54</f>
        <v>5.68</v>
      </c>
      <c r="F54" s="98" t="n">
        <f aca="false">'PLR DET FIXED INPUT PG'!F54</f>
        <v>4.7633</v>
      </c>
      <c r="G54" s="98" t="n">
        <f aca="false">'PLR DET FIXED INPUT PG'!G54</f>
        <v>4.7633</v>
      </c>
      <c r="H54" s="98" t="n">
        <f aca="false">'PLR DET FIXED INPUT PG'!H54</f>
        <v>4.7633</v>
      </c>
      <c r="I54" s="98" t="n">
        <f aca="false">'PLR DET FIXED INPUT PG'!I54</f>
        <v>4.7633</v>
      </c>
      <c r="J54" s="98" t="n">
        <f aca="false">'PLR DET FIXED INPUT PG'!J54</f>
        <v>4.7633</v>
      </c>
      <c r="K54" s="98" t="n">
        <f aca="false">'PLR DET FIXED INPUT PG'!K54</f>
        <v>4.7633</v>
      </c>
      <c r="L54" s="98" t="n">
        <f aca="false">'PLR DET FIXED INPUT PG'!L54</f>
        <v>4.7633</v>
      </c>
      <c r="M54" s="98" t="n">
        <f aca="false">'PLR DET FIXED INPUT PG'!M54</f>
        <v>6.3883</v>
      </c>
      <c r="N54" s="98" t="n">
        <f aca="false">'PLR DET FIXED INPUT PG'!N54</f>
        <v>6.3883</v>
      </c>
      <c r="O54" s="98" t="n">
        <f aca="false">'PLR DET FIXED INPUT PG'!O54</f>
        <v>6.3883</v>
      </c>
      <c r="P54" s="98" t="n">
        <f aca="false">'PLR DET FIXED INPUT PG'!P54</f>
        <v>6.3883</v>
      </c>
      <c r="Q54" s="98" t="n">
        <f aca="false">'PLR DET FIXED INPUT PG'!Q54</f>
        <v>6.3883</v>
      </c>
      <c r="R54" s="98" t="n">
        <f aca="false">'PLR DET FIXED INPUT PG'!R54</f>
        <v>0</v>
      </c>
      <c r="S54" s="98" t="n">
        <f aca="false">'PLR DET FIXED INPUT PG'!S54</f>
        <v>0</v>
      </c>
      <c r="T54" s="98" t="n">
        <f aca="false">'PLR DET FIXED INPUT PG'!T54</f>
        <v>0</v>
      </c>
      <c r="U54" s="98" t="n">
        <f aca="false">'PLR DET FIXED INPUT PG'!U54</f>
        <v>0</v>
      </c>
      <c r="V54" s="98" t="n">
        <f aca="false">'PLR DET FIXED INPUT PG'!V54</f>
        <v>0</v>
      </c>
      <c r="W54" s="98" t="n">
        <f aca="false">'PLR DET FIXED INPUT PG'!W54</f>
        <v>0</v>
      </c>
      <c r="X54" s="98" t="n">
        <f aca="false">'PLR DET FIXED INPUT PG'!X54</f>
        <v>0</v>
      </c>
      <c r="Y54" s="98" t="n">
        <f aca="false">'PLR DET FIXED INPUT PG'!Y54</f>
        <v>0</v>
      </c>
      <c r="Z54" s="98" t="n">
        <f aca="false">'PLR DET FIXED INPUT PG'!Z54</f>
        <v>0</v>
      </c>
      <c r="AA54" s="98" t="n">
        <f aca="false">'PLR DET FIXED INPUT PG'!AA54</f>
        <v>0</v>
      </c>
    </row>
    <row r="55" customFormat="false" ht="11.25" hidden="false" customHeight="true" outlineLevel="0" collapsed="false">
      <c r="A55" s="95" t="str">
        <f aca="false">'PLR DET FIXED INPUT PG'!A55</f>
        <v>SELL</v>
      </c>
      <c r="C55" s="98" t="n">
        <f aca="false">'PLR DET FIXED INPUT PG'!C55</f>
        <v>0</v>
      </c>
      <c r="D55" s="98" t="n">
        <f aca="false">'PLR DET FIXED INPUT PG'!D55</f>
        <v>0</v>
      </c>
      <c r="E55" s="98" t="n">
        <f aca="false">'PLR DET FIXED INPUT PG'!E55</f>
        <v>0</v>
      </c>
      <c r="F55" s="98" t="n">
        <f aca="false">'PLR DET FIXED INPUT PG'!F55</f>
        <v>0</v>
      </c>
      <c r="G55" s="98" t="n">
        <f aca="false">'PLR DET FIXED INPUT PG'!G55</f>
        <v>0</v>
      </c>
      <c r="H55" s="98" t="n">
        <f aca="false">'PLR DET FIXED INPUT PG'!H55</f>
        <v>0</v>
      </c>
      <c r="I55" s="98" t="n">
        <f aca="false">'PLR DET FIXED INPUT PG'!I55</f>
        <v>0</v>
      </c>
      <c r="J55" s="98" t="n">
        <f aca="false">'PLR DET FIXED INPUT PG'!J55</f>
        <v>0</v>
      </c>
      <c r="K55" s="98" t="n">
        <f aca="false">'PLR DET FIXED INPUT PG'!K55</f>
        <v>0</v>
      </c>
      <c r="L55" s="98" t="n">
        <f aca="false">'PLR DET FIXED INPUT PG'!L55</f>
        <v>0</v>
      </c>
      <c r="M55" s="98" t="n">
        <f aca="false">'PLR DET FIXED INPUT PG'!M55</f>
        <v>0</v>
      </c>
      <c r="N55" s="98" t="n">
        <f aca="false">'PLR DET FIXED INPUT PG'!N55</f>
        <v>0</v>
      </c>
      <c r="O55" s="98" t="n">
        <f aca="false">'PLR DET FIXED INPUT PG'!O55</f>
        <v>0</v>
      </c>
      <c r="P55" s="98" t="n">
        <f aca="false">'PLR DET FIXED INPUT PG'!P55</f>
        <v>0</v>
      </c>
      <c r="Q55" s="98" t="n">
        <f aca="false">'PLR DET FIXED INPUT PG'!Q55</f>
        <v>0</v>
      </c>
      <c r="R55" s="98" t="n">
        <f aca="false">'PLR DET FIXED INPUT PG'!R55</f>
        <v>0</v>
      </c>
      <c r="S55" s="98" t="n">
        <f aca="false">'PLR DET FIXED INPUT PG'!S55</f>
        <v>0</v>
      </c>
      <c r="T55" s="98" t="n">
        <f aca="false">'PLR DET FIXED INPUT PG'!T55</f>
        <v>0</v>
      </c>
      <c r="U55" s="98" t="n">
        <f aca="false">'PLR DET FIXED INPUT PG'!U55</f>
        <v>0</v>
      </c>
      <c r="V55" s="98" t="n">
        <f aca="false">'PLR DET FIXED INPUT PG'!V55</f>
        <v>0</v>
      </c>
      <c r="W55" s="98" t="n">
        <f aca="false">'PLR DET FIXED INPUT PG'!W55</f>
        <v>0</v>
      </c>
      <c r="X55" s="98" t="n">
        <f aca="false">'PLR DET FIXED INPUT PG'!X55</f>
        <v>0</v>
      </c>
      <c r="Y55" s="98" t="n">
        <f aca="false">'PLR DET FIXED INPUT PG'!Y55</f>
        <v>0</v>
      </c>
      <c r="Z55" s="98" t="n">
        <f aca="false">'PLR DET FIXED INPUT PG'!Z55</f>
        <v>0</v>
      </c>
      <c r="AA55" s="98" t="n">
        <f aca="false">'PLR DET FIXED INPUT PG'!AA55</f>
        <v>0</v>
      </c>
    </row>
    <row r="57" customFormat="false" ht="12" hidden="false" customHeight="true" outlineLevel="0" collapsed="false">
      <c r="A57" s="94" t="str">
        <f aca="false">'PLR DET FIXED INPUT PG'!A57</f>
        <v>Mark-To-Market</v>
      </c>
    </row>
    <row r="58" customFormat="false" ht="11.25" hidden="false" customHeight="true" outlineLevel="0" collapsed="false">
      <c r="A58" s="95" t="str">
        <f aca="false">'PLR DET FIXED INPUT PG'!A58</f>
        <v>Today's MTM</v>
      </c>
      <c r="C58" s="96" t="n">
        <f aca="false">'PLR DET FIXED INPUT PG'!C58+'PLR DET INDEX INPUT PG'!C58</f>
        <v>-1609946</v>
      </c>
      <c r="D58" s="96" t="n">
        <f aca="false">'PLR DET FIXED INPUT PG'!D58+'PLR DET INDEX INPUT PG'!D58</f>
        <v>-1348991</v>
      </c>
      <c r="E58" s="96" t="n">
        <f aca="false">'PLR DET FIXED INPUT PG'!E58+'PLR DET INDEX INPUT PG'!E58</f>
        <v>-1533911</v>
      </c>
      <c r="F58" s="96" t="n">
        <f aca="false">'PLR DET FIXED INPUT PG'!F58+'PLR DET INDEX INPUT PG'!F58</f>
        <v>-934505</v>
      </c>
      <c r="G58" s="96" t="n">
        <f aca="false">'PLR DET FIXED INPUT PG'!G58+'PLR DET INDEX INPUT PG'!G58</f>
        <v>-951601</v>
      </c>
      <c r="H58" s="96" t="n">
        <f aca="false">'PLR DET FIXED INPUT PG'!H58+'PLR DET INDEX INPUT PG'!H58</f>
        <v>-999763</v>
      </c>
      <c r="I58" s="96" t="n">
        <f aca="false">'PLR DET FIXED INPUT PG'!I58+'PLR DET INDEX INPUT PG'!I58</f>
        <v>-1010405</v>
      </c>
      <c r="J58" s="96" t="n">
        <f aca="false">'PLR DET FIXED INPUT PG'!J58+'PLR DET INDEX INPUT PG'!J58</f>
        <v>-987730</v>
      </c>
      <c r="K58" s="96" t="n">
        <f aca="false">'PLR DET FIXED INPUT PG'!K58+'PLR DET INDEX INPUT PG'!K58</f>
        <v>-953638</v>
      </c>
      <c r="L58" s="96" t="n">
        <f aca="false">'PLR DET FIXED INPUT PG'!L58+'PLR DET INDEX INPUT PG'!L58</f>
        <v>-971543</v>
      </c>
      <c r="M58" s="96" t="n">
        <f aca="false">'PLR DET FIXED INPUT PG'!M58+'PLR DET INDEX INPUT PG'!M58</f>
        <v>-1330307</v>
      </c>
      <c r="N58" s="96" t="n">
        <f aca="false">'PLR DET FIXED INPUT PG'!N58+'PLR DET INDEX INPUT PG'!N58</f>
        <v>-1275786</v>
      </c>
      <c r="O58" s="96" t="n">
        <f aca="false">'PLR DET FIXED INPUT PG'!O58+'PLR DET INDEX INPUT PG'!O58</f>
        <v>-1233365</v>
      </c>
      <c r="P58" s="96" t="n">
        <f aca="false">'PLR DET FIXED INPUT PG'!P58+'PLR DET INDEX INPUT PG'!P58</f>
        <v>-1133755</v>
      </c>
      <c r="Q58" s="96" t="n">
        <f aca="false">'PLR DET FIXED INPUT PG'!Q58+'PLR DET INDEX INPUT PG'!Q58</f>
        <v>-1280528</v>
      </c>
      <c r="R58" s="96" t="n">
        <f aca="false">'PLR DET FIXED INPUT PG'!R58+'PLR DET INDEX INPUT PG'!R58</f>
        <v>14404</v>
      </c>
      <c r="S58" s="96" t="n">
        <f aca="false">'PLR DET FIXED INPUT PG'!S58+'PLR DET INDEX INPUT PG'!S58</f>
        <v>14810</v>
      </c>
      <c r="T58" s="96" t="n">
        <f aca="false">'PLR DET FIXED INPUT PG'!T58+'PLR DET INDEX INPUT PG'!T58</f>
        <v>23167</v>
      </c>
      <c r="U58" s="96" t="n">
        <f aca="false">'PLR DET FIXED INPUT PG'!U58+'PLR DET INDEX INPUT PG'!U58</f>
        <v>32970</v>
      </c>
      <c r="V58" s="96" t="n">
        <f aca="false">'PLR DET FIXED INPUT PG'!V58+'PLR DET INDEX INPUT PG'!V58</f>
        <v>45535</v>
      </c>
      <c r="W58" s="96" t="n">
        <f aca="false">'PLR DET FIXED INPUT PG'!W58+'PLR DET INDEX INPUT PG'!W58</f>
        <v>42059</v>
      </c>
      <c r="X58" s="96" t="n">
        <f aca="false">'PLR DET FIXED INPUT PG'!X58+'PLR DET INDEX INPUT PG'!X58</f>
        <v>52210</v>
      </c>
      <c r="Y58" s="96" t="n">
        <f aca="false">'PLR DET FIXED INPUT PG'!Y58+'PLR DET INDEX INPUT PG'!Y58</f>
        <v>0</v>
      </c>
      <c r="Z58" s="96" t="n">
        <f aca="false">'PLR DET FIXED INPUT PG'!Z58+'PLR DET INDEX INPUT PG'!Z58</f>
        <v>0</v>
      </c>
      <c r="AA58" s="96" t="n">
        <f aca="false">'PLR DET FIXED INPUT PG'!AA58</f>
        <v>-17330619</v>
      </c>
    </row>
    <row r="59" customFormat="false" ht="11.25" hidden="false" customHeight="true" outlineLevel="0" collapsed="false">
      <c r="A59" s="95" t="str">
        <f aca="false">'PLR DET FIXED INPUT PG'!A59</f>
        <v>Interbook MTM</v>
      </c>
      <c r="C59" s="96" t="n">
        <f aca="false">'PLR DET FIXED INPUT PG'!C59+'PLR DET INDEX INPUT PG'!C59</f>
        <v>3472230</v>
      </c>
      <c r="D59" s="96" t="n">
        <f aca="false">'PLR DET FIXED INPUT PG'!D59+'PLR DET INDEX INPUT PG'!D59</f>
        <v>2567379</v>
      </c>
      <c r="E59" s="96" t="n">
        <f aca="false">'PLR DET FIXED INPUT PG'!E59+'PLR DET INDEX INPUT PG'!E59</f>
        <v>2497067</v>
      </c>
      <c r="F59" s="96" t="n">
        <f aca="false">'PLR DET FIXED INPUT PG'!F59+'PLR DET INDEX INPUT PG'!F59</f>
        <v>1602559</v>
      </c>
      <c r="G59" s="96" t="n">
        <f aca="false">'PLR DET FIXED INPUT PG'!G59+'PLR DET INDEX INPUT PG'!G59</f>
        <v>157863</v>
      </c>
      <c r="H59" s="96" t="n">
        <f aca="false">'PLR DET FIXED INPUT PG'!H59+'PLR DET INDEX INPUT PG'!H59</f>
        <v>1442655</v>
      </c>
      <c r="I59" s="96" t="n">
        <f aca="false">'PLR DET FIXED INPUT PG'!I59+'PLR DET INDEX INPUT PG'!I59</f>
        <v>1439401</v>
      </c>
      <c r="J59" s="96" t="n">
        <f aca="false">'PLR DET FIXED INPUT PG'!J59+'PLR DET INDEX INPUT PG'!J59</f>
        <v>1382354</v>
      </c>
      <c r="K59" s="96" t="n">
        <f aca="false">'PLR DET FIXED INPUT PG'!K59+'PLR DET INDEX INPUT PG'!K59</f>
        <v>1395988</v>
      </c>
      <c r="L59" s="96" t="n">
        <f aca="false">'PLR DET FIXED INPUT PG'!L59+'PLR DET INDEX INPUT PG'!L59</f>
        <v>1475134</v>
      </c>
      <c r="M59" s="96" t="n">
        <f aca="false">'PLR DET FIXED INPUT PG'!M59+'PLR DET INDEX INPUT PG'!M59</f>
        <v>1426421</v>
      </c>
      <c r="N59" s="96" t="n">
        <f aca="false">'PLR DET FIXED INPUT PG'!N59+'PLR DET INDEX INPUT PG'!N59</f>
        <v>1307811</v>
      </c>
      <c r="O59" s="96" t="n">
        <f aca="false">'PLR DET FIXED INPUT PG'!O59+'PLR DET INDEX INPUT PG'!O59</f>
        <v>380202</v>
      </c>
      <c r="P59" s="96" t="n">
        <f aca="false">'PLR DET FIXED INPUT PG'!P59+'PLR DET INDEX INPUT PG'!P59</f>
        <v>290632</v>
      </c>
      <c r="Q59" s="96" t="n">
        <f aca="false">'PLR DET FIXED INPUT PG'!Q59+'PLR DET INDEX INPUT PG'!Q59</f>
        <v>299917</v>
      </c>
      <c r="R59" s="96" t="n">
        <f aca="false">'PLR DET FIXED INPUT PG'!R59+'PLR DET INDEX INPUT PG'!R59</f>
        <v>-12475</v>
      </c>
      <c r="S59" s="96" t="n">
        <f aca="false">'PLR DET FIXED INPUT PG'!S59+'PLR DET INDEX INPUT PG'!S59</f>
        <v>9525</v>
      </c>
      <c r="T59" s="96" t="n">
        <f aca="false">'PLR DET FIXED INPUT PG'!T59+'PLR DET INDEX INPUT PG'!T59</f>
        <v>127068</v>
      </c>
      <c r="U59" s="96" t="n">
        <f aca="false">'PLR DET FIXED INPUT PG'!U59+'PLR DET INDEX INPUT PG'!U59</f>
        <v>125139</v>
      </c>
      <c r="V59" s="96" t="n">
        <f aca="false">'PLR DET FIXED INPUT PG'!V59+'PLR DET INDEX INPUT PG'!V59</f>
        <v>130753</v>
      </c>
      <c r="W59" s="96" t="n">
        <f aca="false">'PLR DET FIXED INPUT PG'!W59+'PLR DET INDEX INPUT PG'!W59</f>
        <v>155332</v>
      </c>
      <c r="X59" s="96" t="n">
        <f aca="false">'PLR DET FIXED INPUT PG'!X59+'PLR DET INDEX INPUT PG'!X59</f>
        <v>164994</v>
      </c>
      <c r="Y59" s="96" t="n">
        <f aca="false">'PLR DET FIXED INPUT PG'!Y59+'PLR DET INDEX INPUT PG'!Y59</f>
        <v>245876</v>
      </c>
      <c r="Z59" s="96" t="n">
        <f aca="false">'PLR DET FIXED INPUT PG'!Z59+'PLR DET INDEX INPUT PG'!Z59</f>
        <v>333272</v>
      </c>
      <c r="AA59" s="96" t="n">
        <f aca="false">'PLR DET FIXED INPUT PG'!AA59+'PLR DET INDEX INPUT PG'!AA59</f>
        <v>22417097</v>
      </c>
    </row>
    <row r="60" customFormat="false" ht="11.25" hidden="false" customHeight="true" outlineLevel="0" collapsed="false">
      <c r="A60" s="101" t="str">
        <f aca="false">'PLR DET FIXED INPUT PG'!A60</f>
        <v>Total MTM</v>
      </c>
      <c r="B60" s="102"/>
      <c r="C60" s="103" t="n">
        <f aca="false">SUM(C58:C59)</f>
        <v>1862284</v>
      </c>
      <c r="D60" s="103" t="n">
        <f aca="false">SUM(D58:D59)</f>
        <v>1218388</v>
      </c>
      <c r="E60" s="103" t="n">
        <f aca="false">SUM(E58:E59)</f>
        <v>963156</v>
      </c>
      <c r="F60" s="103" t="n">
        <f aca="false">SUM(F58:F59)</f>
        <v>668054</v>
      </c>
      <c r="G60" s="103" t="n">
        <f aca="false">SUM(G58:G59)</f>
        <v>-793738</v>
      </c>
      <c r="H60" s="103" t="n">
        <f aca="false">SUM(H58:H59)</f>
        <v>442892</v>
      </c>
      <c r="I60" s="103" t="n">
        <f aca="false">SUM(I58:I59)</f>
        <v>428996</v>
      </c>
      <c r="J60" s="103" t="n">
        <f aca="false">SUM(J58:J59)</f>
        <v>394624</v>
      </c>
      <c r="K60" s="103" t="n">
        <f aca="false">SUM(K58:K59)</f>
        <v>442350</v>
      </c>
      <c r="L60" s="103" t="n">
        <f aca="false">SUM(L58:L59)</f>
        <v>503591</v>
      </c>
      <c r="M60" s="103" t="n">
        <f aca="false">SUM(M58:M59)</f>
        <v>96114</v>
      </c>
      <c r="N60" s="103" t="n">
        <f aca="false">SUM(N58:N59)</f>
        <v>32025</v>
      </c>
      <c r="O60" s="103" t="n">
        <f aca="false">SUM(O58:O59)</f>
        <v>-853163</v>
      </c>
      <c r="P60" s="103" t="n">
        <f aca="false">SUM(P58:P59)</f>
        <v>-843123</v>
      </c>
      <c r="Q60" s="103" t="n">
        <f aca="false">SUM(Q58:Q59)</f>
        <v>-980611</v>
      </c>
      <c r="R60" s="103" t="n">
        <f aca="false">SUM(R58:R59)</f>
        <v>1929</v>
      </c>
      <c r="S60" s="103" t="n">
        <f aca="false">SUM(S58:S59)</f>
        <v>24335</v>
      </c>
      <c r="T60" s="103" t="n">
        <f aca="false">SUM(T58:T59)</f>
        <v>150235</v>
      </c>
      <c r="U60" s="103" t="n">
        <f aca="false">SUM(U58:U59)</f>
        <v>158109</v>
      </c>
      <c r="V60" s="103" t="n">
        <f aca="false">SUM(V58:V59)</f>
        <v>176288</v>
      </c>
      <c r="W60" s="103" t="n">
        <f aca="false">SUM(W58:W59)</f>
        <v>197391</v>
      </c>
      <c r="X60" s="103" t="n">
        <f aca="false">SUM(X58:X59)</f>
        <v>217204</v>
      </c>
      <c r="Y60" s="103" t="n">
        <f aca="false">SUM(Y58:Y59)</f>
        <v>245876</v>
      </c>
      <c r="Z60" s="103" t="n">
        <f aca="false">SUM(Z58:Z59)</f>
        <v>333272</v>
      </c>
      <c r="AA60" s="104" t="n">
        <f aca="false">'PLR DET FIXED INPUT PG'!AA60</f>
        <v>5086478</v>
      </c>
    </row>
    <row r="61" customFormat="false" ht="11.25" hidden="false" customHeight="true" outlineLevel="0" collapsed="false">
      <c r="A61" s="95" t="str">
        <f aca="false">'PLR DET FIXED INPUT PG'!A61</f>
        <v>Prior Day MTM</v>
      </c>
      <c r="C61" s="96" t="n">
        <f aca="false">'PLR DET FIXED INPUT PG'!C61+'PLR DET INDEX INPUT PG'!C61</f>
        <v>1862126</v>
      </c>
      <c r="D61" s="96" t="n">
        <f aca="false">'PLR DET FIXED INPUT PG'!D61+'PLR DET INDEX INPUT PG'!D61</f>
        <v>1204320</v>
      </c>
      <c r="E61" s="96" t="n">
        <f aca="false">'PLR DET FIXED INPUT PG'!E61+'PLR DET INDEX INPUT PG'!E61</f>
        <v>910688</v>
      </c>
      <c r="F61" s="96" t="n">
        <f aca="false">'PLR DET FIXED INPUT PG'!F61+'PLR DET INDEX INPUT PG'!F61</f>
        <v>665472</v>
      </c>
      <c r="G61" s="96" t="n">
        <f aca="false">'PLR DET FIXED INPUT PG'!G61+'PLR DET INDEX INPUT PG'!G61</f>
        <v>-800931</v>
      </c>
      <c r="H61" s="96" t="n">
        <f aca="false">'PLR DET FIXED INPUT PG'!H61+'PLR DET INDEX INPUT PG'!H61</f>
        <v>427088</v>
      </c>
      <c r="I61" s="96" t="n">
        <f aca="false">'PLR DET FIXED INPUT PG'!I61+'PLR DET INDEX INPUT PG'!I61</f>
        <v>458932</v>
      </c>
      <c r="J61" s="96" t="n">
        <f aca="false">'PLR DET FIXED INPUT PG'!J61+'PLR DET INDEX INPUT PG'!J61</f>
        <v>439319</v>
      </c>
      <c r="K61" s="96" t="n">
        <f aca="false">'PLR DET FIXED INPUT PG'!K61+'PLR DET INDEX INPUT PG'!K61</f>
        <v>467910</v>
      </c>
      <c r="L61" s="96" t="n">
        <f aca="false">'PLR DET FIXED INPUT PG'!L61+'PLR DET INDEX INPUT PG'!L61</f>
        <v>516153</v>
      </c>
      <c r="M61" s="96" t="n">
        <f aca="false">'PLR DET FIXED INPUT PG'!M61+'PLR DET INDEX INPUT PG'!M61</f>
        <v>74810</v>
      </c>
      <c r="N61" s="96" t="n">
        <f aca="false">'PLR DET FIXED INPUT PG'!N61+'PLR DET INDEX INPUT PG'!N61</f>
        <v>39637</v>
      </c>
      <c r="O61" s="96" t="n">
        <f aca="false">'PLR DET FIXED INPUT PG'!O61+'PLR DET INDEX INPUT PG'!O61</f>
        <v>-832656</v>
      </c>
      <c r="P61" s="96" t="n">
        <f aca="false">'PLR DET FIXED INPUT PG'!P61+'PLR DET INDEX INPUT PG'!P61</f>
        <v>-838572</v>
      </c>
      <c r="Q61" s="96" t="n">
        <f aca="false">'PLR DET FIXED INPUT PG'!Q61+'PLR DET INDEX INPUT PG'!Q61</f>
        <v>-989499</v>
      </c>
      <c r="R61" s="96" t="n">
        <f aca="false">'PLR DET FIXED INPUT PG'!R61+'PLR DET INDEX INPUT PG'!R61</f>
        <v>2062</v>
      </c>
      <c r="S61" s="96" t="n">
        <f aca="false">'PLR DET FIXED INPUT PG'!S61+'PLR DET INDEX INPUT PG'!S61</f>
        <v>10481</v>
      </c>
      <c r="T61" s="96" t="n">
        <f aca="false">'PLR DET FIXED INPUT PG'!T61+'PLR DET INDEX INPUT PG'!T61</f>
        <v>146248</v>
      </c>
      <c r="U61" s="96" t="n">
        <f aca="false">'PLR DET FIXED INPUT PG'!U61+'PLR DET INDEX INPUT PG'!U61</f>
        <v>175183</v>
      </c>
      <c r="V61" s="96" t="n">
        <f aca="false">'PLR DET FIXED INPUT PG'!V61+'PLR DET INDEX INPUT PG'!V61</f>
        <v>202932</v>
      </c>
      <c r="W61" s="96" t="n">
        <f aca="false">'PLR DET FIXED INPUT PG'!W61+'PLR DET INDEX INPUT PG'!W61</f>
        <v>219282</v>
      </c>
      <c r="X61" s="96" t="n">
        <f aca="false">'PLR DET FIXED INPUT PG'!X61+'PLR DET INDEX INPUT PG'!X61</f>
        <v>224793</v>
      </c>
      <c r="Y61" s="96" t="n">
        <f aca="false">'PLR DET FIXED INPUT PG'!Y61+'PLR DET INDEX INPUT PG'!Y61</f>
        <v>271473</v>
      </c>
      <c r="Z61" s="96" t="n">
        <f aca="false">'PLR DET FIXED INPUT PG'!Z61+'PLR DET INDEX INPUT PG'!Z61</f>
        <v>365951</v>
      </c>
      <c r="AA61" s="96" t="n">
        <f aca="false">'PLR DET FIXED INPUT PG'!AA61</f>
        <v>5223202</v>
      </c>
    </row>
    <row r="62" customFormat="false" ht="11.25" hidden="false" customHeight="true" outlineLevel="0" collapsed="false">
      <c r="A62" s="95" t="str">
        <f aca="false">'PLR DET FIXED INPUT PG'!A62</f>
        <v>Delta</v>
      </c>
      <c r="C62" s="97" t="n">
        <f aca="false">C60-C61</f>
        <v>158</v>
      </c>
      <c r="D62" s="97" t="n">
        <f aca="false">D60-D61</f>
        <v>14068</v>
      </c>
      <c r="E62" s="97" t="n">
        <f aca="false">E60-E61</f>
        <v>52468</v>
      </c>
      <c r="F62" s="97" t="n">
        <f aca="false">F60-F61</f>
        <v>2582</v>
      </c>
      <c r="G62" s="97" t="n">
        <f aca="false">G60-G61</f>
        <v>7193</v>
      </c>
      <c r="H62" s="97" t="n">
        <f aca="false">H60-H61</f>
        <v>15804</v>
      </c>
      <c r="I62" s="97" t="n">
        <f aca="false">I60-I61</f>
        <v>-29936</v>
      </c>
      <c r="J62" s="97" t="n">
        <f aca="false">J60-J61</f>
        <v>-44695</v>
      </c>
      <c r="K62" s="97" t="n">
        <f aca="false">K60-K61</f>
        <v>-25560</v>
      </c>
      <c r="L62" s="97" t="n">
        <f aca="false">L60-L61</f>
        <v>-12562</v>
      </c>
      <c r="M62" s="97" t="n">
        <f aca="false">M60-M61</f>
        <v>21304</v>
      </c>
      <c r="N62" s="97" t="n">
        <f aca="false">N60-N61</f>
        <v>-7612</v>
      </c>
      <c r="O62" s="97" t="n">
        <f aca="false">O60-O61</f>
        <v>-20507</v>
      </c>
      <c r="P62" s="97" t="n">
        <f aca="false">P60-P61</f>
        <v>-4551</v>
      </c>
      <c r="Q62" s="97" t="n">
        <f aca="false">Q60-Q61</f>
        <v>8888</v>
      </c>
      <c r="R62" s="97" t="n">
        <f aca="false">R60-R61</f>
        <v>-133</v>
      </c>
      <c r="S62" s="97" t="n">
        <f aca="false">S60-S61</f>
        <v>13854</v>
      </c>
      <c r="T62" s="97" t="n">
        <f aca="false">T60-T61</f>
        <v>3987</v>
      </c>
      <c r="U62" s="97" t="n">
        <f aca="false">U60-U61</f>
        <v>-17074</v>
      </c>
      <c r="V62" s="97" t="n">
        <f aca="false">V60-V61</f>
        <v>-26644</v>
      </c>
      <c r="W62" s="97" t="n">
        <f aca="false">W60-W61</f>
        <v>-21891</v>
      </c>
      <c r="X62" s="97" t="n">
        <f aca="false">X60-X61</f>
        <v>-7589</v>
      </c>
      <c r="Y62" s="97" t="n">
        <f aca="false">Y60-Y61</f>
        <v>-25597</v>
      </c>
      <c r="Z62" s="97" t="n">
        <f aca="false">Z60-Z61</f>
        <v>-32679</v>
      </c>
      <c r="AA62" s="97" t="n">
        <f aca="false">AA60-AA61</f>
        <v>-136724</v>
      </c>
    </row>
    <row r="64" customFormat="false" ht="12" hidden="false" customHeight="true" outlineLevel="0" collapsed="false">
      <c r="A64" s="91" t="str">
        <f aca="false">'PLR DET FIXED INPUT PG'!A64</f>
        <v>ROCKIES</v>
      </c>
    </row>
    <row r="66" customFormat="false" ht="12" hidden="false" customHeight="true" outlineLevel="0" collapsed="false">
      <c r="A66" s="92" t="str">
        <f aca="false">'PLR DET FIXED INPUT PG'!A66</f>
        <v>Physical Transactions</v>
      </c>
      <c r="C66" s="93" t="str">
        <f aca="false">'PLR DET FIXED INPUT PG'!C66</f>
        <v>Jan-02</v>
      </c>
      <c r="D66" s="93" t="str">
        <f aca="false">'PLR DET FIXED INPUT PG'!D66</f>
        <v>Feb-02</v>
      </c>
      <c r="E66" s="93" t="str">
        <f aca="false">'PLR DET FIXED INPUT PG'!E66</f>
        <v>Mar-02</v>
      </c>
      <c r="F66" s="93" t="str">
        <f aca="false">'PLR DET FIXED INPUT PG'!F66</f>
        <v>Apr-02</v>
      </c>
      <c r="G66" s="93" t="str">
        <f aca="false">'PLR DET FIXED INPUT PG'!G66</f>
        <v>May-02</v>
      </c>
      <c r="H66" s="93" t="str">
        <f aca="false">'PLR DET FIXED INPUT PG'!H66</f>
        <v>Jun-02</v>
      </c>
      <c r="I66" s="93" t="str">
        <f aca="false">'PLR DET FIXED INPUT PG'!I66</f>
        <v>Jul-02</v>
      </c>
      <c r="J66" s="93" t="str">
        <f aca="false">'PLR DET FIXED INPUT PG'!J66</f>
        <v>Aug-02</v>
      </c>
      <c r="K66" s="93" t="str">
        <f aca="false">'PLR DET FIXED INPUT PG'!K66</f>
        <v>Sep-02</v>
      </c>
      <c r="L66" s="93" t="str">
        <f aca="false">'PLR DET FIXED INPUT PG'!L66</f>
        <v>Oct-02</v>
      </c>
      <c r="M66" s="93" t="str">
        <f aca="false">'PLR DET FIXED INPUT PG'!M66</f>
        <v>Nov-02</v>
      </c>
      <c r="N66" s="93" t="str">
        <f aca="false">'PLR DET FIXED INPUT PG'!N66</f>
        <v>Dec-02</v>
      </c>
      <c r="O66" s="93" t="str">
        <f aca="false">'PLR DET FIXED INPUT PG'!O66</f>
        <v>Jan-03</v>
      </c>
      <c r="P66" s="93" t="str">
        <f aca="false">'PLR DET FIXED INPUT PG'!P66</f>
        <v>Feb-03</v>
      </c>
      <c r="Q66" s="93" t="str">
        <f aca="false">'PLR DET FIXED INPUT PG'!Q66</f>
        <v>Mar-03</v>
      </c>
      <c r="R66" s="93" t="str">
        <f aca="false">'PLR DET FIXED INPUT PG'!R66</f>
        <v>Apr-03</v>
      </c>
      <c r="S66" s="93" t="str">
        <f aca="false">'PLR DET FIXED INPUT PG'!S66</f>
        <v>May-03</v>
      </c>
      <c r="T66" s="93" t="str">
        <f aca="false">'PLR DET FIXED INPUT PG'!T66</f>
        <v>Jun-03</v>
      </c>
      <c r="U66" s="93" t="str">
        <f aca="false">'PLR DET FIXED INPUT PG'!U66</f>
        <v>Jul-03</v>
      </c>
      <c r="V66" s="93" t="str">
        <f aca="false">'PLR DET FIXED INPUT PG'!V66</f>
        <v>Aug-03</v>
      </c>
      <c r="W66" s="93" t="str">
        <f aca="false">'PLR DET FIXED INPUT PG'!W66</f>
        <v>Sep-03</v>
      </c>
      <c r="X66" s="93" t="str">
        <f aca="false">'PLR DET FIXED INPUT PG'!X66</f>
        <v>Oct-03</v>
      </c>
      <c r="Y66" s="93" t="str">
        <f aca="false">'PLR DET FIXED INPUT PG'!Y66</f>
        <v>Nov-03</v>
      </c>
      <c r="Z66" s="93" t="str">
        <f aca="false">'PLR DET FIXED INPUT PG'!Z66</f>
        <v>Dec-03</v>
      </c>
      <c r="AA66" s="93" t="str">
        <f aca="false">'PLR DET FIXED INPUT PG'!AA66</f>
        <v>TOTAL</v>
      </c>
    </row>
    <row r="67" customFormat="false" ht="11.25" hidden="false" customHeight="true" outlineLevel="0" collapsed="false">
      <c r="A67" s="95" t="str">
        <f aca="false">'PLR DET FIXED INPUT PG'!A67</f>
        <v>Physical</v>
      </c>
      <c r="C67" s="96" t="n">
        <f aca="false">'PLR DET FIXED INPUT PG'!C67+'PLR DET INDEX INPUT PG'!C67</f>
        <v>30000</v>
      </c>
      <c r="D67" s="96" t="n">
        <f aca="false">'PLR DET FIXED INPUT PG'!D67+'PLR DET INDEX INPUT PG'!D67</f>
        <v>20000</v>
      </c>
      <c r="E67" s="96" t="n">
        <f aca="false">'PLR DET FIXED INPUT PG'!E67+'PLR DET INDEX INPUT PG'!E67</f>
        <v>20000</v>
      </c>
      <c r="F67" s="96" t="n">
        <f aca="false">'PLR DET FIXED INPUT PG'!F67+'PLR DET INDEX INPUT PG'!F67</f>
        <v>20000</v>
      </c>
      <c r="G67" s="96" t="n">
        <f aca="false">'PLR DET FIXED INPUT PG'!G67+'PLR DET INDEX INPUT PG'!G67</f>
        <v>20000</v>
      </c>
      <c r="H67" s="96" t="n">
        <f aca="false">'PLR DET FIXED INPUT PG'!H67+'PLR DET INDEX INPUT PG'!H67</f>
        <v>20000</v>
      </c>
      <c r="I67" s="96" t="n">
        <f aca="false">'PLR DET FIXED INPUT PG'!I67+'PLR DET INDEX INPUT PG'!I67</f>
        <v>20000</v>
      </c>
      <c r="J67" s="96" t="n">
        <f aca="false">'PLR DET FIXED INPUT PG'!J67+'PLR DET INDEX INPUT PG'!J67</f>
        <v>20000</v>
      </c>
      <c r="K67" s="96" t="n">
        <f aca="false">'PLR DET FIXED INPUT PG'!K67+'PLR DET INDEX INPUT PG'!K67</f>
        <v>20000</v>
      </c>
      <c r="L67" s="96" t="n">
        <f aca="false">'PLR DET FIXED INPUT PG'!L67+'PLR DET INDEX INPUT PG'!L67</f>
        <v>20000</v>
      </c>
      <c r="M67" s="96" t="n">
        <f aca="false">'PLR DET FIXED INPUT PG'!M67+'PLR DET INDEX INPUT PG'!M67</f>
        <v>5000</v>
      </c>
      <c r="N67" s="96" t="n">
        <f aca="false">'PLR DET FIXED INPUT PG'!N67+'PLR DET INDEX INPUT PG'!N67</f>
        <v>5000</v>
      </c>
      <c r="O67" s="96" t="n">
        <f aca="false">'PLR DET FIXED INPUT PG'!O67+'PLR DET INDEX INPUT PG'!O67</f>
        <v>5000</v>
      </c>
      <c r="P67" s="96" t="n">
        <f aca="false">'PLR DET FIXED INPUT PG'!P67+'PLR DET INDEX INPUT PG'!P67</f>
        <v>5000</v>
      </c>
      <c r="Q67" s="96" t="n">
        <f aca="false">'PLR DET FIXED INPUT PG'!Q67+'PLR DET INDEX INPUT PG'!Q67</f>
        <v>5000</v>
      </c>
      <c r="R67" s="96" t="n">
        <f aca="false">'PLR DET FIXED INPUT PG'!R67+'PLR DET INDEX INPUT PG'!R67</f>
        <v>0</v>
      </c>
      <c r="S67" s="96" t="n">
        <f aca="false">'PLR DET FIXED INPUT PG'!S67+'PLR DET INDEX INPUT PG'!S67</f>
        <v>0</v>
      </c>
      <c r="T67" s="96" t="n">
        <f aca="false">'PLR DET FIXED INPUT PG'!T67+'PLR DET INDEX INPUT PG'!T67</f>
        <v>0</v>
      </c>
      <c r="U67" s="96" t="n">
        <f aca="false">'PLR DET FIXED INPUT PG'!U67+'PLR DET INDEX INPUT PG'!U67</f>
        <v>0</v>
      </c>
      <c r="V67" s="96" t="n">
        <f aca="false">'PLR DET FIXED INPUT PG'!V67+'PLR DET INDEX INPUT PG'!V67</f>
        <v>0</v>
      </c>
      <c r="W67" s="96" t="n">
        <f aca="false">'PLR DET FIXED INPUT PG'!W67+'PLR DET INDEX INPUT PG'!W67</f>
        <v>0</v>
      </c>
      <c r="X67" s="96" t="n">
        <f aca="false">'PLR DET FIXED INPUT PG'!X67+'PLR DET INDEX INPUT PG'!X67</f>
        <v>0</v>
      </c>
      <c r="Y67" s="96" t="n">
        <f aca="false">'PLR DET FIXED INPUT PG'!Y67+'PLR DET INDEX INPUT PG'!Y67</f>
        <v>0</v>
      </c>
      <c r="Z67" s="96" t="n">
        <f aca="false">'PLR DET FIXED INPUT PG'!Z67+'PLR DET INDEX INPUT PG'!Z67</f>
        <v>0</v>
      </c>
      <c r="AA67" s="96" t="n">
        <f aca="false">'PLR DET FIXED INPUT PG'!AA67+'PLR DET INDEX INPUT PG'!AA67</f>
        <v>235000</v>
      </c>
    </row>
    <row r="68" customFormat="false" ht="11.25" hidden="false" customHeight="true" outlineLevel="0" collapsed="false">
      <c r="A68" s="95" t="str">
        <f aca="false">'PLR DET FIXED INPUT PG'!A68</f>
        <v>Interbook</v>
      </c>
      <c r="C68" s="96" t="n">
        <f aca="false">'PLR DET FIXED INPUT PG'!C68</f>
        <v>0</v>
      </c>
      <c r="D68" s="96" t="n">
        <f aca="false">'PLR DET FIXED INPUT PG'!D68</f>
        <v>0</v>
      </c>
      <c r="E68" s="96" t="n">
        <f aca="false">'PLR DET FIXED INPUT PG'!E68</f>
        <v>0</v>
      </c>
      <c r="F68" s="96" t="n">
        <f aca="false">'PLR DET FIXED INPUT PG'!F68</f>
        <v>0</v>
      </c>
      <c r="G68" s="96" t="n">
        <f aca="false">'PLR DET FIXED INPUT PG'!G68</f>
        <v>0</v>
      </c>
      <c r="H68" s="96" t="n">
        <f aca="false">'PLR DET FIXED INPUT PG'!H68</f>
        <v>0</v>
      </c>
      <c r="I68" s="96" t="n">
        <f aca="false">'PLR DET FIXED INPUT PG'!I68</f>
        <v>0</v>
      </c>
      <c r="J68" s="96" t="n">
        <f aca="false">'PLR DET FIXED INPUT PG'!J68</f>
        <v>0</v>
      </c>
      <c r="K68" s="96" t="n">
        <f aca="false">'PLR DET FIXED INPUT PG'!K68</f>
        <v>0</v>
      </c>
      <c r="L68" s="96" t="n">
        <f aca="false">'PLR DET FIXED INPUT PG'!L68</f>
        <v>0</v>
      </c>
      <c r="M68" s="96" t="n">
        <f aca="false">'PLR DET FIXED INPUT PG'!M68</f>
        <v>0</v>
      </c>
      <c r="N68" s="96" t="n">
        <f aca="false">'PLR DET FIXED INPUT PG'!N68</f>
        <v>0</v>
      </c>
      <c r="O68" s="96" t="n">
        <f aca="false">'PLR DET FIXED INPUT PG'!O68</f>
        <v>0</v>
      </c>
      <c r="P68" s="96" t="n">
        <f aca="false">'PLR DET FIXED INPUT PG'!P68</f>
        <v>0</v>
      </c>
      <c r="Q68" s="96" t="n">
        <f aca="false">'PLR DET FIXED INPUT PG'!Q68</f>
        <v>0</v>
      </c>
      <c r="R68" s="96" t="n">
        <f aca="false">'PLR DET FIXED INPUT PG'!R68</f>
        <v>0</v>
      </c>
      <c r="S68" s="96" t="n">
        <f aca="false">'PLR DET FIXED INPUT PG'!S68</f>
        <v>0</v>
      </c>
      <c r="T68" s="96" t="n">
        <f aca="false">'PLR DET FIXED INPUT PG'!T68</f>
        <v>0</v>
      </c>
      <c r="U68" s="96" t="n">
        <f aca="false">'PLR DET FIXED INPUT PG'!U68</f>
        <v>0</v>
      </c>
      <c r="V68" s="96" t="n">
        <f aca="false">'PLR DET FIXED INPUT PG'!V68</f>
        <v>0</v>
      </c>
      <c r="W68" s="96" t="n">
        <f aca="false">'PLR DET FIXED INPUT PG'!W68</f>
        <v>0</v>
      </c>
      <c r="X68" s="96" t="n">
        <f aca="false">'PLR DET FIXED INPUT PG'!X68</f>
        <v>0</v>
      </c>
      <c r="Y68" s="96" t="n">
        <f aca="false">'PLR DET FIXED INPUT PG'!Y68</f>
        <v>0</v>
      </c>
      <c r="Z68" s="96" t="n">
        <f aca="false">'PLR DET FIXED INPUT PG'!Z68</f>
        <v>0</v>
      </c>
      <c r="AA68" s="96" t="n">
        <f aca="false">'PLR DET FIXED INPUT PG'!AA68</f>
        <v>0</v>
      </c>
    </row>
    <row r="69" customFormat="false" ht="11.25" hidden="false" customHeight="true" outlineLevel="0" collapsed="false">
      <c r="A69" s="95" t="str">
        <f aca="false">'PLR DET FIXED INPUT PG'!A69</f>
        <v>Total Dth</v>
      </c>
      <c r="C69" s="97" t="n">
        <f aca="false">SUM(C67:C68)</f>
        <v>30000</v>
      </c>
      <c r="D69" s="97" t="n">
        <f aca="false">SUM(D67:D68)</f>
        <v>20000</v>
      </c>
      <c r="E69" s="97" t="n">
        <f aca="false">SUM(E67:E68)</f>
        <v>20000</v>
      </c>
      <c r="F69" s="97" t="n">
        <f aca="false">SUM(F67:F68)</f>
        <v>20000</v>
      </c>
      <c r="G69" s="97" t="n">
        <f aca="false">SUM(G67:G68)</f>
        <v>20000</v>
      </c>
      <c r="H69" s="97" t="n">
        <f aca="false">SUM(H67:H68)</f>
        <v>20000</v>
      </c>
      <c r="I69" s="97" t="n">
        <f aca="false">SUM(I67:I68)</f>
        <v>20000</v>
      </c>
      <c r="J69" s="97" t="n">
        <f aca="false">SUM(J67:J68)</f>
        <v>20000</v>
      </c>
      <c r="K69" s="97" t="n">
        <f aca="false">SUM(K67:K68)</f>
        <v>20000</v>
      </c>
      <c r="L69" s="97" t="n">
        <f aca="false">SUM(L67:L68)</f>
        <v>20000</v>
      </c>
      <c r="M69" s="97" t="n">
        <f aca="false">SUM(M67:M68)</f>
        <v>5000</v>
      </c>
      <c r="N69" s="97" t="n">
        <f aca="false">SUM(N67:N68)</f>
        <v>5000</v>
      </c>
      <c r="O69" s="97" t="n">
        <f aca="false">SUM(O67:O68)</f>
        <v>5000</v>
      </c>
      <c r="P69" s="97" t="n">
        <f aca="false">SUM(P67:P68)</f>
        <v>5000</v>
      </c>
      <c r="Q69" s="97" t="n">
        <f aca="false">SUM(Q67:Q68)</f>
        <v>5000</v>
      </c>
      <c r="R69" s="97" t="n">
        <f aca="false">SUM(R67:R68)</f>
        <v>0</v>
      </c>
      <c r="S69" s="97" t="n">
        <f aca="false">SUM(S67:S68)</f>
        <v>0</v>
      </c>
      <c r="T69" s="97" t="n">
        <f aca="false">SUM(T67:T68)</f>
        <v>0</v>
      </c>
      <c r="U69" s="97" t="n">
        <f aca="false">SUM(U67:U68)</f>
        <v>0</v>
      </c>
      <c r="V69" s="97" t="n">
        <f aca="false">SUM(V67:V68)</f>
        <v>0</v>
      </c>
      <c r="W69" s="97" t="n">
        <f aca="false">SUM(W67:W68)</f>
        <v>0</v>
      </c>
      <c r="X69" s="97" t="n">
        <f aca="false">SUM(X67:X68)</f>
        <v>0</v>
      </c>
      <c r="Y69" s="97" t="n">
        <f aca="false">SUM(Y67:Y68)</f>
        <v>0</v>
      </c>
      <c r="Z69" s="97" t="n">
        <f aca="false">SUM(Z67:Z68)</f>
        <v>0</v>
      </c>
      <c r="AA69" s="97" t="n">
        <f aca="false">'PLR DET FIXED INPUT PG'!AA69</f>
        <v>235000</v>
      </c>
    </row>
    <row r="71" customFormat="false" ht="12" hidden="false" customHeight="true" outlineLevel="0" collapsed="false">
      <c r="A71" s="92" t="str">
        <f aca="false">'PLR DET FIXED INPUT PG'!A71</f>
        <v>Swaps</v>
      </c>
      <c r="C71" s="93" t="str">
        <f aca="false">'PLR DET FIXED INPUT PG'!C71</f>
        <v>Jan-02</v>
      </c>
      <c r="D71" s="93" t="str">
        <f aca="false">'PLR DET FIXED INPUT PG'!D71</f>
        <v>Feb-02</v>
      </c>
      <c r="E71" s="93" t="str">
        <f aca="false">'PLR DET FIXED INPUT PG'!E71</f>
        <v>Mar-02</v>
      </c>
      <c r="F71" s="93" t="str">
        <f aca="false">'PLR DET FIXED INPUT PG'!F71</f>
        <v>Apr-02</v>
      </c>
      <c r="G71" s="93" t="str">
        <f aca="false">'PLR DET FIXED INPUT PG'!G71</f>
        <v>May-02</v>
      </c>
      <c r="H71" s="93" t="str">
        <f aca="false">'PLR DET FIXED INPUT PG'!H71</f>
        <v>Jun-02</v>
      </c>
      <c r="I71" s="93" t="str">
        <f aca="false">'PLR DET FIXED INPUT PG'!I71</f>
        <v>Jul-02</v>
      </c>
      <c r="J71" s="93" t="str">
        <f aca="false">'PLR DET FIXED INPUT PG'!J71</f>
        <v>Aug-02</v>
      </c>
      <c r="K71" s="93" t="str">
        <f aca="false">'PLR DET FIXED INPUT PG'!K71</f>
        <v>Sep-02</v>
      </c>
      <c r="L71" s="93" t="str">
        <f aca="false">'PLR DET FIXED INPUT PG'!L71</f>
        <v>Oct-02</v>
      </c>
      <c r="M71" s="93" t="str">
        <f aca="false">'PLR DET FIXED INPUT PG'!M71</f>
        <v>Nov-02</v>
      </c>
      <c r="N71" s="93" t="str">
        <f aca="false">'PLR DET FIXED INPUT PG'!N71</f>
        <v>Dec-02</v>
      </c>
      <c r="O71" s="93" t="str">
        <f aca="false">'PLR DET FIXED INPUT PG'!O71</f>
        <v>Jan-03</v>
      </c>
      <c r="P71" s="93" t="str">
        <f aca="false">'PLR DET FIXED INPUT PG'!P71</f>
        <v>Feb-03</v>
      </c>
      <c r="Q71" s="93" t="str">
        <f aca="false">'PLR DET FIXED INPUT PG'!Q71</f>
        <v>Mar-03</v>
      </c>
      <c r="R71" s="93" t="str">
        <f aca="false">'PLR DET FIXED INPUT PG'!R71</f>
        <v>Apr-03</v>
      </c>
      <c r="S71" s="93" t="str">
        <f aca="false">'PLR DET FIXED INPUT PG'!S71</f>
        <v>May-03</v>
      </c>
      <c r="T71" s="93" t="str">
        <f aca="false">'PLR DET FIXED INPUT PG'!T71</f>
        <v>Jun-03</v>
      </c>
      <c r="U71" s="93" t="str">
        <f aca="false">'PLR DET FIXED INPUT PG'!U71</f>
        <v>Jul-03</v>
      </c>
      <c r="V71" s="93" t="str">
        <f aca="false">'PLR DET FIXED INPUT PG'!V71</f>
        <v>Aug-03</v>
      </c>
      <c r="W71" s="93" t="str">
        <f aca="false">'PLR DET FIXED INPUT PG'!W71</f>
        <v>Sep-03</v>
      </c>
      <c r="X71" s="93" t="str">
        <f aca="false">'PLR DET FIXED INPUT PG'!X71</f>
        <v>Oct-03</v>
      </c>
      <c r="Y71" s="93" t="str">
        <f aca="false">'PLR DET FIXED INPUT PG'!Y71</f>
        <v>Nov-03</v>
      </c>
      <c r="Z71" s="93" t="str">
        <f aca="false">'PLR DET FIXED INPUT PG'!Z71</f>
        <v>Dec-03</v>
      </c>
      <c r="AA71" s="93" t="str">
        <f aca="false">'PLR DET FIXED INPUT PG'!AA71</f>
        <v>TOTAL</v>
      </c>
    </row>
    <row r="72" customFormat="false" ht="11.25" hidden="false" customHeight="true" outlineLevel="0" collapsed="false">
      <c r="A72" s="95" t="str">
        <f aca="false">'PLR DET FIXED INPUT PG'!A72</f>
        <v>Swaps</v>
      </c>
      <c r="C72" s="96" t="n">
        <f aca="false">'PLR DET FIXED INPUT PG'!C72-'PLR DET INDEX INPUT PG'!C67</f>
        <v>-10000</v>
      </c>
      <c r="D72" s="96" t="n">
        <f aca="false">'PLR DET FIXED INPUT PG'!D72-'PLR DET INDEX INPUT PG'!D67</f>
        <v>-10000</v>
      </c>
      <c r="E72" s="96" t="n">
        <f aca="false">'PLR DET FIXED INPUT PG'!E72-'PLR DET INDEX INPUT PG'!E67</f>
        <v>-10000</v>
      </c>
      <c r="F72" s="96" t="n">
        <f aca="false">'PLR DET FIXED INPUT PG'!F72-'PLR DET INDEX INPUT PG'!F67</f>
        <v>-25000</v>
      </c>
      <c r="G72" s="96" t="n">
        <f aca="false">'PLR DET FIXED INPUT PG'!G72-'PLR DET INDEX INPUT PG'!G67</f>
        <v>-10000</v>
      </c>
      <c r="H72" s="96" t="n">
        <f aca="false">'PLR DET FIXED INPUT PG'!H72-'PLR DET INDEX INPUT PG'!H67</f>
        <v>-10000</v>
      </c>
      <c r="I72" s="96" t="n">
        <f aca="false">'PLR DET FIXED INPUT PG'!I72-'PLR DET INDEX INPUT PG'!I67</f>
        <v>10000</v>
      </c>
      <c r="J72" s="96" t="n">
        <f aca="false">'PLR DET FIXED INPUT PG'!J72-'PLR DET INDEX INPUT PG'!J67</f>
        <v>10000</v>
      </c>
      <c r="K72" s="96" t="n">
        <f aca="false">'PLR DET FIXED INPUT PG'!K72-'PLR DET INDEX INPUT PG'!K67</f>
        <v>10000</v>
      </c>
      <c r="L72" s="96" t="n">
        <f aca="false">'PLR DET FIXED INPUT PG'!L72-'PLR DET INDEX INPUT PG'!L67</f>
        <v>10000</v>
      </c>
      <c r="M72" s="96" t="n">
        <f aca="false">'PLR DET FIXED INPUT PG'!M72-'PLR DET INDEX INPUT PG'!M67</f>
        <v>15000</v>
      </c>
      <c r="N72" s="96" t="n">
        <f aca="false">'PLR DET FIXED INPUT PG'!N72-'PLR DET INDEX INPUT PG'!N67</f>
        <v>15000</v>
      </c>
      <c r="O72" s="96" t="n">
        <f aca="false">'PLR DET FIXED INPUT PG'!O72-'PLR DET INDEX INPUT PG'!O67</f>
        <v>15000</v>
      </c>
      <c r="P72" s="96" t="n">
        <f aca="false">'PLR DET FIXED INPUT PG'!P72-'PLR DET INDEX INPUT PG'!P67</f>
        <v>15000</v>
      </c>
      <c r="Q72" s="96" t="n">
        <f aca="false">'PLR DET FIXED INPUT PG'!Q72-'PLR DET INDEX INPUT PG'!Q67</f>
        <v>15000</v>
      </c>
      <c r="R72" s="96" t="n">
        <f aca="false">'PLR DET FIXED INPUT PG'!R72-'PLR DET INDEX INPUT PG'!R67</f>
        <v>5000</v>
      </c>
      <c r="S72" s="96" t="n">
        <f aca="false">'PLR DET FIXED INPUT PG'!S72-'PLR DET INDEX INPUT PG'!S67</f>
        <v>5000</v>
      </c>
      <c r="T72" s="96" t="n">
        <f aca="false">'PLR DET FIXED INPUT PG'!T72-'PLR DET INDEX INPUT PG'!T67</f>
        <v>5000</v>
      </c>
      <c r="U72" s="96" t="n">
        <f aca="false">'PLR DET FIXED INPUT PG'!U72-'PLR DET INDEX INPUT PG'!U67</f>
        <v>5000</v>
      </c>
      <c r="V72" s="96" t="n">
        <f aca="false">'PLR DET FIXED INPUT PG'!V72-'PLR DET INDEX INPUT PG'!V67</f>
        <v>5000</v>
      </c>
      <c r="W72" s="96" t="n">
        <f aca="false">'PLR DET FIXED INPUT PG'!W72-'PLR DET INDEX INPUT PG'!W67</f>
        <v>5000</v>
      </c>
      <c r="X72" s="96" t="n">
        <f aca="false">'PLR DET FIXED INPUT PG'!X72-'PLR DET INDEX INPUT PG'!X67</f>
        <v>5000</v>
      </c>
      <c r="Y72" s="96" t="n">
        <f aca="false">'PLR DET FIXED INPUT PG'!Y72-'PLR DET INDEX INPUT PG'!Y67</f>
        <v>0</v>
      </c>
      <c r="Z72" s="96" t="n">
        <f aca="false">'PLR DET FIXED INPUT PG'!Z72-'PLR DET INDEX INPUT PG'!Z67</f>
        <v>0</v>
      </c>
      <c r="AA72" s="96" t="n">
        <f aca="false">'PLR DET FIXED INPUT PG'!AA72-'PLR DET INDEX INPUT PG'!AA72</f>
        <v>75000</v>
      </c>
    </row>
    <row r="74" customFormat="false" ht="11.25" hidden="false" customHeight="true" outlineLevel="0" collapsed="false">
      <c r="A74" s="101" t="str">
        <f aca="false">'PLR DET FIXED INPUT PG'!A74</f>
        <v>Total Dth</v>
      </c>
      <c r="B74" s="102"/>
      <c r="C74" s="103" t="n">
        <f aca="false">C69+C72</f>
        <v>20000</v>
      </c>
      <c r="D74" s="103" t="n">
        <f aca="false">D69+D72</f>
        <v>10000</v>
      </c>
      <c r="E74" s="103" t="n">
        <f aca="false">E69+E72</f>
        <v>10000</v>
      </c>
      <c r="F74" s="103" t="n">
        <f aca="false">F69+F72</f>
        <v>-5000</v>
      </c>
      <c r="G74" s="103" t="n">
        <f aca="false">G69+G72</f>
        <v>10000</v>
      </c>
      <c r="H74" s="103" t="n">
        <f aca="false">H69+H72</f>
        <v>10000</v>
      </c>
      <c r="I74" s="103" t="n">
        <f aca="false">I69+I72</f>
        <v>30000</v>
      </c>
      <c r="J74" s="103" t="n">
        <f aca="false">J69+J72</f>
        <v>30000</v>
      </c>
      <c r="K74" s="103" t="n">
        <f aca="false">K69+K72</f>
        <v>30000</v>
      </c>
      <c r="L74" s="103" t="n">
        <f aca="false">L69+L72</f>
        <v>30000</v>
      </c>
      <c r="M74" s="103" t="n">
        <f aca="false">M69+M72</f>
        <v>20000</v>
      </c>
      <c r="N74" s="103" t="n">
        <f aca="false">N69+N72</f>
        <v>20000</v>
      </c>
      <c r="O74" s="103" t="n">
        <f aca="false">O69+O72</f>
        <v>20000</v>
      </c>
      <c r="P74" s="103" t="n">
        <f aca="false">P69+P72</f>
        <v>20000</v>
      </c>
      <c r="Q74" s="103" t="n">
        <f aca="false">Q69+Q72</f>
        <v>20000</v>
      </c>
      <c r="R74" s="103" t="n">
        <f aca="false">R69+R72</f>
        <v>5000</v>
      </c>
      <c r="S74" s="103" t="n">
        <f aca="false">S69+S72</f>
        <v>5000</v>
      </c>
      <c r="T74" s="103" t="n">
        <f aca="false">T69+T72</f>
        <v>5000</v>
      </c>
      <c r="U74" s="103" t="n">
        <f aca="false">U69+U72</f>
        <v>5000</v>
      </c>
      <c r="V74" s="103" t="n">
        <f aca="false">V69+V72</f>
        <v>5000</v>
      </c>
      <c r="W74" s="103" t="n">
        <f aca="false">W69+W72</f>
        <v>5000</v>
      </c>
      <c r="X74" s="103" t="n">
        <f aca="false">X69+X72</f>
        <v>5000</v>
      </c>
      <c r="Y74" s="103" t="n">
        <f aca="false">Y69+Y72</f>
        <v>0</v>
      </c>
      <c r="Z74" s="103" t="n">
        <f aca="false">Z69+Z72</f>
        <v>0</v>
      </c>
      <c r="AA74" s="104" t="n">
        <f aca="false">'PLR DET FIXED INPUT PG'!AA74</f>
        <v>310000</v>
      </c>
    </row>
    <row r="76" customFormat="false" ht="12" hidden="false" customHeight="true" outlineLevel="0" collapsed="false">
      <c r="A76" s="94" t="str">
        <f aca="false">'PLR DET FIXED INPUT PG'!A76</f>
        <v>Prior Day</v>
      </c>
    </row>
    <row r="77" customFormat="false" ht="11.25" hidden="false" customHeight="true" outlineLevel="0" collapsed="false">
      <c r="A77" s="95" t="str">
        <f aca="false">'PLR DET FIXED INPUT PG'!A77</f>
        <v>Physical</v>
      </c>
      <c r="C77" s="96" t="n">
        <f aca="false">'PLR DET FIXED INPUT PG'!C77+'PLR DET INDEX INPUT PG'!C77</f>
        <v>30000</v>
      </c>
      <c r="D77" s="96" t="n">
        <f aca="false">'PLR DET FIXED INPUT PG'!D77+'PLR DET INDEX INPUT PG'!D77</f>
        <v>20000</v>
      </c>
      <c r="E77" s="96" t="n">
        <f aca="false">'PLR DET FIXED INPUT PG'!E77+'PLR DET INDEX INPUT PG'!E77</f>
        <v>20000</v>
      </c>
      <c r="F77" s="96" t="n">
        <f aca="false">'PLR DET FIXED INPUT PG'!F77+'PLR DET INDEX INPUT PG'!F77</f>
        <v>20000</v>
      </c>
      <c r="G77" s="96" t="n">
        <f aca="false">'PLR DET FIXED INPUT PG'!G77+'PLR DET INDEX INPUT PG'!G77</f>
        <v>20000</v>
      </c>
      <c r="H77" s="96" t="n">
        <f aca="false">'PLR DET FIXED INPUT PG'!H77+'PLR DET INDEX INPUT PG'!H77</f>
        <v>20000</v>
      </c>
      <c r="I77" s="96" t="n">
        <f aca="false">'PLR DET FIXED INPUT PG'!I77+'PLR DET INDEX INPUT PG'!I77</f>
        <v>20000</v>
      </c>
      <c r="J77" s="96" t="n">
        <f aca="false">'PLR DET FIXED INPUT PG'!J77+'PLR DET INDEX INPUT PG'!J77</f>
        <v>20000</v>
      </c>
      <c r="K77" s="96" t="n">
        <f aca="false">'PLR DET FIXED INPUT PG'!K77+'PLR DET INDEX INPUT PG'!K77</f>
        <v>20000</v>
      </c>
      <c r="L77" s="96" t="n">
        <f aca="false">'PLR DET FIXED INPUT PG'!L77+'PLR DET INDEX INPUT PG'!L77</f>
        <v>20000</v>
      </c>
      <c r="M77" s="96" t="n">
        <f aca="false">'PLR DET FIXED INPUT PG'!M77+'PLR DET INDEX INPUT PG'!M77</f>
        <v>5000</v>
      </c>
      <c r="N77" s="96" t="n">
        <f aca="false">'PLR DET FIXED INPUT PG'!N77+'PLR DET INDEX INPUT PG'!N77</f>
        <v>5000</v>
      </c>
      <c r="O77" s="96" t="n">
        <f aca="false">'PLR DET FIXED INPUT PG'!O77+'PLR DET INDEX INPUT PG'!O77</f>
        <v>5000</v>
      </c>
      <c r="P77" s="96" t="n">
        <f aca="false">'PLR DET FIXED INPUT PG'!P77+'PLR DET INDEX INPUT PG'!P77</f>
        <v>5000</v>
      </c>
      <c r="Q77" s="96" t="n">
        <f aca="false">'PLR DET FIXED INPUT PG'!Q77+'PLR DET INDEX INPUT PG'!Q77</f>
        <v>5000</v>
      </c>
      <c r="R77" s="96" t="n">
        <f aca="false">'PLR DET FIXED INPUT PG'!R77+'PLR DET INDEX INPUT PG'!R77</f>
        <v>0</v>
      </c>
      <c r="S77" s="96" t="n">
        <f aca="false">'PLR DET FIXED INPUT PG'!S77+'PLR DET INDEX INPUT PG'!S77</f>
        <v>0</v>
      </c>
      <c r="T77" s="96" t="n">
        <f aca="false">'PLR DET FIXED INPUT PG'!T77+'PLR DET INDEX INPUT PG'!T77</f>
        <v>0</v>
      </c>
      <c r="U77" s="96" t="n">
        <f aca="false">'PLR DET FIXED INPUT PG'!U77+'PLR DET INDEX INPUT PG'!U77</f>
        <v>0</v>
      </c>
      <c r="V77" s="96" t="n">
        <f aca="false">'PLR DET FIXED INPUT PG'!V77+'PLR DET INDEX INPUT PG'!V77</f>
        <v>0</v>
      </c>
      <c r="W77" s="96" t="n">
        <f aca="false">'PLR DET FIXED INPUT PG'!W77+'PLR DET INDEX INPUT PG'!W77</f>
        <v>0</v>
      </c>
      <c r="X77" s="96" t="n">
        <f aca="false">'PLR DET FIXED INPUT PG'!X77+'PLR DET INDEX INPUT PG'!X77</f>
        <v>0</v>
      </c>
      <c r="Y77" s="96" t="n">
        <f aca="false">'PLR DET FIXED INPUT PG'!Y77+'PLR DET INDEX INPUT PG'!Y77</f>
        <v>0</v>
      </c>
      <c r="Z77" s="96" t="n">
        <f aca="false">'PLR DET FIXED INPUT PG'!Z77+'PLR DET INDEX INPUT PG'!Z77</f>
        <v>0</v>
      </c>
      <c r="AA77" s="96" t="n">
        <f aca="false">'PLR DET FIXED INPUT PG'!AA77+'PLR DET INDEX INPUT PG'!AA77</f>
        <v>235000</v>
      </c>
    </row>
    <row r="78" customFormat="false" ht="11.25" hidden="false" customHeight="true" outlineLevel="0" collapsed="false">
      <c r="A78" s="95" t="str">
        <f aca="false">'PLR DET FIXED INPUT PG'!A78</f>
        <v>Interbook</v>
      </c>
      <c r="C78" s="96" t="n">
        <f aca="false">'PLR DET FIXED INPUT PG'!C78+'PLR DET INDEX INPUT PG'!C78</f>
        <v>0</v>
      </c>
      <c r="D78" s="96" t="n">
        <f aca="false">'PLR DET FIXED INPUT PG'!D78+'PLR DET INDEX INPUT PG'!D78</f>
        <v>0</v>
      </c>
      <c r="E78" s="96" t="n">
        <f aca="false">'PLR DET FIXED INPUT PG'!E78+'PLR DET INDEX INPUT PG'!E78</f>
        <v>0</v>
      </c>
      <c r="F78" s="96" t="n">
        <f aca="false">'PLR DET FIXED INPUT PG'!F78+'PLR DET INDEX INPUT PG'!F78</f>
        <v>0</v>
      </c>
      <c r="G78" s="96" t="n">
        <f aca="false">'PLR DET FIXED INPUT PG'!G78+'PLR DET INDEX INPUT PG'!G78</f>
        <v>0</v>
      </c>
      <c r="H78" s="96" t="n">
        <f aca="false">'PLR DET FIXED INPUT PG'!H78+'PLR DET INDEX INPUT PG'!H78</f>
        <v>0</v>
      </c>
      <c r="I78" s="96" t="n">
        <f aca="false">'PLR DET FIXED INPUT PG'!I78+'PLR DET INDEX INPUT PG'!I78</f>
        <v>0</v>
      </c>
      <c r="J78" s="96" t="n">
        <f aca="false">'PLR DET FIXED INPUT PG'!J78+'PLR DET INDEX INPUT PG'!J78</f>
        <v>0</v>
      </c>
      <c r="K78" s="96" t="n">
        <f aca="false">'PLR DET FIXED INPUT PG'!K78+'PLR DET INDEX INPUT PG'!K78</f>
        <v>0</v>
      </c>
      <c r="L78" s="96" t="n">
        <f aca="false">'PLR DET FIXED INPUT PG'!L78+'PLR DET INDEX INPUT PG'!L78</f>
        <v>0</v>
      </c>
      <c r="M78" s="96" t="n">
        <f aca="false">'PLR DET FIXED INPUT PG'!M78+'PLR DET INDEX INPUT PG'!M78</f>
        <v>0</v>
      </c>
      <c r="N78" s="96" t="n">
        <f aca="false">'PLR DET FIXED INPUT PG'!N78+'PLR DET INDEX INPUT PG'!N78</f>
        <v>0</v>
      </c>
      <c r="O78" s="96" t="n">
        <f aca="false">'PLR DET FIXED INPUT PG'!O78+'PLR DET INDEX INPUT PG'!O78</f>
        <v>0</v>
      </c>
      <c r="P78" s="96" t="n">
        <f aca="false">'PLR DET FIXED INPUT PG'!P78+'PLR DET INDEX INPUT PG'!P78</f>
        <v>0</v>
      </c>
      <c r="Q78" s="96" t="n">
        <f aca="false">'PLR DET FIXED INPUT PG'!Q78+'PLR DET INDEX INPUT PG'!Q78</f>
        <v>0</v>
      </c>
      <c r="R78" s="96" t="n">
        <f aca="false">'PLR DET FIXED INPUT PG'!R78+'PLR DET INDEX INPUT PG'!R78</f>
        <v>0</v>
      </c>
      <c r="S78" s="96" t="n">
        <f aca="false">'PLR DET FIXED INPUT PG'!S78+'PLR DET INDEX INPUT PG'!S78</f>
        <v>0</v>
      </c>
      <c r="T78" s="96" t="n">
        <f aca="false">'PLR DET FIXED INPUT PG'!T78+'PLR DET INDEX INPUT PG'!T78</f>
        <v>0</v>
      </c>
      <c r="U78" s="96" t="n">
        <f aca="false">'PLR DET FIXED INPUT PG'!U78+'PLR DET INDEX INPUT PG'!U78</f>
        <v>0</v>
      </c>
      <c r="V78" s="96" t="n">
        <f aca="false">'PLR DET FIXED INPUT PG'!V78+'PLR DET INDEX INPUT PG'!V78</f>
        <v>0</v>
      </c>
      <c r="W78" s="96" t="n">
        <f aca="false">'PLR DET FIXED INPUT PG'!W78+'PLR DET INDEX INPUT PG'!W78</f>
        <v>0</v>
      </c>
      <c r="X78" s="96" t="n">
        <f aca="false">'PLR DET FIXED INPUT PG'!X78+'PLR DET INDEX INPUT PG'!X78</f>
        <v>0</v>
      </c>
      <c r="Y78" s="96" t="n">
        <f aca="false">'PLR DET FIXED INPUT PG'!Y78+'PLR DET INDEX INPUT PG'!Y78</f>
        <v>0</v>
      </c>
      <c r="Z78" s="96" t="n">
        <f aca="false">'PLR DET FIXED INPUT PG'!Z78+'PLR DET INDEX INPUT PG'!Z78</f>
        <v>0</v>
      </c>
      <c r="AA78" s="96" t="n">
        <f aca="false">'PLR DET FIXED INPUT PG'!AA78+'PLR DET INDEX INPUT PG'!AA78</f>
        <v>0</v>
      </c>
    </row>
    <row r="79" customFormat="false" ht="11.25" hidden="false" customHeight="true" outlineLevel="0" collapsed="false">
      <c r="A79" s="95" t="str">
        <f aca="false">'PLR DET FIXED INPUT PG'!A79</f>
        <v>Swaps</v>
      </c>
      <c r="C79" s="96" t="n">
        <f aca="false">'PLR DET FIXED INPUT PG'!C79+'PLR DET INDEX INPUT PG'!C79-'PLR DET INDEX INPUT PG'!C77</f>
        <v>-10000</v>
      </c>
      <c r="D79" s="96" t="n">
        <f aca="false">'PLR DET FIXED INPUT PG'!D79+'PLR DET INDEX INPUT PG'!D79-'PLR DET INDEX INPUT PG'!D77</f>
        <v>-10000</v>
      </c>
      <c r="E79" s="96" t="n">
        <f aca="false">'PLR DET FIXED INPUT PG'!E79+'PLR DET INDEX INPUT PG'!E79-'PLR DET INDEX INPUT PG'!E77</f>
        <v>-10000</v>
      </c>
      <c r="F79" s="96" t="n">
        <f aca="false">'PLR DET FIXED INPUT PG'!F79+'PLR DET INDEX INPUT PG'!F79-'PLR DET INDEX INPUT PG'!F77</f>
        <v>-25000</v>
      </c>
      <c r="G79" s="96" t="n">
        <f aca="false">'PLR DET FIXED INPUT PG'!G79+'PLR DET INDEX INPUT PG'!G79-'PLR DET INDEX INPUT PG'!G77</f>
        <v>-10000</v>
      </c>
      <c r="H79" s="96" t="n">
        <f aca="false">'PLR DET FIXED INPUT PG'!H79+'PLR DET INDEX INPUT PG'!H79-'PLR DET INDEX INPUT PG'!H77</f>
        <v>-10000</v>
      </c>
      <c r="I79" s="96" t="n">
        <f aca="false">'PLR DET FIXED INPUT PG'!I79+'PLR DET INDEX INPUT PG'!I79-'PLR DET INDEX INPUT PG'!I77</f>
        <v>10000</v>
      </c>
      <c r="J79" s="96" t="n">
        <f aca="false">'PLR DET FIXED INPUT PG'!J79+'PLR DET INDEX INPUT PG'!J79-'PLR DET INDEX INPUT PG'!J77</f>
        <v>10000</v>
      </c>
      <c r="K79" s="96" t="n">
        <f aca="false">'PLR DET FIXED INPUT PG'!K79+'PLR DET INDEX INPUT PG'!K79-'PLR DET INDEX INPUT PG'!K77</f>
        <v>10000</v>
      </c>
      <c r="L79" s="96" t="n">
        <f aca="false">'PLR DET FIXED INPUT PG'!L79+'PLR DET INDEX INPUT PG'!L79-'PLR DET INDEX INPUT PG'!L77</f>
        <v>10000</v>
      </c>
      <c r="M79" s="96" t="n">
        <f aca="false">'PLR DET FIXED INPUT PG'!M79+'PLR DET INDEX INPUT PG'!M79-'PLR DET INDEX INPUT PG'!M77</f>
        <v>15000</v>
      </c>
      <c r="N79" s="96" t="n">
        <f aca="false">'PLR DET FIXED INPUT PG'!N79+'PLR DET INDEX INPUT PG'!N79-'PLR DET INDEX INPUT PG'!N77</f>
        <v>15000</v>
      </c>
      <c r="O79" s="96" t="n">
        <f aca="false">'PLR DET FIXED INPUT PG'!O79+'PLR DET INDEX INPUT PG'!O79-'PLR DET INDEX INPUT PG'!O77</f>
        <v>15000</v>
      </c>
      <c r="P79" s="96" t="n">
        <f aca="false">'PLR DET FIXED INPUT PG'!P79+'PLR DET INDEX INPUT PG'!P79-'PLR DET INDEX INPUT PG'!P77</f>
        <v>15000</v>
      </c>
      <c r="Q79" s="96" t="n">
        <f aca="false">'PLR DET FIXED INPUT PG'!Q79+'PLR DET INDEX INPUT PG'!Q79-'PLR DET INDEX INPUT PG'!Q77</f>
        <v>15000</v>
      </c>
      <c r="R79" s="96" t="n">
        <f aca="false">'PLR DET FIXED INPUT PG'!R79+'PLR DET INDEX INPUT PG'!R79-'PLR DET INDEX INPUT PG'!R77</f>
        <v>5000</v>
      </c>
      <c r="S79" s="96" t="n">
        <f aca="false">'PLR DET FIXED INPUT PG'!S79+'PLR DET INDEX INPUT PG'!S79-'PLR DET INDEX INPUT PG'!S77</f>
        <v>5000</v>
      </c>
      <c r="T79" s="96" t="n">
        <f aca="false">'PLR DET FIXED INPUT PG'!T79+'PLR DET INDEX INPUT PG'!T79-'PLR DET INDEX INPUT PG'!T77</f>
        <v>5000</v>
      </c>
      <c r="U79" s="96" t="n">
        <f aca="false">'PLR DET FIXED INPUT PG'!U79+'PLR DET INDEX INPUT PG'!U79-'PLR DET INDEX INPUT PG'!U77</f>
        <v>5000</v>
      </c>
      <c r="V79" s="96" t="n">
        <f aca="false">'PLR DET FIXED INPUT PG'!V79+'PLR DET INDEX INPUT PG'!V79-'PLR DET INDEX INPUT PG'!V77</f>
        <v>5000</v>
      </c>
      <c r="W79" s="96" t="n">
        <f aca="false">'PLR DET FIXED INPUT PG'!W79+'PLR DET INDEX INPUT PG'!W79-'PLR DET INDEX INPUT PG'!W77</f>
        <v>5000</v>
      </c>
      <c r="X79" s="96" t="n">
        <f aca="false">'PLR DET FIXED INPUT PG'!X79+'PLR DET INDEX INPUT PG'!X79-'PLR DET INDEX INPUT PG'!X77</f>
        <v>5000</v>
      </c>
      <c r="Y79" s="96" t="n">
        <f aca="false">'PLR DET FIXED INPUT PG'!Y79+'PLR DET INDEX INPUT PG'!Y79-'PLR DET INDEX INPUT PG'!Y77</f>
        <v>0</v>
      </c>
      <c r="Z79" s="96" t="n">
        <f aca="false">'PLR DET FIXED INPUT PG'!Z79+'PLR DET INDEX INPUT PG'!Z79-'PLR DET INDEX INPUT PG'!Z77</f>
        <v>0</v>
      </c>
      <c r="AA79" s="96" t="n">
        <f aca="false">'PLR DET FIXED INPUT PG'!AA79+'PLR DET INDEX INPUT PG'!AA79-'PLR DET INDEX INPUT PG'!AA77</f>
        <v>75000</v>
      </c>
    </row>
    <row r="80" customFormat="false" ht="11.25" hidden="false" customHeight="true" outlineLevel="0" collapsed="false">
      <c r="A80" s="95" t="str">
        <f aca="false">'PLR DET FIXED INPUT PG'!A80</f>
        <v>Total Dth</v>
      </c>
      <c r="C80" s="97" t="n">
        <f aca="false">'PLR DET FIXED INPUT PG'!C80</f>
        <v>20000</v>
      </c>
      <c r="D80" s="97" t="n">
        <f aca="false">'PLR DET FIXED INPUT PG'!D80</f>
        <v>10000</v>
      </c>
      <c r="E80" s="97" t="n">
        <f aca="false">'PLR DET FIXED INPUT PG'!E80</f>
        <v>10000</v>
      </c>
      <c r="F80" s="97" t="n">
        <f aca="false">'PLR DET FIXED INPUT PG'!F80</f>
        <v>-5000</v>
      </c>
      <c r="G80" s="97" t="n">
        <f aca="false">'PLR DET FIXED INPUT PG'!G80</f>
        <v>10000</v>
      </c>
      <c r="H80" s="97" t="n">
        <f aca="false">'PLR DET FIXED INPUT PG'!H80</f>
        <v>10000</v>
      </c>
      <c r="I80" s="97" t="n">
        <f aca="false">'PLR DET FIXED INPUT PG'!I80</f>
        <v>30000</v>
      </c>
      <c r="J80" s="97" t="n">
        <f aca="false">'PLR DET FIXED INPUT PG'!J80</f>
        <v>30000</v>
      </c>
      <c r="K80" s="97" t="n">
        <f aca="false">'PLR DET FIXED INPUT PG'!K80</f>
        <v>30000</v>
      </c>
      <c r="L80" s="97" t="n">
        <f aca="false">'PLR DET FIXED INPUT PG'!L80</f>
        <v>30000</v>
      </c>
      <c r="M80" s="97" t="n">
        <f aca="false">'PLR DET FIXED INPUT PG'!M80</f>
        <v>20000</v>
      </c>
      <c r="N80" s="97" t="n">
        <f aca="false">'PLR DET FIXED INPUT PG'!N80</f>
        <v>20000</v>
      </c>
      <c r="O80" s="97" t="n">
        <f aca="false">'PLR DET FIXED INPUT PG'!O80</f>
        <v>20000</v>
      </c>
      <c r="P80" s="97" t="n">
        <f aca="false">'PLR DET FIXED INPUT PG'!P80</f>
        <v>20000</v>
      </c>
      <c r="Q80" s="97" t="n">
        <f aca="false">'PLR DET FIXED INPUT PG'!Q80</f>
        <v>20000</v>
      </c>
      <c r="R80" s="97" t="n">
        <f aca="false">'PLR DET FIXED INPUT PG'!R80</f>
        <v>5000</v>
      </c>
      <c r="S80" s="97" t="n">
        <f aca="false">'PLR DET FIXED INPUT PG'!S80</f>
        <v>5000</v>
      </c>
      <c r="T80" s="97" t="n">
        <f aca="false">'PLR DET FIXED INPUT PG'!T80</f>
        <v>5000</v>
      </c>
      <c r="U80" s="97" t="n">
        <f aca="false">'PLR DET FIXED INPUT PG'!U80</f>
        <v>5000</v>
      </c>
      <c r="V80" s="97" t="n">
        <f aca="false">'PLR DET FIXED INPUT PG'!V80</f>
        <v>5000</v>
      </c>
      <c r="W80" s="97" t="n">
        <f aca="false">'PLR DET FIXED INPUT PG'!W80</f>
        <v>5000</v>
      </c>
      <c r="X80" s="97" t="n">
        <f aca="false">'PLR DET FIXED INPUT PG'!X80</f>
        <v>5000</v>
      </c>
      <c r="Y80" s="97" t="n">
        <f aca="false">'PLR DET FIXED INPUT PG'!Y80</f>
        <v>0</v>
      </c>
      <c r="Z80" s="97" t="n">
        <f aca="false">'PLR DET FIXED INPUT PG'!Z80</f>
        <v>0</v>
      </c>
      <c r="AA80" s="97" t="n">
        <f aca="false">'PLR DET FIXED INPUT PG'!AA80</f>
        <v>310000</v>
      </c>
    </row>
    <row r="82" customFormat="false" ht="12" hidden="false" customHeight="true" outlineLevel="0" collapsed="false">
      <c r="A82" s="94" t="str">
        <f aca="false">'PLR DET FIXED INPUT PG'!A82</f>
        <v>Delta</v>
      </c>
    </row>
    <row r="83" customFormat="false" ht="11.25" hidden="false" customHeight="true" outlineLevel="0" collapsed="false">
      <c r="A83" s="95" t="str">
        <f aca="false">'PLR DET FIXED INPUT PG'!A83</f>
        <v>Physical</v>
      </c>
      <c r="C83" s="96" t="n">
        <f aca="false">C67-C77</f>
        <v>0</v>
      </c>
      <c r="D83" s="96" t="n">
        <f aca="false">D67-D77</f>
        <v>0</v>
      </c>
      <c r="E83" s="96" t="n">
        <f aca="false">E67-E77</f>
        <v>0</v>
      </c>
      <c r="F83" s="96" t="n">
        <f aca="false">F67-F77</f>
        <v>0</v>
      </c>
      <c r="G83" s="96" t="n">
        <f aca="false">G67-G77</f>
        <v>0</v>
      </c>
      <c r="H83" s="96" t="n">
        <f aca="false">H67-H77</f>
        <v>0</v>
      </c>
      <c r="I83" s="96" t="n">
        <f aca="false">I67-I77</f>
        <v>0</v>
      </c>
      <c r="J83" s="96" t="n">
        <f aca="false">J67-J77</f>
        <v>0</v>
      </c>
      <c r="K83" s="96" t="n">
        <f aca="false">K67-K77</f>
        <v>0</v>
      </c>
      <c r="L83" s="96" t="n">
        <f aca="false">L67-L77</f>
        <v>0</v>
      </c>
      <c r="M83" s="96" t="n">
        <f aca="false">M67-M77</f>
        <v>0</v>
      </c>
      <c r="N83" s="96" t="n">
        <f aca="false">N67-N77</f>
        <v>0</v>
      </c>
      <c r="O83" s="96" t="n">
        <f aca="false">O67-O77</f>
        <v>0</v>
      </c>
      <c r="P83" s="96" t="n">
        <f aca="false">P67-P77</f>
        <v>0</v>
      </c>
      <c r="Q83" s="96" t="n">
        <f aca="false">Q67-Q77</f>
        <v>0</v>
      </c>
      <c r="R83" s="96" t="n">
        <f aca="false">R67-R77</f>
        <v>0</v>
      </c>
      <c r="S83" s="96" t="n">
        <f aca="false">S67-S77</f>
        <v>0</v>
      </c>
      <c r="T83" s="96" t="n">
        <f aca="false">T67-T77</f>
        <v>0</v>
      </c>
      <c r="U83" s="96" t="n">
        <f aca="false">U67-U77</f>
        <v>0</v>
      </c>
      <c r="V83" s="96" t="n">
        <f aca="false">V67-V77</f>
        <v>0</v>
      </c>
      <c r="W83" s="96" t="n">
        <f aca="false">W67-W77</f>
        <v>0</v>
      </c>
      <c r="X83" s="96" t="n">
        <f aca="false">X67-X77</f>
        <v>0</v>
      </c>
      <c r="Y83" s="96" t="n">
        <f aca="false">Y67-Y77</f>
        <v>0</v>
      </c>
      <c r="Z83" s="96" t="n">
        <f aca="false">Z67-Z77</f>
        <v>0</v>
      </c>
      <c r="AA83" s="96" t="n">
        <f aca="false">'PLR DET FIXED INPUT PG'!AA83</f>
        <v>0</v>
      </c>
    </row>
    <row r="84" customFormat="false" ht="11.25" hidden="false" customHeight="true" outlineLevel="0" collapsed="false">
      <c r="A84" s="95" t="str">
        <f aca="false">'PLR DET FIXED INPUT PG'!A84</f>
        <v>Interbook</v>
      </c>
      <c r="C84" s="96" t="n">
        <f aca="false">C68-C78</f>
        <v>0</v>
      </c>
      <c r="D84" s="96" t="n">
        <f aca="false">D68-D78</f>
        <v>0</v>
      </c>
      <c r="E84" s="96" t="n">
        <f aca="false">E68-E78</f>
        <v>0</v>
      </c>
      <c r="F84" s="96" t="n">
        <f aca="false">F68-F78</f>
        <v>0</v>
      </c>
      <c r="G84" s="96" t="n">
        <f aca="false">G68-G78</f>
        <v>0</v>
      </c>
      <c r="H84" s="96" t="n">
        <f aca="false">H68-H78</f>
        <v>0</v>
      </c>
      <c r="I84" s="96" t="n">
        <f aca="false">I68-I78</f>
        <v>0</v>
      </c>
      <c r="J84" s="96" t="n">
        <f aca="false">J68-J78</f>
        <v>0</v>
      </c>
      <c r="K84" s="96" t="n">
        <f aca="false">K68-K78</f>
        <v>0</v>
      </c>
      <c r="L84" s="96" t="n">
        <f aca="false">L68-L78</f>
        <v>0</v>
      </c>
      <c r="M84" s="96" t="n">
        <f aca="false">M68-M78</f>
        <v>0</v>
      </c>
      <c r="N84" s="96" t="n">
        <f aca="false">N68-N78</f>
        <v>0</v>
      </c>
      <c r="O84" s="96" t="n">
        <f aca="false">O68-O78</f>
        <v>0</v>
      </c>
      <c r="P84" s="96" t="n">
        <f aca="false">P68-P78</f>
        <v>0</v>
      </c>
      <c r="Q84" s="96" t="n">
        <f aca="false">Q68-Q78</f>
        <v>0</v>
      </c>
      <c r="R84" s="96" t="n">
        <f aca="false">R68-R78</f>
        <v>0</v>
      </c>
      <c r="S84" s="96" t="n">
        <f aca="false">S68-S78</f>
        <v>0</v>
      </c>
      <c r="T84" s="96" t="n">
        <f aca="false">T68-T78</f>
        <v>0</v>
      </c>
      <c r="U84" s="96" t="n">
        <f aca="false">U68-U78</f>
        <v>0</v>
      </c>
      <c r="V84" s="96" t="n">
        <f aca="false">V68-V78</f>
        <v>0</v>
      </c>
      <c r="W84" s="96" t="n">
        <f aca="false">W68-W78</f>
        <v>0</v>
      </c>
      <c r="X84" s="96" t="n">
        <f aca="false">X68-X78</f>
        <v>0</v>
      </c>
      <c r="Y84" s="96" t="n">
        <f aca="false">Y68-Y78</f>
        <v>0</v>
      </c>
      <c r="Z84" s="96" t="n">
        <f aca="false">Z68-Z78</f>
        <v>0</v>
      </c>
      <c r="AA84" s="96" t="n">
        <f aca="false">'PLR DET FIXED INPUT PG'!AA84</f>
        <v>0</v>
      </c>
    </row>
    <row r="85" customFormat="false" ht="11.25" hidden="false" customHeight="true" outlineLevel="0" collapsed="false">
      <c r="A85" s="95" t="str">
        <f aca="false">'PLR DET FIXED INPUT PG'!A85</f>
        <v>Swaps</v>
      </c>
      <c r="C85" s="96" t="n">
        <f aca="false">C72-C79</f>
        <v>0</v>
      </c>
      <c r="D85" s="96" t="n">
        <f aca="false">D72-D79</f>
        <v>0</v>
      </c>
      <c r="E85" s="96" t="n">
        <f aca="false">E72-E79</f>
        <v>0</v>
      </c>
      <c r="F85" s="96" t="n">
        <f aca="false">F72-F79</f>
        <v>0</v>
      </c>
      <c r="G85" s="96" t="n">
        <f aca="false">G72-G79</f>
        <v>0</v>
      </c>
      <c r="H85" s="96" t="n">
        <f aca="false">H72-H79</f>
        <v>0</v>
      </c>
      <c r="I85" s="96" t="n">
        <f aca="false">I72-I79</f>
        <v>0</v>
      </c>
      <c r="J85" s="96" t="n">
        <f aca="false">J72-J79</f>
        <v>0</v>
      </c>
      <c r="K85" s="96" t="n">
        <f aca="false">K72-K79</f>
        <v>0</v>
      </c>
      <c r="L85" s="96" t="n">
        <f aca="false">L72-L79</f>
        <v>0</v>
      </c>
      <c r="M85" s="96" t="n">
        <f aca="false">M72-M79</f>
        <v>0</v>
      </c>
      <c r="N85" s="96" t="n">
        <f aca="false">N72-N79</f>
        <v>0</v>
      </c>
      <c r="O85" s="96" t="n">
        <f aca="false">O72-O79</f>
        <v>0</v>
      </c>
      <c r="P85" s="96" t="n">
        <f aca="false">P72-P79</f>
        <v>0</v>
      </c>
      <c r="Q85" s="96" t="n">
        <f aca="false">Q72-Q79</f>
        <v>0</v>
      </c>
      <c r="R85" s="96" t="n">
        <f aca="false">R72-R79</f>
        <v>0</v>
      </c>
      <c r="S85" s="96" t="n">
        <f aca="false">S72-S79</f>
        <v>0</v>
      </c>
      <c r="T85" s="96" t="n">
        <f aca="false">T72-T79</f>
        <v>0</v>
      </c>
      <c r="U85" s="96" t="n">
        <f aca="false">U72-U79</f>
        <v>0</v>
      </c>
      <c r="V85" s="96" t="n">
        <f aca="false">V72-V79</f>
        <v>0</v>
      </c>
      <c r="W85" s="96" t="n">
        <f aca="false">W72-W79</f>
        <v>0</v>
      </c>
      <c r="X85" s="96" t="n">
        <f aca="false">X72-X79</f>
        <v>0</v>
      </c>
      <c r="Y85" s="96" t="n">
        <f aca="false">Y72-Y79</f>
        <v>0</v>
      </c>
      <c r="Z85" s="96" t="n">
        <f aca="false">Z72-Z79</f>
        <v>0</v>
      </c>
      <c r="AA85" s="96" t="n">
        <f aca="false">AA72-AA79</f>
        <v>0</v>
      </c>
    </row>
    <row r="86" customFormat="false" ht="11.25" hidden="false" customHeight="true" outlineLevel="0" collapsed="false">
      <c r="A86" s="95" t="str">
        <f aca="false">'PLR DET FIXED INPUT PG'!A86</f>
        <v>Total Dth</v>
      </c>
      <c r="C86" s="97" t="n">
        <f aca="false">SUM(C83:C85)</f>
        <v>0</v>
      </c>
      <c r="D86" s="97" t="n">
        <f aca="false">SUM(D83:D85)</f>
        <v>0</v>
      </c>
      <c r="E86" s="97" t="n">
        <f aca="false">SUM(E83:E85)</f>
        <v>0</v>
      </c>
      <c r="F86" s="97" t="n">
        <f aca="false">SUM(F83:F85)</f>
        <v>0</v>
      </c>
      <c r="G86" s="97" t="n">
        <f aca="false">SUM(G83:G85)</f>
        <v>0</v>
      </c>
      <c r="H86" s="97" t="n">
        <f aca="false">SUM(H83:H85)</f>
        <v>0</v>
      </c>
      <c r="I86" s="97" t="n">
        <f aca="false">SUM(I83:I85)</f>
        <v>0</v>
      </c>
      <c r="J86" s="97" t="n">
        <f aca="false">SUM(J83:J85)</f>
        <v>0</v>
      </c>
      <c r="K86" s="97" t="n">
        <f aca="false">SUM(K83:K85)</f>
        <v>0</v>
      </c>
      <c r="L86" s="97" t="n">
        <f aca="false">SUM(L83:L85)</f>
        <v>0</v>
      </c>
      <c r="M86" s="97" t="n">
        <f aca="false">SUM(M83:M85)</f>
        <v>0</v>
      </c>
      <c r="N86" s="97" t="n">
        <f aca="false">SUM(N83:N85)</f>
        <v>0</v>
      </c>
      <c r="O86" s="97" t="n">
        <f aca="false">SUM(O83:O85)</f>
        <v>0</v>
      </c>
      <c r="P86" s="97" t="n">
        <f aca="false">SUM(P83:P85)</f>
        <v>0</v>
      </c>
      <c r="Q86" s="97" t="n">
        <f aca="false">SUM(Q83:Q85)</f>
        <v>0</v>
      </c>
      <c r="R86" s="97" t="n">
        <f aca="false">SUM(R83:R85)</f>
        <v>0</v>
      </c>
      <c r="S86" s="97" t="n">
        <f aca="false">SUM(S83:S85)</f>
        <v>0</v>
      </c>
      <c r="T86" s="97" t="n">
        <f aca="false">SUM(T83:T85)</f>
        <v>0</v>
      </c>
      <c r="U86" s="97" t="n">
        <f aca="false">SUM(U83:U85)</f>
        <v>0</v>
      </c>
      <c r="V86" s="97" t="n">
        <f aca="false">SUM(V83:V85)</f>
        <v>0</v>
      </c>
      <c r="W86" s="97" t="n">
        <f aca="false">SUM(W83:W85)</f>
        <v>0</v>
      </c>
      <c r="X86" s="97" t="n">
        <f aca="false">SUM(X83:X85)</f>
        <v>0</v>
      </c>
      <c r="Y86" s="97" t="n">
        <f aca="false">SUM(Y83:Y85)</f>
        <v>0</v>
      </c>
      <c r="Z86" s="97" t="n">
        <f aca="false">SUM(Z83:Z85)</f>
        <v>0</v>
      </c>
      <c r="AA86" s="97" t="n">
        <f aca="false">SUM(AA83:AA85)</f>
        <v>0</v>
      </c>
    </row>
    <row r="88" customFormat="false" ht="12" hidden="false" customHeight="true" outlineLevel="0" collapsed="false">
      <c r="A88" s="94" t="str">
        <f aca="false">'PLR DET FIXED INPUT PG'!A88</f>
        <v>Curve Comparison</v>
      </c>
    </row>
    <row r="89" customFormat="false" ht="11.25" hidden="false" customHeight="true" outlineLevel="0" collapsed="false">
      <c r="A89" s="95" t="str">
        <f aca="false">'PLR DET FIXED INPUT PG'!A89</f>
        <v>Today</v>
      </c>
      <c r="C89" s="98" t="n">
        <f aca="false">'PLR DET FIXED INPUT PG'!C89</f>
        <v>2.31</v>
      </c>
      <c r="D89" s="98" t="n">
        <f aca="false">'PLR DET FIXED INPUT PG'!D89</f>
        <v>2.36</v>
      </c>
      <c r="E89" s="98" t="n">
        <f aca="false">'PLR DET FIXED INPUT PG'!E89</f>
        <v>2.25</v>
      </c>
      <c r="F89" s="98" t="n">
        <f aca="false">'PLR DET FIXED INPUT PG'!F89</f>
        <v>2.13</v>
      </c>
      <c r="G89" s="98" t="n">
        <f aca="false">'PLR DET FIXED INPUT PG'!G89</f>
        <v>2.18</v>
      </c>
      <c r="H89" s="98" t="n">
        <f aca="false">'PLR DET FIXED INPUT PG'!H89</f>
        <v>2.23</v>
      </c>
      <c r="I89" s="98" t="n">
        <f aca="false">'PLR DET FIXED INPUT PG'!I89</f>
        <v>2.28</v>
      </c>
      <c r="J89" s="98" t="n">
        <f aca="false">'PLR DET FIXED INPUT PG'!J89</f>
        <v>2.33</v>
      </c>
      <c r="K89" s="98" t="n">
        <f aca="false">'PLR DET FIXED INPUT PG'!K89</f>
        <v>2.33</v>
      </c>
      <c r="L89" s="98" t="n">
        <f aca="false">'PLR DET FIXED INPUT PG'!L89</f>
        <v>2.36</v>
      </c>
      <c r="M89" s="98" t="n">
        <f aca="false">'PLR DET FIXED INPUT PG'!M89</f>
        <v>2.83</v>
      </c>
      <c r="N89" s="98" t="n">
        <f aca="false">'PLR DET FIXED INPUT PG'!N89</f>
        <v>3.01</v>
      </c>
      <c r="O89" s="98" t="n">
        <f aca="false">'PLR DET FIXED INPUT PG'!O89</f>
        <v>3.1</v>
      </c>
      <c r="P89" s="98" t="n">
        <f aca="false">'PLR DET FIXED INPUT PG'!P89</f>
        <v>3.03</v>
      </c>
      <c r="Q89" s="98" t="n">
        <f aca="false">'PLR DET FIXED INPUT PG'!Q89</f>
        <v>2.96</v>
      </c>
      <c r="R89" s="98" t="n">
        <f aca="false">'PLR DET FIXED INPUT PG'!R89</f>
        <v>2.74</v>
      </c>
      <c r="S89" s="98" t="n">
        <f aca="false">'PLR DET FIXED INPUT PG'!S89</f>
        <v>2.74</v>
      </c>
      <c r="T89" s="98" t="n">
        <f aca="false">'PLR DET FIXED INPUT PG'!T89</f>
        <v>2.78</v>
      </c>
      <c r="U89" s="98" t="n">
        <f aca="false">'PLR DET FIXED INPUT PG'!U89</f>
        <v>2.81</v>
      </c>
      <c r="V89" s="98" t="n">
        <f aca="false">'PLR DET FIXED INPUT PG'!V89</f>
        <v>2.85</v>
      </c>
      <c r="W89" s="98" t="n">
        <f aca="false">'PLR DET FIXED INPUT PG'!W89</f>
        <v>2.85</v>
      </c>
      <c r="X89" s="98" t="n">
        <f aca="false">'PLR DET FIXED INPUT PG'!X89</f>
        <v>2.88</v>
      </c>
      <c r="Y89" s="98" t="n">
        <f aca="false">'PLR DET FIXED INPUT PG'!Y89</f>
        <v>3.22</v>
      </c>
      <c r="Z89" s="98" t="n">
        <f aca="false">'PLR DET FIXED INPUT PG'!Z89</f>
        <v>3.37</v>
      </c>
      <c r="AA89" s="98" t="n">
        <f aca="false">'PLR DET FIXED INPUT PG'!AA89</f>
        <v>0</v>
      </c>
    </row>
    <row r="90" customFormat="false" ht="11.25" hidden="false" customHeight="true" outlineLevel="0" collapsed="false">
      <c r="A90" s="95" t="str">
        <f aca="false">'PLR DET FIXED INPUT PG'!A90</f>
        <v>Prior Day</v>
      </c>
      <c r="C90" s="98" t="n">
        <f aca="false">'PLR DET FIXED INPUT PG'!C90</f>
        <v>2.31</v>
      </c>
      <c r="D90" s="98" t="n">
        <f aca="false">'PLR DET FIXED INPUT PG'!D90</f>
        <v>2.29</v>
      </c>
      <c r="E90" s="98" t="n">
        <f aca="false">'PLR DET FIXED INPUT PG'!E90</f>
        <v>2.19</v>
      </c>
      <c r="F90" s="98" t="n">
        <f aca="false">'PLR DET FIXED INPUT PG'!F90</f>
        <v>2.04</v>
      </c>
      <c r="G90" s="98" t="n">
        <f aca="false">'PLR DET FIXED INPUT PG'!G90</f>
        <v>2.09</v>
      </c>
      <c r="H90" s="98" t="n">
        <f aca="false">'PLR DET FIXED INPUT PG'!H90</f>
        <v>2.15</v>
      </c>
      <c r="I90" s="98" t="n">
        <f aca="false">'PLR DET FIXED INPUT PG'!I90</f>
        <v>2.2</v>
      </c>
      <c r="J90" s="98" t="n">
        <f aca="false">'PLR DET FIXED INPUT PG'!J90</f>
        <v>2.25</v>
      </c>
      <c r="K90" s="98" t="n">
        <f aca="false">'PLR DET FIXED INPUT PG'!K90</f>
        <v>2.26</v>
      </c>
      <c r="L90" s="98" t="n">
        <f aca="false">'PLR DET FIXED INPUT PG'!L90</f>
        <v>2.29</v>
      </c>
      <c r="M90" s="98" t="n">
        <f aca="false">'PLR DET FIXED INPUT PG'!M90</f>
        <v>2.75</v>
      </c>
      <c r="N90" s="98" t="n">
        <f aca="false">'PLR DET FIXED INPUT PG'!N90</f>
        <v>2.94</v>
      </c>
      <c r="O90" s="98" t="n">
        <f aca="false">'PLR DET FIXED INPUT PG'!O90</f>
        <v>3.03</v>
      </c>
      <c r="P90" s="98" t="n">
        <f aca="false">'PLR DET FIXED INPUT PG'!P90</f>
        <v>2.97</v>
      </c>
      <c r="Q90" s="98" t="n">
        <f aca="false">'PLR DET FIXED INPUT PG'!Q90</f>
        <v>2.9</v>
      </c>
      <c r="R90" s="98" t="n">
        <f aca="false">'PLR DET FIXED INPUT PG'!R90</f>
        <v>2.69</v>
      </c>
      <c r="S90" s="98" t="n">
        <f aca="false">'PLR DET FIXED INPUT PG'!S90</f>
        <v>2.69</v>
      </c>
      <c r="T90" s="98" t="n">
        <f aca="false">'PLR DET FIXED INPUT PG'!T90</f>
        <v>2.72</v>
      </c>
      <c r="U90" s="98" t="n">
        <f aca="false">'PLR DET FIXED INPUT PG'!U90</f>
        <v>2.76</v>
      </c>
      <c r="V90" s="98" t="n">
        <f aca="false">'PLR DET FIXED INPUT PG'!V90</f>
        <v>2.8</v>
      </c>
      <c r="W90" s="98" t="n">
        <f aca="false">'PLR DET FIXED INPUT PG'!W90</f>
        <v>2.8</v>
      </c>
      <c r="X90" s="98" t="n">
        <f aca="false">'PLR DET FIXED INPUT PG'!X90</f>
        <v>2.83</v>
      </c>
      <c r="Y90" s="98" t="n">
        <f aca="false">'PLR DET FIXED INPUT PG'!Y90</f>
        <v>3.17</v>
      </c>
      <c r="Z90" s="98" t="n">
        <f aca="false">'PLR DET FIXED INPUT PG'!Z90</f>
        <v>3.32</v>
      </c>
      <c r="AA90" s="98" t="n">
        <f aca="false">'PLR DET FIXED INPUT PG'!AA90</f>
        <v>0</v>
      </c>
    </row>
    <row r="91" customFormat="false" ht="11.25" hidden="false" customHeight="true" outlineLevel="0" collapsed="false">
      <c r="A91" s="95" t="str">
        <f aca="false">'PLR DET FIXED INPUT PG'!A91</f>
        <v>Delta</v>
      </c>
      <c r="C91" s="99" t="n">
        <f aca="false">'PLR DET FIXED INPUT PG'!C91</f>
        <v>0</v>
      </c>
      <c r="D91" s="99" t="n">
        <f aca="false">'PLR DET FIXED INPUT PG'!D91</f>
        <v>0.0699999999999998</v>
      </c>
      <c r="E91" s="99" t="n">
        <f aca="false">'PLR DET FIXED INPUT PG'!E91</f>
        <v>0.0600000000000001</v>
      </c>
      <c r="F91" s="99" t="n">
        <f aca="false">'PLR DET FIXED INPUT PG'!F91</f>
        <v>0.0899999999999999</v>
      </c>
      <c r="G91" s="99" t="n">
        <f aca="false">'PLR DET FIXED INPUT PG'!G91</f>
        <v>0.0900000000000003</v>
      </c>
      <c r="H91" s="99" t="n">
        <f aca="false">'PLR DET FIXED INPUT PG'!H91</f>
        <v>0.0800000000000001</v>
      </c>
      <c r="I91" s="99" t="n">
        <f aca="false">'PLR DET FIXED INPUT PG'!I91</f>
        <v>0.0799999999999996</v>
      </c>
      <c r="J91" s="99" t="n">
        <f aca="false">'PLR DET FIXED INPUT PG'!J91</f>
        <v>0.0800000000000001</v>
      </c>
      <c r="K91" s="99" t="n">
        <f aca="false">'PLR DET FIXED INPUT PG'!K91</f>
        <v>0.0700000000000003</v>
      </c>
      <c r="L91" s="99" t="n">
        <f aca="false">'PLR DET FIXED INPUT PG'!L91</f>
        <v>0.0699999999999998</v>
      </c>
      <c r="M91" s="99" t="n">
        <f aca="false">'PLR DET FIXED INPUT PG'!M91</f>
        <v>0.0800000000000001</v>
      </c>
      <c r="N91" s="99" t="n">
        <f aca="false">'PLR DET FIXED INPUT PG'!N91</f>
        <v>0.0699999999999998</v>
      </c>
      <c r="O91" s="99" t="n">
        <f aca="false">'PLR DET FIXED INPUT PG'!O91</f>
        <v>0.0700000000000003</v>
      </c>
      <c r="P91" s="99" t="n">
        <f aca="false">'PLR DET FIXED INPUT PG'!P91</f>
        <v>0.0599999999999996</v>
      </c>
      <c r="Q91" s="99" t="n">
        <f aca="false">'PLR DET FIXED INPUT PG'!Q91</f>
        <v>0.0600000000000001</v>
      </c>
      <c r="R91" s="99" t="n">
        <f aca="false">'PLR DET FIXED INPUT PG'!R91</f>
        <v>0.0500000000000003</v>
      </c>
      <c r="S91" s="99" t="n">
        <f aca="false">'PLR DET FIXED INPUT PG'!S91</f>
        <v>0.0500000000000003</v>
      </c>
      <c r="T91" s="99" t="n">
        <f aca="false">'PLR DET FIXED INPUT PG'!T91</f>
        <v>0.0599999999999996</v>
      </c>
      <c r="U91" s="99" t="n">
        <f aca="false">'PLR DET FIXED INPUT PG'!U91</f>
        <v>0.0500000000000003</v>
      </c>
      <c r="V91" s="99" t="n">
        <f aca="false">'PLR DET FIXED INPUT PG'!V91</f>
        <v>0.0500000000000003</v>
      </c>
      <c r="W91" s="99" t="n">
        <f aca="false">'PLR DET FIXED INPUT PG'!W91</f>
        <v>0.0500000000000003</v>
      </c>
      <c r="X91" s="99" t="n">
        <f aca="false">'PLR DET FIXED INPUT PG'!X91</f>
        <v>0.0499999999999998</v>
      </c>
      <c r="Y91" s="99" t="n">
        <f aca="false">'PLR DET FIXED INPUT PG'!Y91</f>
        <v>0.0500000000000003</v>
      </c>
      <c r="Z91" s="99" t="n">
        <f aca="false">'PLR DET FIXED INPUT PG'!Z91</f>
        <v>0.0500000000000003</v>
      </c>
      <c r="AA91" s="98" t="n">
        <f aca="false">'PLR DET FIXED INPUT PG'!AA91</f>
        <v>0</v>
      </c>
    </row>
    <row r="93" customFormat="false" ht="12" hidden="false" customHeight="true" outlineLevel="0" collapsed="false">
      <c r="A93" s="94" t="str">
        <f aca="false">'PLR DET FIXED INPUT PG'!A93</f>
        <v>Average Deal Prices</v>
      </c>
    </row>
    <row r="94" customFormat="false" ht="11.25" hidden="false" customHeight="true" outlineLevel="0" collapsed="false">
      <c r="A94" s="95" t="str">
        <f aca="false">'PLR DET FIXED INPUT PG'!A94</f>
        <v>BUY</v>
      </c>
      <c r="C94" s="98" t="n">
        <f aca="false">'PLR DET FIXED INPUT PG'!C94</f>
        <v>4.0142</v>
      </c>
      <c r="D94" s="98" t="n">
        <f aca="false">'PLR DET FIXED INPUT PG'!D94</f>
        <v>4.2462</v>
      </c>
      <c r="E94" s="98" t="n">
        <f aca="false">'PLR DET FIXED INPUT PG'!E94</f>
        <v>4.2462</v>
      </c>
      <c r="F94" s="98" t="n">
        <f aca="false">'PLR DET FIXED INPUT PG'!F94</f>
        <v>3.6988</v>
      </c>
      <c r="G94" s="98" t="n">
        <f aca="false">'PLR DET FIXED INPUT PG'!G94</f>
        <v>3.6988</v>
      </c>
      <c r="H94" s="98" t="n">
        <f aca="false">'PLR DET FIXED INPUT PG'!H94</f>
        <v>3.6988</v>
      </c>
      <c r="I94" s="98" t="n">
        <f aca="false">'PLR DET FIXED INPUT PG'!I94</f>
        <v>3.6988</v>
      </c>
      <c r="J94" s="98" t="n">
        <f aca="false">'PLR DET FIXED INPUT PG'!J94</f>
        <v>3.6988</v>
      </c>
      <c r="K94" s="98" t="n">
        <f aca="false">'PLR DET FIXED INPUT PG'!K94</f>
        <v>3.6988</v>
      </c>
      <c r="L94" s="98" t="n">
        <f aca="false">'PLR DET FIXED INPUT PG'!L94</f>
        <v>3.6988</v>
      </c>
      <c r="M94" s="98" t="n">
        <f aca="false">'PLR DET FIXED INPUT PG'!M94</f>
        <v>4.58</v>
      </c>
      <c r="N94" s="98" t="n">
        <f aca="false">'PLR DET FIXED INPUT PG'!N94</f>
        <v>4.58</v>
      </c>
      <c r="O94" s="98" t="n">
        <f aca="false">'PLR DET FIXED INPUT PG'!O94</f>
        <v>4.58</v>
      </c>
      <c r="P94" s="98" t="n">
        <f aca="false">'PLR DET FIXED INPUT PG'!P94</f>
        <v>4.58</v>
      </c>
      <c r="Q94" s="98" t="n">
        <f aca="false">'PLR DET FIXED INPUT PG'!Q94</f>
        <v>4.58</v>
      </c>
      <c r="R94" s="98" t="n">
        <f aca="false">'PLR DET FIXED INPUT PG'!R94</f>
        <v>0</v>
      </c>
      <c r="S94" s="98" t="n">
        <f aca="false">'PLR DET FIXED INPUT PG'!S94</f>
        <v>0</v>
      </c>
      <c r="T94" s="98" t="n">
        <f aca="false">'PLR DET FIXED INPUT PG'!T94</f>
        <v>0</v>
      </c>
      <c r="U94" s="98" t="n">
        <f aca="false">'PLR DET FIXED INPUT PG'!U94</f>
        <v>0</v>
      </c>
      <c r="V94" s="98" t="n">
        <f aca="false">'PLR DET FIXED INPUT PG'!V94</f>
        <v>0</v>
      </c>
      <c r="W94" s="98" t="n">
        <f aca="false">'PLR DET FIXED INPUT PG'!W94</f>
        <v>0</v>
      </c>
      <c r="X94" s="98" t="n">
        <f aca="false">'PLR DET FIXED INPUT PG'!X94</f>
        <v>0</v>
      </c>
      <c r="Y94" s="98" t="n">
        <f aca="false">'PLR DET FIXED INPUT PG'!Y94</f>
        <v>0</v>
      </c>
      <c r="Z94" s="98" t="n">
        <f aca="false">'PLR DET FIXED INPUT PG'!Z94</f>
        <v>0</v>
      </c>
      <c r="AA94" s="98" t="n">
        <f aca="false">'PLR DET FIXED INPUT PG'!AA94</f>
        <v>0</v>
      </c>
    </row>
    <row r="95" customFormat="false" ht="11.25" hidden="false" customHeight="true" outlineLevel="0" collapsed="false">
      <c r="A95" s="95" t="str">
        <f aca="false">'PLR DET FIXED INPUT PG'!A95</f>
        <v>SELL</v>
      </c>
      <c r="C95" s="98" t="n">
        <f aca="false">'PLR DET FIXED INPUT PG'!C95</f>
        <v>0</v>
      </c>
      <c r="D95" s="98" t="n">
        <f aca="false">'PLR DET FIXED INPUT PG'!D95</f>
        <v>0</v>
      </c>
      <c r="E95" s="98" t="n">
        <f aca="false">'PLR DET FIXED INPUT PG'!E95</f>
        <v>0</v>
      </c>
      <c r="F95" s="98" t="n">
        <f aca="false">'PLR DET FIXED INPUT PG'!F95</f>
        <v>0</v>
      </c>
      <c r="G95" s="98" t="n">
        <f aca="false">'PLR DET FIXED INPUT PG'!G95</f>
        <v>0</v>
      </c>
      <c r="H95" s="98" t="n">
        <f aca="false">'PLR DET FIXED INPUT PG'!H95</f>
        <v>0</v>
      </c>
      <c r="I95" s="98" t="n">
        <f aca="false">'PLR DET FIXED INPUT PG'!I95</f>
        <v>0</v>
      </c>
      <c r="J95" s="98" t="n">
        <f aca="false">'PLR DET FIXED INPUT PG'!J95</f>
        <v>0</v>
      </c>
      <c r="K95" s="98" t="n">
        <f aca="false">'PLR DET FIXED INPUT PG'!K95</f>
        <v>0</v>
      </c>
      <c r="L95" s="98" t="n">
        <f aca="false">'PLR DET FIXED INPUT PG'!L95</f>
        <v>0</v>
      </c>
      <c r="M95" s="98" t="n">
        <f aca="false">'PLR DET FIXED INPUT PG'!M95</f>
        <v>0</v>
      </c>
      <c r="N95" s="98" t="n">
        <f aca="false">'PLR DET FIXED INPUT PG'!N95</f>
        <v>0</v>
      </c>
      <c r="O95" s="98" t="n">
        <f aca="false">'PLR DET FIXED INPUT PG'!O95</f>
        <v>0</v>
      </c>
      <c r="P95" s="98" t="n">
        <f aca="false">'PLR DET FIXED INPUT PG'!P95</f>
        <v>0</v>
      </c>
      <c r="Q95" s="98" t="n">
        <f aca="false">'PLR DET FIXED INPUT PG'!Q95</f>
        <v>0</v>
      </c>
      <c r="R95" s="98" t="n">
        <f aca="false">'PLR DET FIXED INPUT PG'!R95</f>
        <v>0</v>
      </c>
      <c r="S95" s="98" t="n">
        <f aca="false">'PLR DET FIXED INPUT PG'!S95</f>
        <v>0</v>
      </c>
      <c r="T95" s="98" t="n">
        <f aca="false">'PLR DET FIXED INPUT PG'!T95</f>
        <v>0</v>
      </c>
      <c r="U95" s="98" t="n">
        <f aca="false">'PLR DET FIXED INPUT PG'!U95</f>
        <v>0</v>
      </c>
      <c r="V95" s="98" t="n">
        <f aca="false">'PLR DET FIXED INPUT PG'!V95</f>
        <v>0</v>
      </c>
      <c r="W95" s="98" t="n">
        <f aca="false">'PLR DET FIXED INPUT PG'!W95</f>
        <v>0</v>
      </c>
      <c r="X95" s="98" t="n">
        <f aca="false">'PLR DET FIXED INPUT PG'!X95</f>
        <v>0</v>
      </c>
      <c r="Y95" s="98" t="n">
        <f aca="false">'PLR DET FIXED INPUT PG'!Y95</f>
        <v>0</v>
      </c>
      <c r="Z95" s="98" t="n">
        <f aca="false">'PLR DET FIXED INPUT PG'!Z95</f>
        <v>0</v>
      </c>
      <c r="AA95" s="98" t="n">
        <f aca="false">'PLR DET FIXED INPUT PG'!AA95</f>
        <v>0</v>
      </c>
    </row>
    <row r="97" customFormat="false" ht="12" hidden="false" customHeight="true" outlineLevel="0" collapsed="false">
      <c r="A97" s="94" t="str">
        <f aca="false">'PLR DET FIXED INPUT PG'!A97</f>
        <v>Mark-To-Market</v>
      </c>
    </row>
    <row r="98" customFormat="false" ht="11.25" hidden="false" customHeight="true" outlineLevel="0" collapsed="false">
      <c r="A98" s="95" t="str">
        <f aca="false">'PLR DET FIXED INPUT PG'!A98</f>
        <v>Today's MTM</v>
      </c>
      <c r="C98" s="96" t="n">
        <f aca="false">'PLR DET FIXED INPUT PG'!C98+'PLR DET INDEX INPUT PG'!C98</f>
        <v>-1432356</v>
      </c>
      <c r="D98" s="96" t="n">
        <f aca="false">'PLR DET FIXED INPUT PG'!D98+'PLR DET INDEX INPUT PG'!D98</f>
        <v>-909061</v>
      </c>
      <c r="E98" s="96" t="n">
        <f aca="false">'PLR DET FIXED INPUT PG'!E98+'PLR DET INDEX INPUT PG'!E98</f>
        <v>-778998</v>
      </c>
      <c r="F98" s="96" t="n">
        <f aca="false">'PLR DET FIXED INPUT PG'!F98+'PLR DET INDEX INPUT PG'!F98</f>
        <v>-1033253</v>
      </c>
      <c r="G98" s="96" t="n">
        <f aca="false">'PLR DET FIXED INPUT PG'!G98+'PLR DET INDEX INPUT PG'!G98</f>
        <v>-1455896</v>
      </c>
      <c r="H98" s="96" t="n">
        <f aca="false">'PLR DET FIXED INPUT PG'!H98+'PLR DET INDEX INPUT PG'!H98</f>
        <v>-1390884</v>
      </c>
      <c r="I98" s="96" t="n">
        <f aca="false">'PLR DET FIXED INPUT PG'!I98+'PLR DET INDEX INPUT PG'!I98</f>
        <v>-2030452</v>
      </c>
      <c r="J98" s="96" t="n">
        <f aca="false">'PLR DET FIXED INPUT PG'!J98+'PLR DET INDEX INPUT PG'!J98</f>
        <v>-1979979</v>
      </c>
      <c r="K98" s="96" t="n">
        <f aca="false">'PLR DET FIXED INPUT PG'!K98+'PLR DET INDEX INPUT PG'!K98</f>
        <v>-1911639</v>
      </c>
      <c r="L98" s="96" t="n">
        <f aca="false">'PLR DET FIXED INPUT PG'!L98+'PLR DET INDEX INPUT PG'!L98</f>
        <v>-1943381</v>
      </c>
      <c r="M98" s="96" t="n">
        <f aca="false">'PLR DET FIXED INPUT PG'!M98+'PLR DET INDEX INPUT PG'!M98</f>
        <v>-1233608</v>
      </c>
      <c r="N98" s="96" t="n">
        <f aca="false">'PLR DET FIXED INPUT PG'!N98+'PLR DET INDEX INPUT PG'!N98</f>
        <v>-1149353</v>
      </c>
      <c r="O98" s="96" t="n">
        <f aca="false">'PLR DET FIXED INPUT PG'!O98+'PLR DET INDEX INPUT PG'!O98</f>
        <v>-1090764</v>
      </c>
      <c r="P98" s="96" t="n">
        <f aca="false">'PLR DET FIXED INPUT PG'!P98+'PLR DET INDEX INPUT PG'!P98</f>
        <v>-1017585</v>
      </c>
      <c r="Q98" s="96" t="n">
        <f aca="false">'PLR DET FIXED INPUT PG'!Q98+'PLR DET INDEX INPUT PG'!Q98</f>
        <v>-1162870</v>
      </c>
      <c r="R98" s="96" t="n">
        <f aca="false">'PLR DET FIXED INPUT PG'!R98+'PLR DET INDEX INPUT PG'!R98</f>
        <v>14184</v>
      </c>
      <c r="S98" s="96" t="n">
        <f aca="false">'PLR DET FIXED INPUT PG'!S98+'PLR DET INDEX INPUT PG'!S98</f>
        <v>14583</v>
      </c>
      <c r="T98" s="96" t="n">
        <f aca="false">'PLR DET FIXED INPUT PG'!T98+'PLR DET INDEX INPUT PG'!T98</f>
        <v>19654</v>
      </c>
      <c r="U98" s="96" t="n">
        <f aca="false">'PLR DET FIXED INPUT PG'!U98+'PLR DET INDEX INPUT PG'!U98</f>
        <v>24530</v>
      </c>
      <c r="V98" s="96" t="n">
        <f aca="false">'PLR DET FIXED INPUT PG'!V98+'PLR DET INDEX INPUT PG'!V98</f>
        <v>30132</v>
      </c>
      <c r="W98" s="96" t="n">
        <f aca="false">'PLR DET FIXED INPUT PG'!W98+'PLR DET INDEX INPUT PG'!W98</f>
        <v>28991</v>
      </c>
      <c r="X98" s="96" t="n">
        <f aca="false">'PLR DET FIXED INPUT PG'!X98+'PLR DET INDEX INPUT PG'!X98</f>
        <v>34038</v>
      </c>
      <c r="Y98" s="96" t="n">
        <f aca="false">'PLR DET FIXED INPUT PG'!Y98+'PLR DET INDEX INPUT PG'!Y98</f>
        <v>0</v>
      </c>
      <c r="Z98" s="96" t="n">
        <f aca="false">'PLR DET FIXED INPUT PG'!Z98+'PLR DET INDEX INPUT PG'!Z98</f>
        <v>0</v>
      </c>
      <c r="AA98" s="96" t="n">
        <f aca="false">'PLR DET FIXED INPUT PG'!AA98+'PLR DET INDEX INPUT PG'!AA98</f>
        <v>-20353967</v>
      </c>
    </row>
    <row r="99" customFormat="false" ht="11.25" hidden="false" customHeight="true" outlineLevel="0" collapsed="false">
      <c r="A99" s="95" t="str">
        <f aca="false">'PLR DET FIXED INPUT PG'!A99</f>
        <v>Interbook MTM</v>
      </c>
      <c r="C99" s="96" t="n">
        <f aca="false">'PLR DET FIXED INPUT PG'!C99+'PLR DET INDEX INPUT PG'!C99</f>
        <v>0</v>
      </c>
      <c r="D99" s="96" t="n">
        <f aca="false">'PLR DET FIXED INPUT PG'!D99+'PLR DET INDEX INPUT PG'!D99</f>
        <v>0</v>
      </c>
      <c r="E99" s="96" t="n">
        <f aca="false">'PLR DET FIXED INPUT PG'!E99+'PLR DET INDEX INPUT PG'!E99</f>
        <v>0</v>
      </c>
      <c r="F99" s="96" t="n">
        <f aca="false">'PLR DET FIXED INPUT PG'!F99+'PLR DET INDEX INPUT PG'!F99</f>
        <v>0</v>
      </c>
      <c r="G99" s="96" t="n">
        <f aca="false">'PLR DET FIXED INPUT PG'!G99+'PLR DET INDEX INPUT PG'!G99</f>
        <v>0</v>
      </c>
      <c r="H99" s="96" t="n">
        <f aca="false">'PLR DET FIXED INPUT PG'!H99+'PLR DET INDEX INPUT PG'!H99</f>
        <v>0</v>
      </c>
      <c r="I99" s="96" t="n">
        <f aca="false">'PLR DET FIXED INPUT PG'!I99+'PLR DET INDEX INPUT PG'!I99</f>
        <v>0</v>
      </c>
      <c r="J99" s="96" t="n">
        <f aca="false">'PLR DET FIXED INPUT PG'!J99+'PLR DET INDEX INPUT PG'!J99</f>
        <v>0</v>
      </c>
      <c r="K99" s="96" t="n">
        <f aca="false">'PLR DET FIXED INPUT PG'!K99+'PLR DET INDEX INPUT PG'!K99</f>
        <v>0</v>
      </c>
      <c r="L99" s="96" t="n">
        <f aca="false">'PLR DET FIXED INPUT PG'!L99+'PLR DET INDEX INPUT PG'!L99</f>
        <v>0</v>
      </c>
      <c r="M99" s="96" t="n">
        <f aca="false">'PLR DET FIXED INPUT PG'!M99+'PLR DET INDEX INPUT PG'!M99</f>
        <v>0</v>
      </c>
      <c r="N99" s="96" t="n">
        <f aca="false">'PLR DET FIXED INPUT PG'!N99+'PLR DET INDEX INPUT PG'!N99</f>
        <v>0</v>
      </c>
      <c r="O99" s="96" t="n">
        <f aca="false">'PLR DET FIXED INPUT PG'!O99+'PLR DET INDEX INPUT PG'!O99</f>
        <v>0</v>
      </c>
      <c r="P99" s="96" t="n">
        <f aca="false">'PLR DET FIXED INPUT PG'!P99+'PLR DET INDEX INPUT PG'!P99</f>
        <v>0</v>
      </c>
      <c r="Q99" s="96" t="n">
        <f aca="false">'PLR DET FIXED INPUT PG'!Q99+'PLR DET INDEX INPUT PG'!Q99</f>
        <v>0</v>
      </c>
      <c r="R99" s="96" t="n">
        <f aca="false">'PLR DET FIXED INPUT PG'!R99+'PLR DET INDEX INPUT PG'!R99</f>
        <v>0</v>
      </c>
      <c r="S99" s="96" t="n">
        <f aca="false">'PLR DET FIXED INPUT PG'!S99+'PLR DET INDEX INPUT PG'!S99</f>
        <v>0</v>
      </c>
      <c r="T99" s="96" t="n">
        <f aca="false">'PLR DET FIXED INPUT PG'!T99+'PLR DET INDEX INPUT PG'!T99</f>
        <v>0</v>
      </c>
      <c r="U99" s="96" t="n">
        <f aca="false">'PLR DET FIXED INPUT PG'!U99+'PLR DET INDEX INPUT PG'!U99</f>
        <v>0</v>
      </c>
      <c r="V99" s="96" t="n">
        <f aca="false">'PLR DET FIXED INPUT PG'!V99+'PLR DET INDEX INPUT PG'!V99</f>
        <v>0</v>
      </c>
      <c r="W99" s="96" t="n">
        <f aca="false">'PLR DET FIXED INPUT PG'!W99+'PLR DET INDEX INPUT PG'!W99</f>
        <v>0</v>
      </c>
      <c r="X99" s="96" t="n">
        <f aca="false">'PLR DET FIXED INPUT PG'!X99+'PLR DET INDEX INPUT PG'!X99</f>
        <v>0</v>
      </c>
      <c r="Y99" s="96" t="n">
        <f aca="false">'PLR DET FIXED INPUT PG'!Y99+'PLR DET INDEX INPUT PG'!Y99</f>
        <v>0</v>
      </c>
      <c r="Z99" s="96" t="n">
        <f aca="false">'PLR DET FIXED INPUT PG'!Z99+'PLR DET INDEX INPUT PG'!Z99</f>
        <v>0</v>
      </c>
      <c r="AA99" s="96" t="n">
        <f aca="false">'PLR DET FIXED INPUT PG'!AA99</f>
        <v>0</v>
      </c>
    </row>
    <row r="100" customFormat="false" ht="11.25" hidden="false" customHeight="true" outlineLevel="0" collapsed="false">
      <c r="A100" s="101" t="str">
        <f aca="false">'PLR DET FIXED INPUT PG'!A100</f>
        <v>Total MTM</v>
      </c>
      <c r="B100" s="102"/>
      <c r="C100" s="103" t="n">
        <f aca="false">SUM(C98:C99)</f>
        <v>-1432356</v>
      </c>
      <c r="D100" s="103" t="n">
        <f aca="false">SUM(D98:D99)</f>
        <v>-909061</v>
      </c>
      <c r="E100" s="103" t="n">
        <f aca="false">SUM(E98:E99)</f>
        <v>-778998</v>
      </c>
      <c r="F100" s="103" t="n">
        <f aca="false">SUM(F98:F99)</f>
        <v>-1033253</v>
      </c>
      <c r="G100" s="103" t="n">
        <f aca="false">SUM(G98:G99)</f>
        <v>-1455896</v>
      </c>
      <c r="H100" s="103" t="n">
        <f aca="false">SUM(H98:H99)</f>
        <v>-1390884</v>
      </c>
      <c r="I100" s="103" t="n">
        <f aca="false">SUM(I98:I99)</f>
        <v>-2030452</v>
      </c>
      <c r="J100" s="103" t="n">
        <f aca="false">SUM(J98:J99)</f>
        <v>-1979979</v>
      </c>
      <c r="K100" s="103" t="n">
        <f aca="false">SUM(K98:K99)</f>
        <v>-1911639</v>
      </c>
      <c r="L100" s="103" t="n">
        <f aca="false">SUM(L98:L99)</f>
        <v>-1943381</v>
      </c>
      <c r="M100" s="103" t="n">
        <f aca="false">SUM(M98:M99)</f>
        <v>-1233608</v>
      </c>
      <c r="N100" s="103" t="n">
        <f aca="false">SUM(N98:N99)</f>
        <v>-1149353</v>
      </c>
      <c r="O100" s="103" t="n">
        <f aca="false">SUM(O98:O99)</f>
        <v>-1090764</v>
      </c>
      <c r="P100" s="103" t="n">
        <f aca="false">SUM(P98:P99)</f>
        <v>-1017585</v>
      </c>
      <c r="Q100" s="103" t="n">
        <f aca="false">SUM(Q98:Q99)</f>
        <v>-1162870</v>
      </c>
      <c r="R100" s="103" t="n">
        <f aca="false">SUM(R98:R99)</f>
        <v>14184</v>
      </c>
      <c r="S100" s="103" t="n">
        <f aca="false">SUM(S98:S99)</f>
        <v>14583</v>
      </c>
      <c r="T100" s="103" t="n">
        <f aca="false">SUM(T98:T99)</f>
        <v>19654</v>
      </c>
      <c r="U100" s="103" t="n">
        <f aca="false">SUM(U98:U99)</f>
        <v>24530</v>
      </c>
      <c r="V100" s="103" t="n">
        <f aca="false">SUM(V98:V99)</f>
        <v>30132</v>
      </c>
      <c r="W100" s="103" t="n">
        <f aca="false">SUM(W98:W99)</f>
        <v>28991</v>
      </c>
      <c r="X100" s="103" t="n">
        <f aca="false">SUM(X98:X99)</f>
        <v>34038</v>
      </c>
      <c r="Y100" s="103" t="n">
        <f aca="false">SUM(Y98:Y99)</f>
        <v>0</v>
      </c>
      <c r="Z100" s="103" t="n">
        <f aca="false">SUM(Z98:Z99)</f>
        <v>0</v>
      </c>
      <c r="AA100" s="104" t="n">
        <f aca="false">'PLR DET FIXED INPUT PG'!AA100</f>
        <v>-20353967</v>
      </c>
    </row>
    <row r="101" customFormat="false" ht="11.25" hidden="false" customHeight="true" outlineLevel="0" collapsed="false">
      <c r="A101" s="95" t="str">
        <f aca="false">'PLR DET FIXED INPUT PG'!A101</f>
        <v>Prior Day MTM</v>
      </c>
      <c r="C101" s="96" t="n">
        <f aca="false">'PLR DET FIXED INPUT PG'!C101+'PLR DET INDEX INPUT PG'!C101</f>
        <v>-1432220</v>
      </c>
      <c r="D101" s="96" t="n">
        <f aca="false">'PLR DET FIXED INPUT PG'!D101+'PLR DET INDEX INPUT PG'!D101</f>
        <v>-928511</v>
      </c>
      <c r="E101" s="96" t="n">
        <f aca="false">'PLR DET FIXED INPUT PG'!E101+'PLR DET INDEX INPUT PG'!E101</f>
        <v>-797420</v>
      </c>
      <c r="F101" s="96" t="n">
        <f aca="false">'PLR DET FIXED INPUT PG'!F101+'PLR DET INDEX INPUT PG'!F101</f>
        <v>-1019775</v>
      </c>
      <c r="G101" s="96" t="n">
        <f aca="false">'PLR DET FIXED INPUT PG'!G101+'PLR DET INDEX INPUT PG'!G101</f>
        <v>-1483440</v>
      </c>
      <c r="H101" s="96" t="n">
        <f aca="false">'PLR DET FIXED INPUT PG'!H101+'PLR DET INDEX INPUT PG'!H101</f>
        <v>-1414513</v>
      </c>
      <c r="I101" s="96" t="n">
        <f aca="false">'PLR DET FIXED INPUT PG'!I101+'PLR DET INDEX INPUT PG'!I101</f>
        <v>-2103703</v>
      </c>
      <c r="J101" s="96" t="n">
        <f aca="false">'PLR DET FIXED INPUT PG'!J101+'PLR DET INDEX INPUT PG'!J101</f>
        <v>-2053063</v>
      </c>
      <c r="K101" s="96" t="n">
        <f aca="false">'PLR DET FIXED INPUT PG'!K101+'PLR DET INDEX INPUT PG'!K101</f>
        <v>-1973362</v>
      </c>
      <c r="L101" s="96" t="n">
        <f aca="false">'PLR DET FIXED INPUT PG'!L101+'PLR DET INDEX INPUT PG'!L101</f>
        <v>-2007012</v>
      </c>
      <c r="M101" s="96" t="n">
        <f aca="false">'PLR DET FIXED INPUT PG'!M101+'PLR DET INDEX INPUT PG'!M101</f>
        <v>-1280424</v>
      </c>
      <c r="N101" s="96" t="n">
        <f aca="false">'PLR DET FIXED INPUT PG'!N101+'PLR DET INDEX INPUT PG'!N101</f>
        <v>-1191045</v>
      </c>
      <c r="O101" s="96" t="n">
        <f aca="false">'PLR DET FIXED INPUT PG'!O101+'PLR DET INDEX INPUT PG'!O101</f>
        <v>-1132274</v>
      </c>
      <c r="P101" s="96" t="n">
        <f aca="false">'PLR DET FIXED INPUT PG'!P101+'PLR DET INDEX INPUT PG'!P101</f>
        <v>-1049533</v>
      </c>
      <c r="Q101" s="96" t="n">
        <f aca="false">'PLR DET FIXED INPUT PG'!Q101+'PLR DET INDEX INPUT PG'!Q101</f>
        <v>-1198077</v>
      </c>
      <c r="R101" s="96" t="n">
        <f aca="false">'PLR DET FIXED INPUT PG'!R101+'PLR DET INDEX INPUT PG'!R101</f>
        <v>7091</v>
      </c>
      <c r="S101" s="96" t="n">
        <f aca="false">'PLR DET FIXED INPUT PG'!S101+'PLR DET INDEX INPUT PG'!S101</f>
        <v>7291</v>
      </c>
      <c r="T101" s="96" t="n">
        <f aca="false">'PLR DET FIXED INPUT PG'!T101+'PLR DET INDEX INPUT PG'!T101</f>
        <v>11229</v>
      </c>
      <c r="U101" s="96" t="n">
        <f aca="false">'PLR DET FIXED INPUT PG'!U101+'PLR DET INDEX INPUT PG'!U101</f>
        <v>17313</v>
      </c>
      <c r="V101" s="96" t="n">
        <f aca="false">'PLR DET FIXED INPUT PG'!V101+'PLR DET INDEX INPUT PG'!V101</f>
        <v>22954</v>
      </c>
      <c r="W101" s="96" t="n">
        <f aca="false">'PLR DET FIXED INPUT PG'!W101+'PLR DET INDEX INPUT PG'!W101</f>
        <v>22085</v>
      </c>
      <c r="X101" s="96" t="n">
        <f aca="false">'PLR DET FIXED INPUT PG'!X101+'PLR DET INDEX INPUT PG'!X101</f>
        <v>26943</v>
      </c>
      <c r="Y101" s="96" t="n">
        <f aca="false">'PLR DET FIXED INPUT PG'!Y101+'PLR DET INDEX INPUT PG'!Y101</f>
        <v>0</v>
      </c>
      <c r="Z101" s="96" t="n">
        <f aca="false">'PLR DET FIXED INPUT PG'!Z101+'PLR DET INDEX INPUT PG'!Z101</f>
        <v>0</v>
      </c>
      <c r="AA101" s="96" t="n">
        <f aca="false">'PLR DET FIXED INPUT PG'!AA101+'PLR DET INDEX INPUT PG'!AA101</f>
        <v>-20949466</v>
      </c>
    </row>
    <row r="102" customFormat="false" ht="11.25" hidden="false" customHeight="true" outlineLevel="0" collapsed="false">
      <c r="A102" s="95" t="str">
        <f aca="false">'PLR DET FIXED INPUT PG'!A102</f>
        <v>Delta</v>
      </c>
      <c r="C102" s="97" t="n">
        <f aca="false">C100-C101</f>
        <v>-136</v>
      </c>
      <c r="D102" s="97" t="n">
        <f aca="false">D100-D101</f>
        <v>19450</v>
      </c>
      <c r="E102" s="97" t="n">
        <f aca="false">E100-E101</f>
        <v>18422</v>
      </c>
      <c r="F102" s="97" t="n">
        <f aca="false">F100-F101</f>
        <v>-13478</v>
      </c>
      <c r="G102" s="97" t="n">
        <f aca="false">G100-G101</f>
        <v>27544</v>
      </c>
      <c r="H102" s="97" t="n">
        <f aca="false">H100-H101</f>
        <v>23629</v>
      </c>
      <c r="I102" s="97" t="n">
        <f aca="false">I100-I101</f>
        <v>73251</v>
      </c>
      <c r="J102" s="97" t="n">
        <f aca="false">J100-J101</f>
        <v>73084</v>
      </c>
      <c r="K102" s="97" t="n">
        <f aca="false">K100-K101</f>
        <v>61723</v>
      </c>
      <c r="L102" s="97" t="n">
        <f aca="false">L100-L101</f>
        <v>63631</v>
      </c>
      <c r="M102" s="97" t="n">
        <f aca="false">M100-M101</f>
        <v>46816</v>
      </c>
      <c r="N102" s="97" t="n">
        <f aca="false">N100-N101</f>
        <v>41692</v>
      </c>
      <c r="O102" s="97" t="n">
        <f aca="false">O100-O101</f>
        <v>41510</v>
      </c>
      <c r="P102" s="97" t="n">
        <f aca="false">P100-P101</f>
        <v>31948</v>
      </c>
      <c r="Q102" s="97" t="n">
        <f aca="false">Q100-Q101</f>
        <v>35207</v>
      </c>
      <c r="R102" s="97" t="n">
        <f aca="false">R100-R101</f>
        <v>7093</v>
      </c>
      <c r="S102" s="97" t="n">
        <f aca="false">S100-S101</f>
        <v>7292</v>
      </c>
      <c r="T102" s="97" t="n">
        <f aca="false">T100-T101</f>
        <v>8425</v>
      </c>
      <c r="U102" s="97" t="n">
        <f aca="false">U100-U101</f>
        <v>7217</v>
      </c>
      <c r="V102" s="97" t="n">
        <f aca="false">V100-V101</f>
        <v>7178</v>
      </c>
      <c r="W102" s="97" t="n">
        <f aca="false">W100-W101</f>
        <v>6906</v>
      </c>
      <c r="X102" s="97" t="n">
        <f aca="false">X100-X101</f>
        <v>7095</v>
      </c>
      <c r="Y102" s="97" t="n">
        <f aca="false">Y100-Y101</f>
        <v>0</v>
      </c>
      <c r="Z102" s="97" t="n">
        <f aca="false">Z100-Z101</f>
        <v>0</v>
      </c>
      <c r="AA102" s="97" t="n">
        <f aca="false">AA100-AA101</f>
        <v>595499</v>
      </c>
    </row>
    <row r="104" customFormat="false" ht="12" hidden="false" customHeight="true" outlineLevel="0" collapsed="false">
      <c r="A104" s="91" t="str">
        <f aca="false">'PLR DET FIXED INPUT PG'!A104</f>
        <v>SUMAS</v>
      </c>
    </row>
    <row r="106" customFormat="false" ht="12" hidden="false" customHeight="true" outlineLevel="0" collapsed="false">
      <c r="A106" s="92" t="str">
        <f aca="false">'PLR DET FIXED INPUT PG'!A106</f>
        <v>Physical Transactions</v>
      </c>
      <c r="C106" s="93" t="str">
        <f aca="false">'PLR DET FIXED INPUT PG'!C106</f>
        <v>Jan-02</v>
      </c>
      <c r="D106" s="93" t="str">
        <f aca="false">'PLR DET FIXED INPUT PG'!D106</f>
        <v>Feb-02</v>
      </c>
      <c r="E106" s="93" t="str">
        <f aca="false">'PLR DET FIXED INPUT PG'!E106</f>
        <v>Mar-02</v>
      </c>
      <c r="F106" s="93" t="str">
        <f aca="false">'PLR DET FIXED INPUT PG'!F106</f>
        <v>Apr-02</v>
      </c>
      <c r="G106" s="93" t="str">
        <f aca="false">'PLR DET FIXED INPUT PG'!G106</f>
        <v>May-02</v>
      </c>
      <c r="H106" s="93" t="str">
        <f aca="false">'PLR DET FIXED INPUT PG'!H106</f>
        <v>Jun-02</v>
      </c>
      <c r="I106" s="93" t="str">
        <f aca="false">'PLR DET FIXED INPUT PG'!I106</f>
        <v>Jul-02</v>
      </c>
      <c r="J106" s="93" t="str">
        <f aca="false">'PLR DET FIXED INPUT PG'!J106</f>
        <v>Aug-02</v>
      </c>
      <c r="K106" s="93" t="str">
        <f aca="false">'PLR DET FIXED INPUT PG'!K106</f>
        <v>Sep-02</v>
      </c>
      <c r="L106" s="93" t="str">
        <f aca="false">'PLR DET FIXED INPUT PG'!L106</f>
        <v>Oct-02</v>
      </c>
      <c r="M106" s="93" t="str">
        <f aca="false">'PLR DET FIXED INPUT PG'!M106</f>
        <v>Nov-02</v>
      </c>
      <c r="N106" s="93" t="str">
        <f aca="false">'PLR DET FIXED INPUT PG'!N106</f>
        <v>Dec-02</v>
      </c>
      <c r="O106" s="93" t="str">
        <f aca="false">'PLR DET FIXED INPUT PG'!O106</f>
        <v>Jan-03</v>
      </c>
      <c r="P106" s="93" t="str">
        <f aca="false">'PLR DET FIXED INPUT PG'!P106</f>
        <v>Feb-03</v>
      </c>
      <c r="Q106" s="93" t="str">
        <f aca="false">'PLR DET FIXED INPUT PG'!Q106</f>
        <v>Mar-03</v>
      </c>
      <c r="R106" s="93" t="str">
        <f aca="false">'PLR DET FIXED INPUT PG'!R106</f>
        <v>Apr-03</v>
      </c>
      <c r="S106" s="93" t="str">
        <f aca="false">'PLR DET FIXED INPUT PG'!S106</f>
        <v>May-03</v>
      </c>
      <c r="T106" s="93" t="str">
        <f aca="false">'PLR DET FIXED INPUT PG'!T106</f>
        <v>Jun-03</v>
      </c>
      <c r="U106" s="93" t="str">
        <f aca="false">'PLR DET FIXED INPUT PG'!U106</f>
        <v>Jul-03</v>
      </c>
      <c r="V106" s="93" t="str">
        <f aca="false">'PLR DET FIXED INPUT PG'!V106</f>
        <v>Aug-03</v>
      </c>
      <c r="W106" s="93" t="str">
        <f aca="false">'PLR DET FIXED INPUT PG'!W106</f>
        <v>Sep-03</v>
      </c>
      <c r="X106" s="93" t="str">
        <f aca="false">'PLR DET FIXED INPUT PG'!X106</f>
        <v>Oct-03</v>
      </c>
      <c r="Y106" s="93" t="str">
        <f aca="false">'PLR DET FIXED INPUT PG'!Y106</f>
        <v>Nov-03</v>
      </c>
      <c r="Z106" s="93" t="str">
        <f aca="false">'PLR DET FIXED INPUT PG'!Z106</f>
        <v>Dec-03</v>
      </c>
      <c r="AA106" s="93" t="str">
        <f aca="false">'PLR DET FIXED INPUT PG'!AA106</f>
        <v>TOTAL</v>
      </c>
    </row>
    <row r="107" customFormat="false" ht="11.25" hidden="false" customHeight="true" outlineLevel="0" collapsed="false">
      <c r="A107" s="95" t="str">
        <f aca="false">'PLR DET FIXED INPUT PG'!A107</f>
        <v>Physical</v>
      </c>
      <c r="C107" s="96" t="n">
        <f aca="false">'PLR DET FIXED INPUT PG'!C107+'PLR DET INDEX INPUT PG'!C107</f>
        <v>45000</v>
      </c>
      <c r="D107" s="96" t="n">
        <f aca="false">'PLR DET FIXED INPUT PG'!D107+'PLR DET INDEX INPUT PG'!D107</f>
        <v>45000</v>
      </c>
      <c r="E107" s="96" t="n">
        <f aca="false">'PLR DET FIXED INPUT PG'!E107+'PLR DET INDEX INPUT PG'!E107</f>
        <v>35000</v>
      </c>
      <c r="F107" s="96" t="n">
        <f aca="false">'PLR DET FIXED INPUT PG'!F107+'PLR DET INDEX INPUT PG'!F107</f>
        <v>10000</v>
      </c>
      <c r="G107" s="96" t="n">
        <f aca="false">'PLR DET FIXED INPUT PG'!G107+'PLR DET INDEX INPUT PG'!G107</f>
        <v>10000</v>
      </c>
      <c r="H107" s="96" t="n">
        <f aca="false">'PLR DET FIXED INPUT PG'!H107+'PLR DET INDEX INPUT PG'!H107</f>
        <v>15000</v>
      </c>
      <c r="I107" s="96" t="n">
        <f aca="false">'PLR DET FIXED INPUT PG'!I107+'PLR DET INDEX INPUT PG'!I107</f>
        <v>25000</v>
      </c>
      <c r="J107" s="96" t="n">
        <f aca="false">'PLR DET FIXED INPUT PG'!J107+'PLR DET INDEX INPUT PG'!J107</f>
        <v>30000</v>
      </c>
      <c r="K107" s="96" t="n">
        <f aca="false">'PLR DET FIXED INPUT PG'!K107+'PLR DET INDEX INPUT PG'!K107</f>
        <v>30000</v>
      </c>
      <c r="L107" s="96" t="n">
        <f aca="false">'PLR DET FIXED INPUT PG'!L107+'PLR DET INDEX INPUT PG'!L107</f>
        <v>30000</v>
      </c>
      <c r="M107" s="96" t="n">
        <f aca="false">'PLR DET FIXED INPUT PG'!M107+'PLR DET INDEX INPUT PG'!M107</f>
        <v>15000</v>
      </c>
      <c r="N107" s="96" t="n">
        <f aca="false">'PLR DET FIXED INPUT PG'!N107+'PLR DET INDEX INPUT PG'!N107</f>
        <v>15000</v>
      </c>
      <c r="O107" s="96" t="n">
        <f aca="false">'PLR DET FIXED INPUT PG'!O107+'PLR DET INDEX INPUT PG'!O107</f>
        <v>15000</v>
      </c>
      <c r="P107" s="96" t="n">
        <f aca="false">'PLR DET FIXED INPUT PG'!P107+'PLR DET INDEX INPUT PG'!P107</f>
        <v>15000</v>
      </c>
      <c r="Q107" s="96" t="n">
        <f aca="false">'PLR DET FIXED INPUT PG'!Q107+'PLR DET INDEX INPUT PG'!Q107</f>
        <v>15000</v>
      </c>
      <c r="R107" s="96" t="n">
        <f aca="false">'PLR DET FIXED INPUT PG'!R107+'PLR DET INDEX INPUT PG'!R107</f>
        <v>0</v>
      </c>
      <c r="S107" s="96" t="n">
        <f aca="false">'PLR DET FIXED INPUT PG'!S107+'PLR DET INDEX INPUT PG'!S107</f>
        <v>0</v>
      </c>
      <c r="T107" s="96" t="n">
        <f aca="false">'PLR DET FIXED INPUT PG'!T107+'PLR DET INDEX INPUT PG'!T107</f>
        <v>0</v>
      </c>
      <c r="U107" s="96" t="n">
        <f aca="false">'PLR DET FIXED INPUT PG'!U107+'PLR DET INDEX INPUT PG'!U107</f>
        <v>0</v>
      </c>
      <c r="V107" s="96" t="n">
        <f aca="false">'PLR DET FIXED INPUT PG'!V107+'PLR DET INDEX INPUT PG'!V107</f>
        <v>0</v>
      </c>
      <c r="W107" s="96" t="n">
        <f aca="false">'PLR DET FIXED INPUT PG'!W107+'PLR DET INDEX INPUT PG'!W107</f>
        <v>0</v>
      </c>
      <c r="X107" s="96" t="n">
        <f aca="false">'PLR DET FIXED INPUT PG'!X107+'PLR DET INDEX INPUT PG'!X107</f>
        <v>0</v>
      </c>
      <c r="Y107" s="96" t="n">
        <f aca="false">'PLR DET FIXED INPUT PG'!Y107+'PLR DET INDEX INPUT PG'!Y107</f>
        <v>0</v>
      </c>
      <c r="Z107" s="96" t="n">
        <f aca="false">'PLR DET FIXED INPUT PG'!Z107+'PLR DET INDEX INPUT PG'!Z107</f>
        <v>0</v>
      </c>
      <c r="AA107" s="96" t="n">
        <f aca="false">'PLR DET FIXED INPUT PG'!AA107</f>
        <v>275000</v>
      </c>
    </row>
    <row r="108" customFormat="false" ht="11.25" hidden="false" customHeight="true" outlineLevel="0" collapsed="false">
      <c r="A108" s="95" t="str">
        <f aca="false">'PLR DET FIXED INPUT PG'!A108</f>
        <v>Interbook</v>
      </c>
      <c r="C108" s="96" t="n">
        <f aca="false">'PLR DET FIXED INPUT PG'!C108+'PLR DET INDEX INPUT PG'!C108</f>
        <v>-32806.4194</v>
      </c>
      <c r="D108" s="96" t="n">
        <f aca="false">'PLR DET FIXED INPUT PG'!D108+'PLR DET INDEX INPUT PG'!D108</f>
        <v>-9821.4286</v>
      </c>
      <c r="E108" s="96" t="n">
        <f aca="false">'PLR DET FIXED INPUT PG'!E108+'PLR DET INDEX INPUT PG'!E108</f>
        <v>-1612.9032</v>
      </c>
      <c r="F108" s="96" t="n">
        <f aca="false">'PLR DET FIXED INPUT PG'!F108+'PLR DET INDEX INPUT PG'!F108</f>
        <v>-366.6667</v>
      </c>
      <c r="G108" s="96" t="n">
        <f aca="false">'PLR DET FIXED INPUT PG'!G108+'PLR DET INDEX INPUT PG'!G108</f>
        <v>-2258.0645</v>
      </c>
      <c r="H108" s="96" t="n">
        <f aca="false">'PLR DET FIXED INPUT PG'!H108+'PLR DET INDEX INPUT PG'!H108</f>
        <v>-8333.3</v>
      </c>
      <c r="I108" s="96" t="n">
        <f aca="false">'PLR DET FIXED INPUT PG'!I108+'PLR DET INDEX INPUT PG'!I108</f>
        <v>-45258.0645</v>
      </c>
      <c r="J108" s="96" t="n">
        <f aca="false">'PLR DET FIXED INPUT PG'!J108+'PLR DET INDEX INPUT PG'!J108</f>
        <v>-64258.0645</v>
      </c>
      <c r="K108" s="96" t="n">
        <f aca="false">'PLR DET FIXED INPUT PG'!K108+'PLR DET INDEX INPUT PG'!K108</f>
        <v>-46766.6667</v>
      </c>
      <c r="L108" s="96" t="n">
        <f aca="false">'PLR DET FIXED INPUT PG'!L108+'PLR DET INDEX INPUT PG'!L108</f>
        <v>-31290.3226</v>
      </c>
      <c r="M108" s="96" t="n">
        <f aca="false">'PLR DET FIXED INPUT PG'!M108+'PLR DET INDEX INPUT PG'!M108</f>
        <v>-18133.3</v>
      </c>
      <c r="N108" s="96" t="n">
        <f aca="false">'PLR DET FIXED INPUT PG'!N108+'PLR DET INDEX INPUT PG'!N108</f>
        <v>-21419.3226</v>
      </c>
      <c r="O108" s="96" t="n">
        <f aca="false">'PLR DET FIXED INPUT PG'!O108+'PLR DET INDEX INPUT PG'!O108</f>
        <v>-22838.7097</v>
      </c>
      <c r="P108" s="96" t="n">
        <f aca="false">'PLR DET FIXED INPUT PG'!P108+'PLR DET INDEX INPUT PG'!P108</f>
        <v>-17892.8214</v>
      </c>
      <c r="Q108" s="96" t="n">
        <f aca="false">'PLR DET FIXED INPUT PG'!Q108+'PLR DET INDEX INPUT PG'!Q108</f>
        <v>-11032.2903</v>
      </c>
      <c r="R108" s="96" t="n">
        <f aca="false">'PLR DET FIXED INPUT PG'!R108+'PLR DET INDEX INPUT PG'!R108</f>
        <v>-10433.3333</v>
      </c>
      <c r="S108" s="96" t="n">
        <f aca="false">'PLR DET FIXED INPUT PG'!S108+'PLR DET INDEX INPUT PG'!S108</f>
        <v>-5741.9032</v>
      </c>
      <c r="T108" s="96" t="n">
        <f aca="false">'PLR DET FIXED INPUT PG'!T108+'PLR DET INDEX INPUT PG'!T108</f>
        <v>-8033.3333</v>
      </c>
      <c r="U108" s="96" t="n">
        <f aca="false">'PLR DET FIXED INPUT PG'!U108+'PLR DET INDEX INPUT PG'!U108</f>
        <v>-40419.3871</v>
      </c>
      <c r="V108" s="96" t="n">
        <f aca="false">'PLR DET FIXED INPUT PG'!V108+'PLR DET INDEX INPUT PG'!V108</f>
        <v>-50516.129</v>
      </c>
      <c r="W108" s="96" t="n">
        <f aca="false">'PLR DET FIXED INPUT PG'!W108+'PLR DET INDEX INPUT PG'!W108</f>
        <v>-40133.3333</v>
      </c>
      <c r="X108" s="96" t="n">
        <f aca="false">'PLR DET FIXED INPUT PG'!X108+'PLR DET INDEX INPUT PG'!X108</f>
        <v>-20000</v>
      </c>
      <c r="Y108" s="96" t="n">
        <f aca="false">'PLR DET FIXED INPUT PG'!Y108+'PLR DET INDEX INPUT PG'!Y108</f>
        <v>-15700</v>
      </c>
      <c r="Z108" s="96" t="n">
        <f aca="false">'PLR DET FIXED INPUT PG'!Z108+'PLR DET INDEX INPUT PG'!Z108</f>
        <v>-21064.5161</v>
      </c>
      <c r="AA108" s="96" t="n">
        <f aca="false">'PLR DET FIXED INPUT PG'!AA108</f>
        <v>-546130.28</v>
      </c>
    </row>
    <row r="109" customFormat="false" ht="11.25" hidden="false" customHeight="true" outlineLevel="0" collapsed="false">
      <c r="A109" s="95" t="str">
        <f aca="false">'PLR DET FIXED INPUT PG'!A109</f>
        <v>Total Dth</v>
      </c>
      <c r="C109" s="97" t="n">
        <f aca="false">SUM(C107:C108)</f>
        <v>12193.5806</v>
      </c>
      <c r="D109" s="97" t="n">
        <f aca="false">SUM(D107:D108)</f>
        <v>35178.5714</v>
      </c>
      <c r="E109" s="97" t="n">
        <f aca="false">SUM(E107:E108)</f>
        <v>33387.0968</v>
      </c>
      <c r="F109" s="97" t="n">
        <f aca="false">SUM(F107:F108)</f>
        <v>9633.3333</v>
      </c>
      <c r="G109" s="97" t="n">
        <f aca="false">SUM(G107:G108)</f>
        <v>7741.9355</v>
      </c>
      <c r="H109" s="97" t="n">
        <f aca="false">SUM(H107:H108)</f>
        <v>6666.7</v>
      </c>
      <c r="I109" s="97" t="n">
        <f aca="false">SUM(I107:I108)</f>
        <v>-20258.0645</v>
      </c>
      <c r="J109" s="97" t="n">
        <f aca="false">SUM(J107:J108)</f>
        <v>-34258.0645</v>
      </c>
      <c r="K109" s="97" t="n">
        <f aca="false">SUM(K107:K108)</f>
        <v>-16766.6667</v>
      </c>
      <c r="L109" s="97" t="n">
        <f aca="false">SUM(L107:L108)</f>
        <v>-1290.3226</v>
      </c>
      <c r="M109" s="97" t="n">
        <f aca="false">SUM(M107:M108)</f>
        <v>-3133.3</v>
      </c>
      <c r="N109" s="97" t="n">
        <f aca="false">SUM(N107:N108)</f>
        <v>-6419.3226</v>
      </c>
      <c r="O109" s="97" t="n">
        <f aca="false">SUM(O107:O108)</f>
        <v>-7838.7097</v>
      </c>
      <c r="P109" s="97" t="n">
        <f aca="false">SUM(P107:P108)</f>
        <v>-2892.8214</v>
      </c>
      <c r="Q109" s="97" t="n">
        <f aca="false">SUM(Q107:Q108)</f>
        <v>3967.7097</v>
      </c>
      <c r="R109" s="97" t="n">
        <f aca="false">SUM(R107:R108)</f>
        <v>-10433.3333</v>
      </c>
      <c r="S109" s="97" t="n">
        <f aca="false">SUM(S107:S108)</f>
        <v>-5741.9032</v>
      </c>
      <c r="T109" s="97" t="n">
        <f aca="false">SUM(T107:T108)</f>
        <v>-8033.3333</v>
      </c>
      <c r="U109" s="97" t="n">
        <f aca="false">SUM(U107:U108)</f>
        <v>-40419.3871</v>
      </c>
      <c r="V109" s="97" t="n">
        <f aca="false">SUM(V107:V108)</f>
        <v>-50516.129</v>
      </c>
      <c r="W109" s="97" t="n">
        <f aca="false">SUM(W107:W108)</f>
        <v>-40133.3333</v>
      </c>
      <c r="X109" s="97" t="n">
        <f aca="false">SUM(X107:X108)</f>
        <v>-20000</v>
      </c>
      <c r="Y109" s="97" t="n">
        <f aca="false">SUM(Y107:Y108)</f>
        <v>-15700</v>
      </c>
      <c r="Z109" s="97" t="n">
        <f aca="false">SUM(Z107:Z108)</f>
        <v>-21064.5161</v>
      </c>
      <c r="AA109" s="97" t="n">
        <f aca="false">SUM(AA107:AA108)</f>
        <v>-271130.28</v>
      </c>
    </row>
    <row r="111" customFormat="false" ht="12" hidden="false" customHeight="true" outlineLevel="0" collapsed="false">
      <c r="A111" s="92" t="str">
        <f aca="false">'PLR DET FIXED INPUT PG'!A111</f>
        <v>Swaps</v>
      </c>
      <c r="C111" s="93" t="str">
        <f aca="false">'PLR DET FIXED INPUT PG'!C111</f>
        <v>Jan-02</v>
      </c>
      <c r="D111" s="93" t="str">
        <f aca="false">'PLR DET FIXED INPUT PG'!D111</f>
        <v>Feb-02</v>
      </c>
      <c r="E111" s="93" t="str">
        <f aca="false">'PLR DET FIXED INPUT PG'!E111</f>
        <v>Mar-02</v>
      </c>
      <c r="F111" s="93" t="str">
        <f aca="false">'PLR DET FIXED INPUT PG'!F111</f>
        <v>Apr-02</v>
      </c>
      <c r="G111" s="93" t="str">
        <f aca="false">'PLR DET FIXED INPUT PG'!G111</f>
        <v>May-02</v>
      </c>
      <c r="H111" s="93" t="str">
        <f aca="false">'PLR DET FIXED INPUT PG'!H111</f>
        <v>Jun-02</v>
      </c>
      <c r="I111" s="93" t="str">
        <f aca="false">'PLR DET FIXED INPUT PG'!I111</f>
        <v>Jul-02</v>
      </c>
      <c r="J111" s="93" t="str">
        <f aca="false">'PLR DET FIXED INPUT PG'!J111</f>
        <v>Aug-02</v>
      </c>
      <c r="K111" s="93" t="str">
        <f aca="false">'PLR DET FIXED INPUT PG'!K111</f>
        <v>Sep-02</v>
      </c>
      <c r="L111" s="93" t="str">
        <f aca="false">'PLR DET FIXED INPUT PG'!L111</f>
        <v>Oct-02</v>
      </c>
      <c r="M111" s="93" t="str">
        <f aca="false">'PLR DET FIXED INPUT PG'!M111</f>
        <v>Nov-02</v>
      </c>
      <c r="N111" s="93" t="str">
        <f aca="false">'PLR DET FIXED INPUT PG'!N111</f>
        <v>Dec-02</v>
      </c>
      <c r="O111" s="93" t="str">
        <f aca="false">'PLR DET FIXED INPUT PG'!O111</f>
        <v>Jan-03</v>
      </c>
      <c r="P111" s="93" t="str">
        <f aca="false">'PLR DET FIXED INPUT PG'!P111</f>
        <v>Feb-03</v>
      </c>
      <c r="Q111" s="93" t="str">
        <f aca="false">'PLR DET FIXED INPUT PG'!Q111</f>
        <v>Mar-03</v>
      </c>
      <c r="R111" s="93" t="str">
        <f aca="false">'PLR DET FIXED INPUT PG'!R111</f>
        <v>Apr-03</v>
      </c>
      <c r="S111" s="93" t="str">
        <f aca="false">'PLR DET FIXED INPUT PG'!S111</f>
        <v>May-03</v>
      </c>
      <c r="T111" s="93" t="str">
        <f aca="false">'PLR DET FIXED INPUT PG'!T111</f>
        <v>Jun-03</v>
      </c>
      <c r="U111" s="93" t="str">
        <f aca="false">'PLR DET FIXED INPUT PG'!U111</f>
        <v>Jul-03</v>
      </c>
      <c r="V111" s="93" t="str">
        <f aca="false">'PLR DET FIXED INPUT PG'!V111</f>
        <v>Aug-03</v>
      </c>
      <c r="W111" s="93" t="str">
        <f aca="false">'PLR DET FIXED INPUT PG'!W111</f>
        <v>Sep-03</v>
      </c>
      <c r="X111" s="93" t="str">
        <f aca="false">'PLR DET FIXED INPUT PG'!X111</f>
        <v>Oct-03</v>
      </c>
      <c r="Y111" s="93" t="str">
        <f aca="false">'PLR DET FIXED INPUT PG'!Y111</f>
        <v>Nov-03</v>
      </c>
      <c r="Z111" s="93" t="str">
        <f aca="false">'PLR DET FIXED INPUT PG'!Z111</f>
        <v>Dec-03</v>
      </c>
      <c r="AA111" s="93" t="str">
        <f aca="false">'PLR DET FIXED INPUT PG'!AA111</f>
        <v>TOTAL</v>
      </c>
    </row>
    <row r="112" customFormat="false" ht="11.25" hidden="false" customHeight="true" outlineLevel="0" collapsed="false">
      <c r="A112" s="95" t="str">
        <f aca="false">'PLR DET FIXED INPUT PG'!A112</f>
        <v>Swaps</v>
      </c>
      <c r="C112" s="96" t="n">
        <f aca="false">'PLR DET FIXED INPUT PG'!C112-'PLR DET INDEX INPUT PG'!C107</f>
        <v>-25000</v>
      </c>
      <c r="D112" s="96" t="n">
        <f aca="false">'PLR DET FIXED INPUT PG'!D112-'PLR DET INDEX INPUT PG'!D107</f>
        <v>-25000</v>
      </c>
      <c r="E112" s="96" t="n">
        <f aca="false">'PLR DET FIXED INPUT PG'!E112-'PLR DET INDEX INPUT PG'!E107</f>
        <v>-50000</v>
      </c>
      <c r="F112" s="96" t="n">
        <f aca="false">'PLR DET FIXED INPUT PG'!F112-'PLR DET INDEX INPUT PG'!F107</f>
        <v>-15000</v>
      </c>
      <c r="G112" s="96" t="n">
        <f aca="false">'PLR DET FIXED INPUT PG'!G112-'PLR DET INDEX INPUT PG'!G107</f>
        <v>-15000</v>
      </c>
      <c r="H112" s="96" t="n">
        <f aca="false">'PLR DET FIXED INPUT PG'!H112-'PLR DET INDEX INPUT PG'!H107</f>
        <v>0</v>
      </c>
      <c r="I112" s="96" t="n">
        <f aca="false">'PLR DET FIXED INPUT PG'!I112-'PLR DET INDEX INPUT PG'!I107</f>
        <v>-5000</v>
      </c>
      <c r="J112" s="96" t="n">
        <f aca="false">'PLR DET FIXED INPUT PG'!J112-'PLR DET INDEX INPUT PG'!J107</f>
        <v>-5000</v>
      </c>
      <c r="K112" s="96" t="n">
        <f aca="false">'PLR DET FIXED INPUT PG'!K112-'PLR DET INDEX INPUT PG'!K107</f>
        <v>-5000</v>
      </c>
      <c r="L112" s="96" t="n">
        <f aca="false">'PLR DET FIXED INPUT PG'!L112-'PLR DET INDEX INPUT PG'!L107</f>
        <v>-5000</v>
      </c>
      <c r="M112" s="96" t="n">
        <f aca="false">'PLR DET FIXED INPUT PG'!M112-'PLR DET INDEX INPUT PG'!M107</f>
        <v>-10000</v>
      </c>
      <c r="N112" s="96" t="n">
        <f aca="false">'PLR DET FIXED INPUT PG'!N112-'PLR DET INDEX INPUT PG'!N107</f>
        <v>-10000</v>
      </c>
      <c r="O112" s="96" t="n">
        <f aca="false">'PLR DET FIXED INPUT PG'!O112-'PLR DET INDEX INPUT PG'!O107</f>
        <v>-10000</v>
      </c>
      <c r="P112" s="96" t="n">
        <f aca="false">'PLR DET FIXED INPUT PG'!P112-'PLR DET INDEX INPUT PG'!P107</f>
        <v>-15000</v>
      </c>
      <c r="Q112" s="96" t="n">
        <f aca="false">'PLR DET FIXED INPUT PG'!Q112-'PLR DET INDEX INPUT PG'!Q107</f>
        <v>-15000</v>
      </c>
      <c r="R112" s="96" t="n">
        <f aca="false">'PLR DET FIXED INPUT PG'!R112-'PLR DET INDEX INPUT PG'!R107</f>
        <v>5000</v>
      </c>
      <c r="S112" s="96" t="n">
        <f aca="false">'PLR DET FIXED INPUT PG'!S112-'PLR DET INDEX INPUT PG'!S107</f>
        <v>5000</v>
      </c>
      <c r="T112" s="96" t="n">
        <f aca="false">'PLR DET FIXED INPUT PG'!T112-'PLR DET INDEX INPUT PG'!T107</f>
        <v>5000</v>
      </c>
      <c r="U112" s="96" t="n">
        <f aca="false">'PLR DET FIXED INPUT PG'!U112-'PLR DET INDEX INPUT PG'!U107</f>
        <v>5000</v>
      </c>
      <c r="V112" s="96" t="n">
        <f aca="false">'PLR DET FIXED INPUT PG'!V112-'PLR DET INDEX INPUT PG'!V107</f>
        <v>5000</v>
      </c>
      <c r="W112" s="96" t="n">
        <f aca="false">'PLR DET FIXED INPUT PG'!W112-'PLR DET INDEX INPUT PG'!W107</f>
        <v>5000</v>
      </c>
      <c r="X112" s="96" t="n">
        <f aca="false">'PLR DET FIXED INPUT PG'!X112-'PLR DET INDEX INPUT PG'!X107</f>
        <v>5000</v>
      </c>
      <c r="Y112" s="96" t="n">
        <f aca="false">'PLR DET FIXED INPUT PG'!Y112-'PLR DET INDEX INPUT PG'!Y107</f>
        <v>0</v>
      </c>
      <c r="Z112" s="96" t="n">
        <f aca="false">'PLR DET FIXED INPUT PG'!Z112-'PLR DET INDEX INPUT PG'!Z107</f>
        <v>0</v>
      </c>
      <c r="AA112" s="96" t="e">
        <f aca="false">'PLR DET FIXED INPUT PG'!AA112-#REF!</f>
        <v>#REF!</v>
      </c>
    </row>
    <row r="114" customFormat="false" ht="11.25" hidden="false" customHeight="true" outlineLevel="0" collapsed="false">
      <c r="A114" s="101" t="str">
        <f aca="false">'PLR DET FIXED INPUT PG'!A114</f>
        <v>Total Dth</v>
      </c>
      <c r="B114" s="102"/>
      <c r="C114" s="103" t="n">
        <f aca="false">C109+C112</f>
        <v>-12806.4194</v>
      </c>
      <c r="D114" s="103" t="n">
        <f aca="false">D109+D112</f>
        <v>10178.5714</v>
      </c>
      <c r="E114" s="103" t="n">
        <f aca="false">E109+E112</f>
        <v>-16612.9032</v>
      </c>
      <c r="F114" s="103" t="n">
        <f aca="false">F109+F112</f>
        <v>-5366.6667</v>
      </c>
      <c r="G114" s="103" t="n">
        <f aca="false">G109+G112</f>
        <v>-7258.0645</v>
      </c>
      <c r="H114" s="103" t="n">
        <f aca="false">H109+H112</f>
        <v>6666.7</v>
      </c>
      <c r="I114" s="103" t="n">
        <f aca="false">I109+I112</f>
        <v>-25258.0645</v>
      </c>
      <c r="J114" s="103" t="n">
        <f aca="false">J109+J112</f>
        <v>-39258.0645</v>
      </c>
      <c r="K114" s="103" t="n">
        <f aca="false">K109+K112</f>
        <v>-21766.6667</v>
      </c>
      <c r="L114" s="103" t="n">
        <f aca="false">L109+L112</f>
        <v>-6290.3226</v>
      </c>
      <c r="M114" s="103" t="n">
        <f aca="false">M109+M112</f>
        <v>-13133.3</v>
      </c>
      <c r="N114" s="103" t="n">
        <f aca="false">N109+N112</f>
        <v>-16419.3226</v>
      </c>
      <c r="O114" s="103" t="n">
        <f aca="false">O109+O112</f>
        <v>-17838.7097</v>
      </c>
      <c r="P114" s="103" t="n">
        <f aca="false">P109+P112</f>
        <v>-17892.8214</v>
      </c>
      <c r="Q114" s="103" t="n">
        <f aca="false">Q109+Q112</f>
        <v>-11032.2903</v>
      </c>
      <c r="R114" s="103" t="n">
        <f aca="false">R109+R112</f>
        <v>-5433.3333</v>
      </c>
      <c r="S114" s="103" t="n">
        <f aca="false">S109+S112</f>
        <v>-741.9032</v>
      </c>
      <c r="T114" s="103" t="n">
        <f aca="false">T109+T112</f>
        <v>-3033.3333</v>
      </c>
      <c r="U114" s="103" t="n">
        <f aca="false">U109+U112</f>
        <v>-35419.3871</v>
      </c>
      <c r="V114" s="103" t="n">
        <f aca="false">V109+V112</f>
        <v>-45516.129</v>
      </c>
      <c r="W114" s="103" t="n">
        <f aca="false">W109+W112</f>
        <v>-35133.3333</v>
      </c>
      <c r="X114" s="103" t="n">
        <f aca="false">X109+X112</f>
        <v>-15000</v>
      </c>
      <c r="Y114" s="103" t="n">
        <f aca="false">Y109+Y112</f>
        <v>-15700</v>
      </c>
      <c r="Z114" s="103" t="n">
        <f aca="false">Z109+Z112</f>
        <v>-21064.5161</v>
      </c>
      <c r="AA114" s="103" t="e">
        <f aca="false">AA109+AA112</f>
        <v>#REF!</v>
      </c>
    </row>
    <row r="116" customFormat="false" ht="12" hidden="false" customHeight="true" outlineLevel="0" collapsed="false">
      <c r="A116" s="94" t="str">
        <f aca="false">'PLR DET FIXED INPUT PG'!A116</f>
        <v>Prior Day</v>
      </c>
    </row>
    <row r="117" customFormat="false" ht="11.25" hidden="false" customHeight="true" outlineLevel="0" collapsed="false">
      <c r="A117" s="95" t="str">
        <f aca="false">'PLR DET FIXED INPUT PG'!A117</f>
        <v>Physical</v>
      </c>
      <c r="C117" s="96" t="n">
        <f aca="false">'PLR DET FIXED INPUT PG'!C117+'PLR DET INDEX INPUT PG'!C117</f>
        <v>45000</v>
      </c>
      <c r="D117" s="96" t="n">
        <f aca="false">'PLR DET FIXED INPUT PG'!D117+'PLR DET INDEX INPUT PG'!D117</f>
        <v>45000</v>
      </c>
      <c r="E117" s="96" t="n">
        <f aca="false">'PLR DET FIXED INPUT PG'!E117+'PLR DET INDEX INPUT PG'!E117</f>
        <v>35000</v>
      </c>
      <c r="F117" s="96" t="n">
        <f aca="false">'PLR DET FIXED INPUT PG'!F117+'PLR DET INDEX INPUT PG'!F117</f>
        <v>10000</v>
      </c>
      <c r="G117" s="96" t="n">
        <f aca="false">'PLR DET FIXED INPUT PG'!G117+'PLR DET INDEX INPUT PG'!G117</f>
        <v>10000</v>
      </c>
      <c r="H117" s="96" t="n">
        <f aca="false">'PLR DET FIXED INPUT PG'!H117+'PLR DET INDEX INPUT PG'!H117</f>
        <v>15000</v>
      </c>
      <c r="I117" s="96" t="n">
        <f aca="false">'PLR DET FIXED INPUT PG'!I117+'PLR DET INDEX INPUT PG'!I117</f>
        <v>25000</v>
      </c>
      <c r="J117" s="96" t="n">
        <f aca="false">'PLR DET FIXED INPUT PG'!J117+'PLR DET INDEX INPUT PG'!J117</f>
        <v>30000</v>
      </c>
      <c r="K117" s="96" t="n">
        <f aca="false">'PLR DET FIXED INPUT PG'!K117+'PLR DET INDEX INPUT PG'!K117</f>
        <v>30000</v>
      </c>
      <c r="L117" s="96" t="n">
        <f aca="false">'PLR DET FIXED INPUT PG'!L117+'PLR DET INDEX INPUT PG'!L117</f>
        <v>30000</v>
      </c>
      <c r="M117" s="96" t="n">
        <f aca="false">'PLR DET FIXED INPUT PG'!M117+'PLR DET INDEX INPUT PG'!M117</f>
        <v>15000</v>
      </c>
      <c r="N117" s="96" t="n">
        <f aca="false">'PLR DET FIXED INPUT PG'!N117+'PLR DET INDEX INPUT PG'!N117</f>
        <v>15000</v>
      </c>
      <c r="O117" s="96" t="n">
        <f aca="false">'PLR DET FIXED INPUT PG'!O117+'PLR DET INDEX INPUT PG'!O117</f>
        <v>15000</v>
      </c>
      <c r="P117" s="96" t="n">
        <f aca="false">'PLR DET FIXED INPUT PG'!P117+'PLR DET INDEX INPUT PG'!P117</f>
        <v>15000</v>
      </c>
      <c r="Q117" s="96" t="n">
        <f aca="false">'PLR DET FIXED INPUT PG'!Q117+'PLR DET INDEX INPUT PG'!Q117</f>
        <v>15000</v>
      </c>
      <c r="R117" s="96" t="n">
        <f aca="false">'PLR DET FIXED INPUT PG'!R117+'PLR DET INDEX INPUT PG'!R117</f>
        <v>0</v>
      </c>
      <c r="S117" s="96" t="n">
        <f aca="false">'PLR DET FIXED INPUT PG'!S117+'PLR DET INDEX INPUT PG'!S117</f>
        <v>0</v>
      </c>
      <c r="T117" s="96" t="n">
        <f aca="false">'PLR DET FIXED INPUT PG'!T117+'PLR DET INDEX INPUT PG'!T117</f>
        <v>0</v>
      </c>
      <c r="U117" s="96" t="n">
        <f aca="false">'PLR DET FIXED INPUT PG'!U117+'PLR DET INDEX INPUT PG'!U117</f>
        <v>0</v>
      </c>
      <c r="V117" s="96" t="n">
        <f aca="false">'PLR DET FIXED INPUT PG'!V117+'PLR DET INDEX INPUT PG'!V117</f>
        <v>0</v>
      </c>
      <c r="W117" s="96" t="n">
        <f aca="false">'PLR DET FIXED INPUT PG'!W117+'PLR DET INDEX INPUT PG'!W117</f>
        <v>0</v>
      </c>
      <c r="X117" s="96" t="n">
        <f aca="false">'PLR DET FIXED INPUT PG'!X117+'PLR DET INDEX INPUT PG'!X117</f>
        <v>0</v>
      </c>
      <c r="Y117" s="96" t="n">
        <f aca="false">'PLR DET FIXED INPUT PG'!Y117+'PLR DET INDEX INPUT PG'!Y117</f>
        <v>0</v>
      </c>
      <c r="Z117" s="96" t="n">
        <f aca="false">'PLR DET FIXED INPUT PG'!Z117+'PLR DET INDEX INPUT PG'!Z117</f>
        <v>0</v>
      </c>
      <c r="AA117" s="96" t="n">
        <f aca="false">'PLR DET FIXED INPUT PG'!AA117</f>
        <v>275000</v>
      </c>
    </row>
    <row r="118" customFormat="false" ht="11.25" hidden="false" customHeight="true" outlineLevel="0" collapsed="false">
      <c r="A118" s="95" t="str">
        <f aca="false">'PLR DET FIXED INPUT PG'!A118</f>
        <v>Interbook</v>
      </c>
      <c r="C118" s="96" t="n">
        <f aca="false">'PLR DET FIXED INPUT PG'!C118+'PLR DET INDEX INPUT PG'!C118</f>
        <v>-35580.6129</v>
      </c>
      <c r="D118" s="96" t="n">
        <f aca="false">'PLR DET FIXED INPUT PG'!D118+'PLR DET INDEX INPUT PG'!D118</f>
        <v>-15678.5714</v>
      </c>
      <c r="E118" s="96" t="n">
        <f aca="false">'PLR DET FIXED INPUT PG'!E118+'PLR DET INDEX INPUT PG'!E118</f>
        <v>-2064.5161</v>
      </c>
      <c r="F118" s="96" t="n">
        <f aca="false">'PLR DET FIXED INPUT PG'!F118+'PLR DET INDEX INPUT PG'!F118</f>
        <v>-500</v>
      </c>
      <c r="G118" s="96" t="n">
        <f aca="false">'PLR DET FIXED INPUT PG'!G118+'PLR DET INDEX INPUT PG'!G118</f>
        <v>-2645.1613</v>
      </c>
      <c r="H118" s="96" t="n">
        <f aca="false">'PLR DET FIXED INPUT PG'!H118+'PLR DET INDEX INPUT PG'!H118</f>
        <v>-8633.3</v>
      </c>
      <c r="I118" s="96" t="n">
        <f aca="false">'PLR DET FIXED INPUT PG'!I118+'PLR DET INDEX INPUT PG'!I118</f>
        <v>-48806.4516</v>
      </c>
      <c r="J118" s="96" t="n">
        <f aca="false">'PLR DET FIXED INPUT PG'!J118+'PLR DET INDEX INPUT PG'!J118</f>
        <v>-66193.5484</v>
      </c>
      <c r="K118" s="96" t="n">
        <f aca="false">'PLR DET FIXED INPUT PG'!K118+'PLR DET INDEX INPUT PG'!K118</f>
        <v>-48333.3333</v>
      </c>
      <c r="L118" s="96" t="n">
        <f aca="false">'PLR DET FIXED INPUT PG'!L118+'PLR DET INDEX INPUT PG'!L118</f>
        <v>-32709.6774</v>
      </c>
      <c r="M118" s="96" t="n">
        <f aca="false">'PLR DET FIXED INPUT PG'!M118+'PLR DET INDEX INPUT PG'!M118</f>
        <v>-18899.9667</v>
      </c>
      <c r="N118" s="96" t="n">
        <f aca="false">'PLR DET FIXED INPUT PG'!N118+'PLR DET INDEX INPUT PG'!N118</f>
        <v>-22612.871</v>
      </c>
      <c r="O118" s="96" t="n">
        <f aca="false">'PLR DET FIXED INPUT PG'!O118+'PLR DET INDEX INPUT PG'!O118</f>
        <v>-23935.4839</v>
      </c>
      <c r="P118" s="96" t="n">
        <f aca="false">'PLR DET FIXED INPUT PG'!P118+'PLR DET INDEX INPUT PG'!P118</f>
        <v>-18642.8214</v>
      </c>
      <c r="Q118" s="96" t="n">
        <f aca="false">'PLR DET FIXED INPUT PG'!Q118+'PLR DET INDEX INPUT PG'!Q118</f>
        <v>-11451.6452</v>
      </c>
      <c r="R118" s="96" t="n">
        <f aca="false">'PLR DET FIXED INPUT PG'!R118+'PLR DET INDEX INPUT PG'!R118</f>
        <v>-11233.3333</v>
      </c>
      <c r="S118" s="96" t="n">
        <f aca="false">'PLR DET FIXED INPUT PG'!S118+'PLR DET INDEX INPUT PG'!S118</f>
        <v>-6258.0323</v>
      </c>
      <c r="T118" s="96" t="n">
        <f aca="false">'PLR DET FIXED INPUT PG'!T118+'PLR DET INDEX INPUT PG'!T118</f>
        <v>-8566.6667</v>
      </c>
      <c r="U118" s="96" t="n">
        <f aca="false">'PLR DET FIXED INPUT PG'!U118+'PLR DET INDEX INPUT PG'!U118</f>
        <v>-42064.5484</v>
      </c>
      <c r="V118" s="96" t="n">
        <f aca="false">'PLR DET FIXED INPUT PG'!V118+'PLR DET INDEX INPUT PG'!V118</f>
        <v>-52096.7742</v>
      </c>
      <c r="W118" s="96" t="n">
        <f aca="false">'PLR DET FIXED INPUT PG'!W118+'PLR DET INDEX INPUT PG'!W118</f>
        <v>-41700</v>
      </c>
      <c r="X118" s="96" t="n">
        <f aca="false">'PLR DET FIXED INPUT PG'!X118+'PLR DET INDEX INPUT PG'!X118</f>
        <v>-21419.3548</v>
      </c>
      <c r="Y118" s="96" t="n">
        <f aca="false">'PLR DET FIXED INPUT PG'!Y118+'PLR DET INDEX INPUT PG'!Y118</f>
        <v>-15700</v>
      </c>
      <c r="Z118" s="96" t="n">
        <f aca="false">'PLR DET FIXED INPUT PG'!Z118+'PLR DET INDEX INPUT PG'!Z118</f>
        <v>-22838.7097</v>
      </c>
      <c r="AA118" s="96" t="n">
        <f aca="false">'PLR DET FIXED INPUT PG'!AA118</f>
        <v>-578565.38</v>
      </c>
    </row>
    <row r="119" customFormat="false" ht="11.25" hidden="false" customHeight="true" outlineLevel="0" collapsed="false">
      <c r="A119" s="95" t="str">
        <f aca="false">'PLR DET FIXED INPUT PG'!A119</f>
        <v>Swaps</v>
      </c>
      <c r="C119" s="96" t="n">
        <f aca="false">'PLR DET FIXED INPUT PG'!C119+'PLR DET INDEX INPUT PG'!C119-'PLR DET INDEX INPUT PG'!C117</f>
        <v>-25000</v>
      </c>
      <c r="D119" s="96" t="n">
        <f aca="false">'PLR DET FIXED INPUT PG'!D119+'PLR DET INDEX INPUT PG'!D119-'PLR DET INDEX INPUT PG'!D117</f>
        <v>-25000</v>
      </c>
      <c r="E119" s="96" t="n">
        <f aca="false">'PLR DET FIXED INPUT PG'!E119+'PLR DET INDEX INPUT PG'!E119-'PLR DET INDEX INPUT PG'!E117</f>
        <v>-50000</v>
      </c>
      <c r="F119" s="96" t="n">
        <f aca="false">'PLR DET FIXED INPUT PG'!F119+'PLR DET INDEX INPUT PG'!F119-'PLR DET INDEX INPUT PG'!F117</f>
        <v>-15000</v>
      </c>
      <c r="G119" s="96" t="n">
        <f aca="false">'PLR DET FIXED INPUT PG'!G119+'PLR DET INDEX INPUT PG'!G119-'PLR DET INDEX INPUT PG'!G117</f>
        <v>-15000</v>
      </c>
      <c r="H119" s="96" t="n">
        <f aca="false">'PLR DET FIXED INPUT PG'!H119+'PLR DET INDEX INPUT PG'!H119-'PLR DET INDEX INPUT PG'!H117</f>
        <v>0</v>
      </c>
      <c r="I119" s="96" t="n">
        <f aca="false">'PLR DET FIXED INPUT PG'!I119+'PLR DET INDEX INPUT PG'!I119-'PLR DET INDEX INPUT PG'!I117</f>
        <v>-5000</v>
      </c>
      <c r="J119" s="96" t="n">
        <f aca="false">'PLR DET FIXED INPUT PG'!J119+'PLR DET INDEX INPUT PG'!J119-'PLR DET INDEX INPUT PG'!J117</f>
        <v>-5000</v>
      </c>
      <c r="K119" s="96" t="n">
        <f aca="false">'PLR DET FIXED INPUT PG'!K119+'PLR DET INDEX INPUT PG'!K119-'PLR DET INDEX INPUT PG'!K117</f>
        <v>-5000</v>
      </c>
      <c r="L119" s="96" t="n">
        <f aca="false">'PLR DET FIXED INPUT PG'!L119+'PLR DET INDEX INPUT PG'!L119-'PLR DET INDEX INPUT PG'!L117</f>
        <v>-5000</v>
      </c>
      <c r="M119" s="96" t="n">
        <f aca="false">'PLR DET FIXED INPUT PG'!M119+'PLR DET INDEX INPUT PG'!M119-'PLR DET INDEX INPUT PG'!M117</f>
        <v>-10000</v>
      </c>
      <c r="N119" s="96" t="n">
        <f aca="false">'PLR DET FIXED INPUT PG'!N119+'PLR DET INDEX INPUT PG'!N119-'PLR DET INDEX INPUT PG'!N117</f>
        <v>-10000</v>
      </c>
      <c r="O119" s="96" t="n">
        <f aca="false">'PLR DET FIXED INPUT PG'!O119+'PLR DET INDEX INPUT PG'!O119-'PLR DET INDEX INPUT PG'!O117</f>
        <v>-10000</v>
      </c>
      <c r="P119" s="96" t="n">
        <f aca="false">'PLR DET FIXED INPUT PG'!P119+'PLR DET INDEX INPUT PG'!P119-'PLR DET INDEX INPUT PG'!P117</f>
        <v>-15000</v>
      </c>
      <c r="Q119" s="96" t="n">
        <f aca="false">'PLR DET FIXED INPUT PG'!Q119+'PLR DET INDEX INPUT PG'!Q119-'PLR DET INDEX INPUT PG'!Q117</f>
        <v>-15000</v>
      </c>
      <c r="R119" s="96" t="n">
        <f aca="false">'PLR DET FIXED INPUT PG'!R119+'PLR DET INDEX INPUT PG'!R119-'PLR DET INDEX INPUT PG'!R117</f>
        <v>5000</v>
      </c>
      <c r="S119" s="96" t="n">
        <f aca="false">'PLR DET FIXED INPUT PG'!S119+'PLR DET INDEX INPUT PG'!S119-'PLR DET INDEX INPUT PG'!S117</f>
        <v>5000</v>
      </c>
      <c r="T119" s="96" t="n">
        <f aca="false">'PLR DET FIXED INPUT PG'!T119+'PLR DET INDEX INPUT PG'!T119-'PLR DET INDEX INPUT PG'!T117</f>
        <v>5000</v>
      </c>
      <c r="U119" s="96" t="n">
        <f aca="false">'PLR DET FIXED INPUT PG'!U119+'PLR DET INDEX INPUT PG'!U119-'PLR DET INDEX INPUT PG'!U117</f>
        <v>5000</v>
      </c>
      <c r="V119" s="96" t="n">
        <f aca="false">'PLR DET FIXED INPUT PG'!V119+'PLR DET INDEX INPUT PG'!V119-'PLR DET INDEX INPUT PG'!V117</f>
        <v>5000</v>
      </c>
      <c r="W119" s="96" t="n">
        <f aca="false">'PLR DET FIXED INPUT PG'!W119+'PLR DET INDEX INPUT PG'!W119-'PLR DET INDEX INPUT PG'!W117</f>
        <v>5000</v>
      </c>
      <c r="X119" s="96" t="n">
        <f aca="false">'PLR DET FIXED INPUT PG'!X119+'PLR DET INDEX INPUT PG'!X119-'PLR DET INDEX INPUT PG'!X117</f>
        <v>5000</v>
      </c>
      <c r="Y119" s="96" t="n">
        <f aca="false">'PLR DET FIXED INPUT PG'!Y119+'PLR DET INDEX INPUT PG'!Y119-'PLR DET INDEX INPUT PG'!Y117</f>
        <v>0</v>
      </c>
      <c r="Z119" s="96" t="n">
        <f aca="false">'PLR DET FIXED INPUT PG'!Z119+'PLR DET INDEX INPUT PG'!Z119-'PLR DET INDEX INPUT PG'!Z117</f>
        <v>0</v>
      </c>
      <c r="AA119" s="96" t="n">
        <f aca="false">'PLR DET FIXED INPUT PG'!AA119+'PLR DET INDEX INPUT PG'!AA119-'PLR DET INDEX INPUT PG'!AA117</f>
        <v>-175000</v>
      </c>
    </row>
    <row r="120" customFormat="false" ht="11.25" hidden="false" customHeight="true" outlineLevel="0" collapsed="false">
      <c r="A120" s="95" t="str">
        <f aca="false">'PLR DET FIXED INPUT PG'!A120</f>
        <v>Total Dth</v>
      </c>
      <c r="C120" s="97" t="n">
        <f aca="false">SUM(C117:C119)</f>
        <v>-15580.6129</v>
      </c>
      <c r="D120" s="97" t="n">
        <f aca="false">SUM(D117:D119)</f>
        <v>4321.4286</v>
      </c>
      <c r="E120" s="97" t="n">
        <f aca="false">SUM(E117:E119)</f>
        <v>-17064.5161</v>
      </c>
      <c r="F120" s="97" t="n">
        <f aca="false">SUM(F117:F119)</f>
        <v>-5500</v>
      </c>
      <c r="G120" s="97" t="n">
        <f aca="false">SUM(G117:G119)</f>
        <v>-7645.1613</v>
      </c>
      <c r="H120" s="97" t="n">
        <f aca="false">SUM(H117:H119)</f>
        <v>6366.7</v>
      </c>
      <c r="I120" s="97" t="n">
        <f aca="false">SUM(I117:I119)</f>
        <v>-28806.4516</v>
      </c>
      <c r="J120" s="97" t="n">
        <f aca="false">SUM(J117:J119)</f>
        <v>-41193.5484</v>
      </c>
      <c r="K120" s="97" t="n">
        <f aca="false">SUM(K117:K119)</f>
        <v>-23333.3333</v>
      </c>
      <c r="L120" s="97" t="n">
        <f aca="false">SUM(L117:L119)</f>
        <v>-7709.6774</v>
      </c>
      <c r="M120" s="97" t="n">
        <f aca="false">SUM(M117:M119)</f>
        <v>-13899.9667</v>
      </c>
      <c r="N120" s="97" t="n">
        <f aca="false">SUM(N117:N119)</f>
        <v>-17612.871</v>
      </c>
      <c r="O120" s="97" t="n">
        <f aca="false">SUM(O117:O119)</f>
        <v>-18935.4839</v>
      </c>
      <c r="P120" s="97" t="n">
        <f aca="false">SUM(P117:P119)</f>
        <v>-18642.8214</v>
      </c>
      <c r="Q120" s="97" t="n">
        <f aca="false">SUM(Q117:Q119)</f>
        <v>-11451.6452</v>
      </c>
      <c r="R120" s="97" t="n">
        <f aca="false">SUM(R117:R119)</f>
        <v>-6233.3333</v>
      </c>
      <c r="S120" s="97" t="n">
        <f aca="false">SUM(S117:S119)</f>
        <v>-1258.0323</v>
      </c>
      <c r="T120" s="97" t="n">
        <f aca="false">SUM(T117:T119)</f>
        <v>-3566.6667</v>
      </c>
      <c r="U120" s="97" t="n">
        <f aca="false">SUM(U117:U119)</f>
        <v>-37064.5484</v>
      </c>
      <c r="V120" s="97" t="n">
        <f aca="false">SUM(V117:V119)</f>
        <v>-47096.7742</v>
      </c>
      <c r="W120" s="97" t="n">
        <f aca="false">SUM(W117:W119)</f>
        <v>-36700</v>
      </c>
      <c r="X120" s="97" t="n">
        <f aca="false">SUM(X117:X119)</f>
        <v>-16419.3548</v>
      </c>
      <c r="Y120" s="97" t="n">
        <f aca="false">SUM(Y117:Y119)</f>
        <v>-15700</v>
      </c>
      <c r="Z120" s="97" t="n">
        <f aca="false">SUM(Z117:Z119)</f>
        <v>-22838.7097</v>
      </c>
      <c r="AA120" s="97" t="n">
        <f aca="false">SUM(AA117:AA119)</f>
        <v>-478565.38</v>
      </c>
    </row>
    <row r="122" customFormat="false" ht="12" hidden="false" customHeight="true" outlineLevel="0" collapsed="false">
      <c r="A122" s="94" t="str">
        <f aca="false">'PLR DET FIXED INPUT PG'!A122</f>
        <v>Delta</v>
      </c>
    </row>
    <row r="123" customFormat="false" ht="11.25" hidden="false" customHeight="true" outlineLevel="0" collapsed="false">
      <c r="A123" s="95" t="str">
        <f aca="false">'PLR DET FIXED INPUT PG'!A123</f>
        <v>Physical</v>
      </c>
      <c r="C123" s="96" t="n">
        <f aca="false">C107-C117</f>
        <v>0</v>
      </c>
      <c r="D123" s="96" t="n">
        <f aca="false">D107-D117</f>
        <v>0</v>
      </c>
      <c r="E123" s="96" t="n">
        <f aca="false">E107-E117</f>
        <v>0</v>
      </c>
      <c r="F123" s="96" t="n">
        <f aca="false">F107-F117</f>
        <v>0</v>
      </c>
      <c r="G123" s="96" t="n">
        <f aca="false">G107-G117</f>
        <v>0</v>
      </c>
      <c r="H123" s="96" t="n">
        <f aca="false">H107-H117</f>
        <v>0</v>
      </c>
      <c r="I123" s="96" t="n">
        <f aca="false">I107-I117</f>
        <v>0</v>
      </c>
      <c r="J123" s="96" t="n">
        <f aca="false">J107-J117</f>
        <v>0</v>
      </c>
      <c r="K123" s="96" t="n">
        <f aca="false">K107-K117</f>
        <v>0</v>
      </c>
      <c r="L123" s="96" t="n">
        <f aca="false">L107-L117</f>
        <v>0</v>
      </c>
      <c r="M123" s="96" t="n">
        <f aca="false">M107-M117</f>
        <v>0</v>
      </c>
      <c r="N123" s="96" t="n">
        <f aca="false">N107-N117</f>
        <v>0</v>
      </c>
      <c r="O123" s="96" t="n">
        <f aca="false">O107-O117</f>
        <v>0</v>
      </c>
      <c r="P123" s="96" t="n">
        <f aca="false">P107-P117</f>
        <v>0</v>
      </c>
      <c r="Q123" s="96" t="n">
        <f aca="false">Q107-Q117</f>
        <v>0</v>
      </c>
      <c r="R123" s="96" t="n">
        <f aca="false">R107-R117</f>
        <v>0</v>
      </c>
      <c r="S123" s="96" t="n">
        <f aca="false">S107-S117</f>
        <v>0</v>
      </c>
      <c r="T123" s="96" t="n">
        <f aca="false">T107-T117</f>
        <v>0</v>
      </c>
      <c r="U123" s="96" t="n">
        <f aca="false">U107-U117</f>
        <v>0</v>
      </c>
      <c r="V123" s="96" t="n">
        <f aca="false">V107-V117</f>
        <v>0</v>
      </c>
      <c r="W123" s="96" t="n">
        <f aca="false">W107-W117</f>
        <v>0</v>
      </c>
      <c r="X123" s="96" t="n">
        <f aca="false">X107-X117</f>
        <v>0</v>
      </c>
      <c r="Y123" s="96" t="n">
        <f aca="false">Y107-Y117</f>
        <v>0</v>
      </c>
      <c r="Z123" s="96" t="n">
        <f aca="false">Z107-Z117</f>
        <v>0</v>
      </c>
      <c r="AA123" s="96" t="n">
        <f aca="false">AA107-AA117</f>
        <v>0</v>
      </c>
    </row>
    <row r="124" customFormat="false" ht="11.25" hidden="false" customHeight="true" outlineLevel="0" collapsed="false">
      <c r="A124" s="95" t="str">
        <f aca="false">'PLR DET FIXED INPUT PG'!A124</f>
        <v>Interbook</v>
      </c>
      <c r="C124" s="96" t="n">
        <f aca="false">C108-C118</f>
        <v>2774.1935</v>
      </c>
      <c r="D124" s="96" t="n">
        <f aca="false">D108-D118</f>
        <v>5857.1428</v>
      </c>
      <c r="E124" s="96" t="n">
        <f aca="false">E108-E118</f>
        <v>451.6129</v>
      </c>
      <c r="F124" s="96" t="n">
        <f aca="false">F108-F118</f>
        <v>133.3333</v>
      </c>
      <c r="G124" s="96" t="n">
        <f aca="false">G108-G118</f>
        <v>387.0968</v>
      </c>
      <c r="H124" s="96" t="n">
        <f aca="false">H108-H118</f>
        <v>300</v>
      </c>
      <c r="I124" s="96" t="n">
        <f aca="false">I108-I118</f>
        <v>3548.3871</v>
      </c>
      <c r="J124" s="96" t="n">
        <f aca="false">J108-J118</f>
        <v>1935.4839</v>
      </c>
      <c r="K124" s="96" t="n">
        <f aca="false">K108-K118</f>
        <v>1566.6666</v>
      </c>
      <c r="L124" s="96" t="n">
        <f aca="false">L108-L118</f>
        <v>1419.3548</v>
      </c>
      <c r="M124" s="96" t="n">
        <f aca="false">M108-M118</f>
        <v>766.666700000002</v>
      </c>
      <c r="N124" s="96" t="n">
        <f aca="false">N108-N118</f>
        <v>1193.5484</v>
      </c>
      <c r="O124" s="96" t="n">
        <f aca="false">O108-O118</f>
        <v>1096.7742</v>
      </c>
      <c r="P124" s="96" t="n">
        <f aca="false">P108-P118</f>
        <v>750</v>
      </c>
      <c r="Q124" s="96" t="n">
        <f aca="false">Q108-Q118</f>
        <v>419.3549</v>
      </c>
      <c r="R124" s="96" t="n">
        <f aca="false">R108-R118</f>
        <v>800</v>
      </c>
      <c r="S124" s="96" t="n">
        <f aca="false">S108-S118</f>
        <v>516.1291</v>
      </c>
      <c r="T124" s="96" t="n">
        <f aca="false">T108-T118</f>
        <v>533.3334</v>
      </c>
      <c r="U124" s="96" t="n">
        <f aca="false">U108-U118</f>
        <v>1645.1613</v>
      </c>
      <c r="V124" s="96" t="n">
        <f aca="false">V108-V118</f>
        <v>1580.6452</v>
      </c>
      <c r="W124" s="96" t="n">
        <f aca="false">W108-W118</f>
        <v>1566.6667</v>
      </c>
      <c r="X124" s="96" t="n">
        <f aca="false">X108-X118</f>
        <v>1419.3548</v>
      </c>
      <c r="Y124" s="96" t="n">
        <f aca="false">Y108-Y118</f>
        <v>0</v>
      </c>
      <c r="Z124" s="96" t="n">
        <f aca="false">Z108-Z118</f>
        <v>1774.1936</v>
      </c>
      <c r="AA124" s="96" t="n">
        <f aca="false">AA108-AA118</f>
        <v>32435.1</v>
      </c>
    </row>
    <row r="125" customFormat="false" ht="11.25" hidden="false" customHeight="true" outlineLevel="0" collapsed="false">
      <c r="A125" s="95" t="str">
        <f aca="false">'PLR DET FIXED INPUT PG'!A125</f>
        <v>Swaps</v>
      </c>
      <c r="C125" s="96" t="n">
        <f aca="false">C112-C119</f>
        <v>0</v>
      </c>
      <c r="D125" s="96" t="n">
        <f aca="false">D112-D119</f>
        <v>0</v>
      </c>
      <c r="E125" s="96" t="n">
        <f aca="false">E112-E119</f>
        <v>0</v>
      </c>
      <c r="F125" s="96" t="n">
        <f aca="false">F112-F119</f>
        <v>0</v>
      </c>
      <c r="G125" s="96" t="n">
        <f aca="false">G112-G119</f>
        <v>0</v>
      </c>
      <c r="H125" s="96" t="n">
        <f aca="false">H112-H119</f>
        <v>0</v>
      </c>
      <c r="I125" s="96" t="n">
        <f aca="false">I112-I119</f>
        <v>0</v>
      </c>
      <c r="J125" s="96" t="n">
        <f aca="false">J112-J119</f>
        <v>0</v>
      </c>
      <c r="K125" s="96" t="n">
        <f aca="false">K112-K119</f>
        <v>0</v>
      </c>
      <c r="L125" s="96" t="n">
        <f aca="false">L112-L119</f>
        <v>0</v>
      </c>
      <c r="M125" s="96" t="n">
        <f aca="false">M112-M119</f>
        <v>0</v>
      </c>
      <c r="N125" s="96" t="n">
        <f aca="false">N112-N119</f>
        <v>0</v>
      </c>
      <c r="O125" s="96" t="n">
        <f aca="false">O112-O119</f>
        <v>0</v>
      </c>
      <c r="P125" s="96" t="n">
        <f aca="false">P112-P119</f>
        <v>0</v>
      </c>
      <c r="Q125" s="96" t="n">
        <f aca="false">Q112-Q119</f>
        <v>0</v>
      </c>
      <c r="R125" s="96" t="n">
        <f aca="false">R112-R119</f>
        <v>0</v>
      </c>
      <c r="S125" s="96" t="n">
        <f aca="false">S112-S119</f>
        <v>0</v>
      </c>
      <c r="T125" s="96" t="n">
        <f aca="false">T112-T119</f>
        <v>0</v>
      </c>
      <c r="U125" s="96" t="n">
        <f aca="false">U112-U119</f>
        <v>0</v>
      </c>
      <c r="V125" s="96" t="n">
        <f aca="false">V112-V119</f>
        <v>0</v>
      </c>
      <c r="W125" s="96" t="n">
        <f aca="false">W112-W119</f>
        <v>0</v>
      </c>
      <c r="X125" s="96" t="n">
        <f aca="false">X112-X119</f>
        <v>0</v>
      </c>
      <c r="Y125" s="96" t="n">
        <f aca="false">Y112-Y119</f>
        <v>0</v>
      </c>
      <c r="Z125" s="96" t="n">
        <f aca="false">Z112-Z119</f>
        <v>0</v>
      </c>
      <c r="AA125" s="96" t="e">
        <f aca="false">AA112-AA119</f>
        <v>#REF!</v>
      </c>
    </row>
    <row r="126" customFormat="false" ht="11.25" hidden="false" customHeight="true" outlineLevel="0" collapsed="false">
      <c r="A126" s="95" t="str">
        <f aca="false">'PLR DET FIXED INPUT PG'!A126</f>
        <v>Total Dth</v>
      </c>
      <c r="C126" s="97" t="n">
        <f aca="false">SUM(C123:C125)</f>
        <v>2774.1935</v>
      </c>
      <c r="D126" s="97" t="n">
        <f aca="false">SUM(D123:D125)</f>
        <v>5857.1428</v>
      </c>
      <c r="E126" s="97" t="n">
        <f aca="false">SUM(E123:E125)</f>
        <v>451.6129</v>
      </c>
      <c r="F126" s="97" t="n">
        <f aca="false">SUM(F123:F125)</f>
        <v>133.3333</v>
      </c>
      <c r="G126" s="97" t="n">
        <f aca="false">SUM(G123:G125)</f>
        <v>387.0968</v>
      </c>
      <c r="H126" s="97" t="n">
        <f aca="false">SUM(H123:H125)</f>
        <v>300</v>
      </c>
      <c r="I126" s="97" t="n">
        <f aca="false">SUM(I123:I125)</f>
        <v>3548.3871</v>
      </c>
      <c r="J126" s="97" t="n">
        <f aca="false">SUM(J123:J125)</f>
        <v>1935.4839</v>
      </c>
      <c r="K126" s="97" t="n">
        <f aca="false">SUM(K123:K125)</f>
        <v>1566.6666</v>
      </c>
      <c r="L126" s="97" t="n">
        <f aca="false">SUM(L123:L125)</f>
        <v>1419.3548</v>
      </c>
      <c r="M126" s="97" t="n">
        <f aca="false">SUM(M123:M125)</f>
        <v>766.666700000002</v>
      </c>
      <c r="N126" s="97" t="n">
        <f aca="false">SUM(N123:N125)</f>
        <v>1193.5484</v>
      </c>
      <c r="O126" s="97" t="n">
        <f aca="false">SUM(O123:O125)</f>
        <v>1096.7742</v>
      </c>
      <c r="P126" s="97" t="n">
        <f aca="false">SUM(P123:P125)</f>
        <v>750</v>
      </c>
      <c r="Q126" s="97" t="n">
        <f aca="false">SUM(Q123:Q125)</f>
        <v>419.3549</v>
      </c>
      <c r="R126" s="97" t="n">
        <f aca="false">SUM(R123:R125)</f>
        <v>800</v>
      </c>
      <c r="S126" s="97" t="n">
        <f aca="false">SUM(S123:S125)</f>
        <v>516.1291</v>
      </c>
      <c r="T126" s="97" t="n">
        <f aca="false">SUM(T123:T125)</f>
        <v>533.3334</v>
      </c>
      <c r="U126" s="97" t="n">
        <f aca="false">SUM(U123:U125)</f>
        <v>1645.1613</v>
      </c>
      <c r="V126" s="97" t="n">
        <f aca="false">SUM(V123:V125)</f>
        <v>1580.6452</v>
      </c>
      <c r="W126" s="97" t="n">
        <f aca="false">SUM(W123:W125)</f>
        <v>1566.6667</v>
      </c>
      <c r="X126" s="97" t="n">
        <f aca="false">SUM(X123:X125)</f>
        <v>1419.3548</v>
      </c>
      <c r="Y126" s="97" t="n">
        <f aca="false">SUM(Y123:Y125)</f>
        <v>0</v>
      </c>
      <c r="Z126" s="97" t="n">
        <f aca="false">SUM(Z123:Z125)</f>
        <v>1774.1936</v>
      </c>
      <c r="AA126" s="97" t="e">
        <f aca="false">SUM(AA123:AA125)</f>
        <v>#REF!</v>
      </c>
    </row>
    <row r="128" customFormat="false" ht="12" hidden="false" customHeight="true" outlineLevel="0" collapsed="false">
      <c r="A128" s="94" t="str">
        <f aca="false">'PLR DET FIXED INPUT PG'!A128</f>
        <v>Curve Comparison</v>
      </c>
    </row>
    <row r="129" customFormat="false" ht="11.25" hidden="false" customHeight="true" outlineLevel="0" collapsed="false">
      <c r="A129" s="95" t="str">
        <f aca="false">'PLR DET FIXED INPUT PG'!A129</f>
        <v>Today</v>
      </c>
      <c r="C129" s="98" t="n">
        <f aca="false">'PLR DET FIXED INPUT PG'!C129</f>
        <v>2.4</v>
      </c>
      <c r="D129" s="98" t="n">
        <f aca="false">'PLR DET FIXED INPUT PG'!D129</f>
        <v>2.604</v>
      </c>
      <c r="E129" s="98" t="n">
        <f aca="false">'PLR DET FIXED INPUT PG'!E129</f>
        <v>2.371</v>
      </c>
      <c r="F129" s="98" t="n">
        <f aca="false">'PLR DET FIXED INPUT PG'!F129</f>
        <v>2.294</v>
      </c>
      <c r="G129" s="98" t="n">
        <f aca="false">'PLR DET FIXED INPUT PG'!G129</f>
        <v>2.339</v>
      </c>
      <c r="H129" s="98" t="n">
        <f aca="false">'PLR DET FIXED INPUT PG'!H129</f>
        <v>2.394</v>
      </c>
      <c r="I129" s="98" t="n">
        <f aca="false">'PLR DET FIXED INPUT PG'!I129</f>
        <v>2.44</v>
      </c>
      <c r="J129" s="98" t="n">
        <f aca="false">'PLR DET FIXED INPUT PG'!J129</f>
        <v>2.486</v>
      </c>
      <c r="K129" s="98" t="n">
        <f aca="false">'PLR DET FIXED INPUT PG'!K129</f>
        <v>2.489</v>
      </c>
      <c r="L129" s="98" t="n">
        <f aca="false">'PLR DET FIXED INPUT PG'!L129</f>
        <v>2.517</v>
      </c>
      <c r="M129" s="98" t="n">
        <f aca="false">'PLR DET FIXED INPUT PG'!M129</f>
        <v>3.185</v>
      </c>
      <c r="N129" s="98" t="n">
        <f aca="false">'PLR DET FIXED INPUT PG'!N129</f>
        <v>3.373</v>
      </c>
      <c r="O129" s="98" t="n">
        <f aca="false">'PLR DET FIXED INPUT PG'!O129</f>
        <v>3.46</v>
      </c>
      <c r="P129" s="98" t="n">
        <f aca="false">'PLR DET FIXED INPUT PG'!P129</f>
        <v>3.39</v>
      </c>
      <c r="Q129" s="98" t="n">
        <f aca="false">'PLR DET FIXED INPUT PG'!Q129</f>
        <v>3.32</v>
      </c>
      <c r="R129" s="98" t="n">
        <f aca="false">'PLR DET FIXED INPUT PG'!R129</f>
        <v>2.935</v>
      </c>
      <c r="S129" s="98" t="n">
        <f aca="false">'PLR DET FIXED INPUT PG'!S129</f>
        <v>2.935</v>
      </c>
      <c r="T129" s="98" t="n">
        <f aca="false">'PLR DET FIXED INPUT PG'!T129</f>
        <v>2.97</v>
      </c>
      <c r="U129" s="98" t="n">
        <f aca="false">'PLR DET FIXED INPUT PG'!U129</f>
        <v>3.005</v>
      </c>
      <c r="V129" s="98" t="n">
        <f aca="false">'PLR DET FIXED INPUT PG'!V129</f>
        <v>3.047</v>
      </c>
      <c r="W129" s="98" t="n">
        <f aca="false">'PLR DET FIXED INPUT PG'!W129</f>
        <v>3.042</v>
      </c>
      <c r="X129" s="98" t="n">
        <f aca="false">'PLR DET FIXED INPUT PG'!X129</f>
        <v>3.077</v>
      </c>
      <c r="Y129" s="98" t="n">
        <f aca="false">'PLR DET FIXED INPUT PG'!Y129</f>
        <v>3.594</v>
      </c>
      <c r="Z129" s="98" t="n">
        <f aca="false">'PLR DET FIXED INPUT PG'!Z129</f>
        <v>3.742</v>
      </c>
      <c r="AA129" s="98"/>
    </row>
    <row r="130" customFormat="false" ht="11.25" hidden="false" customHeight="true" outlineLevel="0" collapsed="false">
      <c r="A130" s="95" t="str">
        <f aca="false">'PLR DET FIXED INPUT PG'!A130</f>
        <v>Prior Day</v>
      </c>
      <c r="C130" s="98" t="n">
        <f aca="false">'PLR DET FIXED INPUT PG'!C130</f>
        <v>2.395</v>
      </c>
      <c r="D130" s="98" t="n">
        <f aca="false">'PLR DET FIXED INPUT PG'!D130</f>
        <v>2.389</v>
      </c>
      <c r="E130" s="98" t="n">
        <f aca="false">'PLR DET FIXED INPUT PG'!E130</f>
        <v>2.27</v>
      </c>
      <c r="F130" s="98" t="n">
        <f aca="false">'PLR DET FIXED INPUT PG'!F130</f>
        <v>2.198</v>
      </c>
      <c r="G130" s="98" t="n">
        <f aca="false">'PLR DET FIXED INPUT PG'!G130</f>
        <v>2.249</v>
      </c>
      <c r="H130" s="98" t="n">
        <f aca="false">'PLR DET FIXED INPUT PG'!H130</f>
        <v>2.308</v>
      </c>
      <c r="I130" s="98" t="n">
        <f aca="false">'PLR DET FIXED INPUT PG'!I130</f>
        <v>2.356</v>
      </c>
      <c r="J130" s="98" t="n">
        <f aca="false">'PLR DET FIXED INPUT PG'!J130</f>
        <v>2.401</v>
      </c>
      <c r="K130" s="98" t="n">
        <f aca="false">'PLR DET FIXED INPUT PG'!K130</f>
        <v>2.411</v>
      </c>
      <c r="L130" s="98" t="n">
        <f aca="false">'PLR DET FIXED INPUT PG'!L130</f>
        <v>2.446</v>
      </c>
      <c r="M130" s="98" t="n">
        <f aca="false">'PLR DET FIXED INPUT PG'!M130</f>
        <v>3.128</v>
      </c>
      <c r="N130" s="98" t="n">
        <f aca="false">'PLR DET FIXED INPUT PG'!N130</f>
        <v>3.318</v>
      </c>
      <c r="O130" s="98" t="n">
        <f aca="false">'PLR DET FIXED INPUT PG'!O130</f>
        <v>3.408</v>
      </c>
      <c r="P130" s="98" t="n">
        <f aca="false">'PLR DET FIXED INPUT PG'!P130</f>
        <v>3.348</v>
      </c>
      <c r="Q130" s="98" t="n">
        <f aca="false">'PLR DET FIXED INPUT PG'!Q130</f>
        <v>3.278</v>
      </c>
      <c r="R130" s="98" t="n">
        <f aca="false">'PLR DET FIXED INPUT PG'!R130</f>
        <v>2.863</v>
      </c>
      <c r="S130" s="98" t="n">
        <f aca="false">'PLR DET FIXED INPUT PG'!S130</f>
        <v>2.863</v>
      </c>
      <c r="T130" s="98" t="n">
        <f aca="false">'PLR DET FIXED INPUT PG'!T130</f>
        <v>2.898</v>
      </c>
      <c r="U130" s="98" t="n">
        <f aca="false">'PLR DET FIXED INPUT PG'!U130</f>
        <v>2.933</v>
      </c>
      <c r="V130" s="98" t="n">
        <f aca="false">'PLR DET FIXED INPUT PG'!V130</f>
        <v>2.975</v>
      </c>
      <c r="W130" s="98" t="n">
        <f aca="false">'PLR DET FIXED INPUT PG'!W130</f>
        <v>2.97</v>
      </c>
      <c r="X130" s="98" t="n">
        <f aca="false">'PLR DET FIXED INPUT PG'!X130</f>
        <v>3.005</v>
      </c>
      <c r="Y130" s="98" t="n">
        <f aca="false">'PLR DET FIXED INPUT PG'!Y130</f>
        <v>3.542</v>
      </c>
      <c r="Z130" s="98" t="n">
        <f aca="false">'PLR DET FIXED INPUT PG'!Z130</f>
        <v>3.69</v>
      </c>
      <c r="AA130" s="98"/>
    </row>
    <row r="131" customFormat="false" ht="11.25" hidden="false" customHeight="true" outlineLevel="0" collapsed="false">
      <c r="A131" s="95" t="str">
        <f aca="false">'PLR DET FIXED INPUT PG'!A131</f>
        <v>Delta</v>
      </c>
      <c r="C131" s="99" t="n">
        <f aca="false">'PLR DET FIXED INPUT PG'!C131</f>
        <v>0</v>
      </c>
      <c r="D131" s="99" t="n">
        <f aca="false">'PLR DET FIXED INPUT PG'!D131</f>
        <v>0.215</v>
      </c>
      <c r="E131" s="99" t="n">
        <f aca="false">'PLR DET FIXED INPUT PG'!E131</f>
        <v>0.101</v>
      </c>
      <c r="F131" s="99" t="n">
        <f aca="false">'PLR DET FIXED INPUT PG'!F131</f>
        <v>0.0960000000000001</v>
      </c>
      <c r="G131" s="99" t="n">
        <f aca="false">'PLR DET FIXED INPUT PG'!G131</f>
        <v>0.0899999999999999</v>
      </c>
      <c r="H131" s="99" t="n">
        <f aca="false">'PLR DET FIXED INPUT PG'!H131</f>
        <v>0.0860000000000003</v>
      </c>
      <c r="I131" s="99" t="n">
        <f aca="false">'PLR DET FIXED INPUT PG'!I131</f>
        <v>0.0840000000000001</v>
      </c>
      <c r="J131" s="99" t="n">
        <f aca="false">'PLR DET FIXED INPUT PG'!J131</f>
        <v>0.0850000000000004</v>
      </c>
      <c r="K131" s="99" t="n">
        <f aca="false">'PLR DET FIXED INPUT PG'!K131</f>
        <v>0.0779999999999999</v>
      </c>
      <c r="L131" s="99" t="n">
        <f aca="false">'PLR DET FIXED INPUT PG'!L131</f>
        <v>0.0709999999999997</v>
      </c>
      <c r="M131" s="99" t="n">
        <f aca="false">'PLR DET FIXED INPUT PG'!M131</f>
        <v>0.0569999999999999</v>
      </c>
      <c r="N131" s="99" t="n">
        <f aca="false">'PLR DET FIXED INPUT PG'!N131</f>
        <v>0.0550000000000002</v>
      </c>
      <c r="O131" s="99" t="n">
        <f aca="false">'PLR DET FIXED INPUT PG'!O131</f>
        <v>0.052</v>
      </c>
      <c r="P131" s="99" t="n">
        <f aca="false">'PLR DET FIXED INPUT PG'!P131</f>
        <v>0.0420000000000003</v>
      </c>
      <c r="Q131" s="99" t="n">
        <f aca="false">'PLR DET FIXED INPUT PG'!Q131</f>
        <v>0.0419999999999998</v>
      </c>
      <c r="R131" s="99" t="n">
        <f aca="false">'PLR DET FIXED INPUT PG'!R131</f>
        <v>0.0720000000000001</v>
      </c>
      <c r="S131" s="99" t="n">
        <f aca="false">'PLR DET FIXED INPUT PG'!S131</f>
        <v>0.0720000000000001</v>
      </c>
      <c r="T131" s="99" t="n">
        <f aca="false">'PLR DET FIXED INPUT PG'!T131</f>
        <v>0.0720000000000001</v>
      </c>
      <c r="U131" s="99" t="n">
        <f aca="false">'PLR DET FIXED INPUT PG'!U131</f>
        <v>0.0720000000000001</v>
      </c>
      <c r="V131" s="99" t="n">
        <f aca="false">'PLR DET FIXED INPUT PG'!V131</f>
        <v>0.0720000000000001</v>
      </c>
      <c r="W131" s="99" t="n">
        <f aca="false">'PLR DET FIXED INPUT PG'!W131</f>
        <v>0.0719999999999996</v>
      </c>
      <c r="X131" s="99" t="n">
        <f aca="false">'PLR DET FIXED INPUT PG'!X131</f>
        <v>0.0720000000000001</v>
      </c>
      <c r="Y131" s="99" t="n">
        <f aca="false">'PLR DET FIXED INPUT PG'!Y131</f>
        <v>0.052</v>
      </c>
      <c r="Z131" s="99" t="n">
        <f aca="false">'PLR DET FIXED INPUT PG'!Z131</f>
        <v>0.052</v>
      </c>
      <c r="AA131" s="98"/>
    </row>
    <row r="133" customFormat="false" ht="12" hidden="false" customHeight="true" outlineLevel="0" collapsed="false">
      <c r="A133" s="94" t="str">
        <f aca="false">'PLR DET FIXED INPUT PG'!A133</f>
        <v>Average Deal Prices</v>
      </c>
    </row>
    <row r="134" customFormat="false" ht="11.25" hidden="false" customHeight="true" outlineLevel="0" collapsed="false">
      <c r="A134" s="95" t="str">
        <f aca="false">'PLR DET FIXED INPUT PG'!A134</f>
        <v>BUY</v>
      </c>
      <c r="C134" s="98" t="n">
        <f aca="false">'PLR DET FIXED INPUT PG'!C134</f>
        <v>4.1567</v>
      </c>
      <c r="D134" s="98" t="n">
        <f aca="false">'PLR DET FIXED INPUT PG'!D134</f>
        <v>4.1567</v>
      </c>
      <c r="E134" s="98" t="n">
        <f aca="false">'PLR DET FIXED INPUT PG'!E134</f>
        <v>4.1567</v>
      </c>
      <c r="F134" s="98" t="n">
        <f aca="false">'PLR DET FIXED INPUT PG'!F134</f>
        <v>3.8712</v>
      </c>
      <c r="G134" s="98" t="n">
        <f aca="false">'PLR DET FIXED INPUT PG'!G134</f>
        <v>3.8712</v>
      </c>
      <c r="H134" s="98" t="n">
        <f aca="false">'PLR DET FIXED INPUT PG'!H134</f>
        <v>3.732</v>
      </c>
      <c r="I134" s="98" t="n">
        <f aca="false">'PLR DET FIXED INPUT PG'!I134</f>
        <v>3.732</v>
      </c>
      <c r="J134" s="98" t="n">
        <f aca="false">'PLR DET FIXED INPUT PG'!J134</f>
        <v>3.9483</v>
      </c>
      <c r="K134" s="98" t="n">
        <f aca="false">'PLR DET FIXED INPUT PG'!K134</f>
        <v>3.9483</v>
      </c>
      <c r="L134" s="98" t="n">
        <f aca="false">'PLR DET FIXED INPUT PG'!L134</f>
        <v>3.9483</v>
      </c>
      <c r="M134" s="98" t="n">
        <f aca="false">'PLR DET FIXED INPUT PG'!M134</f>
        <v>5.3633</v>
      </c>
      <c r="N134" s="98" t="n">
        <f aca="false">'PLR DET FIXED INPUT PG'!N134</f>
        <v>5.3633</v>
      </c>
      <c r="O134" s="98" t="n">
        <f aca="false">'PLR DET FIXED INPUT PG'!O134</f>
        <v>5.3633</v>
      </c>
      <c r="P134" s="98" t="n">
        <f aca="false">'PLR DET FIXED INPUT PG'!P134</f>
        <v>5.3633</v>
      </c>
      <c r="Q134" s="98" t="n">
        <f aca="false">'PLR DET FIXED INPUT PG'!Q134</f>
        <v>5.3633</v>
      </c>
      <c r="R134" s="98" t="n">
        <f aca="false">'PLR DET FIXED INPUT PG'!R134</f>
        <v>0</v>
      </c>
      <c r="S134" s="98" t="n">
        <f aca="false">'PLR DET FIXED INPUT PG'!S134</f>
        <v>0</v>
      </c>
      <c r="T134" s="98" t="n">
        <f aca="false">'PLR DET FIXED INPUT PG'!T134</f>
        <v>0</v>
      </c>
      <c r="U134" s="98" t="n">
        <f aca="false">'PLR DET FIXED INPUT PG'!U134</f>
        <v>0</v>
      </c>
      <c r="V134" s="98" t="n">
        <f aca="false">'PLR DET FIXED INPUT PG'!V134</f>
        <v>0</v>
      </c>
      <c r="W134" s="98" t="n">
        <f aca="false">'PLR DET FIXED INPUT PG'!W134</f>
        <v>0</v>
      </c>
      <c r="X134" s="98" t="n">
        <f aca="false">'PLR DET FIXED INPUT PG'!X134</f>
        <v>0</v>
      </c>
      <c r="Y134" s="98" t="n">
        <f aca="false">'PLR DET FIXED INPUT PG'!Y134</f>
        <v>0</v>
      </c>
      <c r="Z134" s="98" t="n">
        <f aca="false">'PLR DET FIXED INPUT PG'!Z134</f>
        <v>0</v>
      </c>
      <c r="AA134" s="98" t="n">
        <f aca="false">'PLR DET FIXED INPUT PG'!AA134</f>
        <v>0</v>
      </c>
    </row>
    <row r="135" customFormat="false" ht="11.25" hidden="false" customHeight="true" outlineLevel="0" collapsed="false">
      <c r="A135" s="95" t="str">
        <f aca="false">'PLR DET FIXED INPUT PG'!A135</f>
        <v>SELL</v>
      </c>
      <c r="C135" s="98" t="n">
        <f aca="false">'PLR DET FIXED INPUT PG'!C135</f>
        <v>2.79</v>
      </c>
      <c r="D135" s="98" t="n">
        <f aca="false">'PLR DET FIXED INPUT PG'!D135</f>
        <v>2.79</v>
      </c>
      <c r="E135" s="98" t="n">
        <f aca="false">'PLR DET FIXED INPUT PG'!E135</f>
        <v>2.9738</v>
      </c>
      <c r="F135" s="98" t="n">
        <f aca="false">'PLR DET FIXED INPUT PG'!F135</f>
        <v>3.1575</v>
      </c>
      <c r="G135" s="98" t="n">
        <f aca="false">'PLR DET FIXED INPUT PG'!G135</f>
        <v>3.1575</v>
      </c>
      <c r="H135" s="98" t="n">
        <f aca="false">'PLR DET FIXED INPUT PG'!H135</f>
        <v>3.1575</v>
      </c>
      <c r="I135" s="98" t="n">
        <f aca="false">'PLR DET FIXED INPUT PG'!I135</f>
        <v>0</v>
      </c>
      <c r="J135" s="98" t="n">
        <f aca="false">'PLR DET FIXED INPUT PG'!J135</f>
        <v>0</v>
      </c>
      <c r="K135" s="98" t="n">
        <f aca="false">'PLR DET FIXED INPUT PG'!K135</f>
        <v>0</v>
      </c>
      <c r="L135" s="98" t="n">
        <f aca="false">'PLR DET FIXED INPUT PG'!L135</f>
        <v>0</v>
      </c>
      <c r="M135" s="98" t="n">
        <f aca="false">'PLR DET FIXED INPUT PG'!M135</f>
        <v>0</v>
      </c>
      <c r="N135" s="98" t="n">
        <f aca="false">'PLR DET FIXED INPUT PG'!N135</f>
        <v>0</v>
      </c>
      <c r="O135" s="98" t="n">
        <f aca="false">'PLR DET FIXED INPUT PG'!O135</f>
        <v>0</v>
      </c>
      <c r="P135" s="98" t="n">
        <f aca="false">'PLR DET FIXED INPUT PG'!P135</f>
        <v>0</v>
      </c>
      <c r="Q135" s="98" t="n">
        <f aca="false">'PLR DET FIXED INPUT PG'!Q135</f>
        <v>0</v>
      </c>
      <c r="R135" s="98" t="n">
        <f aca="false">'PLR DET FIXED INPUT PG'!R135</f>
        <v>0</v>
      </c>
      <c r="S135" s="98" t="n">
        <f aca="false">'PLR DET FIXED INPUT PG'!S135</f>
        <v>0</v>
      </c>
      <c r="T135" s="98" t="n">
        <f aca="false">'PLR DET FIXED INPUT PG'!T135</f>
        <v>0</v>
      </c>
      <c r="U135" s="98" t="n">
        <f aca="false">'PLR DET FIXED INPUT PG'!U135</f>
        <v>0</v>
      </c>
      <c r="V135" s="98" t="n">
        <f aca="false">'PLR DET FIXED INPUT PG'!V135</f>
        <v>0</v>
      </c>
      <c r="W135" s="98" t="n">
        <f aca="false">'PLR DET FIXED INPUT PG'!W135</f>
        <v>0</v>
      </c>
      <c r="X135" s="98" t="n">
        <f aca="false">'PLR DET FIXED INPUT PG'!X135</f>
        <v>0</v>
      </c>
      <c r="Y135" s="98" t="n">
        <f aca="false">'PLR DET FIXED INPUT PG'!Y135</f>
        <v>0</v>
      </c>
      <c r="Z135" s="98" t="n">
        <f aca="false">'PLR DET FIXED INPUT PG'!Z135</f>
        <v>0</v>
      </c>
      <c r="AA135" s="98" t="n">
        <f aca="false">'PLR DET FIXED INPUT PG'!AA135</f>
        <v>0</v>
      </c>
    </row>
    <row r="137" customFormat="false" ht="12" hidden="false" customHeight="true" outlineLevel="0" collapsed="false">
      <c r="A137" s="94" t="str">
        <f aca="false">'PLR DET FIXED INPUT PG'!A137</f>
        <v>Mark-To-Market</v>
      </c>
    </row>
    <row r="138" customFormat="false" ht="11.25" hidden="false" customHeight="true" outlineLevel="0" collapsed="false">
      <c r="A138" s="95" t="str">
        <f aca="false">'PLR DET FIXED INPUT PG'!A138</f>
        <v>Today's MTM</v>
      </c>
      <c r="C138" s="96" t="n">
        <f aca="false">'PLR DET FIXED INPUT PG'!C138+'PLR DET INDEX INPUT PG'!C138</f>
        <v>-2977199</v>
      </c>
      <c r="D138" s="96" t="n">
        <f aca="false">'PLR DET FIXED INPUT PG'!D138+'PLR DET INDEX INPUT PG'!D138</f>
        <v>-2564685</v>
      </c>
      <c r="E138" s="96" t="n">
        <f aca="false">'PLR DET FIXED INPUT PG'!E138+'PLR DET INDEX INPUT PG'!E138</f>
        <v>-1862228</v>
      </c>
      <c r="F138" s="96" t="n">
        <f aca="false">'PLR DET FIXED INPUT PG'!F138+'PLR DET INDEX INPUT PG'!F138</f>
        <v>-424827</v>
      </c>
      <c r="G138" s="96" t="n">
        <f aca="false">'PLR DET FIXED INPUT PG'!G138+'PLR DET INDEX INPUT PG'!G138</f>
        <v>-445717</v>
      </c>
      <c r="H138" s="96" t="n">
        <f aca="false">'PLR DET FIXED INPUT PG'!H138+'PLR DET INDEX INPUT PG'!H138</f>
        <v>-938207</v>
      </c>
      <c r="I138" s="96" t="n">
        <f aca="false">'PLR DET FIXED INPUT PG'!I138+'PLR DET INDEX INPUT PG'!I138</f>
        <v>-1038738</v>
      </c>
      <c r="J138" s="96" t="n">
        <f aca="false">'PLR DET FIXED INPUT PG'!J138+'PLR DET INDEX INPUT PG'!J138</f>
        <v>-1396398</v>
      </c>
      <c r="K138" s="96" t="n">
        <f aca="false">'PLR DET FIXED INPUT PG'!K138+'PLR DET INDEX INPUT PG'!K138</f>
        <v>-1345992</v>
      </c>
      <c r="L138" s="96" t="n">
        <f aca="false">'PLR DET FIXED INPUT PG'!L138+'PLR DET INDEX INPUT PG'!L138</f>
        <v>-1366327</v>
      </c>
      <c r="M138" s="96" t="n">
        <f aca="false">'PLR DET FIXED INPUT PG'!M138+'PLR DET INDEX INPUT PG'!M138</f>
        <v>-2832242</v>
      </c>
      <c r="N138" s="96" t="n">
        <f aca="false">'PLR DET FIXED INPUT PG'!N138+'PLR DET INDEX INPUT PG'!N138</f>
        <v>-2857626</v>
      </c>
      <c r="O138" s="96" t="n">
        <f aca="false">'PLR DET FIXED INPUT PG'!O138+'PLR DET INDEX INPUT PG'!O138</f>
        <v>-2832119</v>
      </c>
      <c r="P138" s="96" t="n">
        <f aca="false">'PLR DET FIXED INPUT PG'!P138+'PLR DET INDEX INPUT PG'!P138</f>
        <v>-2379264</v>
      </c>
      <c r="Q138" s="96" t="n">
        <f aca="false">'PLR DET FIXED INPUT PG'!Q138+'PLR DET INDEX INPUT PG'!Q138</f>
        <v>-2622534</v>
      </c>
      <c r="R138" s="96" t="n">
        <f aca="false">'PLR DET FIXED INPUT PG'!R138+'PLR DET INDEX INPUT PG'!R138</f>
        <v>7801</v>
      </c>
      <c r="S138" s="96" t="n">
        <f aca="false">'PLR DET FIXED INPUT PG'!S138+'PLR DET INDEX INPUT PG'!S138</f>
        <v>8021</v>
      </c>
      <c r="T138" s="96" t="n">
        <f aca="false">'PLR DET FIXED INPUT PG'!T138+'PLR DET INDEX INPUT PG'!T138</f>
        <v>12635</v>
      </c>
      <c r="U138" s="96" t="n">
        <f aca="false">'PLR DET FIXED INPUT PG'!U138+'PLR DET INDEX INPUT PG'!U138</f>
        <v>18037</v>
      </c>
      <c r="V138" s="96" t="n">
        <f aca="false">'PLR DET FIXED INPUT PG'!V138+'PLR DET INDEX INPUT PG'!V138</f>
        <v>23962</v>
      </c>
      <c r="W138" s="96" t="n">
        <f aca="false">'PLR DET FIXED INPUT PG'!W138+'PLR DET INDEX INPUT PG'!W138</f>
        <v>22365</v>
      </c>
      <c r="X138" s="96" t="n">
        <f aca="false">'PLR DET FIXED INPUT PG'!X138+'PLR DET INDEX INPUT PG'!X138</f>
        <v>27940</v>
      </c>
      <c r="Y138" s="96" t="n">
        <f aca="false">'PLR DET FIXED INPUT PG'!Y138+'PLR DET INDEX INPUT PG'!Y138</f>
        <v>0</v>
      </c>
      <c r="Z138" s="96" t="n">
        <f aca="false">'PLR DET FIXED INPUT PG'!Z138+'PLR DET INDEX INPUT PG'!Z138</f>
        <v>0</v>
      </c>
      <c r="AA138" s="96" t="n">
        <f aca="false">'PLR DET FIXED INPUT PG'!AA138</f>
        <v>-26812298</v>
      </c>
    </row>
    <row r="139" customFormat="false" ht="11.25" hidden="false" customHeight="true" outlineLevel="0" collapsed="false">
      <c r="A139" s="95" t="str">
        <f aca="false">'PLR DET FIXED INPUT PG'!A139</f>
        <v>Interbook MTM</v>
      </c>
      <c r="C139" s="96" t="n">
        <f aca="false">'PLR DET FIXED INPUT PG'!C139+'PLR DET INDEX INPUT PG'!C139</f>
        <v>11975250</v>
      </c>
      <c r="D139" s="96" t="n">
        <f aca="false">'PLR DET FIXED INPUT PG'!D139+'PLR DET INDEX INPUT PG'!D139</f>
        <v>8731524</v>
      </c>
      <c r="E139" s="96" t="n">
        <f aca="false">'PLR DET FIXED INPUT PG'!E139+'PLR DET INDEX INPUT PG'!E139</f>
        <v>1760582</v>
      </c>
      <c r="F139" s="96" t="n">
        <f aca="false">'PLR DET FIXED INPUT PG'!F139+'PLR DET INDEX INPUT PG'!F139</f>
        <v>209370</v>
      </c>
      <c r="G139" s="96" t="n">
        <f aca="false">'PLR DET FIXED INPUT PG'!G139+'PLR DET INDEX INPUT PG'!G139</f>
        <v>2211674</v>
      </c>
      <c r="H139" s="96" t="n">
        <f aca="false">'PLR DET FIXED INPUT PG'!H139+'PLR DET INDEX INPUT PG'!H139</f>
        <v>2857761</v>
      </c>
      <c r="I139" s="96" t="n">
        <f aca="false">'PLR DET FIXED INPUT PG'!I139+'PLR DET INDEX INPUT PG'!I139</f>
        <v>4709227</v>
      </c>
      <c r="J139" s="96" t="n">
        <f aca="false">'PLR DET FIXED INPUT PG'!J139+'PLR DET INDEX INPUT PG'!J139</f>
        <v>4413055</v>
      </c>
      <c r="K139" s="96" t="n">
        <f aca="false">'PLR DET FIXED INPUT PG'!K139+'PLR DET INDEX INPUT PG'!K139</f>
        <v>4884985</v>
      </c>
      <c r="L139" s="96" t="n">
        <f aca="false">'PLR DET FIXED INPUT PG'!L139+'PLR DET INDEX INPUT PG'!L139</f>
        <v>5083462</v>
      </c>
      <c r="M139" s="96" t="n">
        <f aca="false">'PLR DET FIXED INPUT PG'!M139+'PLR DET INDEX INPUT PG'!M139</f>
        <v>4884791</v>
      </c>
      <c r="N139" s="96" t="n">
        <f aca="false">'PLR DET FIXED INPUT PG'!N139+'PLR DET INDEX INPUT PG'!N139</f>
        <v>5002423</v>
      </c>
      <c r="O139" s="96" t="n">
        <f aca="false">'PLR DET FIXED INPUT PG'!O139+'PLR DET INDEX INPUT PG'!O139</f>
        <v>2030300</v>
      </c>
      <c r="P139" s="96" t="n">
        <f aca="false">'PLR DET FIXED INPUT PG'!P139+'PLR DET INDEX INPUT PG'!P139</f>
        <v>1380862</v>
      </c>
      <c r="Q139" s="96" t="n">
        <f aca="false">'PLR DET FIXED INPUT PG'!Q139+'PLR DET INDEX INPUT PG'!Q139</f>
        <v>1585829</v>
      </c>
      <c r="R139" s="96" t="n">
        <f aca="false">'PLR DET FIXED INPUT PG'!R139+'PLR DET INDEX INPUT PG'!R139</f>
        <v>231325</v>
      </c>
      <c r="S139" s="96" t="n">
        <f aca="false">'PLR DET FIXED INPUT PG'!S139+'PLR DET INDEX INPUT PG'!S139</f>
        <v>96234</v>
      </c>
      <c r="T139" s="96" t="n">
        <f aca="false">'PLR DET FIXED INPUT PG'!T139+'PLR DET INDEX INPUT PG'!T139</f>
        <v>122570</v>
      </c>
      <c r="U139" s="96" t="n">
        <f aca="false">'PLR DET FIXED INPUT PG'!U139+'PLR DET INDEX INPUT PG'!U139</f>
        <v>264219</v>
      </c>
      <c r="V139" s="96" t="n">
        <f aca="false">'PLR DET FIXED INPUT PG'!V139+'PLR DET INDEX INPUT PG'!V139</f>
        <v>264347</v>
      </c>
      <c r="W139" s="96" t="n">
        <f aca="false">'PLR DET FIXED INPUT PG'!W139+'PLR DET INDEX INPUT PG'!W139</f>
        <v>275801</v>
      </c>
      <c r="X139" s="96" t="n">
        <f aca="false">'PLR DET FIXED INPUT PG'!X139+'PLR DET INDEX INPUT PG'!X139</f>
        <v>247987</v>
      </c>
      <c r="Y139" s="96" t="n">
        <f aca="false">'PLR DET FIXED INPUT PG'!Y139+'PLR DET INDEX INPUT PG'!Y139</f>
        <v>1958505</v>
      </c>
      <c r="Z139" s="96" t="n">
        <f aca="false">'PLR DET FIXED INPUT PG'!Z139+'PLR DET INDEX INPUT PG'!Z139</f>
        <v>2165782</v>
      </c>
      <c r="AA139" s="96" t="n">
        <f aca="false">'PLR DET FIXED INPUT PG'!AA139</f>
        <v>67347865</v>
      </c>
    </row>
    <row r="140" customFormat="false" ht="11.25" hidden="false" customHeight="true" outlineLevel="0" collapsed="false">
      <c r="A140" s="101" t="str">
        <f aca="false">'PLR DET FIXED INPUT PG'!A140</f>
        <v>Total MTM</v>
      </c>
      <c r="B140" s="102"/>
      <c r="C140" s="103" t="n">
        <f aca="false">SUM(C138:C139)</f>
        <v>8998051</v>
      </c>
      <c r="D140" s="103" t="n">
        <f aca="false">SUM(D138:D139)</f>
        <v>6166839</v>
      </c>
      <c r="E140" s="103" t="n">
        <f aca="false">SUM(E138:E139)</f>
        <v>-101646</v>
      </c>
      <c r="F140" s="103" t="n">
        <f aca="false">SUM(F138:F139)</f>
        <v>-215457</v>
      </c>
      <c r="G140" s="103" t="n">
        <f aca="false">SUM(G138:G139)</f>
        <v>1765957</v>
      </c>
      <c r="H140" s="103" t="n">
        <f aca="false">SUM(H138:H139)</f>
        <v>1919554</v>
      </c>
      <c r="I140" s="103" t="n">
        <f aca="false">SUM(I138:I139)</f>
        <v>3670489</v>
      </c>
      <c r="J140" s="103" t="n">
        <f aca="false">SUM(J138:J139)</f>
        <v>3016657</v>
      </c>
      <c r="K140" s="103" t="n">
        <f aca="false">SUM(K138:K139)</f>
        <v>3538993</v>
      </c>
      <c r="L140" s="103" t="n">
        <f aca="false">SUM(L138:L139)</f>
        <v>3717135</v>
      </c>
      <c r="M140" s="103" t="n">
        <f aca="false">SUM(M138:M139)</f>
        <v>2052549</v>
      </c>
      <c r="N140" s="103" t="n">
        <f aca="false">SUM(N138:N139)</f>
        <v>2144797</v>
      </c>
      <c r="O140" s="103" t="n">
        <f aca="false">SUM(O138:O139)</f>
        <v>-801819</v>
      </c>
      <c r="P140" s="103" t="n">
        <f aca="false">SUM(P138:P139)</f>
        <v>-998402</v>
      </c>
      <c r="Q140" s="103" t="n">
        <f aca="false">SUM(Q138:Q139)</f>
        <v>-1036705</v>
      </c>
      <c r="R140" s="103" t="n">
        <f aca="false">SUM(R138:R139)</f>
        <v>239126</v>
      </c>
      <c r="S140" s="103" t="n">
        <f aca="false">SUM(S138:S139)</f>
        <v>104255</v>
      </c>
      <c r="T140" s="103" t="n">
        <f aca="false">SUM(T138:T139)</f>
        <v>135205</v>
      </c>
      <c r="U140" s="103" t="n">
        <f aca="false">SUM(U138:U139)</f>
        <v>282256</v>
      </c>
      <c r="V140" s="103" t="n">
        <f aca="false">SUM(V138:V139)</f>
        <v>288309</v>
      </c>
      <c r="W140" s="103" t="n">
        <f aca="false">SUM(W138:W139)</f>
        <v>298166</v>
      </c>
      <c r="X140" s="103" t="n">
        <f aca="false">SUM(X138:X139)</f>
        <v>275927</v>
      </c>
      <c r="Y140" s="103" t="n">
        <f aca="false">SUM(Y138:Y139)</f>
        <v>1958505</v>
      </c>
      <c r="Z140" s="103" t="n">
        <f aca="false">SUM(Z138:Z139)</f>
        <v>2165782</v>
      </c>
      <c r="AA140" s="104" t="n">
        <f aca="false">'PLR DET FIXED INPUT PG'!AA140</f>
        <v>40535567</v>
      </c>
    </row>
    <row r="141" customFormat="false" ht="11.25" hidden="false" customHeight="true" outlineLevel="0" collapsed="false">
      <c r="A141" s="95" t="str">
        <f aca="false">'PLR DET FIXED INPUT PG'!A141</f>
        <v>Prior Day MTM</v>
      </c>
      <c r="C141" s="96" t="n">
        <f aca="false">'PLR DET FIXED INPUT PG'!C141+'PLR DET INDEX INPUT PG'!C141</f>
        <v>8997630</v>
      </c>
      <c r="D141" s="96" t="n">
        <f aca="false">'PLR DET FIXED INPUT PG'!D141+'PLR DET INDEX INPUT PG'!D141</f>
        <v>6140337</v>
      </c>
      <c r="E141" s="96" t="n">
        <f aca="false">'PLR DET FIXED INPUT PG'!E141+'PLR DET INDEX INPUT PG'!E141</f>
        <v>-48516</v>
      </c>
      <c r="F141" s="96" t="n">
        <f aca="false">'PLR DET FIXED INPUT PG'!F141+'PLR DET INDEX INPUT PG'!F141</f>
        <v>-199733</v>
      </c>
      <c r="G141" s="96" t="n">
        <f aca="false">'PLR DET FIXED INPUT PG'!G141+'PLR DET INDEX INPUT PG'!G141</f>
        <v>1786967</v>
      </c>
      <c r="H141" s="96" t="n">
        <f aca="false">'PLR DET FIXED INPUT PG'!H141+'PLR DET INDEX INPUT PG'!H141</f>
        <v>1903173</v>
      </c>
      <c r="I141" s="96" t="n">
        <f aca="false">'PLR DET FIXED INPUT PG'!I141+'PLR DET INDEX INPUT PG'!I141</f>
        <v>3744223</v>
      </c>
      <c r="J141" s="96" t="n">
        <f aca="false">'PLR DET FIXED INPUT PG'!J141+'PLR DET INDEX INPUT PG'!J141</f>
        <v>3123272</v>
      </c>
      <c r="K141" s="96" t="n">
        <f aca="false">'PLR DET FIXED INPUT PG'!K141+'PLR DET INDEX INPUT PG'!K141</f>
        <v>3592348</v>
      </c>
      <c r="L141" s="96" t="n">
        <f aca="false">'PLR DET FIXED INPUT PG'!L141+'PLR DET INDEX INPUT PG'!L141</f>
        <v>3733483</v>
      </c>
      <c r="M141" s="96" t="n">
        <f aca="false">'PLR DET FIXED INPUT PG'!M141+'PLR DET INDEX INPUT PG'!M141</f>
        <v>2075624</v>
      </c>
      <c r="N141" s="96" t="n">
        <f aca="false">'PLR DET FIXED INPUT PG'!N141+'PLR DET INDEX INPUT PG'!N141</f>
        <v>2173497</v>
      </c>
      <c r="O141" s="96" t="n">
        <f aca="false">'PLR DET FIXED INPUT PG'!O141+'PLR DET INDEX INPUT PG'!O141</f>
        <v>-772448</v>
      </c>
      <c r="P141" s="96" t="n">
        <f aca="false">'PLR DET FIXED INPUT PG'!P141+'PLR DET INDEX INPUT PG'!P141</f>
        <v>-977362</v>
      </c>
      <c r="Q141" s="96" t="n">
        <f aca="false">'PLR DET FIXED INPUT PG'!Q141+'PLR DET INDEX INPUT PG'!Q141</f>
        <v>-1022414</v>
      </c>
      <c r="R141" s="96" t="n">
        <f aca="false">'PLR DET FIXED INPUT PG'!R141+'PLR DET INDEX INPUT PG'!R141</f>
        <v>251827</v>
      </c>
      <c r="S141" s="96" t="n">
        <f aca="false">'PLR DET FIXED INPUT PG'!S141+'PLR DET INDEX INPUT PG'!S141</f>
        <v>106884</v>
      </c>
      <c r="T141" s="96" t="n">
        <f aca="false">'PLR DET FIXED INPUT PG'!T141+'PLR DET INDEX INPUT PG'!T141</f>
        <v>142397</v>
      </c>
      <c r="U141" s="96" t="n">
        <f aca="false">'PLR DET FIXED INPUT PG'!U141+'PLR DET INDEX INPUT PG'!U141</f>
        <v>359223</v>
      </c>
      <c r="V141" s="96" t="n">
        <f aca="false">'PLR DET FIXED INPUT PG'!V141+'PLR DET INDEX INPUT PG'!V141</f>
        <v>385567</v>
      </c>
      <c r="W141" s="96" t="n">
        <f aca="false">'PLR DET FIXED INPUT PG'!W141+'PLR DET INDEX INPUT PG'!W141</f>
        <v>371073</v>
      </c>
      <c r="X141" s="96" t="n">
        <f aca="false">'PLR DET FIXED INPUT PG'!X141+'PLR DET INDEX INPUT PG'!X141</f>
        <v>309417</v>
      </c>
      <c r="Y141" s="96" t="n">
        <f aca="false">'PLR DET FIXED INPUT PG'!Y141+'PLR DET INDEX INPUT PG'!Y141</f>
        <v>1980499</v>
      </c>
      <c r="Z141" s="96" t="n">
        <f aca="false">'PLR DET FIXED INPUT PG'!Z141+'PLR DET INDEX INPUT PG'!Z141</f>
        <v>2198741</v>
      </c>
      <c r="AA141" s="96" t="n">
        <f aca="false">'PLR DET FIXED INPUT PG'!AA141</f>
        <v>41306664</v>
      </c>
    </row>
    <row r="142" customFormat="false" ht="11.25" hidden="false" customHeight="true" outlineLevel="0" collapsed="false">
      <c r="A142" s="95" t="str">
        <f aca="false">'PLR DET FIXED INPUT PG'!A142</f>
        <v>Delta</v>
      </c>
      <c r="C142" s="97" t="n">
        <f aca="false">C140-C141</f>
        <v>421</v>
      </c>
      <c r="D142" s="97" t="n">
        <f aca="false">D140-D141</f>
        <v>26502</v>
      </c>
      <c r="E142" s="97" t="n">
        <f aca="false">E140-E141</f>
        <v>-53130</v>
      </c>
      <c r="F142" s="97" t="n">
        <f aca="false">F140-F141</f>
        <v>-15724</v>
      </c>
      <c r="G142" s="97" t="n">
        <f aca="false">G140-G141</f>
        <v>-21010</v>
      </c>
      <c r="H142" s="97" t="n">
        <f aca="false">H140-H141</f>
        <v>16381</v>
      </c>
      <c r="I142" s="97" t="n">
        <f aca="false">I140-I141</f>
        <v>-73734</v>
      </c>
      <c r="J142" s="97" t="n">
        <f aca="false">J140-J141</f>
        <v>-106615</v>
      </c>
      <c r="K142" s="97" t="n">
        <f aca="false">K140-K141</f>
        <v>-53355</v>
      </c>
      <c r="L142" s="97" t="n">
        <f aca="false">L140-L141</f>
        <v>-16348</v>
      </c>
      <c r="M142" s="97" t="n">
        <f aca="false">M140-M141</f>
        <v>-23075</v>
      </c>
      <c r="N142" s="97" t="n">
        <f aca="false">N140-N141</f>
        <v>-28700</v>
      </c>
      <c r="O142" s="97" t="n">
        <f aca="false">O140-O141</f>
        <v>-29371</v>
      </c>
      <c r="P142" s="97" t="n">
        <f aca="false">P140-P141</f>
        <v>-21040</v>
      </c>
      <c r="Q142" s="97" t="n">
        <f aca="false">Q140-Q141</f>
        <v>-14291</v>
      </c>
      <c r="R142" s="97" t="n">
        <f aca="false">R140-R141</f>
        <v>-12701</v>
      </c>
      <c r="S142" s="97" t="n">
        <f aca="false">S140-S141</f>
        <v>-2629</v>
      </c>
      <c r="T142" s="97" t="n">
        <f aca="false">T140-T141</f>
        <v>-7192</v>
      </c>
      <c r="U142" s="97" t="n">
        <f aca="false">U140-U141</f>
        <v>-76967</v>
      </c>
      <c r="V142" s="97" t="n">
        <f aca="false">V140-V141</f>
        <v>-97258</v>
      </c>
      <c r="W142" s="97" t="n">
        <f aca="false">W140-W141</f>
        <v>-72907</v>
      </c>
      <c r="X142" s="97" t="n">
        <f aca="false">X140-X141</f>
        <v>-33490</v>
      </c>
      <c r="Y142" s="97" t="n">
        <f aca="false">Y140-Y141</f>
        <v>-21994</v>
      </c>
      <c r="Z142" s="97" t="n">
        <f aca="false">Z140-Z141</f>
        <v>-32959</v>
      </c>
      <c r="AA142" s="97" t="n">
        <f aca="false">'PLR DET FIXED INPUT PG'!AA142</f>
        <v>-771097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9" activeCellId="0" sqref="A9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50.15"/>
    <col collapsed="false" customWidth="true" hidden="false" outlineLevel="0" max="2" min="2" style="74" width="4.32"/>
    <col collapsed="false" customWidth="true" hidden="false" outlineLevel="0" max="31" min="3" style="74" width="14.83"/>
    <col collapsed="false" customWidth="false" hidden="false" outlineLevel="0" max="257" min="32" style="74" width="9.33"/>
  </cols>
  <sheetData>
    <row r="1" customFormat="false" ht="10.5" hidden="false" customHeight="false" outlineLevel="0" collapsed="false">
      <c r="A1" s="105" t="s">
        <v>0</v>
      </c>
    </row>
    <row r="2" customFormat="false" ht="10.5" hidden="false" customHeight="false" outlineLevel="0" collapsed="false">
      <c r="A2" s="105" t="s">
        <v>79</v>
      </c>
    </row>
    <row r="3" customFormat="false" ht="10.5" hidden="false" customHeight="false" outlineLevel="0" collapsed="false">
      <c r="A3" s="105" t="str">
        <f aca="false">'GAS SUM'!A3</f>
        <v>As of December 28, 2001</v>
      </c>
    </row>
    <row r="4" customFormat="false" ht="10.5" hidden="false" customHeight="false" outlineLevel="0" collapsed="false">
      <c r="A4" s="105" t="s">
        <v>3</v>
      </c>
      <c r="F4" s="106"/>
    </row>
    <row r="5" customFormat="false" ht="9" hidden="false" customHeight="false" outlineLevel="0" collapsed="false">
      <c r="I5" s="107"/>
    </row>
    <row r="6" customFormat="false" ht="9" hidden="false" customHeight="false" outlineLevel="0" collapsed="false">
      <c r="A6" s="106" t="s">
        <v>16</v>
      </c>
    </row>
    <row r="7" customFormat="false" ht="9" hidden="false" customHeight="false" outlineLevel="0" collapsed="false">
      <c r="A7" s="74" t="s">
        <v>80</v>
      </c>
      <c r="D7" s="108" t="n">
        <f aca="false">SUM(C16:M16)</f>
        <v>1408220.94</v>
      </c>
      <c r="F7" s="109" t="s">
        <v>81</v>
      </c>
      <c r="I7" s="110" t="s">
        <v>5</v>
      </c>
      <c r="J7" s="110" t="s">
        <v>10</v>
      </c>
      <c r="K7" s="110" t="s">
        <v>11</v>
      </c>
    </row>
    <row r="8" customFormat="false" ht="9" hidden="false" customHeight="false" outlineLevel="0" collapsed="false">
      <c r="A8" s="74" t="s">
        <v>82</v>
      </c>
      <c r="D8" s="108" t="n">
        <f aca="false">N16</f>
        <v>145861</v>
      </c>
      <c r="E8" s="108"/>
      <c r="F8" s="74" t="s">
        <v>6</v>
      </c>
      <c r="G8" s="111"/>
      <c r="I8" s="112" t="n">
        <f aca="false">'GAS SUM'!C23</f>
        <v>0</v>
      </c>
      <c r="J8" s="113" t="n">
        <v>1000000</v>
      </c>
      <c r="K8" s="114" t="n">
        <f aca="false">IF(I8&gt;J8,I8-J8,0)</f>
        <v>0</v>
      </c>
    </row>
    <row r="9" customFormat="false" ht="9" hidden="false" customHeight="false" outlineLevel="0" collapsed="false">
      <c r="A9" s="74" t="s">
        <v>83</v>
      </c>
      <c r="B9" s="115"/>
      <c r="C9" s="108" t="n">
        <f aca="false">C23</f>
        <v>467520</v>
      </c>
      <c r="F9" s="74" t="s">
        <v>7</v>
      </c>
      <c r="I9" s="116" t="n">
        <f aca="false">O52</f>
        <v>45</v>
      </c>
      <c r="J9" s="108" t="n">
        <v>-1000000</v>
      </c>
      <c r="K9" s="117" t="n">
        <f aca="false">IF(I9&lt;J9,I9-J9,0)</f>
        <v>0</v>
      </c>
    </row>
    <row r="10" customFormat="false" ht="9" hidden="false" customHeight="false" outlineLevel="0" collapsed="false">
      <c r="A10" s="74" t="s">
        <v>84</v>
      </c>
      <c r="B10" s="115"/>
      <c r="C10" s="118" t="n">
        <v>2541355.60326649</v>
      </c>
      <c r="F10" s="74" t="s">
        <v>8</v>
      </c>
      <c r="I10" s="108" t="n">
        <f aca="false">'5-DAY'!C2</f>
        <v>9846</v>
      </c>
      <c r="J10" s="108" t="n">
        <v>-2250000</v>
      </c>
      <c r="K10" s="117" t="n">
        <f aca="false">IF(I10&lt;J10,I10-J10,0)</f>
        <v>0</v>
      </c>
    </row>
    <row r="11" customFormat="false" ht="9" hidden="false" customHeight="false" outlineLevel="0" collapsed="false">
      <c r="A11" s="74" t="s">
        <v>85</v>
      </c>
      <c r="B11" s="115"/>
      <c r="C11" s="119"/>
      <c r="D11" s="108" t="n">
        <f aca="false">SUM(C9:C10)</f>
        <v>3008875.60326649</v>
      </c>
      <c r="F11" s="74" t="s">
        <v>14</v>
      </c>
      <c r="H11" s="119"/>
      <c r="I11" s="120" t="n">
        <f aca="false">'Gap Risk'!B7</f>
        <v>0</v>
      </c>
      <c r="J11" s="121" t="n">
        <v>5000000</v>
      </c>
      <c r="K11" s="122" t="n">
        <f aca="false">IF(ABS(I11)&gt;J11,ABS(I11)-J11,0)</f>
        <v>0</v>
      </c>
    </row>
    <row r="12" customFormat="false" ht="9" hidden="false" customHeight="false" outlineLevel="0" collapsed="false">
      <c r="A12" s="123" t="s">
        <v>19</v>
      </c>
      <c r="B12" s="124"/>
      <c r="C12" s="124"/>
      <c r="D12" s="125" t="n">
        <f aca="false">SUM(D7:D11)</f>
        <v>4562957.54326649</v>
      </c>
      <c r="F12" s="74" t="s">
        <v>15</v>
      </c>
      <c r="I12" s="120" t="n">
        <f aca="false">'Gap Risk'!B10</f>
        <v>0</v>
      </c>
      <c r="J12" s="121" t="n">
        <v>5000000</v>
      </c>
      <c r="K12" s="122" t="n">
        <f aca="false">IF(ABS(I12)&gt;J12,ABS(I12)-J12,0)</f>
        <v>0</v>
      </c>
    </row>
    <row r="13" customFormat="false" ht="9" hidden="false" customHeight="false" outlineLevel="0" collapsed="false">
      <c r="D13" s="108"/>
      <c r="E13" s="108"/>
    </row>
    <row r="14" customFormat="false" ht="9" hidden="false" customHeight="false" outlineLevel="0" collapsed="false">
      <c r="C14" s="126"/>
      <c r="D14" s="108"/>
      <c r="E14" s="108"/>
    </row>
    <row r="15" customFormat="false" ht="9" hidden="false" customHeight="false" outlineLevel="0" collapsed="false">
      <c r="A15" s="106" t="s">
        <v>86</v>
      </c>
      <c r="B15" s="127"/>
      <c r="C15" s="128" t="n">
        <v>36892</v>
      </c>
      <c r="D15" s="128" t="n">
        <v>36923</v>
      </c>
      <c r="E15" s="128" t="n">
        <v>36951</v>
      </c>
      <c r="F15" s="128" t="n">
        <v>36982</v>
      </c>
      <c r="G15" s="128" t="n">
        <v>37012</v>
      </c>
      <c r="H15" s="128" t="n">
        <v>37043</v>
      </c>
      <c r="I15" s="128" t="n">
        <v>37073</v>
      </c>
      <c r="J15" s="128" t="n">
        <v>37104</v>
      </c>
      <c r="K15" s="128" t="n">
        <v>37135</v>
      </c>
      <c r="L15" s="128" t="n">
        <v>37165</v>
      </c>
      <c r="M15" s="128" t="n">
        <v>37196</v>
      </c>
      <c r="N15" s="128" t="n">
        <v>37226</v>
      </c>
      <c r="O15" s="129" t="s">
        <v>87</v>
      </c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</row>
    <row r="16" customFormat="false" ht="9" hidden="false" customHeight="false" outlineLevel="0" collapsed="false">
      <c r="A16" s="130" t="s">
        <v>88</v>
      </c>
      <c r="B16" s="130"/>
      <c r="C16" s="131" t="n">
        <v>0</v>
      </c>
      <c r="D16" s="131" t="n">
        <f aca="false">-73083</f>
        <v>-73083</v>
      </c>
      <c r="E16" s="131" t="n">
        <v>268221</v>
      </c>
      <c r="F16" s="131" t="n">
        <v>194767</v>
      </c>
      <c r="G16" s="131" t="n">
        <v>96424</v>
      </c>
      <c r="H16" s="131" t="n">
        <v>-41521</v>
      </c>
      <c r="I16" s="131" t="n">
        <v>290235</v>
      </c>
      <c r="J16" s="131" t="n">
        <f aca="false">135570+40000</f>
        <v>175570</v>
      </c>
      <c r="K16" s="131" t="n">
        <f aca="false">132471+38900</f>
        <v>171371</v>
      </c>
      <c r="L16" s="131" t="n">
        <f aca="false">207918.94-8750</f>
        <v>199168.94</v>
      </c>
      <c r="M16" s="131" t="n">
        <f aca="false">113218+13850</f>
        <v>127068</v>
      </c>
      <c r="N16" s="131" t="n">
        <f aca="false">132261+13600</f>
        <v>145861</v>
      </c>
      <c r="O16" s="131" t="n">
        <f aca="false">SUM(C16:N16)</f>
        <v>1554081.94</v>
      </c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</row>
    <row r="17" customFormat="false" ht="9" hidden="false" customHeight="false" outlineLevel="0" collapsed="false">
      <c r="O17" s="108"/>
      <c r="AF17" s="132"/>
      <c r="AG17" s="132"/>
      <c r="AH17" s="132"/>
      <c r="AI17" s="132"/>
      <c r="AJ17" s="132"/>
      <c r="AK17" s="132"/>
    </row>
    <row r="18" customFormat="false" ht="9" hidden="false" customHeight="false" outlineLevel="0" collapsed="false">
      <c r="N18" s="108"/>
      <c r="AF18" s="132"/>
      <c r="AG18" s="132"/>
      <c r="AH18" s="132"/>
      <c r="AI18" s="132"/>
      <c r="AJ18" s="132"/>
      <c r="AK18" s="132"/>
    </row>
    <row r="19" customFormat="false" ht="9" hidden="false" customHeight="false" outlineLevel="0" collapsed="false">
      <c r="A19" s="106" t="s">
        <v>83</v>
      </c>
      <c r="J19" s="108"/>
      <c r="AF19" s="132"/>
      <c r="AG19" s="132"/>
      <c r="AH19" s="132"/>
      <c r="AI19" s="132"/>
      <c r="AJ19" s="132"/>
      <c r="AK19" s="132"/>
    </row>
    <row r="20" customFormat="false" ht="9" hidden="false" customHeight="false" outlineLevel="0" collapsed="false">
      <c r="A20" s="74" t="s">
        <v>89</v>
      </c>
      <c r="C20" s="108" t="n">
        <f aca="false">O47</f>
        <v>428852</v>
      </c>
      <c r="AF20" s="132"/>
      <c r="AG20" s="132"/>
      <c r="AH20" s="132"/>
      <c r="AI20" s="132"/>
      <c r="AJ20" s="132"/>
      <c r="AK20" s="132"/>
    </row>
    <row r="21" customFormat="false" ht="9" hidden="false" customHeight="false" outlineLevel="0" collapsed="false">
      <c r="A21" s="74" t="s">
        <v>90</v>
      </c>
      <c r="C21" s="108" t="n">
        <f aca="false">O48</f>
        <v>0</v>
      </c>
      <c r="AF21" s="132"/>
      <c r="AG21" s="132"/>
      <c r="AH21" s="132"/>
      <c r="AI21" s="132"/>
      <c r="AJ21" s="132"/>
      <c r="AK21" s="132"/>
    </row>
    <row r="22" customFormat="false" ht="9" hidden="false" customHeight="false" outlineLevel="0" collapsed="false">
      <c r="A22" s="74" t="s">
        <v>91</v>
      </c>
      <c r="C22" s="108" t="n">
        <f aca="false">O49</f>
        <v>38668</v>
      </c>
      <c r="AF22" s="132"/>
      <c r="AG22" s="132"/>
      <c r="AH22" s="132"/>
      <c r="AI22" s="132"/>
      <c r="AJ22" s="132"/>
      <c r="AK22" s="132"/>
    </row>
    <row r="23" customFormat="false" ht="9" hidden="false" customHeight="false" outlineLevel="0" collapsed="false">
      <c r="A23" s="130" t="s">
        <v>83</v>
      </c>
      <c r="B23" s="133"/>
      <c r="C23" s="131" t="n">
        <f aca="false">SUM(C20:C22)</f>
        <v>467520</v>
      </c>
      <c r="AF23" s="132"/>
      <c r="AG23" s="132"/>
      <c r="AH23" s="132"/>
      <c r="AI23" s="132"/>
      <c r="AJ23" s="132"/>
      <c r="AK23" s="132"/>
    </row>
    <row r="24" customFormat="false" ht="9" hidden="false" customHeight="false" outlineLevel="0" collapsed="false">
      <c r="AF24" s="132"/>
      <c r="AG24" s="132"/>
      <c r="AH24" s="132"/>
      <c r="AI24" s="132"/>
      <c r="AJ24" s="132"/>
      <c r="AK24" s="132"/>
    </row>
    <row r="25" customFormat="false" ht="9" hidden="false" customHeight="false" outlineLevel="0" collapsed="false">
      <c r="AF25" s="132"/>
      <c r="AG25" s="132"/>
      <c r="AH25" s="132"/>
      <c r="AI25" s="132"/>
      <c r="AJ25" s="132"/>
      <c r="AK25" s="132"/>
    </row>
    <row r="26" customFormat="false" ht="9" hidden="false" customHeight="false" outlineLevel="0" collapsed="false">
      <c r="A26" s="106" t="s">
        <v>92</v>
      </c>
      <c r="C26" s="129" t="n">
        <v>37257</v>
      </c>
      <c r="D26" s="129" t="n">
        <v>37288</v>
      </c>
      <c r="E26" s="129" t="n">
        <v>37316</v>
      </c>
      <c r="F26" s="129" t="n">
        <v>37347</v>
      </c>
      <c r="G26" s="129" t="n">
        <v>37377</v>
      </c>
      <c r="H26" s="129" t="n">
        <v>37408</v>
      </c>
      <c r="I26" s="129" t="n">
        <v>37438</v>
      </c>
      <c r="J26" s="129" t="n">
        <v>37469</v>
      </c>
      <c r="K26" s="129" t="n">
        <v>37500</v>
      </c>
      <c r="L26" s="129" t="n">
        <v>37530</v>
      </c>
      <c r="M26" s="129" t="n">
        <v>37561</v>
      </c>
      <c r="N26" s="129" t="n">
        <v>37591</v>
      </c>
      <c r="O26" s="134"/>
      <c r="AF26" s="132"/>
      <c r="AG26" s="132"/>
      <c r="AH26" s="132"/>
      <c r="AI26" s="132"/>
      <c r="AJ26" s="132"/>
      <c r="AK26" s="132"/>
    </row>
    <row r="27" customFormat="false" ht="9" hidden="false" customHeight="false" outlineLevel="0" collapsed="false"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11"/>
      <c r="AF27" s="132"/>
      <c r="AG27" s="132"/>
      <c r="AH27" s="132"/>
      <c r="AI27" s="132"/>
      <c r="AJ27" s="132"/>
      <c r="AK27" s="132"/>
    </row>
    <row r="28" customFormat="false" ht="9" hidden="false" customHeight="false" outlineLevel="0" collapsed="false">
      <c r="A28" s="130" t="s">
        <v>93</v>
      </c>
      <c r="B28" s="135"/>
      <c r="C28" s="135" t="n">
        <f aca="false">'SPEC REPORT DETAILS'!J8+'SPEC REPORT DETAILS'!J20+'SPEC REPORT DETAILS'!J32+'SPEC REPORT DETAILS'!J44</f>
        <v>0</v>
      </c>
      <c r="D28" s="135" t="n">
        <f aca="false">'SPEC REPORT DETAILS'!K8+'SPEC REPORT DETAILS'!K20+'SPEC REPORT DETAILS'!K32+'SPEC REPORT DETAILS'!K44</f>
        <v>0</v>
      </c>
      <c r="E28" s="135" t="n">
        <f aca="false">'SPEC REPORT DETAILS'!L8+'SPEC REPORT DETAILS'!L20+'SPEC REPORT DETAILS'!L32+'SPEC REPORT DETAILS'!L44</f>
        <v>0</v>
      </c>
      <c r="F28" s="135" t="n">
        <f aca="false">'SPEC REPORT DETAILS'!M8+'SPEC REPORT DETAILS'!M20+'SPEC REPORT DETAILS'!M32+'SPEC REPORT DETAILS'!M44</f>
        <v>0</v>
      </c>
      <c r="G28" s="135" t="n">
        <f aca="false">'SPEC REPORT DETAILS'!N8+'SPEC REPORT DETAILS'!N20+'SPEC REPORT DETAILS'!N32+'SPEC REPORT DETAILS'!N44</f>
        <v>0</v>
      </c>
      <c r="H28" s="135" t="n">
        <f aca="false">'SPEC REPORT DETAILS'!O8+'SPEC REPORT DETAILS'!O20+'SPEC REPORT DETAILS'!O32+'SPEC REPORT DETAILS'!O44</f>
        <v>0</v>
      </c>
      <c r="I28" s="135" t="n">
        <f aca="false">'SPEC REPORT DETAILS'!P8+'SPEC REPORT DETAILS'!P20+'SPEC REPORT DETAILS'!P32+'SPEC REPORT DETAILS'!P44</f>
        <v>0</v>
      </c>
      <c r="J28" s="135" t="n">
        <f aca="false">'SPEC REPORT DETAILS'!Q8+'SPEC REPORT DETAILS'!Q20+'SPEC REPORT DETAILS'!Q32+'SPEC REPORT DETAILS'!Q44</f>
        <v>0</v>
      </c>
      <c r="K28" s="135" t="n">
        <f aca="false">'SPEC REPORT DETAILS'!R8+'SPEC REPORT DETAILS'!R20+'SPEC REPORT DETAILS'!R32+'SPEC REPORT DETAILS'!R44</f>
        <v>0</v>
      </c>
      <c r="L28" s="135" t="n">
        <f aca="false">'SPEC REPORT DETAILS'!S8+'SPEC REPORT DETAILS'!S20+'SPEC REPORT DETAILS'!S32+'SPEC REPORT DETAILS'!S44</f>
        <v>0</v>
      </c>
      <c r="M28" s="135" t="n">
        <f aca="false">'SPEC REPORT DETAILS'!T8+'SPEC REPORT DETAILS'!T20+'SPEC REPORT DETAILS'!T32+'SPEC REPORT DETAILS'!T44</f>
        <v>0</v>
      </c>
      <c r="N28" s="135" t="n">
        <f aca="false">'SPEC REPORT DETAILS'!U8+'SPEC REPORT DETAILS'!U20+'SPEC REPORT DETAILS'!U32+'SPEC REPORT DETAILS'!U44</f>
        <v>0</v>
      </c>
      <c r="O28" s="136"/>
    </row>
    <row r="29" customFormat="false" ht="9" hidden="false" customHeight="false" outlineLevel="0" collapsed="false">
      <c r="A29" s="137" t="s">
        <v>94</v>
      </c>
      <c r="B29" s="136"/>
      <c r="C29" s="138" t="n">
        <f aca="false">'SPEC SUM FIXED INPUT PG'!C21</f>
        <v>0</v>
      </c>
      <c r="D29" s="138" t="n">
        <f aca="false">'SPEC SUM FIXED INPUT PG'!D21</f>
        <v>0</v>
      </c>
      <c r="E29" s="138" t="n">
        <f aca="false">'SPEC SUM FIXED INPUT PG'!E21</f>
        <v>0</v>
      </c>
      <c r="F29" s="138" t="n">
        <f aca="false">'SPEC SUM FIXED INPUT PG'!F21</f>
        <v>0</v>
      </c>
      <c r="G29" s="138" t="n">
        <f aca="false">'SPEC SUM FIXED INPUT PG'!G21</f>
        <v>0</v>
      </c>
      <c r="H29" s="138" t="n">
        <f aca="false">'SPEC SUM FIXED INPUT PG'!H21</f>
        <v>0</v>
      </c>
      <c r="I29" s="138" t="n">
        <f aca="false">'SPEC SUM FIXED INPUT PG'!I21</f>
        <v>0</v>
      </c>
      <c r="J29" s="138" t="n">
        <f aca="false">'SPEC SUM FIXED INPUT PG'!J21</f>
        <v>0</v>
      </c>
      <c r="K29" s="138" t="n">
        <f aca="false">'SPEC SUM FIXED INPUT PG'!K21</f>
        <v>0</v>
      </c>
      <c r="L29" s="138" t="n">
        <f aca="false">'SPEC SUM FIXED INPUT PG'!L21</f>
        <v>0</v>
      </c>
      <c r="M29" s="138" t="n">
        <f aca="false">'SPEC SUM FIXED INPUT PG'!M21</f>
        <v>0</v>
      </c>
      <c r="N29" s="138" t="n">
        <f aca="false">'SPEC SUM FIXED INPUT PG'!N21</f>
        <v>0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</row>
    <row r="30" customFormat="false" ht="9" hidden="false" customHeight="false" outlineLevel="0" collapsed="false">
      <c r="A30" s="74" t="s">
        <v>77</v>
      </c>
      <c r="B30" s="136"/>
      <c r="C30" s="139" t="n">
        <f aca="false">ROUND((C28-C29),0)</f>
        <v>0</v>
      </c>
      <c r="D30" s="139" t="n">
        <f aca="false">ROUND((D28-D29),0)</f>
        <v>0</v>
      </c>
      <c r="E30" s="139" t="n">
        <f aca="false">ROUND((E28-E29),0)</f>
        <v>0</v>
      </c>
      <c r="F30" s="139" t="n">
        <f aca="false">ROUND((F28-F29),0)</f>
        <v>0</v>
      </c>
      <c r="G30" s="139" t="n">
        <f aca="false">ROUND((G28-G29),0)</f>
        <v>0</v>
      </c>
      <c r="H30" s="139" t="n">
        <f aca="false">ROUND((H28-H29),0)</f>
        <v>0</v>
      </c>
      <c r="I30" s="139" t="n">
        <f aca="false">ROUND((I28-I29),0)</f>
        <v>0</v>
      </c>
      <c r="J30" s="139" t="n">
        <f aca="false">ROUND((J28-J29),0)</f>
        <v>0</v>
      </c>
      <c r="K30" s="139" t="n">
        <f aca="false">ROUND((K28-K29),0)</f>
        <v>0</v>
      </c>
      <c r="L30" s="139" t="n">
        <f aca="false">ROUND((L28-L29),0)</f>
        <v>0</v>
      </c>
      <c r="M30" s="139" t="n">
        <f aca="false">ROUND((M28-M29),0)</f>
        <v>0</v>
      </c>
      <c r="N30" s="139" t="n">
        <f aca="false">ROUND((N28-N29),0)</f>
        <v>0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</row>
    <row r="31" customFormat="false" ht="9" hidden="false" customHeight="false" outlineLevel="0" collapsed="false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2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</row>
    <row r="32" customFormat="false" ht="9" hidden="false" customHeight="false" outlineLevel="0" collapsed="false">
      <c r="A32" s="109" t="s">
        <v>73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11"/>
      <c r="AF32" s="132"/>
      <c r="AG32" s="132"/>
      <c r="AH32" s="132"/>
      <c r="AI32" s="132"/>
      <c r="AJ32" s="132"/>
      <c r="AK32" s="132"/>
    </row>
    <row r="33" customFormat="false" ht="9" hidden="false" customHeight="false" outlineLevel="0" collapsed="false">
      <c r="A33" s="108" t="s">
        <v>95</v>
      </c>
      <c r="C33" s="108" t="n">
        <f aca="false">'SPEC REPORT DETAILS'!J10+'SPEC REPORT DETAILS'!J22+'SPEC REPORT DETAILS'!J34+'SPEC REPORT DETAILS'!J47</f>
        <v>161699</v>
      </c>
      <c r="D33" s="108" t="n">
        <f aca="false">'SPEC REPORT DETAILS'!K10+'SPEC REPORT DETAILS'!K22+'SPEC REPORT DETAILS'!K34+'SPEC REPORT DETAILS'!K47</f>
        <v>145630</v>
      </c>
      <c r="E33" s="108" t="n">
        <f aca="false">'SPEC REPORT DETAILS'!L10+'SPEC REPORT DETAILS'!L22+'SPEC REPORT DETAILS'!L34+'SPEC REPORT DETAILS'!L47</f>
        <v>160841</v>
      </c>
      <c r="F33" s="108" t="n">
        <f aca="false">'SPEC REPORT DETAILS'!M10+'SPEC REPORT DETAILS'!M22+'SPEC REPORT DETAILS'!M34+'SPEC REPORT DETAILS'!M47</f>
        <v>-5541</v>
      </c>
      <c r="G33" s="108" t="n">
        <f aca="false">'SPEC REPORT DETAILS'!N10+'SPEC REPORT DETAILS'!N22+'SPEC REPORT DETAILS'!N34+'SPEC REPORT DETAILS'!N47</f>
        <v>-5724</v>
      </c>
      <c r="H33" s="108" t="n">
        <f aca="false">'SPEC REPORT DETAILS'!O10+'SPEC REPORT DETAILS'!O22+'SPEC REPORT DETAILS'!O34+'SPEC REPORT DETAILS'!O47</f>
        <v>-5525</v>
      </c>
      <c r="I33" s="108" t="n">
        <f aca="false">'SPEC REPORT DETAILS'!P10+'SPEC REPORT DETAILS'!P22+'SPEC REPORT DETAILS'!P34+'SPEC REPORT DETAILS'!P47</f>
        <v>-5698</v>
      </c>
      <c r="J33" s="108" t="n">
        <f aca="false">'SPEC REPORT DETAILS'!Q10+'SPEC REPORT DETAILS'!Q22+'SPEC REPORT DETAILS'!Q34+'SPEC REPORT DETAILS'!Q47</f>
        <v>-5684</v>
      </c>
      <c r="K33" s="108" t="n">
        <f aca="false">'SPEC REPORT DETAILS'!R10+'SPEC REPORT DETAILS'!R22+'SPEC REPORT DETAILS'!R34+'SPEC REPORT DETAILS'!R47</f>
        <v>-5488</v>
      </c>
      <c r="L33" s="108" t="n">
        <f aca="false">'SPEC REPORT DETAILS'!S10+'SPEC REPORT DETAILS'!S22+'SPEC REPORT DETAILS'!S34+'SPEC REPORT DETAILS'!S47</f>
        <v>-5658</v>
      </c>
      <c r="M33" s="108" t="n">
        <f aca="false">'SPEC REPORT DETAILS'!T10+'SPEC REPORT DETAILS'!T22+'SPEC REPORT DETAILS'!T34+'SPEC REPORT DETAILS'!T47</f>
        <v>0</v>
      </c>
      <c r="N33" s="108" t="n">
        <f aca="false">'SPEC REPORT DETAILS'!U10+'SPEC REPORT DETAILS'!U22+'SPEC REPORT DETAILS'!U34+'SPEC REPORT DETAILS'!U47</f>
        <v>0</v>
      </c>
      <c r="O33" s="140"/>
      <c r="AF33" s="132"/>
      <c r="AG33" s="132"/>
      <c r="AH33" s="132"/>
      <c r="AI33" s="132"/>
      <c r="AJ33" s="132"/>
      <c r="AK33" s="132"/>
    </row>
    <row r="34" customFormat="false" ht="9" hidden="false" customHeight="false" outlineLevel="0" collapsed="false">
      <c r="A34" s="108" t="s">
        <v>96</v>
      </c>
      <c r="C34" s="119" t="n">
        <f aca="false">'SPEC REPORT DETAILS'!J11+'SPEC REPORT DETAILS'!J23+'SPEC REPORT DETAILS'!J35+'SPEC REPORT DETAILS'!J47</f>
        <v>0</v>
      </c>
      <c r="D34" s="119" t="n">
        <f aca="false">'SPEC REPORT DETAILS'!K11+'SPEC REPORT DETAILS'!K23+'SPEC REPORT DETAILS'!K35+'SPEC REPORT DETAILS'!K47</f>
        <v>0</v>
      </c>
      <c r="E34" s="119" t="n">
        <f aca="false">'SPEC REPORT DETAILS'!L11+'SPEC REPORT DETAILS'!L23+'SPEC REPORT DETAILS'!L35+'SPEC REPORT DETAILS'!L47</f>
        <v>0</v>
      </c>
      <c r="F34" s="119" t="n">
        <f aca="false">'SPEC REPORT DETAILS'!M11+'SPEC REPORT DETAILS'!M23+'SPEC REPORT DETAILS'!M35+'SPEC REPORT DETAILS'!M47</f>
        <v>0</v>
      </c>
      <c r="G34" s="119" t="n">
        <f aca="false">'SPEC REPORT DETAILS'!N11+'SPEC REPORT DETAILS'!N23+'SPEC REPORT DETAILS'!N35+'SPEC REPORT DETAILS'!N47</f>
        <v>0</v>
      </c>
      <c r="H34" s="119" t="n">
        <f aca="false">'SPEC REPORT DETAILS'!O11+'SPEC REPORT DETAILS'!O23+'SPEC REPORT DETAILS'!O35+'SPEC REPORT DETAILS'!O47</f>
        <v>0</v>
      </c>
      <c r="I34" s="119" t="n">
        <f aca="false">'SPEC REPORT DETAILS'!P11+'SPEC REPORT DETAILS'!P23+'SPEC REPORT DETAILS'!P35+'SPEC REPORT DETAILS'!P47</f>
        <v>0</v>
      </c>
      <c r="J34" s="119" t="n">
        <f aca="false">'SPEC REPORT DETAILS'!Q11+'SPEC REPORT DETAILS'!Q23+'SPEC REPORT DETAILS'!Q35+'SPEC REPORT DETAILS'!Q47</f>
        <v>0</v>
      </c>
      <c r="K34" s="119" t="n">
        <f aca="false">'SPEC REPORT DETAILS'!R11+'SPEC REPORT DETAILS'!R23+'SPEC REPORT DETAILS'!R35+'SPEC REPORT DETAILS'!R47</f>
        <v>0</v>
      </c>
      <c r="L34" s="119" t="n">
        <f aca="false">'SPEC REPORT DETAILS'!S11+'SPEC REPORT DETAILS'!S23+'SPEC REPORT DETAILS'!S35+'SPEC REPORT DETAILS'!S47</f>
        <v>0</v>
      </c>
      <c r="M34" s="119" t="n">
        <f aca="false">'SPEC REPORT DETAILS'!T11+'SPEC REPORT DETAILS'!T23+'SPEC REPORT DETAILS'!T35+'SPEC REPORT DETAILS'!T47</f>
        <v>0</v>
      </c>
      <c r="N34" s="119" t="n">
        <f aca="false">'SPEC REPORT DETAILS'!U11+'SPEC REPORT DETAILS'!U23+'SPEC REPORT DETAILS'!U35+'SPEC REPORT DETAILS'!U47</f>
        <v>0</v>
      </c>
      <c r="O34" s="140"/>
    </row>
    <row r="35" customFormat="false" ht="9" hidden="false" customHeight="false" outlineLevel="0" collapsed="false">
      <c r="A35" s="108" t="s">
        <v>97</v>
      </c>
      <c r="B35" s="141"/>
      <c r="C35" s="108" t="n">
        <f aca="false">'SPEC BASIS'!C17</f>
        <v>-15804</v>
      </c>
      <c r="D35" s="108" t="n">
        <f aca="false">'SPEC BASIS'!D17</f>
        <v>-14234</v>
      </c>
      <c r="E35" s="108" t="n">
        <f aca="false">'SPEC BASIS'!E17</f>
        <v>-15720</v>
      </c>
      <c r="F35" s="108" t="n">
        <f aca="false">'SPEC BASIS'!F17</f>
        <v>11898</v>
      </c>
      <c r="G35" s="108" t="n">
        <f aca="false">'SPEC BASIS'!G17</f>
        <v>12289</v>
      </c>
      <c r="H35" s="108" t="n">
        <f aca="false">'SPEC BASIS'!H17</f>
        <v>11866</v>
      </c>
      <c r="I35" s="108" t="n">
        <f aca="false">'SPEC BASIS'!I17</f>
        <v>12234</v>
      </c>
      <c r="J35" s="108" t="n">
        <f aca="false">'SPEC BASIS'!J17</f>
        <v>12206</v>
      </c>
      <c r="K35" s="108" t="n">
        <f aca="false">'SPEC BASIS'!K17</f>
        <v>11784</v>
      </c>
      <c r="L35" s="108" t="n">
        <f aca="false">'SPEC BASIS'!L17</f>
        <v>12149</v>
      </c>
      <c r="M35" s="108" t="n">
        <f aca="false">'SPEC BASIS'!M17</f>
        <v>0</v>
      </c>
      <c r="N35" s="108" t="n">
        <f aca="false">'SPEC BASIS'!N17</f>
        <v>0</v>
      </c>
    </row>
    <row r="36" customFormat="false" ht="9" hidden="false" customHeight="false" outlineLevel="0" collapsed="false">
      <c r="A36" s="130" t="s">
        <v>98</v>
      </c>
      <c r="B36" s="142"/>
      <c r="C36" s="131" t="n">
        <f aca="false">SUM(C33:C35)</f>
        <v>145895</v>
      </c>
      <c r="D36" s="131" t="n">
        <f aca="false">SUM(D33:D35)</f>
        <v>131396</v>
      </c>
      <c r="E36" s="131" t="n">
        <f aca="false">SUM(E33:E35)</f>
        <v>145121</v>
      </c>
      <c r="F36" s="131" t="n">
        <f aca="false">SUM(F33:F35)</f>
        <v>6357</v>
      </c>
      <c r="G36" s="131" t="n">
        <f aca="false">SUM(G33:G35)</f>
        <v>6565</v>
      </c>
      <c r="H36" s="131" t="n">
        <f aca="false">SUM(H33:H35)</f>
        <v>6341</v>
      </c>
      <c r="I36" s="131" t="n">
        <f aca="false">SUM(I33:I35)</f>
        <v>6536</v>
      </c>
      <c r="J36" s="131" t="n">
        <f aca="false">SUM(J33:J35)</f>
        <v>6522</v>
      </c>
      <c r="K36" s="131" t="n">
        <f aca="false">SUM(K33:K35)</f>
        <v>6296</v>
      </c>
      <c r="L36" s="131" t="n">
        <f aca="false">SUM(L33:L35)</f>
        <v>6491</v>
      </c>
      <c r="M36" s="131" t="n">
        <f aca="false">SUM(M33:M35)</f>
        <v>0</v>
      </c>
      <c r="N36" s="131" t="n">
        <f aca="false">SUM(N33:N35)</f>
        <v>0</v>
      </c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06" t="s">
        <v>76</v>
      </c>
      <c r="C37" s="143" t="n">
        <f aca="false">'SPEC BASIS'!C18+'SPEC SUM FIXED INPUT PG'!C28</f>
        <v>145880</v>
      </c>
      <c r="D37" s="143" t="n">
        <f aca="false">'SPEC BASIS'!D18+'SPEC SUM FIXED INPUT PG'!D28</f>
        <v>131385</v>
      </c>
      <c r="E37" s="143" t="n">
        <f aca="false">'SPEC BASIS'!E18+'SPEC SUM FIXED INPUT PG'!E28</f>
        <v>145108</v>
      </c>
      <c r="F37" s="143" t="n">
        <f aca="false">'SPEC BASIS'!F18+'SPEC SUM FIXED INPUT PG'!F28</f>
        <v>6356</v>
      </c>
      <c r="G37" s="143" t="n">
        <f aca="false">'SPEC BASIS'!G18+'SPEC SUM FIXED INPUT PG'!G28</f>
        <v>6565</v>
      </c>
      <c r="H37" s="143" t="n">
        <f aca="false">'SPEC BASIS'!H18+'SPEC SUM FIXED INPUT PG'!H28</f>
        <v>6339</v>
      </c>
      <c r="I37" s="143" t="n">
        <f aca="false">'SPEC BASIS'!I18+'SPEC SUM FIXED INPUT PG'!I28</f>
        <v>6536</v>
      </c>
      <c r="J37" s="143" t="n">
        <f aca="false">'SPEC BASIS'!J18+'SPEC SUM FIXED INPUT PG'!J28</f>
        <v>6521</v>
      </c>
      <c r="K37" s="143" t="n">
        <f aca="false">'SPEC BASIS'!K18+'SPEC SUM FIXED INPUT PG'!K28</f>
        <v>6295</v>
      </c>
      <c r="L37" s="143" t="n">
        <f aca="false">'SPEC BASIS'!L18+'SPEC SUM FIXED INPUT PG'!L28</f>
        <v>6490</v>
      </c>
      <c r="M37" s="143" t="n">
        <f aca="false">'SPEC BASIS'!M18+'SPEC SUM FIXED INPUT PG'!M28</f>
        <v>0</v>
      </c>
      <c r="N37" s="143" t="n">
        <f aca="false">'SPEC BASIS'!N18+'SPEC SUM FIXED INPUT PG'!N28</f>
        <v>0</v>
      </c>
    </row>
    <row r="38" customFormat="false" ht="9" hidden="false" customHeight="false" outlineLevel="0" collapsed="false">
      <c r="A38" s="74" t="s">
        <v>77</v>
      </c>
      <c r="C38" s="108" t="n">
        <f aca="false">C36-C37</f>
        <v>15</v>
      </c>
      <c r="D38" s="108" t="n">
        <f aca="false">D36-D37</f>
        <v>11</v>
      </c>
      <c r="E38" s="108" t="n">
        <f aca="false">E36-E37</f>
        <v>13</v>
      </c>
      <c r="F38" s="108" t="n">
        <f aca="false">F36-F37</f>
        <v>1</v>
      </c>
      <c r="G38" s="108" t="n">
        <f aca="false">G36-G37</f>
        <v>0</v>
      </c>
      <c r="H38" s="108" t="n">
        <f aca="false">H36-H37</f>
        <v>2</v>
      </c>
      <c r="I38" s="108" t="n">
        <f aca="false">I36-I37</f>
        <v>0</v>
      </c>
      <c r="J38" s="108" t="n">
        <f aca="false">J36-J37</f>
        <v>1</v>
      </c>
      <c r="K38" s="108" t="n">
        <f aca="false">K36-K37</f>
        <v>1</v>
      </c>
      <c r="L38" s="108" t="n">
        <f aca="false">L36-L37</f>
        <v>1</v>
      </c>
      <c r="M38" s="108" t="n">
        <f aca="false">M36-M37</f>
        <v>0</v>
      </c>
      <c r="N38" s="108" t="n">
        <f aca="false">N36-N37</f>
        <v>0</v>
      </c>
    </row>
    <row r="40" customFormat="false" ht="9" hidden="false" customHeight="false" outlineLevel="0" collapsed="false">
      <c r="A40" s="106" t="s">
        <v>92</v>
      </c>
      <c r="C40" s="129" t="n">
        <v>37622</v>
      </c>
      <c r="D40" s="129" t="n">
        <v>37653</v>
      </c>
      <c r="E40" s="129" t="n">
        <v>37681</v>
      </c>
      <c r="F40" s="129" t="n">
        <v>37712</v>
      </c>
      <c r="G40" s="129" t="n">
        <v>37742</v>
      </c>
      <c r="H40" s="129" t="n">
        <v>37773</v>
      </c>
      <c r="I40" s="129" t="n">
        <v>37803</v>
      </c>
      <c r="J40" s="129" t="n">
        <v>37834</v>
      </c>
      <c r="K40" s="129" t="n">
        <v>37865</v>
      </c>
      <c r="L40" s="129" t="n">
        <v>37895</v>
      </c>
      <c r="M40" s="129" t="n">
        <v>37926</v>
      </c>
      <c r="N40" s="129" t="n">
        <v>37956</v>
      </c>
      <c r="O40" s="129" t="s">
        <v>87</v>
      </c>
    </row>
    <row r="41" customFormat="false" ht="9" hidden="false" customHeight="false" outlineLevel="0" collapsed="false"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O41" s="144"/>
    </row>
    <row r="42" customFormat="false" ht="9" hidden="false" customHeight="false" outlineLevel="0" collapsed="false">
      <c r="A42" s="130" t="s">
        <v>93</v>
      </c>
      <c r="B42" s="135"/>
      <c r="C42" s="135" t="n">
        <f aca="false">'SPEC REPORT DETAILS'!V8+'SPEC REPORT DETAILS'!V20+'SPEC REPORT DETAILS'!V32+'SPEC REPORT DETAILS'!V44</f>
        <v>0</v>
      </c>
      <c r="D42" s="135" t="n">
        <f aca="false">'SPEC REPORT DETAILS'!W8+'SPEC REPORT DETAILS'!W20+'SPEC REPORT DETAILS'!W32+'SPEC REPORT DETAILS'!W44</f>
        <v>0</v>
      </c>
      <c r="E42" s="135" t="n">
        <f aca="false">'SPEC REPORT DETAILS'!X8+'SPEC REPORT DETAILS'!X20+'SPEC REPORT DETAILS'!X32+'SPEC REPORT DETAILS'!X44</f>
        <v>0</v>
      </c>
      <c r="F42" s="135" t="n">
        <f aca="false">'SPEC REPORT DETAILS'!Y8+'SPEC REPORT DETAILS'!Y20+'SPEC REPORT DETAILS'!Y32+'SPEC REPORT DETAILS'!Y44</f>
        <v>0</v>
      </c>
      <c r="G42" s="135" t="n">
        <f aca="false">'SPEC REPORT DETAILS'!Z8+'SPEC REPORT DETAILS'!Z20+'SPEC REPORT DETAILS'!Z32+'SPEC REPORT DETAILS'!Z44</f>
        <v>0</v>
      </c>
      <c r="H42" s="135" t="n">
        <f aca="false">'SPEC REPORT DETAILS'!AA8+'SPEC REPORT DETAILS'!AA20+'SPEC REPORT DETAILS'!AA32+'SPEC REPORT DETAILS'!AA44</f>
        <v>0</v>
      </c>
      <c r="I42" s="135" t="n">
        <f aca="false">'SPEC REPORT DETAILS'!AB8+'SPEC REPORT DETAILS'!AB20+'SPEC REPORT DETAILS'!AB32+'SPEC REPORT DETAILS'!AB44</f>
        <v>0</v>
      </c>
      <c r="J42" s="135" t="n">
        <f aca="false">'SPEC REPORT DETAILS'!AC8+'SPEC REPORT DETAILS'!AC20+'SPEC REPORT DETAILS'!AC32+'SPEC REPORT DETAILS'!AC44</f>
        <v>0</v>
      </c>
      <c r="K42" s="135" t="n">
        <f aca="false">'SPEC REPORT DETAILS'!AD8+'SPEC REPORT DETAILS'!AD20+'SPEC REPORT DETAILS'!AD32+'SPEC REPORT DETAILS'!AD44</f>
        <v>0</v>
      </c>
      <c r="L42" s="135" t="n">
        <f aca="false">'SPEC REPORT DETAILS'!AE8+'SPEC REPORT DETAILS'!AE20+'SPEC REPORT DETAILS'!AE32+'SPEC REPORT DETAILS'!AE44</f>
        <v>0</v>
      </c>
      <c r="M42" s="135" t="n">
        <f aca="false">'SPEC REPORT DETAILS'!AF8+'SPEC REPORT DETAILS'!AF20+'SPEC REPORT DETAILS'!AF32+'SPEC REPORT DETAILS'!AF44</f>
        <v>0</v>
      </c>
      <c r="N42" s="135" t="n">
        <f aca="false">'SPEC REPORT DETAILS'!AG8+'SPEC REPORT DETAILS'!AG20+'SPEC REPORT DETAILS'!AG32+'SPEC REPORT DETAILS'!AG44</f>
        <v>0</v>
      </c>
      <c r="O42" s="136"/>
    </row>
    <row r="43" customFormat="false" ht="9" hidden="false" customHeight="false" outlineLevel="0" collapsed="false">
      <c r="A43" s="137" t="s">
        <v>94</v>
      </c>
      <c r="B43" s="136"/>
      <c r="C43" s="145" t="n">
        <f aca="false">'SPEC SUM FIXED INPUT PG'!O21</f>
        <v>0</v>
      </c>
      <c r="D43" s="145" t="n">
        <f aca="false">'SPEC SUM FIXED INPUT PG'!P21</f>
        <v>0</v>
      </c>
      <c r="E43" s="145" t="n">
        <f aca="false">'SPEC SUM FIXED INPUT PG'!Q21</f>
        <v>0</v>
      </c>
      <c r="F43" s="145" t="n">
        <f aca="false">'SPEC SUM FIXED INPUT PG'!R21</f>
        <v>0</v>
      </c>
      <c r="G43" s="145" t="n">
        <f aca="false">'SPEC SUM FIXED INPUT PG'!S21</f>
        <v>0</v>
      </c>
      <c r="H43" s="145" t="n">
        <f aca="false">'SPEC SUM FIXED INPUT PG'!T21</f>
        <v>0</v>
      </c>
      <c r="I43" s="145" t="n">
        <f aca="false">'SPEC SUM FIXED INPUT PG'!U21</f>
        <v>0</v>
      </c>
      <c r="J43" s="145" t="n">
        <f aca="false">'SPEC SUM FIXED INPUT PG'!V21</f>
        <v>0</v>
      </c>
      <c r="K43" s="145" t="n">
        <f aca="false">'SPEC SUM FIXED INPUT PG'!W21</f>
        <v>0</v>
      </c>
      <c r="L43" s="145" t="n">
        <f aca="false">'SPEC SUM FIXED INPUT PG'!X21</f>
        <v>0</v>
      </c>
      <c r="M43" s="145" t="n">
        <f aca="false">'SPEC SUM FIXED INPUT PG'!Y21</f>
        <v>0</v>
      </c>
      <c r="N43" s="145" t="n">
        <f aca="false">'SPEC SUM FIXED INPUT PG'!Z21</f>
        <v>0</v>
      </c>
      <c r="O43" s="139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</row>
    <row r="44" customFormat="false" ht="9" hidden="false" customHeight="false" outlineLevel="0" collapsed="false">
      <c r="A44" s="74" t="s">
        <v>77</v>
      </c>
      <c r="B44" s="136"/>
      <c r="C44" s="139" t="n">
        <f aca="false">C42-C43</f>
        <v>0</v>
      </c>
      <c r="D44" s="139" t="n">
        <f aca="false">D42-D43</f>
        <v>0</v>
      </c>
      <c r="E44" s="139" t="n">
        <f aca="false">E42-E43</f>
        <v>0</v>
      </c>
      <c r="F44" s="139" t="n">
        <f aca="false">F42-F43</f>
        <v>0</v>
      </c>
      <c r="G44" s="139" t="n">
        <f aca="false">G42-G43</f>
        <v>0</v>
      </c>
      <c r="H44" s="139" t="n">
        <f aca="false">H42-H43</f>
        <v>0</v>
      </c>
      <c r="I44" s="139" t="n">
        <f aca="false">I42-I43</f>
        <v>0</v>
      </c>
      <c r="J44" s="139" t="n">
        <f aca="false">J42-J43</f>
        <v>0</v>
      </c>
      <c r="K44" s="139" t="n">
        <f aca="false">K42-K43</f>
        <v>0</v>
      </c>
      <c r="L44" s="139" t="n">
        <f aca="false">L42-L43</f>
        <v>0</v>
      </c>
      <c r="M44" s="139" t="n">
        <f aca="false">M42-M43</f>
        <v>0</v>
      </c>
      <c r="N44" s="139" t="n">
        <f aca="false">N42-N43</f>
        <v>0</v>
      </c>
      <c r="O44" s="139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9" hidden="false" customHeight="false" outlineLevel="0" collapsed="false"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O45" s="144"/>
    </row>
    <row r="46" customFormat="false" ht="9" hidden="false" customHeight="false" outlineLevel="0" collapsed="false">
      <c r="A46" s="109" t="s">
        <v>73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O46" s="144"/>
    </row>
    <row r="47" customFormat="false" ht="9" hidden="false" customHeight="false" outlineLevel="0" collapsed="false">
      <c r="A47" s="108" t="s">
        <v>95</v>
      </c>
      <c r="C47" s="108" t="n">
        <f aca="false">'SPEC REPORT DETAILS'!V10+'SPEC REPORT DETAILS'!V22+'SPEC REPORT DETAILS'!V34+'SPEC REPORT DETAILS'!V47</f>
        <v>0</v>
      </c>
      <c r="D47" s="108" t="n">
        <f aca="false">'SPEC REPORT DETAILS'!W10+'SPEC REPORT DETAILS'!W22+'SPEC REPORT DETAILS'!W34+'SPEC REPORT DETAILS'!W47</f>
        <v>0</v>
      </c>
      <c r="E47" s="108" t="n">
        <f aca="false">'SPEC REPORT DETAILS'!X10+'SPEC REPORT DETAILS'!X22+'SPEC REPORT DETAILS'!X34+'SPEC REPORT DETAILS'!X47</f>
        <v>0</v>
      </c>
      <c r="F47" s="108" t="n">
        <f aca="false">'SPEC REPORT DETAILS'!Y10+'SPEC REPORT DETAILS'!Y22+'SPEC REPORT DETAILS'!Y34+'SPEC REPORT DETAILS'!Y47</f>
        <v>0</v>
      </c>
      <c r="G47" s="108" t="n">
        <f aca="false">'SPEC REPORT DETAILS'!Z10+'SPEC REPORT DETAILS'!Z22+'SPEC REPORT DETAILS'!Z34+'SPEC REPORT DETAILS'!Z47</f>
        <v>0</v>
      </c>
      <c r="H47" s="108" t="n">
        <f aca="false">'SPEC REPORT DETAILS'!AA10+'SPEC REPORT DETAILS'!AA22+'SPEC REPORT DETAILS'!AA34+'SPEC REPORT DETAILS'!AA47</f>
        <v>0</v>
      </c>
      <c r="I47" s="108" t="n">
        <f aca="false">'SPEC REPORT DETAILS'!AB10+'SPEC REPORT DETAILS'!AB22+'SPEC REPORT DETAILS'!AB34+'SPEC REPORT DETAILS'!AB47</f>
        <v>0</v>
      </c>
      <c r="J47" s="108" t="n">
        <f aca="false">'SPEC REPORT DETAILS'!AC10+'SPEC REPORT DETAILS'!AC22+'SPEC REPORT DETAILS'!AC34+'SPEC REPORT DETAILS'!AC47</f>
        <v>0</v>
      </c>
      <c r="K47" s="108" t="n">
        <f aca="false">'SPEC REPORT DETAILS'!AD10+'SPEC REPORT DETAILS'!AD22+'SPEC REPORT DETAILS'!AD34+'SPEC REPORT DETAILS'!AD47</f>
        <v>0</v>
      </c>
      <c r="L47" s="108" t="n">
        <f aca="false">'SPEC REPORT DETAILS'!AE10+'SPEC REPORT DETAILS'!AE22+'SPEC REPORT DETAILS'!AE34+'SPEC REPORT DETAILS'!AE47</f>
        <v>0</v>
      </c>
      <c r="M47" s="108" t="n">
        <f aca="false">'SPEC REPORT DETAILS'!AF10+'SPEC REPORT DETAILS'!AF22+'SPEC REPORT DETAILS'!AF34+'SPEC REPORT DETAILS'!AF47</f>
        <v>0</v>
      </c>
      <c r="N47" s="108" t="n">
        <f aca="false">'SPEC REPORT DETAILS'!AG10+'SPEC REPORT DETAILS'!AG22+'SPEC REPORT DETAILS'!AG34+'SPEC REPORT DETAILS'!AG47</f>
        <v>0</v>
      </c>
      <c r="O47" s="119" t="n">
        <f aca="false">SUM(C33:N33)+SUM(C47:N47)</f>
        <v>428852</v>
      </c>
    </row>
    <row r="48" customFormat="false" ht="11.25" hidden="false" customHeight="true" outlineLevel="0" collapsed="false">
      <c r="A48" s="108" t="s">
        <v>96</v>
      </c>
      <c r="C48" s="108" t="n">
        <f aca="false">'SPEC REPORT DETAILS'!V11+'SPEC REPORT DETAILS'!V23+'SPEC REPORT DETAILS'!V35+'SPEC REPORT DETAILS'!V47</f>
        <v>0</v>
      </c>
      <c r="D48" s="108" t="n">
        <f aca="false">'SPEC REPORT DETAILS'!W11+'SPEC REPORT DETAILS'!W23+'SPEC REPORT DETAILS'!W35+'SPEC REPORT DETAILS'!W47</f>
        <v>0</v>
      </c>
      <c r="E48" s="108" t="n">
        <f aca="false">'SPEC REPORT DETAILS'!X11+'SPEC REPORT DETAILS'!X23+'SPEC REPORT DETAILS'!X35+'SPEC REPORT DETAILS'!X47</f>
        <v>0</v>
      </c>
      <c r="F48" s="108" t="n">
        <f aca="false">'SPEC REPORT DETAILS'!Y11+'SPEC REPORT DETAILS'!Y23+'SPEC REPORT DETAILS'!Y35+'SPEC REPORT DETAILS'!Y47</f>
        <v>0</v>
      </c>
      <c r="G48" s="108" t="n">
        <f aca="false">'SPEC REPORT DETAILS'!Z11+'SPEC REPORT DETAILS'!Z23+'SPEC REPORT DETAILS'!Z35+'SPEC REPORT DETAILS'!Z47</f>
        <v>0</v>
      </c>
      <c r="H48" s="108" t="n">
        <f aca="false">'SPEC REPORT DETAILS'!AA11+'SPEC REPORT DETAILS'!AA23+'SPEC REPORT DETAILS'!AA35+'SPEC REPORT DETAILS'!AA47</f>
        <v>0</v>
      </c>
      <c r="I48" s="108" t="n">
        <f aca="false">'SPEC REPORT DETAILS'!AB11+'SPEC REPORT DETAILS'!AB23+'SPEC REPORT DETAILS'!AB35+'SPEC REPORT DETAILS'!AB47</f>
        <v>0</v>
      </c>
      <c r="J48" s="108" t="n">
        <f aca="false">'SPEC REPORT DETAILS'!AC11+'SPEC REPORT DETAILS'!AC23+'SPEC REPORT DETAILS'!AC35+'SPEC REPORT DETAILS'!AC47</f>
        <v>0</v>
      </c>
      <c r="K48" s="108" t="n">
        <f aca="false">'SPEC REPORT DETAILS'!AD11+'SPEC REPORT DETAILS'!AD23+'SPEC REPORT DETAILS'!AD35+'SPEC REPORT DETAILS'!AD47</f>
        <v>0</v>
      </c>
      <c r="L48" s="108" t="n">
        <f aca="false">'SPEC REPORT DETAILS'!AE11+'SPEC REPORT DETAILS'!AE23+'SPEC REPORT DETAILS'!AE35+'SPEC REPORT DETAILS'!AE47</f>
        <v>0</v>
      </c>
      <c r="M48" s="108" t="n">
        <f aca="false">'SPEC REPORT DETAILS'!AF11+'SPEC REPORT DETAILS'!AF23+'SPEC REPORT DETAILS'!AF35+'SPEC REPORT DETAILS'!AF47</f>
        <v>0</v>
      </c>
      <c r="N48" s="108" t="n">
        <f aca="false">'SPEC REPORT DETAILS'!AG11+'SPEC REPORT DETAILS'!AG23+'SPEC REPORT DETAILS'!AG35+'SPEC REPORT DETAILS'!AG47</f>
        <v>0</v>
      </c>
      <c r="O48" s="119" t="n">
        <f aca="false">SUM(C34:N34)+SUM(C48:N48)</f>
        <v>0</v>
      </c>
    </row>
    <row r="49" customFormat="false" ht="9" hidden="false" customHeight="false" outlineLevel="0" collapsed="false">
      <c r="A49" s="108" t="s">
        <v>97</v>
      </c>
      <c r="C49" s="108" t="n">
        <f aca="false">'SPEC BASIS'!O17</f>
        <v>0</v>
      </c>
      <c r="D49" s="108" t="n">
        <f aca="false">'SPEC BASIS'!P17</f>
        <v>0</v>
      </c>
      <c r="E49" s="108" t="n">
        <f aca="false">'SPEC BASIS'!Q17</f>
        <v>0</v>
      </c>
      <c r="F49" s="108" t="n">
        <f aca="false">'SPEC BASIS'!R17</f>
        <v>0</v>
      </c>
      <c r="G49" s="108" t="n">
        <f aca="false">'SPEC BASIS'!S17</f>
        <v>0</v>
      </c>
      <c r="H49" s="108" t="n">
        <f aca="false">'SPEC BASIS'!T17</f>
        <v>0</v>
      </c>
      <c r="I49" s="108" t="n">
        <f aca="false">'SPEC BASIS'!U17</f>
        <v>0</v>
      </c>
      <c r="J49" s="108" t="n">
        <f aca="false">'SPEC BASIS'!V17</f>
        <v>0</v>
      </c>
      <c r="K49" s="108" t="n">
        <f aca="false">'SPEC BASIS'!W17</f>
        <v>0</v>
      </c>
      <c r="L49" s="108" t="n">
        <f aca="false">'SPEC BASIS'!X17</f>
        <v>0</v>
      </c>
      <c r="M49" s="108" t="n">
        <f aca="false">'SPEC BASIS'!Y17</f>
        <v>0</v>
      </c>
      <c r="N49" s="108" t="n">
        <f aca="false">'SPEC BASIS'!Z17</f>
        <v>0</v>
      </c>
      <c r="O49" s="119" t="n">
        <f aca="false">SUM(C35:N35)+SUM(C49:N49)</f>
        <v>38668</v>
      </c>
    </row>
    <row r="50" customFormat="false" ht="9" hidden="false" customHeight="false" outlineLevel="0" collapsed="false">
      <c r="A50" s="130" t="s">
        <v>98</v>
      </c>
      <c r="B50" s="131"/>
      <c r="C50" s="146" t="n">
        <f aca="false">SUM(C47:C49)</f>
        <v>0</v>
      </c>
      <c r="D50" s="146" t="n">
        <f aca="false">SUM(D47:D49)</f>
        <v>0</v>
      </c>
      <c r="E50" s="146" t="n">
        <f aca="false">SUM(E47:E49)</f>
        <v>0</v>
      </c>
      <c r="F50" s="146" t="n">
        <f aca="false">SUM(F47:F49)</f>
        <v>0</v>
      </c>
      <c r="G50" s="146" t="n">
        <f aca="false">SUM(G47:G49)</f>
        <v>0</v>
      </c>
      <c r="H50" s="146" t="n">
        <f aca="false">SUM(H47:H49)</f>
        <v>0</v>
      </c>
      <c r="I50" s="146" t="n">
        <f aca="false">SUM(I47:I49)</f>
        <v>0</v>
      </c>
      <c r="J50" s="146" t="n">
        <f aca="false">SUM(J47:J49)</f>
        <v>0</v>
      </c>
      <c r="K50" s="146" t="n">
        <f aca="false">SUM(K47:K49)</f>
        <v>0</v>
      </c>
      <c r="L50" s="146" t="n">
        <f aca="false">SUM(L47:L49)</f>
        <v>0</v>
      </c>
      <c r="M50" s="146" t="n">
        <f aca="false">SUM(M47:M49)</f>
        <v>0</v>
      </c>
      <c r="N50" s="146" t="n">
        <f aca="false">SUM(N47:N49)</f>
        <v>0</v>
      </c>
      <c r="O50" s="146" t="n">
        <f aca="false">SUM(C36:N36)+SUM(C50:N50)</f>
        <v>467520</v>
      </c>
    </row>
    <row r="51" customFormat="false" ht="9" hidden="false" customHeight="false" outlineLevel="0" collapsed="false">
      <c r="A51" s="106" t="s">
        <v>76</v>
      </c>
      <c r="C51" s="143" t="n">
        <f aca="false">'SPEC BASIS'!O18+'SPEC SUM FIXED INPUT PG'!O28</f>
        <v>0</v>
      </c>
      <c r="D51" s="143" t="n">
        <f aca="false">'SPEC BASIS'!P18+'SPEC SUM FIXED INPUT PG'!P28</f>
        <v>0</v>
      </c>
      <c r="E51" s="143" t="n">
        <f aca="false">'SPEC BASIS'!Q18+'SPEC SUM FIXED INPUT PG'!Q28</f>
        <v>0</v>
      </c>
      <c r="F51" s="143" t="n">
        <f aca="false">'SPEC BASIS'!R18+'SPEC SUM FIXED INPUT PG'!R28</f>
        <v>0</v>
      </c>
      <c r="G51" s="143" t="n">
        <f aca="false">'SPEC BASIS'!S18+'SPEC SUM FIXED INPUT PG'!S28</f>
        <v>0</v>
      </c>
      <c r="H51" s="143" t="n">
        <f aca="false">'SPEC BASIS'!T18+'SPEC SUM FIXED INPUT PG'!T28</f>
        <v>0</v>
      </c>
      <c r="I51" s="143" t="n">
        <f aca="false">'SPEC BASIS'!U18+'SPEC SUM FIXED INPUT PG'!U28</f>
        <v>0</v>
      </c>
      <c r="J51" s="143" t="n">
        <f aca="false">'SPEC BASIS'!V18+'SPEC SUM FIXED INPUT PG'!V28</f>
        <v>0</v>
      </c>
      <c r="K51" s="143" t="n">
        <f aca="false">'SPEC BASIS'!W18+'SPEC SUM FIXED INPUT PG'!W28</f>
        <v>0</v>
      </c>
      <c r="L51" s="143" t="n">
        <f aca="false">'SPEC BASIS'!X18+'SPEC SUM FIXED INPUT PG'!X28</f>
        <v>0</v>
      </c>
      <c r="M51" s="143" t="n">
        <f aca="false">'SPEC BASIS'!Y18+'SPEC SUM FIXED INPUT PG'!Y28</f>
        <v>0</v>
      </c>
      <c r="N51" s="143" t="n">
        <f aca="false">'SPEC BASIS'!Z18+'SPEC SUM FIXED INPUT PG'!Z28</f>
        <v>0</v>
      </c>
      <c r="O51" s="143" t="n">
        <f aca="false">SUM(C51:N51)+SUM(C37:N37)</f>
        <v>467475</v>
      </c>
      <c r="P51" s="119"/>
      <c r="Q51" s="119"/>
      <c r="R51" s="119"/>
      <c r="S51" s="119"/>
      <c r="T51" s="119"/>
      <c r="U51" s="147"/>
    </row>
    <row r="52" customFormat="false" ht="9" hidden="false" customHeight="false" outlineLevel="0" collapsed="false">
      <c r="A52" s="74" t="s">
        <v>77</v>
      </c>
      <c r="C52" s="108" t="n">
        <f aca="false">C50-C51</f>
        <v>0</v>
      </c>
      <c r="D52" s="108" t="n">
        <f aca="false">D50-D51</f>
        <v>0</v>
      </c>
      <c r="E52" s="108" t="n">
        <f aca="false">E50-E51</f>
        <v>0</v>
      </c>
      <c r="F52" s="108" t="n">
        <f aca="false">F50-F51</f>
        <v>0</v>
      </c>
      <c r="G52" s="108" t="n">
        <f aca="false">G50-G51</f>
        <v>0</v>
      </c>
      <c r="H52" s="108" t="n">
        <f aca="false">H50-H51</f>
        <v>0</v>
      </c>
      <c r="I52" s="108" t="n">
        <f aca="false">I50-I51</f>
        <v>0</v>
      </c>
      <c r="J52" s="108" t="n">
        <f aca="false">J50-J51</f>
        <v>0</v>
      </c>
      <c r="K52" s="108" t="n">
        <f aca="false">K50-K51</f>
        <v>0</v>
      </c>
      <c r="L52" s="108" t="n">
        <f aca="false">L50-L51</f>
        <v>0</v>
      </c>
      <c r="M52" s="108" t="n">
        <f aca="false">M50-M51</f>
        <v>0</v>
      </c>
      <c r="N52" s="108" t="n">
        <f aca="false">N50-N51</f>
        <v>0</v>
      </c>
      <c r="O52" s="108" t="n">
        <f aca="false">O50-O51</f>
        <v>45</v>
      </c>
    </row>
    <row r="69" customFormat="false" ht="9" hidden="false" customHeight="false" outlineLevel="0" collapsed="false"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</row>
    <row r="70" customFormat="false" ht="9" hidden="false" customHeight="false" outlineLevel="0" collapsed="false"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</row>
    <row r="71" customFormat="false" ht="9" hidden="false" customHeight="false" outlineLevel="0" collapsed="false"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</row>
    <row r="72" customFormat="false" ht="9" hidden="false" customHeight="false" outlineLevel="0" collapsed="false"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</row>
    <row r="73" customFormat="false" ht="9" hidden="false" customHeight="false" outlineLevel="0" collapsed="false"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</row>
    <row r="74" customFormat="false" ht="9" hidden="false" customHeight="false" outlineLevel="0" collapsed="false"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</row>
    <row r="75" customFormat="false" ht="9" hidden="false" customHeight="false" outlineLevel="0" collapsed="false"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</row>
    <row r="76" customFormat="false" ht="9" hidden="false" customHeight="false" outlineLevel="0" collapsed="false"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</row>
    <row r="77" customFormat="false" ht="9" hidden="false" customHeight="false" outlineLevel="0" collapsed="false"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</row>
    <row r="78" customFormat="false" ht="9" hidden="false" customHeight="false" outlineLevel="0" collapsed="false"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</row>
    <row r="79" customFormat="false" ht="9" hidden="false" customHeight="false" outlineLevel="0" collapsed="false"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</row>
    <row r="80" customFormat="false" ht="9" hidden="false" customHeight="false" outlineLevel="0" collapsed="false"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</row>
    <row r="81" customFormat="false" ht="9" hidden="false" customHeight="false" outlineLevel="0" collapsed="false"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</row>
    <row r="82" customFormat="false" ht="9" hidden="false" customHeight="false" outlineLevel="0" collapsed="false"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</row>
    <row r="83" customFormat="false" ht="9" hidden="false" customHeight="false" outlineLevel="0" collapsed="false"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</row>
    <row r="84" customFormat="false" ht="9" hidden="false" customHeight="false" outlineLevel="0" collapsed="false"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</row>
    <row r="85" customFormat="false" ht="9" hidden="false" customHeight="false" outlineLevel="0" collapsed="false"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</row>
    <row r="86" customFormat="false" ht="9" hidden="false" customHeight="false" outlineLevel="0" collapsed="false"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</row>
    <row r="87" customFormat="false" ht="9" hidden="false" customHeight="false" outlineLevel="0" collapsed="false"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</row>
    <row r="88" customFormat="false" ht="9" hidden="false" customHeight="false" outlineLevel="0" collapsed="false"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</row>
    <row r="89" customFormat="false" ht="9" hidden="false" customHeight="false" outlineLevel="0" collapsed="false"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</row>
    <row r="90" customFormat="false" ht="9" hidden="false" customHeight="false" outlineLevel="0" collapsed="false"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</row>
    <row r="91" customFormat="false" ht="9" hidden="false" customHeight="false" outlineLevel="0" collapsed="false"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</row>
    <row r="92" customFormat="false" ht="9" hidden="false" customHeight="false" outlineLevel="0" collapsed="false"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</row>
    <row r="93" customFormat="false" ht="9" hidden="false" customHeight="false" outlineLevel="0" collapsed="false"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</row>
    <row r="94" customFormat="false" ht="9" hidden="false" customHeight="false" outlineLevel="0" collapsed="false"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</row>
    <row r="95" customFormat="false" ht="9" hidden="false" customHeight="false" outlineLevel="0" collapsed="false"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</row>
    <row r="96" customFormat="false" ht="9" hidden="false" customHeight="false" outlineLevel="0" collapsed="false"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</row>
    <row r="97" customFormat="false" ht="9" hidden="false" customHeight="false" outlineLevel="0" collapsed="false"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</row>
    <row r="98" customFormat="false" ht="9" hidden="false" customHeight="false" outlineLevel="0" collapsed="false"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</row>
    <row r="99" customFormat="false" ht="9" hidden="false" customHeight="false" outlineLevel="0" collapsed="false"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</row>
    <row r="100" customFormat="false" ht="9" hidden="false" customHeight="false" outlineLevel="0" collapsed="false"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</row>
    <row r="101" customFormat="false" ht="9" hidden="false" customHeight="false" outlineLevel="0" collapsed="false"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</row>
    <row r="102" customFormat="false" ht="9" hidden="false" customHeight="false" outlineLevel="0" collapsed="false"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</row>
    <row r="103" customFormat="false" ht="9" hidden="false" customHeight="false" outlineLevel="0" collapsed="false"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</row>
    <row r="104" customFormat="false" ht="9" hidden="false" customHeight="false" outlineLevel="0" collapsed="false"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</row>
    <row r="105" customFormat="false" ht="9" hidden="false" customHeight="false" outlineLevel="0" collapsed="false"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</row>
    <row r="106" customFormat="false" ht="9" hidden="false" customHeight="false" outlineLevel="0" collapsed="false"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</row>
    <row r="107" customFormat="false" ht="9" hidden="false" customHeight="false" outlineLevel="0" collapsed="false"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</row>
    <row r="108" customFormat="false" ht="9" hidden="false" customHeight="false" outlineLevel="0" collapsed="false"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</row>
    <row r="109" customFormat="false" ht="9" hidden="false" customHeight="false" outlineLevel="0" collapsed="false"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</row>
    <row r="110" customFormat="false" ht="9" hidden="false" customHeight="false" outlineLevel="0" collapsed="false"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</row>
    <row r="111" customFormat="false" ht="9" hidden="false" customHeight="false" outlineLevel="0" collapsed="false"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</row>
    <row r="112" customFormat="false" ht="9" hidden="false" customHeight="false" outlineLevel="0" collapsed="false"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</row>
    <row r="113" customFormat="false" ht="9" hidden="false" customHeight="false" outlineLevel="0" collapsed="false"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</row>
    <row r="114" customFormat="false" ht="9" hidden="false" customHeight="false" outlineLevel="0" collapsed="false"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</row>
    <row r="115" customFormat="false" ht="9" hidden="false" customHeight="false" outlineLevel="0" collapsed="false"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</row>
    <row r="116" customFormat="false" ht="9" hidden="false" customHeight="false" outlineLevel="0" collapsed="false"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</row>
    <row r="117" customFormat="false" ht="9" hidden="false" customHeight="false" outlineLevel="0" collapsed="false"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</row>
    <row r="118" customFormat="false" ht="9" hidden="false" customHeight="false" outlineLevel="0" collapsed="false"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</row>
    <row r="119" customFormat="false" ht="9" hidden="false" customHeight="false" outlineLevel="0" collapsed="false"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</row>
    <row r="120" customFormat="false" ht="9" hidden="false" customHeight="false" outlineLevel="0" collapsed="false"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</row>
    <row r="121" customFormat="false" ht="9" hidden="false" customHeight="false" outlineLevel="0" collapsed="false"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</row>
    <row r="122" customFormat="false" ht="9" hidden="false" customHeight="false" outlineLevel="0" collapsed="false"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</row>
    <row r="123" customFormat="false" ht="9" hidden="false" customHeight="false" outlineLevel="0" collapsed="false"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</row>
    <row r="124" customFormat="false" ht="9" hidden="false" customHeight="false" outlineLevel="0" collapsed="false"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</row>
    <row r="125" customFormat="false" ht="9" hidden="false" customHeight="false" outlineLevel="0" collapsed="false"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</row>
    <row r="126" customFormat="false" ht="9" hidden="false" customHeight="false" outlineLevel="0" collapsed="false"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</row>
    <row r="127" customFormat="false" ht="9" hidden="false" customHeight="false" outlineLevel="0" collapsed="false"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</row>
    <row r="128" customFormat="false" ht="9" hidden="false" customHeight="false" outlineLevel="0" collapsed="false"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</row>
    <row r="129" customFormat="false" ht="9" hidden="false" customHeight="false" outlineLevel="0" collapsed="false"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</row>
    <row r="130" customFormat="false" ht="9" hidden="false" customHeight="false" outlineLevel="0" collapsed="false"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</row>
    <row r="131" customFormat="false" ht="9" hidden="false" customHeight="false" outlineLevel="0" collapsed="false"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</row>
    <row r="132" customFormat="false" ht="9" hidden="false" customHeight="false" outlineLevel="0" collapsed="false"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</row>
    <row r="133" customFormat="false" ht="9" hidden="false" customHeight="false" outlineLevel="0" collapsed="false"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</row>
    <row r="134" customFormat="false" ht="9" hidden="false" customHeight="false" outlineLevel="0" collapsed="false"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</row>
    <row r="135" customFormat="false" ht="9" hidden="false" customHeight="false" outlineLevel="0" collapsed="false"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</row>
    <row r="136" customFormat="false" ht="9" hidden="false" customHeight="false" outlineLevel="0" collapsed="false"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</row>
    <row r="137" customFormat="false" ht="9" hidden="false" customHeight="false" outlineLevel="0" collapsed="false"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</row>
    <row r="138" customFormat="false" ht="9" hidden="false" customHeight="false" outlineLevel="0" collapsed="false"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</row>
    <row r="139" customFormat="false" ht="9" hidden="false" customHeight="false" outlineLevel="0" collapsed="false"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</row>
    <row r="140" customFormat="false" ht="9" hidden="false" customHeight="false" outlineLevel="0" collapsed="false"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</row>
    <row r="141" customFormat="false" ht="9" hidden="false" customHeight="false" outlineLevel="0" collapsed="false"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</row>
    <row r="142" customFormat="false" ht="9" hidden="false" customHeight="false" outlineLevel="0" collapsed="false"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</row>
    <row r="143" customFormat="false" ht="9" hidden="false" customHeight="false" outlineLevel="0" collapsed="false"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</row>
    <row r="144" customFormat="false" ht="9" hidden="false" customHeight="false" outlineLevel="0" collapsed="false"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</row>
    <row r="145" customFormat="false" ht="9" hidden="false" customHeight="false" outlineLevel="0" collapsed="false"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</row>
    <row r="146" customFormat="false" ht="9" hidden="false" customHeight="false" outlineLevel="0" collapsed="false"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</row>
    <row r="147" customFormat="false" ht="9" hidden="false" customHeight="false" outlineLevel="0" collapsed="false"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</row>
    <row r="148" customFormat="false" ht="9" hidden="false" customHeight="false" outlineLevel="0" collapsed="false"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</row>
    <row r="149" customFormat="false" ht="9" hidden="false" customHeight="false" outlineLevel="0" collapsed="false"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</row>
    <row r="150" customFormat="false" ht="9" hidden="false" customHeight="false" outlineLevel="0" collapsed="false"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</row>
    <row r="151" customFormat="false" ht="9" hidden="false" customHeight="false" outlineLevel="0" collapsed="false"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</row>
    <row r="152" customFormat="false" ht="9" hidden="false" customHeight="false" outlineLevel="0" collapsed="false"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</row>
    <row r="153" customFormat="false" ht="9" hidden="false" customHeight="false" outlineLevel="0" collapsed="false"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</row>
    <row r="154" customFormat="false" ht="9" hidden="false" customHeight="false" outlineLevel="0" collapsed="false"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</row>
    <row r="155" customFormat="false" ht="9" hidden="false" customHeight="false" outlineLevel="0" collapsed="false"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</row>
    <row r="156" customFormat="false" ht="9" hidden="false" customHeight="false" outlineLevel="0" collapsed="false"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</row>
    <row r="157" customFormat="false" ht="9" hidden="false" customHeight="false" outlineLevel="0" collapsed="false"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</row>
    <row r="158" customFormat="false" ht="9" hidden="false" customHeight="false" outlineLevel="0" collapsed="false"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</row>
    <row r="159" customFormat="false" ht="9" hidden="false" customHeight="false" outlineLevel="0" collapsed="false"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</row>
    <row r="160" customFormat="false" ht="9" hidden="false" customHeight="false" outlineLevel="0" collapsed="false"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</row>
    <row r="161" customFormat="false" ht="9" hidden="false" customHeight="false" outlineLevel="0" collapsed="false"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</row>
    <row r="162" customFormat="false" ht="9" hidden="false" customHeight="false" outlineLevel="0" collapsed="false"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</row>
    <row r="163" customFormat="false" ht="9" hidden="false" customHeight="false" outlineLevel="0" collapsed="false"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</row>
    <row r="164" customFormat="false" ht="9" hidden="false" customHeight="false" outlineLevel="0" collapsed="false"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</row>
    <row r="165" customFormat="false" ht="9" hidden="false" customHeight="false" outlineLevel="0" collapsed="false"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</row>
    <row r="166" customFormat="false" ht="9" hidden="false" customHeight="false" outlineLevel="0" collapsed="false"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</row>
    <row r="167" customFormat="false" ht="9" hidden="false" customHeight="false" outlineLevel="0" collapsed="false"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</row>
    <row r="168" customFormat="false" ht="9" hidden="false" customHeight="false" outlineLevel="0" collapsed="false"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</row>
    <row r="169" customFormat="false" ht="9" hidden="false" customHeight="false" outlineLevel="0" collapsed="false"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</row>
    <row r="170" customFormat="false" ht="9" hidden="false" customHeight="false" outlineLevel="0" collapsed="false"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</row>
    <row r="171" customFormat="false" ht="9" hidden="false" customHeight="false" outlineLevel="0" collapsed="false"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</row>
    <row r="172" customFormat="false" ht="9" hidden="false" customHeight="false" outlineLevel="0" collapsed="false"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</row>
    <row r="173" customFormat="false" ht="9" hidden="false" customHeight="false" outlineLevel="0" collapsed="false"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</row>
    <row r="174" customFormat="false" ht="9" hidden="false" customHeight="false" outlineLevel="0" collapsed="false"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</row>
    <row r="175" customFormat="false" ht="9" hidden="false" customHeight="false" outlineLevel="0" collapsed="false"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</row>
    <row r="176" customFormat="false" ht="9" hidden="false" customHeight="false" outlineLevel="0" collapsed="false"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</row>
    <row r="177" customFormat="false" ht="9" hidden="false" customHeight="false" outlineLevel="0" collapsed="false"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</row>
    <row r="178" customFormat="false" ht="9" hidden="false" customHeight="false" outlineLevel="0" collapsed="false"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</row>
    <row r="179" customFormat="false" ht="9" hidden="false" customHeight="false" outlineLevel="0" collapsed="false"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</row>
    <row r="180" customFormat="false" ht="9" hidden="false" customHeight="false" outlineLevel="0" collapsed="false"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</row>
    <row r="181" customFormat="false" ht="9" hidden="false" customHeight="false" outlineLevel="0" collapsed="false"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</row>
    <row r="182" customFormat="false" ht="9" hidden="false" customHeight="false" outlineLevel="0" collapsed="false"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</row>
    <row r="183" customFormat="false" ht="9" hidden="false" customHeight="false" outlineLevel="0" collapsed="false"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</row>
    <row r="184" customFormat="false" ht="9" hidden="false" customHeight="false" outlineLevel="0" collapsed="false"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</row>
    <row r="185" customFormat="false" ht="9" hidden="false" customHeight="false" outlineLevel="0" collapsed="false"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</row>
    <row r="186" customFormat="false" ht="9" hidden="false" customHeight="false" outlineLevel="0" collapsed="false"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</row>
    <row r="187" customFormat="false" ht="9" hidden="false" customHeight="false" outlineLevel="0" collapsed="false"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</row>
    <row r="188" customFormat="false" ht="9" hidden="false" customHeight="false" outlineLevel="0" collapsed="false"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</row>
    <row r="189" customFormat="false" ht="9" hidden="false" customHeight="false" outlineLevel="0" collapsed="false"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</row>
    <row r="190" customFormat="false" ht="9" hidden="false" customHeight="false" outlineLevel="0" collapsed="false"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</row>
    <row r="191" customFormat="false" ht="9" hidden="false" customHeight="false" outlineLevel="0" collapsed="false"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</row>
    <row r="192" customFormat="false" ht="9" hidden="false" customHeight="false" outlineLevel="0" collapsed="false"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</row>
    <row r="193" customFormat="false" ht="9" hidden="false" customHeight="false" outlineLevel="0" collapsed="false"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</row>
    <row r="194" customFormat="false" ht="9" hidden="false" customHeight="false" outlineLevel="0" collapsed="false"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</row>
    <row r="195" customFormat="false" ht="9" hidden="false" customHeight="false" outlineLevel="0" collapsed="false"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</row>
    <row r="196" customFormat="false" ht="9" hidden="false" customHeight="false" outlineLevel="0" collapsed="false"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</row>
    <row r="197" customFormat="false" ht="9" hidden="false" customHeight="false" outlineLevel="0" collapsed="false"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</row>
    <row r="198" customFormat="false" ht="9" hidden="false" customHeight="false" outlineLevel="0" collapsed="false"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</row>
    <row r="199" customFormat="false" ht="9" hidden="false" customHeight="false" outlineLevel="0" collapsed="false"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</row>
    <row r="200" customFormat="false" ht="9" hidden="false" customHeight="false" outlineLevel="0" collapsed="false"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  <c r="AI200" s="132"/>
      <c r="AJ200" s="132"/>
      <c r="AK200" s="132"/>
    </row>
    <row r="201" customFormat="false" ht="9" hidden="false" customHeight="false" outlineLevel="0" collapsed="false"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</row>
    <row r="202" customFormat="false" ht="9" hidden="false" customHeight="false" outlineLevel="0" collapsed="false"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</row>
    <row r="203" customFormat="false" ht="9" hidden="false" customHeight="false" outlineLevel="0" collapsed="false"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</row>
    <row r="204" customFormat="false" ht="9" hidden="false" customHeight="false" outlineLevel="0" collapsed="false"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</row>
    <row r="205" customFormat="false" ht="9" hidden="false" customHeight="false" outlineLevel="0" collapsed="false"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</row>
    <row r="206" customFormat="false" ht="9" hidden="false" customHeight="false" outlineLevel="0" collapsed="false"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</row>
    <row r="207" customFormat="false" ht="9" hidden="false" customHeight="false" outlineLevel="0" collapsed="false"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</row>
    <row r="208" customFormat="false" ht="9" hidden="false" customHeight="false" outlineLevel="0" collapsed="false"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</row>
    <row r="209" customFormat="false" ht="9" hidden="false" customHeight="false" outlineLevel="0" collapsed="false"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</row>
    <row r="210" customFormat="false" ht="9" hidden="false" customHeight="false" outlineLevel="0" collapsed="false"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</row>
    <row r="211" customFormat="false" ht="9" hidden="false" customHeight="false" outlineLevel="0" collapsed="false"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</row>
    <row r="212" customFormat="false" ht="9" hidden="false" customHeight="false" outlineLevel="0" collapsed="false"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</row>
    <row r="213" customFormat="false" ht="9" hidden="false" customHeight="false" outlineLevel="0" collapsed="false"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</row>
    <row r="214" customFormat="false" ht="9" hidden="false" customHeight="false" outlineLevel="0" collapsed="false"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</row>
    <row r="215" customFormat="false" ht="9" hidden="false" customHeight="false" outlineLevel="0" collapsed="false"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  <c r="AI215" s="132"/>
      <c r="AJ215" s="132"/>
      <c r="AK215" s="132"/>
    </row>
    <row r="216" customFormat="false" ht="9" hidden="false" customHeight="false" outlineLevel="0" collapsed="false"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  <c r="AI216" s="132"/>
      <c r="AJ216" s="132"/>
      <c r="AK216" s="132"/>
    </row>
    <row r="217" customFormat="false" ht="9" hidden="false" customHeight="false" outlineLevel="0" collapsed="false"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  <c r="AG217" s="132"/>
      <c r="AH217" s="132"/>
      <c r="AI217" s="132"/>
      <c r="AJ217" s="132"/>
      <c r="AK217" s="132"/>
    </row>
    <row r="218" customFormat="false" ht="9" hidden="false" customHeight="false" outlineLevel="0" collapsed="false"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32"/>
      <c r="AH218" s="132"/>
      <c r="AI218" s="132"/>
      <c r="AJ218" s="132"/>
      <c r="AK218" s="132"/>
    </row>
    <row r="219" customFormat="false" ht="9" hidden="false" customHeight="false" outlineLevel="0" collapsed="false"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</row>
    <row r="220" customFormat="false" ht="9" hidden="false" customHeight="false" outlineLevel="0" collapsed="false"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  <c r="AK220" s="132"/>
    </row>
    <row r="221" customFormat="false" ht="9" hidden="false" customHeight="false" outlineLevel="0" collapsed="false"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  <c r="AI221" s="132"/>
      <c r="AJ221" s="132"/>
      <c r="AK221" s="132"/>
    </row>
    <row r="222" customFormat="false" ht="9" hidden="false" customHeight="false" outlineLevel="0" collapsed="false"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132"/>
      <c r="AI222" s="132"/>
      <c r="AJ222" s="132"/>
      <c r="AK222" s="132"/>
    </row>
    <row r="223" customFormat="false" ht="9" hidden="false" customHeight="false" outlineLevel="0" collapsed="false"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</row>
    <row r="224" customFormat="false" ht="9" hidden="false" customHeight="false" outlineLevel="0" collapsed="false"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</row>
    <row r="225" customFormat="false" ht="9" hidden="false" customHeight="false" outlineLevel="0" collapsed="false"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  <c r="AD225" s="132"/>
      <c r="AE225" s="132"/>
      <c r="AF225" s="132"/>
      <c r="AG225" s="132"/>
      <c r="AH225" s="132"/>
      <c r="AI225" s="132"/>
      <c r="AJ225" s="132"/>
      <c r="AK225" s="132"/>
    </row>
    <row r="226" customFormat="false" ht="9" hidden="false" customHeight="false" outlineLevel="0" collapsed="false"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  <c r="AB226" s="132"/>
      <c r="AC226" s="132"/>
      <c r="AD226" s="132"/>
      <c r="AE226" s="132"/>
      <c r="AF226" s="132"/>
      <c r="AG226" s="132"/>
      <c r="AH226" s="132"/>
      <c r="AI226" s="132"/>
      <c r="AJ226" s="132"/>
      <c r="AK226" s="132"/>
    </row>
    <row r="227" customFormat="false" ht="9" hidden="false" customHeight="false" outlineLevel="0" collapsed="false"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  <c r="AG227" s="132"/>
      <c r="AH227" s="132"/>
      <c r="AI227" s="132"/>
      <c r="AJ227" s="132"/>
      <c r="AK227" s="132"/>
    </row>
    <row r="228" customFormat="false" ht="9" hidden="false" customHeight="false" outlineLevel="0" collapsed="false"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  <c r="AH228" s="132"/>
      <c r="AI228" s="132"/>
      <c r="AJ228" s="132"/>
      <c r="AK228" s="132"/>
    </row>
    <row r="229" customFormat="false" ht="9" hidden="false" customHeight="false" outlineLevel="0" collapsed="false"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  <c r="AG229" s="132"/>
      <c r="AH229" s="132"/>
      <c r="AI229" s="132"/>
      <c r="AJ229" s="132"/>
      <c r="AK229" s="132"/>
    </row>
    <row r="230" customFormat="false" ht="9" hidden="false" customHeight="false" outlineLevel="0" collapsed="false"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</row>
    <row r="231" customFormat="false" ht="9" hidden="false" customHeight="false" outlineLevel="0" collapsed="false"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  <c r="AB231" s="132"/>
      <c r="AC231" s="132"/>
      <c r="AD231" s="132"/>
      <c r="AE231" s="132"/>
      <c r="AF231" s="132"/>
      <c r="AG231" s="132"/>
      <c r="AH231" s="132"/>
      <c r="AI231" s="132"/>
      <c r="AJ231" s="132"/>
      <c r="AK231" s="132"/>
    </row>
    <row r="232" customFormat="false" ht="9" hidden="false" customHeight="false" outlineLevel="0" collapsed="false"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  <c r="AG232" s="132"/>
      <c r="AH232" s="132"/>
      <c r="AI232" s="132"/>
      <c r="AJ232" s="132"/>
      <c r="AK232" s="132"/>
    </row>
    <row r="233" customFormat="false" ht="9" hidden="false" customHeight="false" outlineLevel="0" collapsed="false"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</row>
    <row r="234" customFormat="false" ht="9" hidden="false" customHeight="false" outlineLevel="0" collapsed="false"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  <c r="AI234" s="132"/>
      <c r="AJ234" s="132"/>
      <c r="AK234" s="132"/>
    </row>
    <row r="235" customFormat="false" ht="9" hidden="false" customHeight="false" outlineLevel="0" collapsed="false"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  <c r="AI235" s="132"/>
      <c r="AJ235" s="132"/>
      <c r="AK235" s="132"/>
    </row>
    <row r="236" customFormat="false" ht="9" hidden="false" customHeight="false" outlineLevel="0" collapsed="false"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32"/>
      <c r="AH236" s="132"/>
      <c r="AI236" s="132"/>
      <c r="AJ236" s="132"/>
      <c r="AK236" s="132"/>
    </row>
    <row r="237" customFormat="false" ht="9" hidden="false" customHeight="false" outlineLevel="0" collapsed="false"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</row>
    <row r="238" customFormat="false" ht="9" hidden="false" customHeight="false" outlineLevel="0" collapsed="false"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/>
      <c r="AF238" s="132"/>
      <c r="AG238" s="132"/>
      <c r="AH238" s="132"/>
      <c r="AI238" s="132"/>
      <c r="AJ238" s="132"/>
      <c r="AK238" s="132"/>
    </row>
    <row r="239" customFormat="false" ht="9" hidden="false" customHeight="false" outlineLevel="0" collapsed="false"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132"/>
      <c r="AG239" s="132"/>
      <c r="AH239" s="132"/>
      <c r="AI239" s="132"/>
      <c r="AJ239" s="132"/>
      <c r="AK239" s="132"/>
    </row>
    <row r="240" customFormat="false" ht="9" hidden="false" customHeight="false" outlineLevel="0" collapsed="false"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  <c r="AI240" s="132"/>
      <c r="AJ240" s="132"/>
      <c r="AK240" s="132"/>
    </row>
    <row r="241" customFormat="false" ht="9" hidden="false" customHeight="false" outlineLevel="0" collapsed="false"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</row>
    <row r="242" customFormat="false" ht="9" hidden="false" customHeight="false" outlineLevel="0" collapsed="false"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  <c r="AE242" s="132"/>
      <c r="AF242" s="132"/>
      <c r="AG242" s="132"/>
      <c r="AH242" s="132"/>
      <c r="AI242" s="132"/>
      <c r="AJ242" s="132"/>
      <c r="AK242" s="132"/>
    </row>
    <row r="243" customFormat="false" ht="9" hidden="false" customHeight="false" outlineLevel="0" collapsed="false"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  <c r="AI243" s="132"/>
      <c r="AJ243" s="132"/>
      <c r="AK243" s="132"/>
    </row>
    <row r="244" customFormat="false" ht="9" hidden="false" customHeight="false" outlineLevel="0" collapsed="false"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/>
      <c r="AF244" s="132"/>
      <c r="AG244" s="132"/>
      <c r="AH244" s="132"/>
      <c r="AI244" s="132"/>
      <c r="AJ244" s="132"/>
      <c r="AK244" s="132"/>
    </row>
    <row r="245" customFormat="false" ht="9" hidden="false" customHeight="false" outlineLevel="0" collapsed="false"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</row>
    <row r="246" customFormat="false" ht="9" hidden="false" customHeight="false" outlineLevel="0" collapsed="false"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</row>
    <row r="247" customFormat="false" ht="9" hidden="false" customHeight="false" outlineLevel="0" collapsed="false"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  <c r="AI247" s="132"/>
      <c r="AJ247" s="132"/>
      <c r="AK247" s="132"/>
    </row>
    <row r="248" customFormat="false" ht="9" hidden="false" customHeight="false" outlineLevel="0" collapsed="false"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</row>
    <row r="249" customFormat="false" ht="9" hidden="false" customHeight="false" outlineLevel="0" collapsed="false"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  <c r="AG249" s="132"/>
      <c r="AH249" s="132"/>
      <c r="AI249" s="132"/>
      <c r="AJ249" s="132"/>
      <c r="AK249" s="132"/>
    </row>
    <row r="250" customFormat="false" ht="9" hidden="false" customHeight="false" outlineLevel="0" collapsed="false"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2"/>
      <c r="AI250" s="132"/>
      <c r="AJ250" s="132"/>
      <c r="AK250" s="132"/>
    </row>
    <row r="251" customFormat="false" ht="9" hidden="false" customHeight="false" outlineLevel="0" collapsed="false"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</row>
    <row r="252" customFormat="false" ht="9" hidden="false" customHeight="false" outlineLevel="0" collapsed="false"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/>
      <c r="AF252" s="132"/>
      <c r="AG252" s="132"/>
      <c r="AH252" s="132"/>
      <c r="AI252" s="132"/>
      <c r="AJ252" s="132"/>
      <c r="AK252" s="132"/>
    </row>
    <row r="253" customFormat="false" ht="9" hidden="false" customHeight="false" outlineLevel="0" collapsed="false"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</row>
    <row r="254" customFormat="false" ht="9" hidden="false" customHeight="false" outlineLevel="0" collapsed="false"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  <c r="AI254" s="132"/>
      <c r="AJ254" s="132"/>
      <c r="AK254" s="132"/>
    </row>
    <row r="255" customFormat="false" ht="9" hidden="false" customHeight="false" outlineLevel="0" collapsed="false"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</row>
    <row r="256" customFormat="false" ht="9" hidden="false" customHeight="false" outlineLevel="0" collapsed="false"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  <c r="AI256" s="132"/>
      <c r="AJ256" s="132"/>
      <c r="AK256" s="132"/>
    </row>
    <row r="257" customFormat="false" ht="9" hidden="false" customHeight="false" outlineLevel="0" collapsed="false"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  <c r="AI257" s="132"/>
      <c r="AJ257" s="132"/>
      <c r="AK257" s="132"/>
    </row>
    <row r="258" customFormat="false" ht="9" hidden="false" customHeight="false" outlineLevel="0" collapsed="false"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  <c r="AB258" s="132"/>
      <c r="AC258" s="132"/>
      <c r="AD258" s="132"/>
      <c r="AE258" s="132"/>
      <c r="AF258" s="132"/>
      <c r="AG258" s="132"/>
      <c r="AH258" s="132"/>
      <c r="AI258" s="132"/>
      <c r="AJ258" s="132"/>
      <c r="AK258" s="132"/>
    </row>
    <row r="259" customFormat="false" ht="9" hidden="false" customHeight="false" outlineLevel="0" collapsed="false"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</row>
    <row r="260" customFormat="false" ht="9" hidden="false" customHeight="false" outlineLevel="0" collapsed="false"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/>
      <c r="AF260" s="132"/>
      <c r="AG260" s="132"/>
      <c r="AH260" s="132"/>
      <c r="AI260" s="132"/>
      <c r="AJ260" s="132"/>
      <c r="AK260" s="132"/>
    </row>
    <row r="261" customFormat="false" ht="9" hidden="false" customHeight="false" outlineLevel="0" collapsed="false"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2"/>
      <c r="AE261" s="132"/>
      <c r="AF261" s="132"/>
      <c r="AG261" s="132"/>
      <c r="AH261" s="132"/>
      <c r="AI261" s="132"/>
      <c r="AJ261" s="132"/>
      <c r="AK261" s="132"/>
    </row>
    <row r="262" customFormat="false" ht="9" hidden="false" customHeight="false" outlineLevel="0" collapsed="false"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  <c r="AI262" s="132"/>
      <c r="AJ262" s="132"/>
      <c r="AK262" s="132"/>
    </row>
    <row r="263" customFormat="false" ht="9" hidden="false" customHeight="false" outlineLevel="0" collapsed="false"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</row>
    <row r="264" customFormat="false" ht="9" hidden="false" customHeight="false" outlineLevel="0" collapsed="false"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  <c r="AG264" s="132"/>
      <c r="AH264" s="132"/>
      <c r="AI264" s="132"/>
      <c r="AJ264" s="132"/>
      <c r="AK264" s="132"/>
    </row>
    <row r="265" customFormat="false" ht="9" hidden="false" customHeight="false" outlineLevel="0" collapsed="false"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  <c r="AG265" s="132"/>
      <c r="AH265" s="132"/>
      <c r="AI265" s="132"/>
      <c r="AJ265" s="132"/>
      <c r="AK265" s="132"/>
    </row>
    <row r="266" customFormat="false" ht="9" hidden="false" customHeight="false" outlineLevel="0" collapsed="false"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</row>
    <row r="267" customFormat="false" ht="9" hidden="false" customHeight="false" outlineLevel="0" collapsed="false"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</row>
    <row r="268" customFormat="false" ht="9" hidden="false" customHeight="false" outlineLevel="0" collapsed="false"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  <c r="AG268" s="132"/>
      <c r="AH268" s="132"/>
      <c r="AI268" s="132"/>
      <c r="AJ268" s="132"/>
      <c r="AK268" s="132"/>
    </row>
    <row r="269" customFormat="false" ht="9" hidden="false" customHeight="false" outlineLevel="0" collapsed="false"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/>
      <c r="AF269" s="132"/>
      <c r="AG269" s="132"/>
      <c r="AH269" s="132"/>
      <c r="AI269" s="132"/>
      <c r="AJ269" s="132"/>
      <c r="AK269" s="132"/>
    </row>
    <row r="270" customFormat="false" ht="9" hidden="false" customHeight="false" outlineLevel="0" collapsed="false"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</row>
    <row r="271" customFormat="false" ht="9" hidden="false" customHeight="false" outlineLevel="0" collapsed="false"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  <c r="AI271" s="132"/>
      <c r="AJ271" s="132"/>
      <c r="AK271" s="132"/>
    </row>
    <row r="272" customFormat="false" ht="9" hidden="false" customHeight="false" outlineLevel="0" collapsed="false"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  <c r="AI272" s="132"/>
      <c r="AJ272" s="132"/>
      <c r="AK272" s="132"/>
    </row>
    <row r="273" customFormat="false" ht="9" hidden="false" customHeight="false" outlineLevel="0" collapsed="false"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  <c r="AK273" s="132"/>
    </row>
    <row r="274" customFormat="false" ht="9" hidden="false" customHeight="false" outlineLevel="0" collapsed="false"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</row>
    <row r="275" customFormat="false" ht="9" hidden="false" customHeight="false" outlineLevel="0" collapsed="false"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  <c r="AK275" s="132"/>
    </row>
    <row r="276" customFormat="false" ht="9" hidden="false" customHeight="false" outlineLevel="0" collapsed="false"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  <c r="AI276" s="132"/>
      <c r="AJ276" s="132"/>
      <c r="AK276" s="132"/>
    </row>
    <row r="277" customFormat="false" ht="9" hidden="false" customHeight="false" outlineLevel="0" collapsed="false"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  <c r="AI277" s="132"/>
      <c r="AJ277" s="132"/>
      <c r="AK277" s="132"/>
    </row>
    <row r="278" customFormat="false" ht="9" hidden="false" customHeight="false" outlineLevel="0" collapsed="false"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  <c r="AG278" s="132"/>
      <c r="AH278" s="132"/>
      <c r="AI278" s="132"/>
      <c r="AJ278" s="132"/>
      <c r="AK278" s="132"/>
    </row>
    <row r="279" customFormat="false" ht="9" hidden="false" customHeight="false" outlineLevel="0" collapsed="false"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</row>
    <row r="280" customFormat="false" ht="9" hidden="false" customHeight="false" outlineLevel="0" collapsed="false"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  <c r="AK280" s="132"/>
    </row>
    <row r="281" customFormat="false" ht="9" hidden="false" customHeight="false" outlineLevel="0" collapsed="false"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32"/>
      <c r="AH281" s="132"/>
      <c r="AI281" s="132"/>
      <c r="AJ281" s="132"/>
      <c r="AK281" s="132"/>
    </row>
    <row r="282" customFormat="false" ht="9" hidden="false" customHeight="false" outlineLevel="0" collapsed="false"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  <c r="AK282" s="132"/>
    </row>
    <row r="283" customFormat="false" ht="9" hidden="false" customHeight="false" outlineLevel="0" collapsed="false"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</row>
    <row r="284" customFormat="false" ht="9" hidden="false" customHeight="false" outlineLevel="0" collapsed="false"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  <c r="AI284" s="132"/>
      <c r="AJ284" s="132"/>
      <c r="AK284" s="132"/>
    </row>
    <row r="285" customFormat="false" ht="9" hidden="false" customHeight="false" outlineLevel="0" collapsed="false"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2"/>
      <c r="AE285" s="132"/>
      <c r="AF285" s="132"/>
      <c r="AG285" s="132"/>
      <c r="AH285" s="132"/>
      <c r="AI285" s="132"/>
      <c r="AJ285" s="132"/>
      <c r="AK285" s="132"/>
    </row>
    <row r="286" customFormat="false" ht="9" hidden="false" customHeight="false" outlineLevel="0" collapsed="false"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</row>
    <row r="287" customFormat="false" ht="9" hidden="false" customHeight="false" outlineLevel="0" collapsed="false"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</row>
    <row r="288" customFormat="false" ht="9" hidden="false" customHeight="false" outlineLevel="0" collapsed="false"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  <c r="AE288" s="132"/>
      <c r="AF288" s="132"/>
      <c r="AG288" s="132"/>
      <c r="AH288" s="132"/>
      <c r="AI288" s="132"/>
      <c r="AJ288" s="132"/>
      <c r="AK288" s="132"/>
    </row>
    <row r="289" customFormat="false" ht="9" hidden="false" customHeight="false" outlineLevel="0" collapsed="false"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  <c r="AK289" s="132"/>
    </row>
    <row r="290" customFormat="false" ht="9" hidden="false" customHeight="false" outlineLevel="0" collapsed="false"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  <c r="AI290" s="132"/>
      <c r="AJ290" s="132"/>
      <c r="AK290" s="132"/>
    </row>
    <row r="291" customFormat="false" ht="9" hidden="false" customHeight="false" outlineLevel="0" collapsed="false"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  <c r="AK291" s="132"/>
    </row>
    <row r="292" customFormat="false" ht="9" hidden="false" customHeight="false" outlineLevel="0" collapsed="false"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  <c r="AG292" s="132"/>
      <c r="AH292" s="132"/>
      <c r="AI292" s="132"/>
      <c r="AJ292" s="132"/>
      <c r="AK292" s="132"/>
    </row>
    <row r="293" customFormat="false" ht="9" hidden="false" customHeight="false" outlineLevel="0" collapsed="false"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  <c r="AI293" s="132"/>
      <c r="AJ293" s="132"/>
      <c r="AK293" s="132"/>
    </row>
    <row r="294" customFormat="false" ht="9" hidden="false" customHeight="false" outlineLevel="0" collapsed="false"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  <c r="AI294" s="132"/>
      <c r="AJ294" s="132"/>
      <c r="AK294" s="132"/>
    </row>
    <row r="295" customFormat="false" ht="9" hidden="false" customHeight="false" outlineLevel="0" collapsed="false"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  <c r="AK295" s="132"/>
    </row>
    <row r="296" customFormat="false" ht="9" hidden="false" customHeight="false" outlineLevel="0" collapsed="false"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  <c r="AI296" s="132"/>
      <c r="AJ296" s="132"/>
      <c r="AK296" s="132"/>
    </row>
    <row r="297" customFormat="false" ht="9" hidden="false" customHeight="false" outlineLevel="0" collapsed="false"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  <c r="AA297" s="132"/>
      <c r="AB297" s="132"/>
      <c r="AC297" s="132"/>
      <c r="AD297" s="132"/>
      <c r="AE297" s="132"/>
      <c r="AF297" s="132"/>
      <c r="AG297" s="132"/>
      <c r="AH297" s="132"/>
      <c r="AI297" s="132"/>
      <c r="AJ297" s="132"/>
      <c r="AK297" s="132"/>
    </row>
    <row r="298" customFormat="false" ht="9" hidden="false" customHeight="false" outlineLevel="0" collapsed="false"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  <c r="AG298" s="132"/>
      <c r="AH298" s="132"/>
      <c r="AI298" s="132"/>
      <c r="AJ298" s="132"/>
      <c r="AK298" s="132"/>
    </row>
    <row r="299" customFormat="false" ht="9" hidden="false" customHeight="false" outlineLevel="0" collapsed="false"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  <c r="AK299" s="132"/>
    </row>
    <row r="300" customFormat="false" ht="9" hidden="false" customHeight="false" outlineLevel="0" collapsed="false"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  <c r="AK300" s="132"/>
    </row>
    <row r="301" customFormat="false" ht="9" hidden="false" customHeight="false" outlineLevel="0" collapsed="false"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</row>
    <row r="302" customFormat="false" ht="9" hidden="false" customHeight="false" outlineLevel="0" collapsed="false"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</row>
    <row r="303" customFormat="false" ht="9" hidden="false" customHeight="false" outlineLevel="0" collapsed="false"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  <c r="AK303" s="132"/>
    </row>
    <row r="304" customFormat="false" ht="9" hidden="false" customHeight="false" outlineLevel="0" collapsed="false"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</row>
    <row r="305" customFormat="false" ht="9" hidden="false" customHeight="false" outlineLevel="0" collapsed="false"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  <c r="AI305" s="132"/>
      <c r="AJ305" s="132"/>
      <c r="AK305" s="132"/>
    </row>
    <row r="306" customFormat="false" ht="9" hidden="false" customHeight="false" outlineLevel="0" collapsed="false"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  <c r="AK306" s="132"/>
    </row>
    <row r="307" customFormat="false" ht="9" hidden="false" customHeight="false" outlineLevel="0" collapsed="false"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  <c r="AK307" s="132"/>
    </row>
    <row r="308" customFormat="false" ht="9" hidden="false" customHeight="false" outlineLevel="0" collapsed="false"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</row>
    <row r="309" customFormat="false" ht="9" hidden="false" customHeight="false" outlineLevel="0" collapsed="false"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2"/>
      <c r="AE309" s="132"/>
      <c r="AF309" s="132"/>
      <c r="AG309" s="132"/>
      <c r="AH309" s="132"/>
      <c r="AI309" s="132"/>
      <c r="AJ309" s="132"/>
      <c r="AK309" s="132"/>
    </row>
    <row r="310" customFormat="false" ht="9" hidden="false" customHeight="false" outlineLevel="0" collapsed="false"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  <c r="AK310" s="132"/>
    </row>
    <row r="311" customFormat="false" ht="9" hidden="false" customHeight="false" outlineLevel="0" collapsed="false"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  <c r="AA311" s="132"/>
      <c r="AB311" s="132"/>
      <c r="AC311" s="132"/>
      <c r="AD311" s="132"/>
      <c r="AE311" s="132"/>
      <c r="AF311" s="132"/>
      <c r="AG311" s="132"/>
      <c r="AH311" s="132"/>
      <c r="AI311" s="132"/>
      <c r="AJ311" s="132"/>
      <c r="AK311" s="132"/>
    </row>
    <row r="312" customFormat="false" ht="9" hidden="false" customHeight="false" outlineLevel="0" collapsed="false"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  <c r="AI312" s="132"/>
      <c r="AJ312" s="132"/>
      <c r="AK312" s="132"/>
    </row>
    <row r="313" customFormat="false" ht="9" hidden="false" customHeight="false" outlineLevel="0" collapsed="false"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  <c r="AI313" s="132"/>
      <c r="AJ313" s="132"/>
      <c r="AK313" s="132"/>
    </row>
    <row r="314" customFormat="false" ht="9" hidden="false" customHeight="false" outlineLevel="0" collapsed="false"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  <c r="AA314" s="132"/>
      <c r="AB314" s="132"/>
      <c r="AC314" s="132"/>
      <c r="AD314" s="132"/>
      <c r="AE314" s="132"/>
      <c r="AF314" s="132"/>
      <c r="AG314" s="132"/>
      <c r="AH314" s="132"/>
      <c r="AI314" s="132"/>
      <c r="AJ314" s="132"/>
      <c r="AK314" s="132"/>
    </row>
    <row r="315" customFormat="false" ht="9" hidden="false" customHeight="false" outlineLevel="0" collapsed="false"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  <c r="AA315" s="132"/>
      <c r="AB315" s="132"/>
      <c r="AC315" s="132"/>
      <c r="AD315" s="132"/>
      <c r="AE315" s="132"/>
      <c r="AF315" s="132"/>
      <c r="AG315" s="132"/>
      <c r="AH315" s="132"/>
      <c r="AI315" s="132"/>
      <c r="AJ315" s="132"/>
      <c r="AK315" s="132"/>
    </row>
    <row r="316" customFormat="false" ht="9" hidden="false" customHeight="false" outlineLevel="0" collapsed="false"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  <c r="AK316" s="132"/>
    </row>
    <row r="317" customFormat="false" ht="9" hidden="false" customHeight="false" outlineLevel="0" collapsed="false"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  <c r="AI317" s="132"/>
      <c r="AJ317" s="132"/>
      <c r="AK317" s="132"/>
    </row>
    <row r="318" customFormat="false" ht="9" hidden="false" customHeight="false" outlineLevel="0" collapsed="false"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  <c r="AI318" s="132"/>
      <c r="AJ318" s="132"/>
      <c r="AK318" s="132"/>
    </row>
    <row r="319" customFormat="false" ht="9" hidden="false" customHeight="false" outlineLevel="0" collapsed="false"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  <c r="AI319" s="132"/>
      <c r="AJ319" s="132"/>
      <c r="AK319" s="132"/>
    </row>
    <row r="320" customFormat="false" ht="9" hidden="false" customHeight="false" outlineLevel="0" collapsed="false"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  <c r="AK320" s="132"/>
    </row>
    <row r="321" customFormat="false" ht="9" hidden="false" customHeight="false" outlineLevel="0" collapsed="false"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</row>
    <row r="322" customFormat="false" ht="9" hidden="false" customHeight="false" outlineLevel="0" collapsed="false"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</row>
    <row r="323" customFormat="false" ht="9" hidden="false" customHeight="false" outlineLevel="0" collapsed="false"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  <c r="AA323" s="132"/>
      <c r="AB323" s="132"/>
      <c r="AC323" s="132"/>
      <c r="AD323" s="132"/>
      <c r="AE323" s="132"/>
      <c r="AF323" s="132"/>
      <c r="AG323" s="132"/>
      <c r="AH323" s="132"/>
      <c r="AI323" s="132"/>
      <c r="AJ323" s="132"/>
      <c r="AK323" s="132"/>
    </row>
    <row r="324" customFormat="false" ht="9" hidden="false" customHeight="false" outlineLevel="0" collapsed="false"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  <c r="AA324" s="132"/>
      <c r="AB324" s="132"/>
      <c r="AC324" s="132"/>
      <c r="AD324" s="132"/>
      <c r="AE324" s="132"/>
      <c r="AF324" s="132"/>
      <c r="AG324" s="132"/>
      <c r="AH324" s="132"/>
      <c r="AI324" s="132"/>
      <c r="AJ324" s="132"/>
      <c r="AK324" s="132"/>
    </row>
    <row r="325" customFormat="false" ht="9" hidden="false" customHeight="false" outlineLevel="0" collapsed="false"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  <c r="AI325" s="132"/>
      <c r="AJ325" s="132"/>
      <c r="AK325" s="132"/>
    </row>
    <row r="326" customFormat="false" ht="9" hidden="false" customHeight="false" outlineLevel="0" collapsed="false"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  <c r="AK326" s="132"/>
    </row>
    <row r="327" customFormat="false" ht="9" hidden="false" customHeight="false" outlineLevel="0" collapsed="false"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  <c r="AK327" s="132"/>
    </row>
    <row r="328" customFormat="false" ht="9" hidden="false" customHeight="false" outlineLevel="0" collapsed="false"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  <c r="AK328" s="132"/>
    </row>
    <row r="329" customFormat="false" ht="9" hidden="false" customHeight="false" outlineLevel="0" collapsed="false"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  <c r="AA329" s="132"/>
      <c r="AB329" s="132"/>
      <c r="AC329" s="132"/>
      <c r="AD329" s="132"/>
      <c r="AE329" s="132"/>
      <c r="AF329" s="132"/>
      <c r="AG329" s="132"/>
      <c r="AH329" s="132"/>
      <c r="AI329" s="132"/>
      <c r="AJ329" s="132"/>
      <c r="AK329" s="132"/>
    </row>
    <row r="330" customFormat="false" ht="9" hidden="false" customHeight="false" outlineLevel="0" collapsed="false"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  <c r="AI330" s="132"/>
      <c r="AJ330" s="132"/>
      <c r="AK330" s="132"/>
    </row>
    <row r="331" customFormat="false" ht="9" hidden="false" customHeight="false" outlineLevel="0" collapsed="false"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  <c r="AK331" s="132"/>
    </row>
    <row r="332" customFormat="false" ht="9" hidden="false" customHeight="false" outlineLevel="0" collapsed="false"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  <c r="AA332" s="132"/>
      <c r="AB332" s="132"/>
      <c r="AC332" s="132"/>
      <c r="AD332" s="132"/>
      <c r="AE332" s="132"/>
      <c r="AF332" s="132"/>
      <c r="AG332" s="132"/>
      <c r="AH332" s="132"/>
      <c r="AI332" s="132"/>
      <c r="AJ332" s="132"/>
      <c r="AK332" s="132"/>
    </row>
    <row r="333" customFormat="false" ht="9" hidden="false" customHeight="false" outlineLevel="0" collapsed="false"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  <c r="AI333" s="132"/>
      <c r="AJ333" s="132"/>
      <c r="AK333" s="132"/>
    </row>
    <row r="334" customFormat="false" ht="9" hidden="false" customHeight="false" outlineLevel="0" collapsed="false"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  <c r="AI334" s="132"/>
      <c r="AJ334" s="132"/>
      <c r="AK334" s="132"/>
    </row>
    <row r="335" customFormat="false" ht="9" hidden="false" customHeight="false" outlineLevel="0" collapsed="false"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32"/>
      <c r="AH335" s="132"/>
      <c r="AI335" s="132"/>
      <c r="AJ335" s="132"/>
      <c r="AK335" s="132"/>
    </row>
    <row r="336" customFormat="false" ht="9" hidden="false" customHeight="false" outlineLevel="0" collapsed="false"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  <c r="AA336" s="132"/>
      <c r="AB336" s="132"/>
      <c r="AC336" s="132"/>
      <c r="AD336" s="132"/>
      <c r="AE336" s="132"/>
      <c r="AF336" s="132"/>
      <c r="AG336" s="132"/>
      <c r="AH336" s="132"/>
      <c r="AI336" s="132"/>
      <c r="AJ336" s="132"/>
      <c r="AK336" s="132"/>
    </row>
    <row r="337" customFormat="false" ht="9" hidden="false" customHeight="false" outlineLevel="0" collapsed="false"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  <c r="AK337" s="132"/>
    </row>
    <row r="338" customFormat="false" ht="9" hidden="false" customHeight="false" outlineLevel="0" collapsed="false"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  <c r="AI338" s="132"/>
      <c r="AJ338" s="132"/>
      <c r="AK338" s="132"/>
    </row>
    <row r="339" customFormat="false" ht="9" hidden="false" customHeight="false" outlineLevel="0" collapsed="false"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/>
      <c r="AD339" s="132"/>
      <c r="AE339" s="132"/>
      <c r="AF339" s="132"/>
      <c r="AG339" s="132"/>
      <c r="AH339" s="132"/>
      <c r="AI339" s="132"/>
      <c r="AJ339" s="132"/>
      <c r="AK339" s="132"/>
    </row>
    <row r="340" customFormat="false" ht="9" hidden="false" customHeight="false" outlineLevel="0" collapsed="false"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  <c r="AA340" s="132"/>
      <c r="AB340" s="132"/>
      <c r="AC340" s="132"/>
      <c r="AD340" s="132"/>
      <c r="AE340" s="132"/>
      <c r="AF340" s="132"/>
      <c r="AG340" s="132"/>
      <c r="AH340" s="132"/>
      <c r="AI340" s="132"/>
      <c r="AJ340" s="132"/>
      <c r="AK340" s="132"/>
    </row>
    <row r="341" customFormat="false" ht="9" hidden="false" customHeight="false" outlineLevel="0" collapsed="false"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  <c r="AA341" s="132"/>
      <c r="AB341" s="132"/>
      <c r="AC341" s="132"/>
      <c r="AD341" s="132"/>
      <c r="AE341" s="132"/>
      <c r="AF341" s="132"/>
      <c r="AG341" s="132"/>
      <c r="AH341" s="132"/>
      <c r="AI341" s="132"/>
      <c r="AJ341" s="132"/>
      <c r="AK341" s="132"/>
    </row>
    <row r="342" customFormat="false" ht="9" hidden="false" customHeight="false" outlineLevel="0" collapsed="false"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  <c r="AK342" s="132"/>
    </row>
    <row r="343" customFormat="false" ht="9" hidden="false" customHeight="false" outlineLevel="0" collapsed="false"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  <c r="AI343" s="132"/>
      <c r="AJ343" s="132"/>
      <c r="AK343" s="132"/>
    </row>
    <row r="344" customFormat="false" ht="9" hidden="false" customHeight="false" outlineLevel="0" collapsed="false"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32"/>
      <c r="AH344" s="132"/>
      <c r="AI344" s="132"/>
      <c r="AJ344" s="132"/>
      <c r="AK344" s="132"/>
    </row>
    <row r="345" customFormat="false" ht="9" hidden="false" customHeight="false" outlineLevel="0" collapsed="false"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  <c r="AA345" s="132"/>
      <c r="AB345" s="132"/>
      <c r="AC345" s="132"/>
      <c r="AD345" s="132"/>
      <c r="AE345" s="132"/>
      <c r="AF345" s="132"/>
      <c r="AG345" s="132"/>
      <c r="AH345" s="132"/>
      <c r="AI345" s="132"/>
      <c r="AJ345" s="132"/>
      <c r="AK345" s="132"/>
    </row>
    <row r="346" customFormat="false" ht="9" hidden="false" customHeight="false" outlineLevel="0" collapsed="false"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  <c r="AI346" s="132"/>
      <c r="AJ346" s="132"/>
      <c r="AK346" s="132"/>
    </row>
    <row r="347" customFormat="false" ht="9" hidden="false" customHeight="false" outlineLevel="0" collapsed="false"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  <c r="AA347" s="132"/>
      <c r="AB347" s="132"/>
      <c r="AC347" s="132"/>
      <c r="AD347" s="132"/>
      <c r="AE347" s="132"/>
      <c r="AF347" s="132"/>
      <c r="AG347" s="132"/>
      <c r="AH347" s="132"/>
      <c r="AI347" s="132"/>
      <c r="AJ347" s="132"/>
      <c r="AK347" s="132"/>
    </row>
    <row r="348" customFormat="false" ht="9" hidden="false" customHeight="false" outlineLevel="0" collapsed="false"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  <c r="AI348" s="132"/>
      <c r="AJ348" s="132"/>
      <c r="AK348" s="132"/>
    </row>
    <row r="349" customFormat="false" ht="9" hidden="false" customHeight="false" outlineLevel="0" collapsed="false"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  <c r="AA349" s="132"/>
      <c r="AB349" s="132"/>
      <c r="AC349" s="132"/>
      <c r="AD349" s="132"/>
      <c r="AE349" s="132"/>
      <c r="AF349" s="132"/>
      <c r="AG349" s="132"/>
      <c r="AH349" s="132"/>
      <c r="AI349" s="132"/>
      <c r="AJ349" s="132"/>
      <c r="AK349" s="132"/>
    </row>
    <row r="350" customFormat="false" ht="9" hidden="false" customHeight="false" outlineLevel="0" collapsed="false"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  <c r="AA350" s="132"/>
      <c r="AB350" s="132"/>
      <c r="AC350" s="132"/>
      <c r="AD350" s="132"/>
      <c r="AE350" s="132"/>
      <c r="AF350" s="132"/>
      <c r="AG350" s="132"/>
      <c r="AH350" s="132"/>
      <c r="AI350" s="132"/>
      <c r="AJ350" s="132"/>
      <c r="AK350" s="132"/>
    </row>
    <row r="351" customFormat="false" ht="9" hidden="false" customHeight="false" outlineLevel="0" collapsed="false"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  <c r="AI351" s="132"/>
      <c r="AJ351" s="132"/>
      <c r="AK351" s="132"/>
    </row>
    <row r="352" customFormat="false" ht="9" hidden="false" customHeight="false" outlineLevel="0" collapsed="false"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  <c r="AI352" s="132"/>
      <c r="AJ352" s="132"/>
      <c r="AK352" s="132"/>
    </row>
    <row r="353" customFormat="false" ht="9" hidden="false" customHeight="false" outlineLevel="0" collapsed="false"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  <c r="AI353" s="132"/>
      <c r="AJ353" s="132"/>
      <c r="AK353" s="132"/>
    </row>
    <row r="354" customFormat="false" ht="9" hidden="false" customHeight="false" outlineLevel="0" collapsed="false"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  <c r="AI354" s="132"/>
      <c r="AJ354" s="132"/>
      <c r="AK354" s="132"/>
    </row>
    <row r="355" customFormat="false" ht="9" hidden="false" customHeight="false" outlineLevel="0" collapsed="false"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  <c r="AK355" s="132"/>
    </row>
    <row r="356" customFormat="false" ht="9" hidden="false" customHeight="false" outlineLevel="0" collapsed="false"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  <c r="AI356" s="132"/>
      <c r="AJ356" s="132"/>
      <c r="AK356" s="132"/>
    </row>
    <row r="357" customFormat="false" ht="9" hidden="false" customHeight="false" outlineLevel="0" collapsed="false"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  <c r="AI357" s="132"/>
      <c r="AJ357" s="132"/>
      <c r="AK357" s="132"/>
    </row>
    <row r="358" customFormat="false" ht="9" hidden="false" customHeight="false" outlineLevel="0" collapsed="false"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  <c r="AI358" s="132"/>
      <c r="AJ358" s="132"/>
      <c r="AK358" s="132"/>
    </row>
    <row r="359" customFormat="false" ht="9" hidden="false" customHeight="false" outlineLevel="0" collapsed="false"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  <c r="AI359" s="132"/>
      <c r="AJ359" s="132"/>
      <c r="AK359" s="132"/>
    </row>
    <row r="360" customFormat="false" ht="9" hidden="false" customHeight="false" outlineLevel="0" collapsed="false"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  <c r="AI360" s="132"/>
      <c r="AJ360" s="132"/>
      <c r="AK360" s="132"/>
    </row>
    <row r="361" customFormat="false" ht="9" hidden="false" customHeight="false" outlineLevel="0" collapsed="false"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  <c r="AI361" s="132"/>
      <c r="AJ361" s="132"/>
      <c r="AK361" s="132"/>
    </row>
    <row r="362" customFormat="false" ht="9" hidden="false" customHeight="false" outlineLevel="0" collapsed="false"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  <c r="AK362" s="132"/>
    </row>
    <row r="363" customFormat="false" ht="9" hidden="false" customHeight="false" outlineLevel="0" collapsed="false"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  <c r="AI363" s="132"/>
      <c r="AJ363" s="132"/>
      <c r="AK363" s="132"/>
    </row>
    <row r="364" customFormat="false" ht="9" hidden="false" customHeight="false" outlineLevel="0" collapsed="false"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  <c r="AI364" s="132"/>
      <c r="AJ364" s="132"/>
      <c r="AK364" s="132"/>
    </row>
    <row r="365" customFormat="false" ht="9" hidden="false" customHeight="false" outlineLevel="0" collapsed="false"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  <c r="AK365" s="132"/>
    </row>
    <row r="366" customFormat="false" ht="9" hidden="false" customHeight="false" outlineLevel="0" collapsed="false"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  <c r="AK366" s="132"/>
    </row>
    <row r="367" customFormat="false" ht="9" hidden="false" customHeight="false" outlineLevel="0" collapsed="false"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2"/>
    </row>
    <row r="368" customFormat="false" ht="9" hidden="false" customHeight="false" outlineLevel="0" collapsed="false"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  <c r="AI368" s="132"/>
      <c r="AJ368" s="132"/>
      <c r="AK368" s="132"/>
    </row>
    <row r="369" customFormat="false" ht="9" hidden="false" customHeight="false" outlineLevel="0" collapsed="false"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  <c r="AI369" s="132"/>
      <c r="AJ369" s="132"/>
      <c r="AK369" s="132"/>
    </row>
    <row r="370" customFormat="false" ht="9" hidden="false" customHeight="false" outlineLevel="0" collapsed="false"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  <c r="AI370" s="132"/>
      <c r="AJ370" s="132"/>
      <c r="AK370" s="132"/>
    </row>
    <row r="371" customFormat="false" ht="9" hidden="false" customHeight="false" outlineLevel="0" collapsed="false"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  <c r="AK371" s="132"/>
    </row>
    <row r="372" customFormat="false" ht="9" hidden="false" customHeight="false" outlineLevel="0" collapsed="false"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  <c r="AI372" s="132"/>
      <c r="AJ372" s="132"/>
      <c r="AK372" s="132"/>
    </row>
    <row r="373" customFormat="false" ht="9" hidden="false" customHeight="false" outlineLevel="0" collapsed="false"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  <c r="AK373" s="132"/>
    </row>
    <row r="374" customFormat="false" ht="9" hidden="false" customHeight="false" outlineLevel="0" collapsed="false"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  <c r="AK374" s="132"/>
    </row>
    <row r="375" customFormat="false" ht="9" hidden="false" customHeight="false" outlineLevel="0" collapsed="false"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  <c r="AI375" s="132"/>
      <c r="AJ375" s="132"/>
      <c r="AK375" s="132"/>
    </row>
    <row r="376" customFormat="false" ht="9" hidden="false" customHeight="false" outlineLevel="0" collapsed="false"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  <c r="AI376" s="132"/>
      <c r="AJ376" s="132"/>
      <c r="AK376" s="132"/>
    </row>
    <row r="377" customFormat="false" ht="9" hidden="false" customHeight="false" outlineLevel="0" collapsed="false"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  <c r="AK377" s="132"/>
    </row>
    <row r="378" customFormat="false" ht="9" hidden="false" customHeight="false" outlineLevel="0" collapsed="false"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  <c r="AK378" s="132"/>
    </row>
    <row r="379" customFormat="false" ht="9" hidden="false" customHeight="false" outlineLevel="0" collapsed="false"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  <c r="AK379" s="132"/>
    </row>
    <row r="380" customFormat="false" ht="9" hidden="false" customHeight="false" outlineLevel="0" collapsed="false"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  <c r="AI380" s="132"/>
      <c r="AJ380" s="132"/>
      <c r="AK380" s="132"/>
    </row>
    <row r="381" customFormat="false" ht="9" hidden="false" customHeight="false" outlineLevel="0" collapsed="false"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  <c r="AI381" s="132"/>
      <c r="AJ381" s="132"/>
      <c r="AK381" s="132"/>
    </row>
    <row r="382" customFormat="false" ht="9" hidden="false" customHeight="false" outlineLevel="0" collapsed="false"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2"/>
      <c r="AG382" s="132"/>
      <c r="AH382" s="132"/>
      <c r="AI382" s="132"/>
      <c r="AJ382" s="132"/>
      <c r="AK382" s="132"/>
    </row>
    <row r="383" customFormat="false" ht="9" hidden="false" customHeight="false" outlineLevel="0" collapsed="false"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2"/>
      <c r="AG383" s="132"/>
      <c r="AH383" s="132"/>
      <c r="AI383" s="132"/>
      <c r="AJ383" s="132"/>
      <c r="AK383" s="132"/>
    </row>
    <row r="384" customFormat="false" ht="9" hidden="false" customHeight="false" outlineLevel="0" collapsed="false"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  <c r="AK384" s="132"/>
    </row>
    <row r="385" customFormat="false" ht="9" hidden="false" customHeight="false" outlineLevel="0" collapsed="false"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  <c r="AI385" s="132"/>
      <c r="AJ385" s="132"/>
      <c r="AK385" s="132"/>
    </row>
    <row r="386" customFormat="false" ht="9" hidden="false" customHeight="false" outlineLevel="0" collapsed="false"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  <c r="AK386" s="132"/>
    </row>
    <row r="387" customFormat="false" ht="9" hidden="false" customHeight="false" outlineLevel="0" collapsed="false"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  <c r="AK387" s="132"/>
    </row>
    <row r="388" customFormat="false" ht="9" hidden="false" customHeight="false" outlineLevel="0" collapsed="false"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  <c r="AI388" s="132"/>
      <c r="AJ388" s="132"/>
      <c r="AK388" s="132"/>
    </row>
    <row r="389" customFormat="false" ht="9" hidden="false" customHeight="false" outlineLevel="0" collapsed="false"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32"/>
      <c r="AH389" s="132"/>
      <c r="AI389" s="132"/>
      <c r="AJ389" s="132"/>
      <c r="AK389" s="132"/>
    </row>
    <row r="390" customFormat="false" ht="9" hidden="false" customHeight="false" outlineLevel="0" collapsed="false"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  <c r="AI390" s="132"/>
      <c r="AJ390" s="132"/>
      <c r="AK390" s="132"/>
    </row>
    <row r="391" customFormat="false" ht="9" hidden="false" customHeight="false" outlineLevel="0" collapsed="false"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  <c r="AI391" s="132"/>
      <c r="AJ391" s="132"/>
      <c r="AK391" s="132"/>
    </row>
    <row r="392" customFormat="false" ht="9" hidden="false" customHeight="false" outlineLevel="0" collapsed="false"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  <c r="AI392" s="132"/>
      <c r="AJ392" s="132"/>
      <c r="AK392" s="132"/>
    </row>
    <row r="393" customFormat="false" ht="9" hidden="false" customHeight="false" outlineLevel="0" collapsed="false"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  <c r="AA393" s="132"/>
      <c r="AB393" s="132"/>
      <c r="AC393" s="132"/>
      <c r="AD393" s="132"/>
      <c r="AE393" s="132"/>
      <c r="AF393" s="132"/>
      <c r="AG393" s="132"/>
      <c r="AH393" s="132"/>
      <c r="AI393" s="132"/>
      <c r="AJ393" s="132"/>
      <c r="AK393" s="132"/>
    </row>
    <row r="394" customFormat="false" ht="9" hidden="false" customHeight="false" outlineLevel="0" collapsed="false"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  <c r="AA394" s="132"/>
      <c r="AB394" s="132"/>
      <c r="AC394" s="132"/>
      <c r="AD394" s="132"/>
      <c r="AE394" s="132"/>
      <c r="AF394" s="132"/>
      <c r="AG394" s="132"/>
      <c r="AH394" s="132"/>
      <c r="AI394" s="132"/>
      <c r="AJ394" s="132"/>
      <c r="AK394" s="132"/>
    </row>
    <row r="395" customFormat="false" ht="9" hidden="false" customHeight="false" outlineLevel="0" collapsed="false"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  <c r="AI395" s="132"/>
      <c r="AJ395" s="132"/>
      <c r="AK395" s="132"/>
    </row>
    <row r="396" customFormat="false" ht="9" hidden="false" customHeight="false" outlineLevel="0" collapsed="false"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  <c r="AH396" s="132"/>
      <c r="AI396" s="132"/>
      <c r="AJ396" s="132"/>
      <c r="AK396" s="132"/>
    </row>
    <row r="397" customFormat="false" ht="9" hidden="false" customHeight="false" outlineLevel="0" collapsed="false"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  <c r="AA397" s="132"/>
      <c r="AB397" s="132"/>
      <c r="AC397" s="132"/>
      <c r="AD397" s="132"/>
      <c r="AE397" s="132"/>
      <c r="AF397" s="132"/>
      <c r="AG397" s="132"/>
      <c r="AH397" s="132"/>
      <c r="AI397" s="132"/>
      <c r="AJ397" s="132"/>
      <c r="AK397" s="132"/>
    </row>
    <row r="398" customFormat="false" ht="9" hidden="false" customHeight="false" outlineLevel="0" collapsed="false"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  <c r="AI398" s="132"/>
      <c r="AJ398" s="132"/>
      <c r="AK398" s="132"/>
    </row>
    <row r="399" customFormat="false" ht="9" hidden="false" customHeight="false" outlineLevel="0" collapsed="false"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  <c r="AI399" s="132"/>
      <c r="AJ399" s="132"/>
      <c r="AK399" s="132"/>
    </row>
    <row r="400" customFormat="false" ht="9" hidden="false" customHeight="false" outlineLevel="0" collapsed="false"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  <c r="AI400" s="132"/>
      <c r="AJ400" s="132"/>
      <c r="AK400" s="132"/>
    </row>
    <row r="401" customFormat="false" ht="9" hidden="false" customHeight="false" outlineLevel="0" collapsed="false"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  <c r="AA401" s="132"/>
      <c r="AB401" s="132"/>
      <c r="AC401" s="132"/>
      <c r="AD401" s="132"/>
      <c r="AE401" s="132"/>
      <c r="AF401" s="132"/>
      <c r="AG401" s="132"/>
      <c r="AH401" s="132"/>
      <c r="AI401" s="132"/>
      <c r="AJ401" s="132"/>
      <c r="AK401" s="132"/>
    </row>
    <row r="402" customFormat="false" ht="9" hidden="false" customHeight="false" outlineLevel="0" collapsed="false"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2"/>
      <c r="AE402" s="132"/>
      <c r="AF402" s="132"/>
      <c r="AG402" s="132"/>
      <c r="AH402" s="132"/>
      <c r="AI402" s="132"/>
      <c r="AJ402" s="132"/>
      <c r="AK402" s="132"/>
    </row>
    <row r="403" customFormat="false" ht="9" hidden="false" customHeight="false" outlineLevel="0" collapsed="false"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/>
      <c r="AD403" s="132"/>
      <c r="AE403" s="132"/>
      <c r="AF403" s="132"/>
      <c r="AG403" s="132"/>
      <c r="AH403" s="132"/>
      <c r="AI403" s="132"/>
      <c r="AJ403" s="132"/>
      <c r="AK403" s="132"/>
    </row>
    <row r="404" customFormat="false" ht="9" hidden="false" customHeight="false" outlineLevel="0" collapsed="false"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  <c r="AA404" s="132"/>
      <c r="AB404" s="132"/>
      <c r="AC404" s="132"/>
      <c r="AD404" s="132"/>
      <c r="AE404" s="132"/>
      <c r="AF404" s="132"/>
      <c r="AG404" s="132"/>
      <c r="AH404" s="132"/>
      <c r="AI404" s="132"/>
      <c r="AJ404" s="132"/>
      <c r="AK404" s="132"/>
    </row>
    <row r="405" customFormat="false" ht="9" hidden="false" customHeight="false" outlineLevel="0" collapsed="false"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  <c r="AI405" s="132"/>
      <c r="AJ405" s="132"/>
      <c r="AK405" s="132"/>
    </row>
    <row r="406" customFormat="false" ht="9" hidden="false" customHeight="false" outlineLevel="0" collapsed="false"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  <c r="AA406" s="132"/>
      <c r="AB406" s="132"/>
      <c r="AC406" s="132"/>
      <c r="AD406" s="132"/>
      <c r="AE406" s="132"/>
      <c r="AF406" s="132"/>
      <c r="AG406" s="132"/>
      <c r="AH406" s="132"/>
      <c r="AI406" s="132"/>
      <c r="AJ406" s="132"/>
      <c r="AK406" s="132"/>
    </row>
    <row r="407" customFormat="false" ht="9" hidden="false" customHeight="false" outlineLevel="0" collapsed="false"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32"/>
      <c r="AH407" s="132"/>
      <c r="AI407" s="132"/>
      <c r="AJ407" s="132"/>
      <c r="AK407" s="132"/>
    </row>
    <row r="408" customFormat="false" ht="9" hidden="false" customHeight="false" outlineLevel="0" collapsed="false"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  <c r="AA408" s="132"/>
      <c r="AB408" s="132"/>
      <c r="AC408" s="132"/>
      <c r="AD408" s="132"/>
      <c r="AE408" s="132"/>
      <c r="AF408" s="132"/>
      <c r="AG408" s="132"/>
      <c r="AH408" s="132"/>
      <c r="AI408" s="132"/>
      <c r="AJ408" s="132"/>
      <c r="AK408" s="132"/>
    </row>
    <row r="409" customFormat="false" ht="9" hidden="false" customHeight="false" outlineLevel="0" collapsed="false"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  <c r="AI409" s="132"/>
      <c r="AJ409" s="132"/>
      <c r="AK409" s="132"/>
    </row>
    <row r="410" customFormat="false" ht="9" hidden="false" customHeight="false" outlineLevel="0" collapsed="false"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2"/>
      <c r="AE410" s="132"/>
      <c r="AF410" s="132"/>
      <c r="AG410" s="132"/>
      <c r="AH410" s="132"/>
      <c r="AI410" s="132"/>
      <c r="AJ410" s="132"/>
      <c r="AK410" s="132"/>
    </row>
    <row r="411" customFormat="false" ht="9" hidden="false" customHeight="false" outlineLevel="0" collapsed="false"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  <c r="AA411" s="132"/>
      <c r="AB411" s="132"/>
      <c r="AC411" s="132"/>
      <c r="AD411" s="132"/>
      <c r="AE411" s="132"/>
      <c r="AF411" s="132"/>
      <c r="AG411" s="132"/>
      <c r="AH411" s="132"/>
      <c r="AI411" s="132"/>
      <c r="AJ411" s="132"/>
      <c r="AK411" s="132"/>
    </row>
    <row r="412" customFormat="false" ht="9" hidden="false" customHeight="false" outlineLevel="0" collapsed="false"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  <c r="AI412" s="132"/>
      <c r="AJ412" s="132"/>
      <c r="AK412" s="132"/>
    </row>
    <row r="413" customFormat="false" ht="9" hidden="false" customHeight="false" outlineLevel="0" collapsed="false"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  <c r="AI413" s="132"/>
      <c r="AJ413" s="132"/>
      <c r="AK413" s="132"/>
    </row>
    <row r="414" customFormat="false" ht="9" hidden="false" customHeight="false" outlineLevel="0" collapsed="false"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  <c r="AI414" s="132"/>
      <c r="AJ414" s="132"/>
      <c r="AK414" s="132"/>
    </row>
    <row r="415" customFormat="false" ht="9" hidden="false" customHeight="false" outlineLevel="0" collapsed="false"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  <c r="AK415" s="132"/>
    </row>
    <row r="416" customFormat="false" ht="9" hidden="false" customHeight="false" outlineLevel="0" collapsed="false"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  <c r="AI416" s="132"/>
      <c r="AJ416" s="132"/>
      <c r="AK416" s="132"/>
    </row>
    <row r="417" customFormat="false" ht="9" hidden="false" customHeight="false" outlineLevel="0" collapsed="false"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  <c r="AI417" s="132"/>
      <c r="AJ417" s="132"/>
      <c r="AK417" s="132"/>
    </row>
    <row r="418" customFormat="false" ht="9" hidden="false" customHeight="false" outlineLevel="0" collapsed="false"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  <c r="AI418" s="132"/>
      <c r="AJ418" s="132"/>
      <c r="AK418" s="132"/>
    </row>
    <row r="419" customFormat="false" ht="9" hidden="false" customHeight="false" outlineLevel="0" collapsed="false"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  <c r="AI419" s="132"/>
      <c r="AJ419" s="132"/>
      <c r="AK419" s="132"/>
    </row>
    <row r="420" customFormat="false" ht="9" hidden="false" customHeight="false" outlineLevel="0" collapsed="false"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  <c r="AI420" s="132"/>
      <c r="AJ420" s="132"/>
      <c r="AK420" s="132"/>
    </row>
    <row r="421" customFormat="false" ht="9" hidden="false" customHeight="false" outlineLevel="0" collapsed="false"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  <c r="AI421" s="132"/>
      <c r="AJ421" s="132"/>
      <c r="AK421" s="132"/>
    </row>
    <row r="422" customFormat="false" ht="9" hidden="false" customHeight="false" outlineLevel="0" collapsed="false"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  <c r="AI422" s="132"/>
      <c r="AJ422" s="132"/>
      <c r="AK422" s="132"/>
    </row>
    <row r="423" customFormat="false" ht="9" hidden="false" customHeight="false" outlineLevel="0" collapsed="false"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  <c r="AI423" s="132"/>
      <c r="AJ423" s="132"/>
      <c r="AK423" s="132"/>
    </row>
    <row r="424" customFormat="false" ht="9" hidden="false" customHeight="false" outlineLevel="0" collapsed="false"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</row>
    <row r="425" customFormat="false" ht="9" hidden="false" customHeight="false" outlineLevel="0" collapsed="false"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  <c r="AI425" s="132"/>
      <c r="AJ425" s="132"/>
      <c r="AK425" s="132"/>
    </row>
    <row r="426" customFormat="false" ht="9" hidden="false" customHeight="false" outlineLevel="0" collapsed="false"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  <c r="AI426" s="132"/>
      <c r="AJ426" s="132"/>
      <c r="AK426" s="132"/>
    </row>
    <row r="427" customFormat="false" ht="9" hidden="false" customHeight="false" outlineLevel="0" collapsed="false"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  <c r="AI427" s="132"/>
      <c r="AJ427" s="132"/>
      <c r="AK427" s="132"/>
    </row>
    <row r="428" customFormat="false" ht="9" hidden="false" customHeight="false" outlineLevel="0" collapsed="false"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  <c r="AK428" s="132"/>
    </row>
    <row r="429" customFormat="false" ht="9" hidden="false" customHeight="false" outlineLevel="0" collapsed="false"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  <c r="AI429" s="132"/>
      <c r="AJ429" s="132"/>
      <c r="AK429" s="132"/>
    </row>
    <row r="430" customFormat="false" ht="9" hidden="false" customHeight="false" outlineLevel="0" collapsed="false"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  <c r="AK430" s="132"/>
    </row>
    <row r="431" customFormat="false" ht="9" hidden="false" customHeight="false" outlineLevel="0" collapsed="false"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  <c r="AK431" s="132"/>
    </row>
    <row r="432" customFormat="false" ht="9" hidden="false" customHeight="false" outlineLevel="0" collapsed="false"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  <c r="AK432" s="132"/>
    </row>
    <row r="433" customFormat="false" ht="9" hidden="false" customHeight="false" outlineLevel="0" collapsed="false"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</row>
    <row r="434" customFormat="false" ht="9" hidden="false" customHeight="false" outlineLevel="0" collapsed="false"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</row>
    <row r="435" customFormat="false" ht="9" hidden="false" customHeight="false" outlineLevel="0" collapsed="false"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</row>
    <row r="436" customFormat="false" ht="9" hidden="false" customHeight="false" outlineLevel="0" collapsed="false"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  <c r="AA436" s="132"/>
      <c r="AB436" s="132"/>
      <c r="AC436" s="132"/>
      <c r="AD436" s="132"/>
      <c r="AE436" s="132"/>
      <c r="AF436" s="132"/>
      <c r="AG436" s="132"/>
      <c r="AH436" s="132"/>
      <c r="AI436" s="132"/>
      <c r="AJ436" s="132"/>
      <c r="AK436" s="132"/>
    </row>
    <row r="437" customFormat="false" ht="9" hidden="false" customHeight="false" outlineLevel="0" collapsed="false"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  <c r="AI437" s="132"/>
      <c r="AJ437" s="132"/>
      <c r="AK437" s="132"/>
    </row>
    <row r="438" customFormat="false" ht="9" hidden="false" customHeight="false" outlineLevel="0" collapsed="false"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  <c r="AK438" s="132"/>
    </row>
    <row r="439" customFormat="false" ht="9" hidden="false" customHeight="false" outlineLevel="0" collapsed="false"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  <c r="AK439" s="132"/>
    </row>
    <row r="440" customFormat="false" ht="9" hidden="false" customHeight="false" outlineLevel="0" collapsed="false"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</row>
    <row r="441" customFormat="false" ht="9" hidden="false" customHeight="false" outlineLevel="0" collapsed="false"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</row>
    <row r="442" customFormat="false" ht="9" hidden="false" customHeight="false" outlineLevel="0" collapsed="false"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</row>
    <row r="443" customFormat="false" ht="9" hidden="false" customHeight="false" outlineLevel="0" collapsed="false"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  <c r="AK443" s="132"/>
    </row>
    <row r="444" customFormat="false" ht="9" hidden="false" customHeight="false" outlineLevel="0" collapsed="false"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  <c r="AK444" s="132"/>
    </row>
    <row r="445" customFormat="false" ht="9" hidden="false" customHeight="false" outlineLevel="0" collapsed="false"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</row>
    <row r="446" customFormat="false" ht="9" hidden="false" customHeight="false" outlineLevel="0" collapsed="false"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  <c r="AK446" s="132"/>
    </row>
    <row r="447" customFormat="false" ht="9" hidden="false" customHeight="false" outlineLevel="0" collapsed="false"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  <c r="AK447" s="132"/>
    </row>
    <row r="448" customFormat="false" ht="9" hidden="false" customHeight="false" outlineLevel="0" collapsed="false"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</row>
    <row r="449" customFormat="false" ht="9" hidden="false" customHeight="false" outlineLevel="0" collapsed="false"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  <c r="AI449" s="132"/>
      <c r="AJ449" s="132"/>
      <c r="AK449" s="132"/>
    </row>
    <row r="450" customFormat="false" ht="9" hidden="false" customHeight="false" outlineLevel="0" collapsed="false"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  <c r="AK450" s="132"/>
    </row>
    <row r="451" customFormat="false" ht="9" hidden="false" customHeight="false" outlineLevel="0" collapsed="false"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</row>
    <row r="452" customFormat="false" ht="9" hidden="false" customHeight="false" outlineLevel="0" collapsed="false"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  <c r="AK452" s="132"/>
    </row>
    <row r="453" customFormat="false" ht="9" hidden="false" customHeight="false" outlineLevel="0" collapsed="false"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  <c r="AI453" s="132"/>
      <c r="AJ453" s="132"/>
      <c r="AK453" s="132"/>
    </row>
    <row r="454" customFormat="false" ht="9" hidden="false" customHeight="false" outlineLevel="0" collapsed="false"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  <c r="AK454" s="132"/>
    </row>
    <row r="455" customFormat="false" ht="9" hidden="false" customHeight="false" outlineLevel="0" collapsed="false"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  <c r="AK455" s="132"/>
    </row>
    <row r="456" customFormat="false" ht="9" hidden="false" customHeight="false" outlineLevel="0" collapsed="false"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</row>
    <row r="457" customFormat="false" ht="9" hidden="false" customHeight="false" outlineLevel="0" collapsed="false"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  <c r="AK457" s="132"/>
    </row>
    <row r="458" customFormat="false" ht="9" hidden="false" customHeight="false" outlineLevel="0" collapsed="false"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</row>
    <row r="459" customFormat="false" ht="9" hidden="false" customHeight="false" outlineLevel="0" collapsed="false"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</row>
    <row r="460" customFormat="false" ht="9" hidden="false" customHeight="false" outlineLevel="0" collapsed="false"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  <c r="AK460" s="132"/>
    </row>
    <row r="461" customFormat="false" ht="9" hidden="false" customHeight="false" outlineLevel="0" collapsed="false"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</row>
    <row r="462" customFormat="false" ht="9" hidden="false" customHeight="false" outlineLevel="0" collapsed="false"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  <c r="AK462" s="132"/>
    </row>
    <row r="463" customFormat="false" ht="9" hidden="false" customHeight="false" outlineLevel="0" collapsed="false"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  <c r="AI463" s="132"/>
      <c r="AJ463" s="132"/>
      <c r="AK463" s="132"/>
    </row>
    <row r="464" customFormat="false" ht="9" hidden="false" customHeight="false" outlineLevel="0" collapsed="false"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  <c r="AK464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2001-12-27T21:21:26Z</cp:lastPrinted>
  <cp:revision>0</cp:revision>
  <dc:subject/>
  <dc:title/>
</cp:coreProperties>
</file>