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1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omments1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Dth INPUT PG" sheetId="6" state="hidden" r:id="rId8"/>
    <sheet name="PLR SUM" sheetId="7" state="visible" r:id="rId9"/>
    <sheet name="PLR SUM INPUT PG" sheetId="8" state="hidden" r:id="rId10"/>
    <sheet name="SPEC SUM" sheetId="9" state="hidden" r:id="rId11"/>
    <sheet name="PLR DETAILS" sheetId="10" state="visible" r:id="rId12"/>
    <sheet name="PLR DET INPUT PG" sheetId="11" state="hidden" r:id="rId13"/>
    <sheet name="SPEC DETAILS" sheetId="12" state="hidden" r:id="rId14"/>
    <sheet name="SPEC REPORT" sheetId="13" state="visible" r:id="rId15"/>
    <sheet name="SPEC REPORT DETAILS" sheetId="14" state="visible" r:id="rId16"/>
    <sheet name="5-DAY" sheetId="15" state="hidden" r:id="rId17"/>
    <sheet name="VAR" sheetId="16" state="hidden" r:id="rId18"/>
    <sheet name="OPEN SPEC" sheetId="17" state="hidden" r:id="rId19"/>
    <sheet name="Gap Risk" sheetId="18" state="hidden" r:id="rId20"/>
    <sheet name="BASIS" sheetId="19" state="hidden" r:id="rId21"/>
  </sheets>
  <externalReferences>
    <externalReference r:id="rId22"/>
    <externalReference r:id="rId23"/>
  </externalReferences>
  <definedNames>
    <definedName function="false" hidden="false" localSheetId="5" name="_xlnm.Print_Titles" vbProcedure="false">'Dth INPUT PG'!$A:$B</definedName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10" name="_xlnm.Print_Titles" vbProcedure="false">'PLR DET INPUT PG'!$A:$B,'PLR DET INPUT PG'!$1:$4</definedName>
    <definedName function="false" hidden="false" localSheetId="9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7" name="_xlnm.Print_Titles" vbProcedure="false">'PLR SUM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1" name="_xlnm.Print_Titles" vbProcedure="false">'SPEC DETAILS'!$A:$B</definedName>
    <definedName function="false" hidden="false" localSheetId="13" name="_xlnm.Print_Titles" vbProcedure="false">'SPEC REPORT DETAILS'!$A:$C</definedName>
    <definedName function="false" hidden="false" localSheetId="8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  <definedName function="false" hidden="false" localSheetId="5" name="Aeco_nonS" vbProcedure="false">'Dth INPUT PG'!$A$28</definedName>
    <definedName function="false" hidden="false" localSheetId="5" name="Aeco_S" vbProcedure="false">'Dth INPUT PG'!$A$16</definedName>
    <definedName function="false" hidden="false" localSheetId="5" name="Dthdt" vbProcedure="false">'Dth INPUT PG'!$A$6</definedName>
    <definedName function="false" hidden="false" localSheetId="5" name="Rockies_nonS" vbProcedure="false">'Dth INPUT PG'!$A$30</definedName>
    <definedName function="false" hidden="false" localSheetId="5" name="Rockies_S" vbProcedure="false">'Dth INPUT PG'!$A$18</definedName>
    <definedName function="false" hidden="false" localSheetId="5" name="Sumas_nonS" vbProcedure="false">'Dth INPUT PG'!$A$29</definedName>
    <definedName function="false" hidden="false" localSheetId="5" name="Sumas_S" vbProcedure="false">'Dth INPUT PG'!$A$17</definedName>
    <definedName function="false" hidden="false" localSheetId="5" name="Zero" vbProcedure="false">#REF!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<sst xmlns="http://schemas.openxmlformats.org/spreadsheetml/2006/main" count="1413" uniqueCount="215">
  <si>
    <t xml:space="preserve">Portland General Electric Company</t>
  </si>
  <si>
    <t xml:space="preserve">Gas Summary</t>
  </si>
  <si>
    <t xml:space="preserve">As of November 27,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</si>
  <si>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</si>
  <si>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</si>
  <si>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</si>
  <si>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</si>
  <si>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</si>
  <si>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</si>
  <si>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</si>
  <si>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</si>
  <si>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</si>
  <si>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</si>
  <si>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</si>
  <si>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</si>
  <si>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</si>
  <si>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</si>
  <si>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</si>
  <si>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</si>
  <si>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</si>
  <si>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</si>
  <si>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</si>
  <si>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</si>
  <si>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</si>
  <si>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</si>
  <si>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</si>
  <si>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</si>
  <si>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</si>
  <si>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</si>
  <si>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</si>
  <si>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</si>
  <si>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</si>
  <si>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</si>
  <si>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</si>
  <si>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</si>
  <si>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</si>
  <si>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</si>
  <si>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</si>
  <si>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</si>
  <si>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</si>
  <si>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</si>
  <si>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</si>
  <si>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</si>
  <si>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</si>
  <si>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</si>
  <si>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</si>
  <si>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</si>
  <si>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</si>
  <si>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</si>
  <si>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</si>
  <si>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</si>
  <si>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</si>
  <si>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</si>
  <si>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</si>
  <si>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</si>
  <si>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</si>
  <si>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</si>
  <si>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</si>
  <si>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</si>
  <si>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</si>
  <si>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</si>
  <si>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</si>
  <si>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</si>
  <si>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</si>
  <si>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</si>
  <si>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</si>
  <si>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</si>
  <si>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</si>
  <si>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</si>
  <si>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</si>
  <si>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</si>
  <si>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</si>
  <si>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</si>
  <si>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</si>
  <si>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</si>
  <si>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</si>
  <si>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</si>
  <si>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</si>
  <si>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</si>
  <si>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</si>
  <si>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</si>
  <si>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</si>
  <si>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</si>
  <si>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</si>
  <si>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</si>
  <si>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</si>
  <si>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</si>
  <si>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</si>
  <si>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</si>
  <si>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</si>
  <si>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</si>
  <si>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</si>
  <si>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</si>
  <si>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</si>
  <si>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Valuation Date:  11/27/2001</t>
  </si>
  <si>
    <t xml:space="preserve">As of:                11/27/2001</t>
  </si>
  <si>
    <t xml:space="preserve">TERM - Fuel PLR Book Summary</t>
  </si>
  <si>
    <t xml:space="preserve">Prior Date:          11/26/2001</t>
  </si>
  <si>
    <t xml:space="preserve">As of:                  11/27/2001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</si>
  <si>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</si>
  <si>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</si>
  <si>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</si>
  <si>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</si>
  <si>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</si>
  <si>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</si>
  <si>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</si>
  <si>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</si>
  <si>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</si>
  <si>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</si>
  <si>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</si>
  <si>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</si>
  <si>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</si>
  <si>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</si>
  <si>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</si>
  <si>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</si>
  <si>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</si>
  <si>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</si>
  <si>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</si>
  <si>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</si>
  <si>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</si>
  <si>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</si>
  <si>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</si>
  <si>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</si>
  <si>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</si>
  <si>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</si>
  <si>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</si>
  <si>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</si>
  <si>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</si>
  <si>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</si>
  <si>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</si>
  <si>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</si>
  <si>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</si>
  <si>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</si>
  <si>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</si>
  <si>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</si>
  <si>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</si>
  <si>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</si>
  <si>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</si>
  <si>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</si>
  <si>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</si>
  <si>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</si>
  <si>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</si>
  <si>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</si>
  <si>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</si>
  <si>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</si>
  <si>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</si>
  <si>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</si>
  <si>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</si>
  <si>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</si>
  <si>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</si>
  <si>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</si>
  <si>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</si>
  <si>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</si>
  <si>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</si>
  <si>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</si>
  <si>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</si>
  <si>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</si>
  <si>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</si>
  <si>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</si>
  <si>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</si>
  <si>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</si>
  <si>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</si>
  <si>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</si>
  <si>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</si>
  <si>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</si>
  <si>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</si>
  <si>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</si>
  <si>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</si>
  <si>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</si>
  <si>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</si>
  <si>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</si>
  <si>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</si>
  <si>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</si>
  <si>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</si>
  <si>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</si>
  <si>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</si>
  <si>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</si>
  <si>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</si>
  <si>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</si>
  <si>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</si>
  <si>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</si>
  <si>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</si>
  <si>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</si>
  <si>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</si>
  <si>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</si>
  <si>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</si>
  <si>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</si>
  <si>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</si>
  <si>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</si>
  <si>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</si>
  <si>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</si>
  <si>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</si>
  <si>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</si>
  <si>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</si>
  <si>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</si>
  <si>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</si>
  <si>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</si>
  <si>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</si>
  <si>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</si>
  <si>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</si>
  <si>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</si>
  <si>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</si>
  <si>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</si>
  <si>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</si>
  <si>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L</t>
  </si>
  <si>
    <t xml:space="preserve">S</t>
  </si>
  <si>
    <t xml:space="preserve">BASISSWAP</t>
  </si>
  <si>
    <t xml:space="preserve">Owen</t>
  </si>
  <si>
    <t xml:space="preserve">Entergy-Koch Trading, LP</t>
  </si>
  <si>
    <t xml:space="preserve">MMBTU</t>
  </si>
  <si>
    <t xml:space="preserve">USD</t>
  </si>
  <si>
    <t xml:space="preserve">Morgan Stanley Capital Group, Inc</t>
  </si>
  <si>
    <t xml:space="preserve">Yildirok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</si>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</sst>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_(* #,##0.00_);_(* \(#,##0.00\);_(* \-??_);_(@_)"/>
    <numFmt numFmtId="171" formatCode="_(* #,##0_);_(* \(#,##0\);_(* \-??_);_(@_)"/>
    <numFmt numFmtId="172" formatCode="0%"/>
    <numFmt numFmtId="173" formatCode="#,##0.000"/>
    <numFmt numFmtId="174" formatCode="[$-409]#,##0_);\(#,##0\)"/>
    <numFmt numFmtId="175" formatCode="\$#,##0.00"/>
    <numFmt numFmtId="176" formatCode="# ??/??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5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5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REG!$O$8:$O$88</c:f>
              <c:numCache>
                <c:formatCode>#,##0</c:formatCode>
                <c:ptCount val="81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  <c:pt idx="80">
                  <c:v>-588.067</c:v>
                </c:pt>
              </c:numCache>
            </c:numRef>
          </c:val>
        </c:ser>
        <c:gapWidth val="150"/>
        <c:overlap val="0"/>
        <c:axId val="9470424"/>
        <c:axId val="18977467"/>
      </c:barChart>
      <c:catAx>
        <c:axId val="947042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977467"/>
        <c:crossesAt val="0"/>
        <c:auto val="1"/>
        <c:lblAlgn val="ctr"/>
        <c:lblOffset val="100"/>
        <c:noMultiLvlLbl val="0"/>
      </c:catAx>
      <c:valAx>
        <c:axId val="18977467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70424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REG!$P$8:$P$88</c:f>
              <c:numCache>
                <c:formatCode>#,##0</c:formatCode>
                <c:ptCount val="81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  <c:pt idx="80">
                  <c:v>1710.779</c:v>
                </c:pt>
              </c:numCache>
            </c:numRef>
          </c:val>
        </c:ser>
        <c:gapWidth val="150"/>
        <c:overlap val="0"/>
        <c:axId val="50043512"/>
        <c:axId val="34963123"/>
      </c:barChart>
      <c:catAx>
        <c:axId val="500435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963123"/>
        <c:crossesAt val="0"/>
        <c:auto val="1"/>
        <c:lblAlgn val="ctr"/>
        <c:lblOffset val="100"/>
        <c:noMultiLvlLbl val="0"/>
      </c:catAx>
      <c:valAx>
        <c:axId val="34963123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043512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REG!$N$9:$N$88</c:f>
              <c:strCache>
                <c:ptCount val="80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</c:strCache>
            </c:strRef>
          </c:cat>
          <c:val>
            <c:numRef>
              <c:f>REG!$Q$9:$Q$88</c:f>
              <c:numCache>
                <c:formatCode>#,##0</c:formatCode>
                <c:ptCount val="80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  <c:pt idx="79">
                  <c:v>776.344</c:v>
                </c:pt>
              </c:numCache>
            </c:numRef>
          </c:val>
        </c:ser>
        <c:gapWidth val="150"/>
        <c:overlap val="0"/>
        <c:axId val="83253251"/>
        <c:axId val="63507213"/>
      </c:barChart>
      <c:catAx>
        <c:axId val="8325325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507213"/>
        <c:crossesAt val="0"/>
        <c:auto val="1"/>
        <c:lblAlgn val="ctr"/>
        <c:lblOffset val="100"/>
        <c:noMultiLvlLbl val="0"/>
      </c:catAx>
      <c:valAx>
        <c:axId val="63507213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253251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SPEC!$O$8:$O$88</c:f>
              <c:numCache>
                <c:formatCode>#,##0</c:formatCode>
                <c:ptCount val="81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  <c:pt idx="80">
                  <c:v>0.03</c:v>
                </c:pt>
              </c:numCache>
            </c:numRef>
          </c:val>
        </c:ser>
        <c:gapWidth val="150"/>
        <c:overlap val="0"/>
        <c:axId val="14249722"/>
        <c:axId val="70683416"/>
      </c:barChart>
      <c:catAx>
        <c:axId val="142497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683416"/>
        <c:crossesAt val="0"/>
        <c:auto val="1"/>
        <c:lblAlgn val="ctr"/>
        <c:lblOffset val="100"/>
        <c:noMultiLvlLbl val="0"/>
      </c:catAx>
      <c:valAx>
        <c:axId val="70683416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24972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SPEC!$P$8:$P$88</c:f>
              <c:numCache>
                <c:formatCode>#,##0</c:formatCode>
                <c:ptCount val="81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  <c:pt idx="80">
                  <c:v>107.793</c:v>
                </c:pt>
              </c:numCache>
            </c:numRef>
          </c:val>
        </c:ser>
        <c:gapWidth val="150"/>
        <c:overlap val="0"/>
        <c:axId val="70478428"/>
        <c:axId val="57693864"/>
      </c:barChart>
      <c:catAx>
        <c:axId val="704784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693864"/>
        <c:crossesAt val="0"/>
        <c:auto val="1"/>
        <c:lblAlgn val="ctr"/>
        <c:lblOffset val="100"/>
        <c:noMultiLvlLbl val="0"/>
      </c:catAx>
      <c:valAx>
        <c:axId val="57693864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47842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  <c:pt idx="12">
                  <c:v>26.8809399999999</c:v>
                </c:pt>
                <c:pt idx="13">
                  <c:v>-32.3070600000001</c:v>
                </c:pt>
                <c:pt idx="14">
                  <c:v>77.2129399999999</c:v>
                </c:pt>
                <c:pt idx="15">
                  <c:v>124.82294</c:v>
                </c:pt>
                <c:pt idx="16">
                  <c:v>124.85294</c:v>
                </c:pt>
              </c:numCache>
            </c:numRef>
          </c:val>
        </c:ser>
        <c:gapWidth val="150"/>
        <c:overlap val="0"/>
        <c:axId val="64072611"/>
        <c:axId val="86745102"/>
      </c:barChart>
      <c:catAx>
        <c:axId val="640726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745102"/>
        <c:crossesAt val="0"/>
        <c:auto val="1"/>
        <c:lblAlgn val="ctr"/>
        <c:lblOffset val="100"/>
        <c:noMultiLvlLbl val="0"/>
      </c:catAx>
      <c:valAx>
        <c:axId val="86745102"/>
        <c:scaling>
          <c:orientation val="minMax"/>
          <c:max val="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072611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SPEC!$N$49:$N$88</c:f>
              <c:strCache>
                <c:ptCount val="40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</c:strCache>
            </c:strRef>
          </c:cat>
          <c:val>
            <c:numRef>
              <c:f>SPEC!$R$49:$R$88</c:f>
              <c:numCache>
                <c:formatCode>#,##0</c:formatCode>
                <c:ptCount val="40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  <c:pt idx="39">
                  <c:v>-607.81306</c:v>
                </c:pt>
              </c:numCache>
            </c:numRef>
          </c:val>
        </c:ser>
        <c:gapWidth val="150"/>
        <c:overlap val="0"/>
        <c:axId val="6657027"/>
        <c:axId val="22856533"/>
      </c:barChart>
      <c:catAx>
        <c:axId val="665702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2856533"/>
        <c:crossesAt val="0"/>
        <c:auto val="1"/>
        <c:lblAlgn val="ctr"/>
        <c:lblOffset val="100"/>
        <c:noMultiLvlLbl val="0"/>
      </c:catAx>
      <c:valAx>
        <c:axId val="22856533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5702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SPEC!$S$8:$S$88</c:f>
              <c:numCache>
                <c:formatCode>#,##0</c:formatCode>
                <c:ptCount val="81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  <c:pt idx="80">
                  <c:v>4313.73594</c:v>
                </c:pt>
              </c:numCache>
            </c:numRef>
          </c:val>
        </c:ser>
        <c:gapWidth val="150"/>
        <c:overlap val="0"/>
        <c:axId val="92553900"/>
        <c:axId val="39602043"/>
      </c:barChart>
      <c:catAx>
        <c:axId val="9255390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602043"/>
        <c:crossesAt val="0"/>
        <c:auto val="1"/>
        <c:lblAlgn val="ctr"/>
        <c:lblOffset val="100"/>
        <c:noMultiLvlLbl val="0"/>
      </c:catAx>
      <c:valAx>
        <c:axId val="3960204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553900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SPEC!$N$9:$N$88</c:f>
              <c:strCache>
                <c:ptCount val="80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</c:strCache>
            </c:strRef>
          </c:cat>
          <c:val>
            <c:numRef>
              <c:f>SPEC!$T$9:$T$88</c:f>
              <c:numCache>
                <c:formatCode>#,##0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</c:ser>
        <c:gapWidth val="150"/>
        <c:overlap val="0"/>
        <c:axId val="34737819"/>
        <c:axId val="96153708"/>
      </c:barChart>
      <c:catAx>
        <c:axId val="3473781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153708"/>
        <c:crossesAt val="0"/>
        <c:auto val="1"/>
        <c:lblAlgn val="ctr"/>
        <c:lblOffset val="100"/>
        <c:noMultiLvlLbl val="0"/>
      </c:catAx>
      <c:valAx>
        <c:axId val="96153708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73781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0.844390384973159</v>
          </cell>
          <cell r="F59">
            <v>0.586261979820522</v>
          </cell>
          <cell r="G59">
            <v>0.653395206711617</v>
          </cell>
          <cell r="H59">
            <v>0.208106248330632</v>
          </cell>
          <cell r="I59">
            <v>0.203857480003824</v>
          </cell>
          <cell r="J59">
            <v>0.458775116637236</v>
          </cell>
          <cell r="K59">
            <v>0.60986883405103</v>
          </cell>
          <cell r="L59">
            <v>0.931593955629076</v>
          </cell>
          <cell r="M59">
            <v>0.97576367737087</v>
          </cell>
          <cell r="N59">
            <v>0.884982725688628</v>
          </cell>
          <cell r="O59">
            <v>0.76737752029052</v>
          </cell>
          <cell r="P59">
            <v>0.679323755502812</v>
          </cell>
          <cell r="Q59">
            <v>0.694520755680826</v>
          </cell>
          <cell r="R59">
            <v>0.712329663185372</v>
          </cell>
          <cell r="S59">
            <v>0.657834099702097</v>
          </cell>
          <cell r="T59">
            <v>0.57408452649525</v>
          </cell>
          <cell r="U59">
            <v>0.627977485924849</v>
          </cell>
          <cell r="V59">
            <v>0.541194886412492</v>
          </cell>
          <cell r="W59">
            <v>0.592156043581425</v>
          </cell>
          <cell r="X59">
            <v>0.870897630203958</v>
          </cell>
          <cell r="Y59">
            <v>0.907904179389022</v>
          </cell>
          <cell r="Z59">
            <v>0.831439475958241</v>
          </cell>
          <cell r="AA59">
            <v>0.720078311813841</v>
          </cell>
          <cell r="AB59">
            <v>0.67515927492209</v>
          </cell>
        </row>
        <row r="60">
          <cell r="E60">
            <v>0.00171698367671647</v>
          </cell>
          <cell r="F60">
            <v>0.0885639090421849</v>
          </cell>
          <cell r="G60">
            <v>0.1852257050824</v>
          </cell>
          <cell r="H60">
            <v>0.0329389484334591</v>
          </cell>
          <cell r="I60">
            <v>0.0236860181127793</v>
          </cell>
          <cell r="J60">
            <v>0.0906731867167131</v>
          </cell>
          <cell r="K60">
            <v>0.227846803176097</v>
          </cell>
          <cell r="L60">
            <v>0.446464164307721</v>
          </cell>
          <cell r="M60">
            <v>0.596320149245536</v>
          </cell>
          <cell r="N60">
            <v>0.4717766434908</v>
          </cell>
          <cell r="O60">
            <v>0.316399247097757</v>
          </cell>
          <cell r="P60">
            <v>0.196061460888766</v>
          </cell>
          <cell r="Q60">
            <v>0.51098866362054</v>
          </cell>
          <cell r="R60">
            <v>0.247337265686526</v>
          </cell>
          <cell r="S60">
            <v>0.141495118401075</v>
          </cell>
          <cell r="T60">
            <v>0.419955769118084</v>
          </cell>
          <cell r="U60">
            <v>0.302576988258028</v>
          </cell>
          <cell r="V60">
            <v>0.286965533013693</v>
          </cell>
          <cell r="W60">
            <v>0.189430745311004</v>
          </cell>
          <cell r="X60">
            <v>0.504390295482782</v>
          </cell>
          <cell r="Y60">
            <v>0.589182283532763</v>
          </cell>
          <cell r="Z60">
            <v>0.562806049951201</v>
          </cell>
          <cell r="AA60">
            <v>0.428913495774786</v>
          </cell>
          <cell r="AB60">
            <v>0.238595057906846</v>
          </cell>
        </row>
        <row r="62">
          <cell r="E62">
            <v>0.999992591626135</v>
          </cell>
          <cell r="F62">
            <v>0.984759771264232</v>
          </cell>
          <cell r="G62">
            <v>0.929568728005992</v>
          </cell>
          <cell r="H62">
            <v>0.918692181069423</v>
          </cell>
          <cell r="I62">
            <v>0.800342511302273</v>
          </cell>
          <cell r="J62">
            <v>0.787446507313292</v>
          </cell>
          <cell r="K62">
            <v>0.75412633397152</v>
          </cell>
          <cell r="L62">
            <v>0.982423917322352</v>
          </cell>
          <cell r="M62">
            <v>0.995053216189482</v>
          </cell>
          <cell r="N62">
            <v>0.958589848471252</v>
          </cell>
          <cell r="O62">
            <v>0.884986523379334</v>
          </cell>
          <cell r="P62">
            <v>0.891160615110796</v>
          </cell>
          <cell r="Q62">
            <v>0.906534846653172</v>
          </cell>
          <cell r="R62">
            <v>0.92441362236205</v>
          </cell>
          <cell r="S62">
            <v>0.894299762374003</v>
          </cell>
          <cell r="T62">
            <v>0.842841555165008</v>
          </cell>
          <cell r="U62">
            <v>0.815308717651781</v>
          </cell>
          <cell r="V62">
            <v>0.737834536426529</v>
          </cell>
          <cell r="W62">
            <v>0.775936447533814</v>
          </cell>
          <cell r="X62">
            <v>0.935486527192128</v>
          </cell>
          <cell r="Y62">
            <v>0.967072982628685</v>
          </cell>
          <cell r="Z62">
            <v>0.917075890404037</v>
          </cell>
          <cell r="AA62">
            <v>0.863052646976855</v>
          </cell>
          <cell r="AB62">
            <v>0.878154428666408</v>
          </cell>
        </row>
        <row r="63">
          <cell r="E63">
            <v>0.772328542124442</v>
          </cell>
          <cell r="F63">
            <v>0.696713110054245</v>
          </cell>
          <cell r="G63">
            <v>0.570000662142393</v>
          </cell>
          <cell r="H63">
            <v>0.538896498998523</v>
          </cell>
          <cell r="I63">
            <v>0.343515751234972</v>
          </cell>
          <cell r="J63">
            <v>0.272307890615742</v>
          </cell>
          <cell r="K63">
            <v>0.382432477358159</v>
          </cell>
          <cell r="L63">
            <v>0.705716798534312</v>
          </cell>
          <cell r="M63">
            <v>0.820380884409816</v>
          </cell>
          <cell r="N63">
            <v>0.683663632183728</v>
          </cell>
          <cell r="O63">
            <v>0.540302398810589</v>
          </cell>
          <cell r="P63">
            <v>0.544462906367942</v>
          </cell>
          <cell r="Q63">
            <v>0.669234628576522</v>
          </cell>
          <cell r="R63">
            <v>0.578118223317208</v>
          </cell>
          <cell r="S63">
            <v>0.4689507415251</v>
          </cell>
          <cell r="T63">
            <v>0.590285889017968</v>
          </cell>
          <cell r="U63">
            <v>0.484090519132898</v>
          </cell>
          <cell r="V63">
            <v>0.454555410268454</v>
          </cell>
          <cell r="W63">
            <v>0.357472621292226</v>
          </cell>
          <cell r="X63">
            <v>0.776045225099598</v>
          </cell>
          <cell r="Y63">
            <v>0.841804616567658</v>
          </cell>
          <cell r="Z63">
            <v>0.762755915536397</v>
          </cell>
          <cell r="AA63">
            <v>0.60519715680386</v>
          </cell>
          <cell r="AB63">
            <v>0.590590023007998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SETTLEMENTS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I29">
            <v>456</v>
          </cell>
        </row>
        <row r="29">
          <cell r="M29">
            <v>446</v>
          </cell>
        </row>
        <row r="29">
          <cell r="Q29">
            <v>410</v>
          </cell>
        </row>
        <row r="30">
          <cell r="I30">
            <v>456</v>
          </cell>
        </row>
        <row r="30">
          <cell r="M30">
            <v>446</v>
          </cell>
        </row>
        <row r="30">
          <cell r="Q30">
            <v>410</v>
          </cell>
        </row>
        <row r="33">
          <cell r="I33">
            <v>231</v>
          </cell>
        </row>
        <row r="33">
          <cell r="M33">
            <v>233</v>
          </cell>
        </row>
        <row r="33">
          <cell r="Q33">
            <v>228</v>
          </cell>
        </row>
        <row r="34">
          <cell r="I34">
            <v>231</v>
          </cell>
        </row>
        <row r="34">
          <cell r="M34">
            <v>233</v>
          </cell>
        </row>
        <row r="34"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8:U65536" sheet="OPEN SPEC"/>
  </cacheSource>
  <cacheFields count="0"/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561" maxValue="3.385" count="25">
        <n v="2.561"/>
        <n v="2.57"/>
        <n v="2.599"/>
        <n v="2.61"/>
        <n v="2.611"/>
        <n v="2.637"/>
        <n v="2.65"/>
        <n v="2.674"/>
        <n v="2.68"/>
        <n v="2.707"/>
        <n v="2.71"/>
        <n v="2.72"/>
        <n v="2.729"/>
        <n v="2.74"/>
        <n v="2.802"/>
        <n v="2.836"/>
        <n v="2.985"/>
        <n v="3.02"/>
        <n v="3.04"/>
        <n v="3.051"/>
        <n v="3.08"/>
        <n v="3.325"/>
        <n v="3.345"/>
        <n v="3.385"/>
        <m/>
      </sharedItems>
    </cacheField>
    <cacheField name="CP PAYS" numFmtId="0">
      <sharedItems containsString="0" containsBlank="1" containsNumber="1" minValue="2.535" maxValue="3.43" count="26">
        <n v="2.535"/>
        <n v="2.561"/>
        <n v="2.599"/>
        <n v="2.611"/>
        <n v="2.635"/>
        <n v="2.637"/>
        <n v="2.674"/>
        <n v="2.675"/>
        <n v="2.707"/>
        <n v="2.71"/>
        <n v="2.715"/>
        <n v="2.729"/>
        <n v="2.745"/>
        <n v="2.785"/>
        <n v="2.802"/>
        <n v="2.805"/>
        <n v="2.836"/>
        <n v="2.875"/>
        <n v="2.895"/>
        <n v="2.935"/>
        <n v="3.03"/>
        <n v="3.051"/>
        <n v="3.37"/>
        <n v="3.39"/>
        <n v="3.43"/>
        <m/>
      </sharedItems>
    </cacheField>
    <cacheField name="NET" numFmtId="0">
      <sharedItems containsString="0" containsBlank="1" containsNumber="1" containsInteger="1" minValue="-84165" maxValue="91140" count="29">
        <n v="-84165"/>
        <n v="-76860"/>
        <n v="-57970"/>
        <n v="-42470"/>
        <n v="-36890"/>
        <n v="-34160"/>
        <n v="-27280"/>
        <n v="-11780"/>
        <n v="-10695"/>
        <n v="-2015"/>
        <n v="-1950"/>
        <n v="-1705"/>
        <n v="-1500"/>
        <n v="-1350"/>
        <n v="-930"/>
        <n v="4805"/>
        <n v="11005"/>
        <n v="11100"/>
        <n v="11250"/>
        <n v="11700"/>
        <n v="11780"/>
        <n v="12090"/>
        <n v="13860"/>
        <n v="14415"/>
        <n v="49445"/>
        <n v="64945"/>
        <n v="83160"/>
        <n v="9114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1"/>
    <x v="1"/>
    <x v="13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8"/>
    <x v="6"/>
    <x v="14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1"/>
    <x v="9"/>
    <x v="12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3"/>
    <x v="11"/>
    <x v="11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1"/>
    <x v="8"/>
    <x v="9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6"/>
    <x v="5"/>
    <x v="10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3"/>
    <x v="2"/>
    <x v="11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16"/>
    <x v="3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2"/>
    <x v="14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3"/>
    <x v="16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1"/>
    <x v="21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4"/>
    <x v="0"/>
    <x v="7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15"/>
    <x v="19"/>
    <x v="22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14"/>
    <x v="18"/>
    <x v="23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9"/>
    <x v="17"/>
    <x v="6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0"/>
    <x v="4"/>
    <x v="17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2"/>
    <x v="7"/>
    <x v="20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5"/>
    <x v="10"/>
    <x v="19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7"/>
    <x v="12"/>
    <x v="16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9"/>
    <x v="13"/>
    <x v="21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0"/>
    <x v="13"/>
    <x v="18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2"/>
    <x v="15"/>
    <x v="20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4"/>
    <x v="20"/>
    <x v="25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9"/>
    <x v="22"/>
    <x v="24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15"/>
    <x v="24"/>
    <x v="26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14"/>
    <x v="23"/>
    <x v="27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8"/>
    <x v="14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20"/>
    <x v="16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7"/>
    <x v="21"/>
    <x v="15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8"/>
    <x v="3"/>
    <x v="8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2:A3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4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776344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-588037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1818572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776344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 INPUT PG'!AA29</f>
        <v>-588067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1710779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Risk'!B26</f>
        <v>-7669363.7007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Risk'!B17</f>
        <v>-9783957.5382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30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107793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124852.94</v>
      </c>
    </row>
    <row r="29" customFormat="false" ht="10.5" hidden="false" customHeight="false" outlineLevel="0" collapsed="false">
      <c r="A29" s="1" t="s">
        <v>18</v>
      </c>
      <c r="C29" s="17" t="n">
        <f aca="false">SUM('5-DAY'!C80:C217)</f>
        <v>-607813.06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4314212.54326649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1" width="29.99"/>
    <col collapsed="false" customWidth="true" hidden="false" outlineLevel="0" max="2" min="2" style="91" width="3.99"/>
    <col collapsed="false" customWidth="true" hidden="false" outlineLevel="0" max="26" min="3" style="91" width="13.32"/>
    <col collapsed="false" customWidth="true" hidden="true" outlineLevel="0" max="27" min="27" style="91" width="15.99"/>
    <col collapsed="false" customWidth="false" hidden="false" outlineLevel="0" max="257" min="28" style="92" width="11.99"/>
  </cols>
  <sheetData>
    <row r="1" customFormat="false" ht="12" hidden="false" customHeight="true" outlineLevel="0" collapsed="false">
      <c r="A1" s="93" t="str">
        <f aca="false">'PLR DET INPUT PG'!A1</f>
        <v>TERM - Fuel PLR Book Details</v>
      </c>
    </row>
    <row r="2" customFormat="false" ht="12" hidden="false" customHeight="true" outlineLevel="0" collapsed="false">
      <c r="A2" s="93" t="str">
        <f aca="false">'PLR DET INPUT PG'!A2</f>
        <v>Valuation Date:  11/27/2001</v>
      </c>
    </row>
    <row r="3" customFormat="false" ht="12" hidden="false" customHeight="true" outlineLevel="0" collapsed="false">
      <c r="A3" s="93" t="str">
        <f aca="false">'PLR DET INPUT PG'!A3</f>
        <v>Prior Date:          11/26/2001</v>
      </c>
    </row>
    <row r="4" customFormat="false" ht="12" hidden="false" customHeight="true" outlineLevel="0" collapsed="false">
      <c r="A4" s="93" t="str">
        <f aca="false">'PLR DET INPUT PG'!A4</f>
        <v>As of:                  11/27/2001</v>
      </c>
    </row>
    <row r="6" customFormat="false" ht="12" hidden="false" customHeight="true" outlineLevel="0" collapsed="false">
      <c r="A6" s="94" t="str">
        <f aca="false">'PLR DET INPUT PG'!A6</f>
        <v>NYMEX</v>
      </c>
    </row>
    <row r="8" customFormat="false" ht="12" hidden="false" customHeight="true" outlineLevel="0" collapsed="false">
      <c r="A8" s="95" t="str">
        <f aca="false">'PLR DET INPUT PG'!A8</f>
        <v>Futures</v>
      </c>
      <c r="C8" s="96" t="str">
        <f aca="false">'PLR DET INPUT PG'!C8</f>
        <v>Dec-01</v>
      </c>
      <c r="D8" s="96" t="str">
        <f aca="false">'PLR DET INPUT PG'!D8</f>
        <v>Jan-02</v>
      </c>
      <c r="E8" s="96" t="str">
        <f aca="false">'PLR DET INPUT PG'!E8</f>
        <v>Feb-02</v>
      </c>
      <c r="F8" s="96" t="str">
        <f aca="false">'PLR DET INPUT PG'!F8</f>
        <v>Mar-02</v>
      </c>
      <c r="G8" s="96" t="str">
        <f aca="false">'PLR DET INPUT PG'!G8</f>
        <v>Apr-02</v>
      </c>
      <c r="H8" s="96" t="str">
        <f aca="false">'PLR DET INPUT PG'!H8</f>
        <v>May-02</v>
      </c>
      <c r="I8" s="96" t="str">
        <f aca="false">'PLR DET INPUT PG'!I8</f>
        <v>Jun-02</v>
      </c>
      <c r="J8" s="96" t="str">
        <f aca="false">'PLR DET INPUT PG'!J8</f>
        <v>Jul-02</v>
      </c>
      <c r="K8" s="96" t="str">
        <f aca="false">'PLR DET INPUT PG'!K8</f>
        <v>Aug-02</v>
      </c>
      <c r="L8" s="96" t="str">
        <f aca="false">'PLR DET INPUT PG'!L8</f>
        <v>Sep-02</v>
      </c>
      <c r="M8" s="96" t="str">
        <f aca="false">'PLR DET INPUT PG'!M8</f>
        <v>Oct-02</v>
      </c>
      <c r="N8" s="96" t="str">
        <f aca="false">'PLR DET INPUT PG'!N8</f>
        <v>Nov-02</v>
      </c>
      <c r="O8" s="96" t="str">
        <f aca="false">'PLR DET INPUT PG'!O8</f>
        <v>Dec-02</v>
      </c>
      <c r="P8" s="96" t="str">
        <f aca="false">'PLR DET INPUT PG'!P8</f>
        <v>Jan-03</v>
      </c>
      <c r="Q8" s="96" t="str">
        <f aca="false">'PLR DET INPUT PG'!Q8</f>
        <v>Feb-03</v>
      </c>
      <c r="R8" s="96" t="str">
        <f aca="false">'PLR DET INPUT PG'!R8</f>
        <v>Mar-03</v>
      </c>
      <c r="S8" s="96" t="str">
        <f aca="false">'PLR DET INPUT PG'!S8</f>
        <v>Apr-03</v>
      </c>
      <c r="T8" s="96" t="str">
        <f aca="false">'PLR DET INPUT PG'!T8</f>
        <v>May-03</v>
      </c>
      <c r="U8" s="96" t="str">
        <f aca="false">'PLR DET INPUT PG'!U8</f>
        <v>Jun-03</v>
      </c>
      <c r="V8" s="96" t="str">
        <f aca="false">'PLR DET INPUT PG'!V8</f>
        <v>Jul-03</v>
      </c>
      <c r="W8" s="96" t="str">
        <f aca="false">'PLR DET INPUT PG'!W8</f>
        <v>Aug-03</v>
      </c>
      <c r="X8" s="96" t="str">
        <f aca="false">'PLR DET INPUT PG'!X8</f>
        <v>Sep-03</v>
      </c>
      <c r="Y8" s="96" t="str">
        <f aca="false">'PLR DET INPUT PG'!Y8</f>
        <v>Oct-03</v>
      </c>
      <c r="Z8" s="96" t="str">
        <f aca="false">'PLR DET INPUT PG'!Z8</f>
        <v>Nov-03</v>
      </c>
      <c r="AA8" s="96" t="str">
        <f aca="false">'PLR DET INPUT PG'!AA8</f>
        <v>TOTAL</v>
      </c>
    </row>
    <row r="9" customFormat="false" ht="12" hidden="false" customHeight="true" outlineLevel="0" collapsed="false">
      <c r="A9" s="97" t="str">
        <f aca="false">'PLR DET INPUT PG'!A9</f>
        <v>Dth</v>
      </c>
    </row>
    <row r="10" customFormat="false" ht="11.25" hidden="false" customHeight="true" outlineLevel="0" collapsed="false">
      <c r="A10" s="98" t="str">
        <f aca="false">'PLR DET INPUT PG'!A10</f>
        <v>Today</v>
      </c>
      <c r="C10" s="99" t="n">
        <f aca="false">'PLR DET INPUT PG'!C10</f>
        <v>0</v>
      </c>
      <c r="D10" s="99" t="n">
        <f aca="false">'PLR DET INPUT PG'!D10</f>
        <v>0</v>
      </c>
      <c r="E10" s="99" t="n">
        <f aca="false">'PLR DET INPUT PG'!E10</f>
        <v>0</v>
      </c>
      <c r="F10" s="99" t="n">
        <f aca="false">'PLR DET INPUT PG'!F10</f>
        <v>0</v>
      </c>
      <c r="G10" s="99" t="n">
        <f aca="false">'PLR DET INPUT PG'!G10</f>
        <v>0</v>
      </c>
      <c r="H10" s="99" t="n">
        <f aca="false">'PLR DET INPUT PG'!H10</f>
        <v>0</v>
      </c>
      <c r="I10" s="99" t="n">
        <f aca="false">'PLR DET INPUT PG'!I10</f>
        <v>0</v>
      </c>
      <c r="J10" s="99" t="n">
        <f aca="false">'PLR DET INPUT PG'!J10</f>
        <v>0</v>
      </c>
      <c r="K10" s="99" t="n">
        <f aca="false">'PLR DET INPUT PG'!K10</f>
        <v>0</v>
      </c>
      <c r="L10" s="99" t="n">
        <f aca="false">'PLR DET INPUT PG'!L10</f>
        <v>0</v>
      </c>
      <c r="M10" s="99" t="n">
        <f aca="false">'PLR DET INPUT PG'!M10</f>
        <v>0</v>
      </c>
      <c r="N10" s="99" t="n">
        <f aca="false">'PLR DET INPUT PG'!N10</f>
        <v>0</v>
      </c>
      <c r="O10" s="99" t="n">
        <f aca="false">'PLR DET INPUT PG'!O10</f>
        <v>0</v>
      </c>
      <c r="P10" s="99" t="n">
        <f aca="false">'PLR DET INPUT PG'!P10</f>
        <v>0</v>
      </c>
      <c r="Q10" s="99" t="n">
        <f aca="false">'PLR DET INPUT PG'!Q10</f>
        <v>0</v>
      </c>
      <c r="R10" s="99" t="n">
        <f aca="false">'PLR DET INPUT PG'!R10</f>
        <v>0</v>
      </c>
      <c r="S10" s="99" t="n">
        <f aca="false">'PLR DET INPUT PG'!S10</f>
        <v>0</v>
      </c>
      <c r="T10" s="99" t="n">
        <f aca="false">'PLR DET INPUT PG'!T10</f>
        <v>0</v>
      </c>
      <c r="U10" s="99" t="n">
        <f aca="false">'PLR DET INPUT PG'!U10</f>
        <v>0</v>
      </c>
      <c r="V10" s="99" t="n">
        <f aca="false">'PLR DET INPUT PG'!V10</f>
        <v>0</v>
      </c>
      <c r="W10" s="99" t="n">
        <f aca="false">'PLR DET INPUT PG'!W10</f>
        <v>0</v>
      </c>
      <c r="X10" s="99" t="n">
        <f aca="false">'PLR DET INPUT PG'!X10</f>
        <v>0</v>
      </c>
      <c r="Y10" s="99" t="n">
        <f aca="false">'PLR DET INPUT PG'!Y10</f>
        <v>0</v>
      </c>
      <c r="Z10" s="99" t="n">
        <f aca="false">'PLR DET INPUT PG'!Z10</f>
        <v>0</v>
      </c>
      <c r="AA10" s="99" t="n">
        <f aca="false">'PLR DET INPUT PG'!AA10</f>
        <v>0</v>
      </c>
    </row>
    <row r="11" customFormat="false" ht="11.25" hidden="false" customHeight="true" outlineLevel="0" collapsed="false">
      <c r="A11" s="98" t="str">
        <f aca="false">'PLR DET INPUT PG'!A11</f>
        <v>Prior Day</v>
      </c>
      <c r="C11" s="99" t="n">
        <f aca="false">'PLR DET INPUT PG'!C11</f>
        <v>0</v>
      </c>
      <c r="D11" s="99" t="n">
        <f aca="false">'PLR DET INPUT PG'!D11</f>
        <v>0</v>
      </c>
      <c r="E11" s="99" t="n">
        <f aca="false">'PLR DET INPUT PG'!E11</f>
        <v>0</v>
      </c>
      <c r="F11" s="99" t="n">
        <f aca="false">'PLR DET INPUT PG'!F11</f>
        <v>0</v>
      </c>
      <c r="G11" s="99" t="n">
        <f aca="false">'PLR DET INPUT PG'!G11</f>
        <v>0</v>
      </c>
      <c r="H11" s="99" t="n">
        <f aca="false">'PLR DET INPUT PG'!H11</f>
        <v>0</v>
      </c>
      <c r="I11" s="99" t="n">
        <f aca="false">'PLR DET INPUT PG'!I11</f>
        <v>0</v>
      </c>
      <c r="J11" s="99" t="n">
        <f aca="false">'PLR DET INPUT PG'!J11</f>
        <v>0</v>
      </c>
      <c r="K11" s="99" t="n">
        <f aca="false">'PLR DET INPUT PG'!K11</f>
        <v>0</v>
      </c>
      <c r="L11" s="99" t="n">
        <f aca="false">'PLR DET INPUT PG'!L11</f>
        <v>0</v>
      </c>
      <c r="M11" s="99" t="n">
        <f aca="false">'PLR DET INPUT PG'!M11</f>
        <v>0</v>
      </c>
      <c r="N11" s="99" t="n">
        <f aca="false">'PLR DET INPUT PG'!N11</f>
        <v>0</v>
      </c>
      <c r="O11" s="99" t="n">
        <f aca="false">'PLR DET INPUT PG'!O11</f>
        <v>0</v>
      </c>
      <c r="P11" s="99" t="n">
        <f aca="false">'PLR DET INPUT PG'!P11</f>
        <v>0</v>
      </c>
      <c r="Q11" s="99" t="n">
        <f aca="false">'PLR DET INPUT PG'!Q11</f>
        <v>0</v>
      </c>
      <c r="R11" s="99" t="n">
        <f aca="false">'PLR DET INPUT PG'!R11</f>
        <v>0</v>
      </c>
      <c r="S11" s="99" t="n">
        <f aca="false">'PLR DET INPUT PG'!S11</f>
        <v>0</v>
      </c>
      <c r="T11" s="99" t="n">
        <f aca="false">'PLR DET INPUT PG'!T11</f>
        <v>0</v>
      </c>
      <c r="U11" s="99" t="n">
        <f aca="false">'PLR DET INPUT PG'!U11</f>
        <v>0</v>
      </c>
      <c r="V11" s="99" t="n">
        <f aca="false">'PLR DET INPUT PG'!V11</f>
        <v>0</v>
      </c>
      <c r="W11" s="99" t="n">
        <f aca="false">'PLR DET INPUT PG'!W11</f>
        <v>0</v>
      </c>
      <c r="X11" s="99" t="n">
        <f aca="false">'PLR DET INPUT PG'!X11</f>
        <v>0</v>
      </c>
      <c r="Y11" s="99" t="n">
        <f aca="false">'PLR DET INPUT PG'!Y11</f>
        <v>0</v>
      </c>
      <c r="Z11" s="99" t="n">
        <f aca="false">'PLR DET INPUT PG'!Z11</f>
        <v>0</v>
      </c>
      <c r="AA11" s="99" t="n">
        <f aca="false">'PLR DET INPUT PG'!AA11</f>
        <v>0</v>
      </c>
    </row>
    <row r="12" customFormat="false" ht="11.25" hidden="false" customHeight="true" outlineLevel="0" collapsed="false">
      <c r="A12" s="98" t="str">
        <f aca="false">'PLR DET INPUT PG'!A12</f>
        <v>Delta</v>
      </c>
      <c r="C12" s="100" t="n">
        <f aca="false">'PLR DET INPUT PG'!C12</f>
        <v>0</v>
      </c>
      <c r="D12" s="100" t="n">
        <f aca="false">'PLR DET INPUT PG'!D12</f>
        <v>0</v>
      </c>
      <c r="E12" s="100" t="n">
        <f aca="false">'PLR DET INPUT PG'!E12</f>
        <v>0</v>
      </c>
      <c r="F12" s="100" t="n">
        <f aca="false">'PLR DET INPUT PG'!F12</f>
        <v>0</v>
      </c>
      <c r="G12" s="100" t="n">
        <f aca="false">'PLR DET INPUT PG'!G12</f>
        <v>0</v>
      </c>
      <c r="H12" s="100" t="n">
        <f aca="false">'PLR DET INPUT PG'!H12</f>
        <v>0</v>
      </c>
      <c r="I12" s="100" t="n">
        <f aca="false">'PLR DET INPUT PG'!I12</f>
        <v>0</v>
      </c>
      <c r="J12" s="100" t="n">
        <f aca="false">'PLR DET INPUT PG'!J12</f>
        <v>0</v>
      </c>
      <c r="K12" s="100" t="n">
        <f aca="false">'PLR DET INPUT PG'!K12</f>
        <v>0</v>
      </c>
      <c r="L12" s="100" t="n">
        <f aca="false">'PLR DET INPUT PG'!L12</f>
        <v>0</v>
      </c>
      <c r="M12" s="100" t="n">
        <f aca="false">'PLR DET INPUT PG'!M12</f>
        <v>0</v>
      </c>
      <c r="N12" s="100" t="n">
        <f aca="false">'PLR DET INPUT PG'!N12</f>
        <v>0</v>
      </c>
      <c r="O12" s="100" t="n">
        <f aca="false">'PLR DET INPUT PG'!O12</f>
        <v>0</v>
      </c>
      <c r="P12" s="100" t="n">
        <f aca="false">'PLR DET INPUT PG'!P12</f>
        <v>0</v>
      </c>
      <c r="Q12" s="100" t="n">
        <f aca="false">'PLR DET INPUT PG'!Q12</f>
        <v>0</v>
      </c>
      <c r="R12" s="100" t="n">
        <f aca="false">'PLR DET INPUT PG'!R12</f>
        <v>0</v>
      </c>
      <c r="S12" s="100" t="n">
        <f aca="false">'PLR DET INPUT PG'!S12</f>
        <v>0</v>
      </c>
      <c r="T12" s="100" t="n">
        <f aca="false">'PLR DET INPUT PG'!T12</f>
        <v>0</v>
      </c>
      <c r="U12" s="100" t="n">
        <f aca="false">'PLR DET INPUT PG'!U12</f>
        <v>0</v>
      </c>
      <c r="V12" s="100" t="n">
        <f aca="false">'PLR DET INPUT PG'!V12</f>
        <v>0</v>
      </c>
      <c r="W12" s="100" t="n">
        <f aca="false">'PLR DET INPUT PG'!W12</f>
        <v>0</v>
      </c>
      <c r="X12" s="100" t="n">
        <f aca="false">'PLR DET INPUT PG'!X12</f>
        <v>0</v>
      </c>
      <c r="Y12" s="100" t="n">
        <f aca="false">'PLR DET INPUT PG'!Y12</f>
        <v>0</v>
      </c>
      <c r="Z12" s="100" t="n">
        <f aca="false">'PLR DET INPUT PG'!Z12</f>
        <v>0</v>
      </c>
      <c r="AA12" s="100" t="n">
        <f aca="false">'PLR DET INPUT PG'!AA12</f>
        <v>0</v>
      </c>
    </row>
    <row r="14" customFormat="false" ht="12" hidden="false" customHeight="true" outlineLevel="0" collapsed="false">
      <c r="A14" s="97" t="str">
        <f aca="false">'PLR DET INPUT PG'!A14</f>
        <v>Curve Comparison</v>
      </c>
    </row>
    <row r="15" customFormat="false" ht="11.25" hidden="false" customHeight="true" outlineLevel="0" collapsed="false">
      <c r="A15" s="98" t="str">
        <f aca="false">'PLR DET INPUT PG'!A15</f>
        <v>Today</v>
      </c>
      <c r="C15" s="101" t="n">
        <f aca="false">'PLR DET INPUT PG'!C15</f>
        <v>2.61</v>
      </c>
      <c r="D15" s="101" t="n">
        <f aca="false">'PLR DET INPUT PG'!D15</f>
        <v>2.95</v>
      </c>
      <c r="E15" s="101" t="n">
        <f aca="false">'PLR DET INPUT PG'!E15</f>
        <v>3.01</v>
      </c>
      <c r="F15" s="101" t="n">
        <f aca="false">'PLR DET INPUT PG'!F15</f>
        <v>2.97</v>
      </c>
      <c r="G15" s="101" t="n">
        <f aca="false">'PLR DET INPUT PG'!G15</f>
        <v>2.91</v>
      </c>
      <c r="H15" s="101" t="n">
        <f aca="false">'PLR DET INPUT PG'!H15</f>
        <v>2.95</v>
      </c>
      <c r="I15" s="101" t="n">
        <f aca="false">'PLR DET INPUT PG'!I15</f>
        <v>2.99</v>
      </c>
      <c r="J15" s="101" t="n">
        <f aca="false">'PLR DET INPUT PG'!J15</f>
        <v>3.02</v>
      </c>
      <c r="K15" s="101" t="n">
        <f aca="false">'PLR DET INPUT PG'!K15</f>
        <v>3.06</v>
      </c>
      <c r="L15" s="101" t="n">
        <f aca="false">'PLR DET INPUT PG'!L15</f>
        <v>3.06</v>
      </c>
      <c r="M15" s="101" t="n">
        <f aca="false">'PLR DET INPUT PG'!M15</f>
        <v>3.08</v>
      </c>
      <c r="N15" s="101" t="n">
        <f aca="false">'PLR DET INPUT PG'!N15</f>
        <v>3.26</v>
      </c>
      <c r="O15" s="101" t="n">
        <f aca="false">'PLR DET INPUT PG'!O15</f>
        <v>3.44</v>
      </c>
      <c r="P15" s="101" t="n">
        <f aca="false">'PLR DET INPUT PG'!P15</f>
        <v>3.54</v>
      </c>
      <c r="Q15" s="101" t="n">
        <f aca="false">'PLR DET INPUT PG'!Q15</f>
        <v>3.47</v>
      </c>
      <c r="R15" s="101" t="n">
        <f aca="false">'PLR DET INPUT PG'!R15</f>
        <v>3.36</v>
      </c>
      <c r="S15" s="101" t="n">
        <f aca="false">'PLR DET INPUT PG'!S15</f>
        <v>3.22</v>
      </c>
      <c r="T15" s="101" t="n">
        <f aca="false">'PLR DET INPUT PG'!T15</f>
        <v>3.22</v>
      </c>
      <c r="U15" s="101" t="n">
        <f aca="false">'PLR DET INPUT PG'!U15</f>
        <v>3.25</v>
      </c>
      <c r="V15" s="101" t="n">
        <f aca="false">'PLR DET INPUT PG'!V15</f>
        <v>3.29</v>
      </c>
      <c r="W15" s="101" t="n">
        <f aca="false">'PLR DET INPUT PG'!W15</f>
        <v>3.32</v>
      </c>
      <c r="X15" s="101" t="n">
        <f aca="false">'PLR DET INPUT PG'!X15</f>
        <v>3.32</v>
      </c>
      <c r="Y15" s="101" t="n">
        <f aca="false">'PLR DET INPUT PG'!Y15</f>
        <v>3.36</v>
      </c>
      <c r="Z15" s="101" t="n">
        <f aca="false">'PLR DET INPUT PG'!Z15</f>
        <v>3.5</v>
      </c>
      <c r="AA15" s="101"/>
    </row>
    <row r="16" customFormat="false" ht="11.25" hidden="false" customHeight="true" outlineLevel="0" collapsed="false">
      <c r="A16" s="98" t="str">
        <f aca="false">'PLR DET INPUT PG'!A16</f>
        <v>Prior Day</v>
      </c>
      <c r="C16" s="101" t="n">
        <f aca="false">'PLR DET INPUT PG'!C16</f>
        <v>2.7</v>
      </c>
      <c r="D16" s="101" t="n">
        <f aca="false">'PLR DET INPUT PG'!D16</f>
        <v>2.94</v>
      </c>
      <c r="E16" s="101" t="n">
        <f aca="false">'PLR DET INPUT PG'!E16</f>
        <v>2.98</v>
      </c>
      <c r="F16" s="101" t="n">
        <f aca="false">'PLR DET INPUT PG'!F16</f>
        <v>2.94</v>
      </c>
      <c r="G16" s="101" t="n">
        <f aca="false">'PLR DET INPUT PG'!G16</f>
        <v>2.88</v>
      </c>
      <c r="H16" s="101" t="n">
        <f aca="false">'PLR DET INPUT PG'!H16</f>
        <v>2.91</v>
      </c>
      <c r="I16" s="101" t="n">
        <f aca="false">'PLR DET INPUT PG'!I16</f>
        <v>2.95</v>
      </c>
      <c r="J16" s="101" t="n">
        <f aca="false">'PLR DET INPUT PG'!J16</f>
        <v>2.99</v>
      </c>
      <c r="K16" s="101" t="n">
        <f aca="false">'PLR DET INPUT PG'!K16</f>
        <v>3.02</v>
      </c>
      <c r="L16" s="101" t="n">
        <f aca="false">'PLR DET INPUT PG'!L16</f>
        <v>3.03</v>
      </c>
      <c r="M16" s="101" t="n">
        <f aca="false">'PLR DET INPUT PG'!M16</f>
        <v>3.05</v>
      </c>
      <c r="N16" s="101" t="n">
        <f aca="false">'PLR DET INPUT PG'!N16</f>
        <v>3.23</v>
      </c>
      <c r="O16" s="101" t="n">
        <f aca="false">'PLR DET INPUT PG'!O16</f>
        <v>3.41</v>
      </c>
      <c r="P16" s="101" t="n">
        <f aca="false">'PLR DET INPUT PG'!P16</f>
        <v>3.51</v>
      </c>
      <c r="Q16" s="101" t="n">
        <f aca="false">'PLR DET INPUT PG'!Q16</f>
        <v>3.44</v>
      </c>
      <c r="R16" s="101" t="n">
        <f aca="false">'PLR DET INPUT PG'!R16</f>
        <v>3.32</v>
      </c>
      <c r="S16" s="101" t="n">
        <f aca="false">'PLR DET INPUT PG'!S16</f>
        <v>3.2</v>
      </c>
      <c r="T16" s="101" t="n">
        <f aca="false">'PLR DET INPUT PG'!T16</f>
        <v>3.19</v>
      </c>
      <c r="U16" s="101" t="n">
        <f aca="false">'PLR DET INPUT PG'!U16</f>
        <v>3.22</v>
      </c>
      <c r="V16" s="101" t="n">
        <f aca="false">'PLR DET INPUT PG'!V16</f>
        <v>3.25</v>
      </c>
      <c r="W16" s="101" t="n">
        <f aca="false">'PLR DET INPUT PG'!W16</f>
        <v>3.28</v>
      </c>
      <c r="X16" s="101" t="n">
        <f aca="false">'PLR DET INPUT PG'!X16</f>
        <v>3.28</v>
      </c>
      <c r="Y16" s="101" t="n">
        <f aca="false">'PLR DET INPUT PG'!Y16</f>
        <v>3.32</v>
      </c>
      <c r="Z16" s="101" t="n">
        <f aca="false">'PLR DET INPUT PG'!Z16</f>
        <v>3.46</v>
      </c>
      <c r="AA16" s="101"/>
    </row>
    <row r="17" customFormat="false" ht="11.25" hidden="false" customHeight="true" outlineLevel="0" collapsed="false">
      <c r="A17" s="98" t="str">
        <f aca="false">'PLR DET INPUT PG'!A17</f>
        <v>Delta</v>
      </c>
      <c r="C17" s="102" t="n">
        <f aca="false">'PLR DET INPUT PG'!C17</f>
        <v>-0.0900000000000003</v>
      </c>
      <c r="D17" s="102" t="n">
        <f aca="false">'PLR DET INPUT PG'!D17</f>
        <v>0.0100000000000002</v>
      </c>
      <c r="E17" s="102" t="n">
        <f aca="false">'PLR DET INPUT PG'!E17</f>
        <v>0.0299999999999998</v>
      </c>
      <c r="F17" s="102" t="n">
        <f aca="false">'PLR DET INPUT PG'!F17</f>
        <v>0.0300000000000003</v>
      </c>
      <c r="G17" s="102" t="n">
        <f aca="false">'PLR DET INPUT PG'!G17</f>
        <v>0.0300000000000003</v>
      </c>
      <c r="H17" s="102" t="n">
        <f aca="false">'PLR DET INPUT PG'!H17</f>
        <v>0.04</v>
      </c>
      <c r="I17" s="102" t="n">
        <f aca="false">'PLR DET INPUT PG'!I17</f>
        <v>0.04</v>
      </c>
      <c r="J17" s="102" t="n">
        <f aca="false">'PLR DET INPUT PG'!J17</f>
        <v>0.0299999999999998</v>
      </c>
      <c r="K17" s="102" t="n">
        <f aca="false">'PLR DET INPUT PG'!K17</f>
        <v>0.04</v>
      </c>
      <c r="L17" s="102" t="n">
        <f aca="false">'PLR DET INPUT PG'!L17</f>
        <v>0.0300000000000003</v>
      </c>
      <c r="M17" s="102" t="n">
        <f aca="false">'PLR DET INPUT PG'!M17</f>
        <v>0.0300000000000003</v>
      </c>
      <c r="N17" s="102" t="n">
        <f aca="false">'PLR DET INPUT PG'!N17</f>
        <v>0.0299999999999998</v>
      </c>
      <c r="O17" s="102" t="n">
        <f aca="false">'PLR DET INPUT PG'!O17</f>
        <v>0.0299999999999998</v>
      </c>
      <c r="P17" s="102" t="n">
        <f aca="false">'PLR DET INPUT PG'!P17</f>
        <v>0.0300000000000003</v>
      </c>
      <c r="Q17" s="102" t="n">
        <f aca="false">'PLR DET INPUT PG'!Q17</f>
        <v>0.0300000000000003</v>
      </c>
      <c r="R17" s="102" t="n">
        <f aca="false">'PLR DET INPUT PG'!R17</f>
        <v>0.04</v>
      </c>
      <c r="S17" s="102" t="n">
        <f aca="false">'PLR DET INPUT PG'!S17</f>
        <v>0.02</v>
      </c>
      <c r="T17" s="102" t="n">
        <f aca="false">'PLR DET INPUT PG'!T17</f>
        <v>0.0300000000000003</v>
      </c>
      <c r="U17" s="102" t="n">
        <f aca="false">'PLR DET INPUT PG'!U17</f>
        <v>0.0299999999999998</v>
      </c>
      <c r="V17" s="102" t="n">
        <f aca="false">'PLR DET INPUT PG'!V17</f>
        <v>0.04</v>
      </c>
      <c r="W17" s="102" t="n">
        <f aca="false">'PLR DET INPUT PG'!W17</f>
        <v>0.04</v>
      </c>
      <c r="X17" s="102" t="n">
        <f aca="false">'PLR DET INPUT PG'!X17</f>
        <v>0.04</v>
      </c>
      <c r="Y17" s="102" t="n">
        <f aca="false">'PLR DET INPUT PG'!Y17</f>
        <v>0.04</v>
      </c>
      <c r="Z17" s="102" t="n">
        <f aca="false">'PLR DET INPUT PG'!Z17</f>
        <v>0.04</v>
      </c>
      <c r="AA17" s="101"/>
    </row>
    <row r="19" customFormat="false" ht="12" hidden="false" customHeight="true" outlineLevel="0" collapsed="false">
      <c r="A19" s="97" t="str">
        <f aca="false">'PLR DET INPUT PG'!A19</f>
        <v>Mark-To-Market</v>
      </c>
    </row>
    <row r="20" customFormat="false" ht="11.25" hidden="false" customHeight="true" outlineLevel="0" collapsed="false">
      <c r="A20" s="98" t="str">
        <f aca="false">'PLR DET INPUT PG'!A20</f>
        <v>Today's MTM</v>
      </c>
      <c r="C20" s="99" t="n">
        <f aca="false">'PLR DET INPUT PG'!C20</f>
        <v>0</v>
      </c>
      <c r="D20" s="99" t="n">
        <f aca="false">'PLR DET INPUT PG'!D20</f>
        <v>0</v>
      </c>
      <c r="E20" s="103" t="n">
        <f aca="false">'PLR DET INPUT PG'!E20</f>
        <v>0</v>
      </c>
      <c r="F20" s="99" t="n">
        <f aca="false">'PLR DET INPUT PG'!F20</f>
        <v>0</v>
      </c>
      <c r="G20" s="99" t="n">
        <f aca="false">'PLR DET INPUT PG'!G20</f>
        <v>0</v>
      </c>
      <c r="H20" s="99" t="n">
        <f aca="false">'PLR DET INPUT PG'!H20</f>
        <v>0</v>
      </c>
      <c r="I20" s="99" t="n">
        <f aca="false">'PLR DET INPUT PG'!I20</f>
        <v>0</v>
      </c>
      <c r="J20" s="99" t="n">
        <f aca="false">'PLR DET INPUT PG'!J20</f>
        <v>0</v>
      </c>
      <c r="K20" s="99" t="n">
        <f aca="false">'PLR DET INPUT PG'!K20</f>
        <v>0</v>
      </c>
      <c r="L20" s="99" t="n">
        <f aca="false">'PLR DET INPUT PG'!L20</f>
        <v>0</v>
      </c>
      <c r="M20" s="99" t="n">
        <f aca="false">'PLR DET INPUT PG'!M20</f>
        <v>0</v>
      </c>
      <c r="N20" s="99" t="n">
        <f aca="false">'PLR DET INPUT PG'!N20</f>
        <v>0</v>
      </c>
      <c r="O20" s="99" t="n">
        <f aca="false">'PLR DET INPUT PG'!O20</f>
        <v>0</v>
      </c>
      <c r="P20" s="99" t="n">
        <f aca="false">'PLR DET INPUT PG'!P20</f>
        <v>0</v>
      </c>
      <c r="Q20" s="99" t="n">
        <f aca="false">'PLR DET INPUT PG'!Q20</f>
        <v>0</v>
      </c>
      <c r="R20" s="99" t="n">
        <f aca="false">'PLR DET INPUT PG'!R20</f>
        <v>0</v>
      </c>
      <c r="S20" s="99" t="n">
        <f aca="false">'PLR DET INPUT PG'!S20</f>
        <v>0</v>
      </c>
      <c r="T20" s="99" t="n">
        <f aca="false">'PLR DET INPUT PG'!T20</f>
        <v>0</v>
      </c>
      <c r="U20" s="99" t="n">
        <f aca="false">'PLR DET INPUT PG'!U20</f>
        <v>0</v>
      </c>
      <c r="V20" s="99" t="n">
        <f aca="false">'PLR DET INPUT PG'!V20</f>
        <v>0</v>
      </c>
      <c r="W20" s="99" t="n">
        <f aca="false">'PLR DET INPUT PG'!W20</f>
        <v>0</v>
      </c>
      <c r="X20" s="99" t="n">
        <f aca="false">'PLR DET INPUT PG'!X20</f>
        <v>0</v>
      </c>
      <c r="Y20" s="99" t="n">
        <f aca="false">'PLR DET INPUT PG'!Y20</f>
        <v>0</v>
      </c>
      <c r="Z20" s="99" t="n">
        <f aca="false">'PLR DET INPUT PG'!Z20</f>
        <v>0</v>
      </c>
      <c r="AA20" s="99" t="n">
        <f aca="false">'PLR DET INPUT PG'!AA20</f>
        <v>0</v>
      </c>
    </row>
    <row r="21" customFormat="false" ht="11.25" hidden="false" customHeight="true" outlineLevel="0" collapsed="false">
      <c r="A21" s="98" t="str">
        <f aca="false">'PLR DET INPUT PG'!A21</f>
        <v>Prior Day MTM</v>
      </c>
      <c r="C21" s="99" t="n">
        <f aca="false">'PLR DET INPUT PG'!C21</f>
        <v>0</v>
      </c>
      <c r="D21" s="99" t="n">
        <f aca="false">'PLR DET INPUT PG'!D21</f>
        <v>0</v>
      </c>
      <c r="E21" s="99" t="n">
        <f aca="false">'PLR DET INPUT PG'!E21</f>
        <v>0</v>
      </c>
      <c r="F21" s="99" t="n">
        <f aca="false">'PLR DET INPUT PG'!F21</f>
        <v>0</v>
      </c>
      <c r="G21" s="99" t="n">
        <f aca="false">'PLR DET INPUT PG'!G21</f>
        <v>0</v>
      </c>
      <c r="H21" s="99" t="n">
        <f aca="false">'PLR DET INPUT PG'!H21</f>
        <v>0</v>
      </c>
      <c r="I21" s="99" t="n">
        <f aca="false">'PLR DET INPUT PG'!I21</f>
        <v>0</v>
      </c>
      <c r="J21" s="99" t="n">
        <f aca="false">'PLR DET INPUT PG'!J21</f>
        <v>0</v>
      </c>
      <c r="K21" s="99" t="n">
        <f aca="false">'PLR DET INPUT PG'!K21</f>
        <v>0</v>
      </c>
      <c r="L21" s="99" t="n">
        <f aca="false">'PLR DET INPUT PG'!L21</f>
        <v>0</v>
      </c>
      <c r="M21" s="99" t="n">
        <f aca="false">'PLR DET INPUT PG'!M21</f>
        <v>0</v>
      </c>
      <c r="N21" s="99" t="n">
        <f aca="false">'PLR DET INPUT PG'!N21</f>
        <v>0</v>
      </c>
      <c r="O21" s="99" t="n">
        <f aca="false">'PLR DET INPUT PG'!O21</f>
        <v>0</v>
      </c>
      <c r="P21" s="99" t="n">
        <f aca="false">'PLR DET INPUT PG'!P21</f>
        <v>0</v>
      </c>
      <c r="Q21" s="99" t="n">
        <f aca="false">'PLR DET INPUT PG'!Q21</f>
        <v>0</v>
      </c>
      <c r="R21" s="99" t="n">
        <f aca="false">'PLR DET INPUT PG'!R21</f>
        <v>0</v>
      </c>
      <c r="S21" s="99" t="n">
        <f aca="false">'PLR DET INPUT PG'!S21</f>
        <v>0</v>
      </c>
      <c r="T21" s="99" t="n">
        <f aca="false">'PLR DET INPUT PG'!T21</f>
        <v>0</v>
      </c>
      <c r="U21" s="99" t="n">
        <f aca="false">'PLR DET INPUT PG'!U21</f>
        <v>0</v>
      </c>
      <c r="V21" s="99" t="n">
        <f aca="false">'PLR DET INPUT PG'!V21</f>
        <v>0</v>
      </c>
      <c r="W21" s="99" t="n">
        <f aca="false">'PLR DET INPUT PG'!W21</f>
        <v>0</v>
      </c>
      <c r="X21" s="99" t="n">
        <f aca="false">'PLR DET INPUT PG'!X21</f>
        <v>0</v>
      </c>
      <c r="Y21" s="99" t="n">
        <f aca="false">'PLR DET INPUT PG'!Y21</f>
        <v>0</v>
      </c>
      <c r="Z21" s="99" t="n">
        <f aca="false">'PLR DET INPUT PG'!Z21</f>
        <v>0</v>
      </c>
      <c r="AA21" s="99" t="n">
        <f aca="false">'PLR DET INPUT PG'!AA21</f>
        <v>0</v>
      </c>
    </row>
    <row r="22" customFormat="false" ht="11.25" hidden="false" customHeight="true" outlineLevel="0" collapsed="false">
      <c r="A22" s="98" t="str">
        <f aca="false">'PLR DET INPUT PG'!A22</f>
        <v>Delta</v>
      </c>
      <c r="C22" s="100" t="n">
        <f aca="false">'PLR DET INPUT PG'!C22</f>
        <v>0</v>
      </c>
      <c r="D22" s="100" t="n">
        <f aca="false">'PLR DET INPUT PG'!D22</f>
        <v>0</v>
      </c>
      <c r="E22" s="100" t="n">
        <f aca="false">'PLR DET INPUT PG'!E22</f>
        <v>0</v>
      </c>
      <c r="F22" s="100" t="n">
        <f aca="false">'PLR DET INPUT PG'!F22</f>
        <v>0</v>
      </c>
      <c r="G22" s="100" t="n">
        <f aca="false">'PLR DET INPUT PG'!G22</f>
        <v>0</v>
      </c>
      <c r="H22" s="100" t="n">
        <f aca="false">'PLR DET INPUT PG'!H22</f>
        <v>0</v>
      </c>
      <c r="I22" s="100" t="n">
        <f aca="false">'PLR DET INPUT PG'!I22</f>
        <v>0</v>
      </c>
      <c r="J22" s="100" t="n">
        <f aca="false">'PLR DET INPUT PG'!J22</f>
        <v>0</v>
      </c>
      <c r="K22" s="100" t="n">
        <f aca="false">'PLR DET INPUT PG'!K22</f>
        <v>0</v>
      </c>
      <c r="L22" s="100" t="n">
        <f aca="false">'PLR DET INPUT PG'!L22</f>
        <v>0</v>
      </c>
      <c r="M22" s="100" t="n">
        <f aca="false">'PLR DET INPUT PG'!M22</f>
        <v>0</v>
      </c>
      <c r="N22" s="100" t="n">
        <f aca="false">'PLR DET INPUT PG'!N22</f>
        <v>0</v>
      </c>
      <c r="O22" s="100" t="n">
        <f aca="false">'PLR DET INPUT PG'!O22</f>
        <v>0</v>
      </c>
      <c r="P22" s="100" t="n">
        <f aca="false">'PLR DET INPUT PG'!P22</f>
        <v>0</v>
      </c>
      <c r="Q22" s="100" t="n">
        <f aca="false">'PLR DET INPUT PG'!Q22</f>
        <v>0</v>
      </c>
      <c r="R22" s="100" t="n">
        <f aca="false">'PLR DET INPUT PG'!R22</f>
        <v>0</v>
      </c>
      <c r="S22" s="100" t="n">
        <f aca="false">'PLR DET INPUT PG'!S22</f>
        <v>0</v>
      </c>
      <c r="T22" s="100" t="n">
        <f aca="false">'PLR DET INPUT PG'!T22</f>
        <v>0</v>
      </c>
      <c r="U22" s="100" t="n">
        <f aca="false">'PLR DET INPUT PG'!U22</f>
        <v>0</v>
      </c>
      <c r="V22" s="100" t="n">
        <f aca="false">'PLR DET INPUT PG'!V22</f>
        <v>0</v>
      </c>
      <c r="W22" s="100" t="n">
        <f aca="false">'PLR DET INPUT PG'!W22</f>
        <v>0</v>
      </c>
      <c r="X22" s="100" t="n">
        <f aca="false">'PLR DET INPUT PG'!X22</f>
        <v>0</v>
      </c>
      <c r="Y22" s="100" t="n">
        <f aca="false">'PLR DET INPUT PG'!Y22</f>
        <v>0</v>
      </c>
      <c r="Z22" s="100" t="n">
        <f aca="false">'PLR DET INPUT PG'!Z22</f>
        <v>0</v>
      </c>
      <c r="AA22" s="100" t="n">
        <f aca="false">'PLR DET INPUT PG'!AA22</f>
        <v>0</v>
      </c>
    </row>
    <row r="24" customFormat="false" ht="12" hidden="false" customHeight="true" outlineLevel="0" collapsed="false">
      <c r="A24" s="94" t="str">
        <f aca="false">'PLR DET INPUT PG'!A24</f>
        <v>AECO</v>
      </c>
    </row>
    <row r="26" customFormat="false" ht="12" hidden="false" customHeight="true" outlineLevel="0" collapsed="false">
      <c r="A26" s="95" t="str">
        <f aca="false">'PLR DET INPUT PG'!A26</f>
        <v>Physical Transactions</v>
      </c>
      <c r="C26" s="96" t="str">
        <f aca="false">'PLR DET INPUT PG'!C26</f>
        <v>Dec-01</v>
      </c>
      <c r="D26" s="96" t="str">
        <f aca="false">'PLR DET INPUT PG'!D26</f>
        <v>Jan-02</v>
      </c>
      <c r="E26" s="96" t="str">
        <f aca="false">'PLR DET INPUT PG'!E26</f>
        <v>Feb-02</v>
      </c>
      <c r="F26" s="96" t="str">
        <f aca="false">'PLR DET INPUT PG'!F26</f>
        <v>Mar-02</v>
      </c>
      <c r="G26" s="96" t="str">
        <f aca="false">'PLR DET INPUT PG'!G26</f>
        <v>Apr-02</v>
      </c>
      <c r="H26" s="96" t="str">
        <f aca="false">'PLR DET INPUT PG'!H26</f>
        <v>May-02</v>
      </c>
      <c r="I26" s="96" t="str">
        <f aca="false">'PLR DET INPUT PG'!I26</f>
        <v>Jun-02</v>
      </c>
      <c r="J26" s="96" t="str">
        <f aca="false">'PLR DET INPUT PG'!J26</f>
        <v>Jul-02</v>
      </c>
      <c r="K26" s="96" t="str">
        <f aca="false">'PLR DET INPUT PG'!K26</f>
        <v>Aug-02</v>
      </c>
      <c r="L26" s="96" t="str">
        <f aca="false">'PLR DET INPUT PG'!L26</f>
        <v>Sep-02</v>
      </c>
      <c r="M26" s="96" t="str">
        <f aca="false">'PLR DET INPUT PG'!M26</f>
        <v>Oct-02</v>
      </c>
      <c r="N26" s="96" t="str">
        <f aca="false">'PLR DET INPUT PG'!N26</f>
        <v>Nov-02</v>
      </c>
      <c r="O26" s="96" t="str">
        <f aca="false">'PLR DET INPUT PG'!O26</f>
        <v>Dec-02</v>
      </c>
      <c r="P26" s="96" t="str">
        <f aca="false">'PLR DET INPUT PG'!P26</f>
        <v>Jan-03</v>
      </c>
      <c r="Q26" s="96" t="str">
        <f aca="false">'PLR DET INPUT PG'!Q26</f>
        <v>Feb-03</v>
      </c>
      <c r="R26" s="96" t="str">
        <f aca="false">'PLR DET INPUT PG'!R26</f>
        <v>Mar-03</v>
      </c>
      <c r="S26" s="96" t="str">
        <f aca="false">'PLR DET INPUT PG'!S26</f>
        <v>Apr-03</v>
      </c>
      <c r="T26" s="96" t="str">
        <f aca="false">'PLR DET INPUT PG'!T26</f>
        <v>May-03</v>
      </c>
      <c r="U26" s="96" t="str">
        <f aca="false">'PLR DET INPUT PG'!U26</f>
        <v>Jun-03</v>
      </c>
      <c r="V26" s="96" t="str">
        <f aca="false">'PLR DET INPUT PG'!V26</f>
        <v>Jul-03</v>
      </c>
      <c r="W26" s="96" t="str">
        <f aca="false">'PLR DET INPUT PG'!W26</f>
        <v>Aug-03</v>
      </c>
      <c r="X26" s="96" t="str">
        <f aca="false">'PLR DET INPUT PG'!X26</f>
        <v>Sep-03</v>
      </c>
      <c r="Y26" s="96" t="str">
        <f aca="false">'PLR DET INPUT PG'!Y26</f>
        <v>Oct-03</v>
      </c>
      <c r="Z26" s="96" t="str">
        <f aca="false">'PLR DET INPUT PG'!Z26</f>
        <v>Nov-03</v>
      </c>
      <c r="AA26" s="96" t="str">
        <f aca="false">'PLR DET INPUT PG'!AA26</f>
        <v>TOTAL</v>
      </c>
    </row>
    <row r="27" customFormat="false" ht="11.25" hidden="false" customHeight="true" outlineLevel="0" collapsed="false">
      <c r="A27" s="98" t="str">
        <f aca="false">'PLR DET INPUT PG'!A27</f>
        <v>Physical</v>
      </c>
      <c r="C27" s="99" t="n">
        <f aca="false">'PLR DET INPUT PG'!C27</f>
        <v>33173.5946</v>
      </c>
      <c r="D27" s="99" t="n">
        <f aca="false">'PLR DET INPUT PG'!D27</f>
        <v>33173.5946</v>
      </c>
      <c r="E27" s="99" t="n">
        <f aca="false">'PLR DET INPUT PG'!E27</f>
        <v>33173.5946</v>
      </c>
      <c r="F27" s="99" t="n">
        <f aca="false">'PLR DET INPUT PG'!F27</f>
        <v>33173.5946</v>
      </c>
      <c r="G27" s="99" t="n">
        <f aca="false">'PLR DET INPUT PG'!G27</f>
        <v>14217.2548</v>
      </c>
      <c r="H27" s="99" t="n">
        <f aca="false">'PLR DET INPUT PG'!H27</f>
        <v>14217.2548</v>
      </c>
      <c r="I27" s="99" t="n">
        <f aca="false">'PLR DET INPUT PG'!I27</f>
        <v>14217.2548</v>
      </c>
      <c r="J27" s="99" t="n">
        <f aca="false">'PLR DET INPUT PG'!J27</f>
        <v>14217.2548</v>
      </c>
      <c r="K27" s="99" t="n">
        <f aca="false">'PLR DET INPUT PG'!K27</f>
        <v>14217.2548</v>
      </c>
      <c r="L27" s="99" t="n">
        <f aca="false">'PLR DET INPUT PG'!L27</f>
        <v>14217.2548</v>
      </c>
      <c r="M27" s="99" t="n">
        <f aca="false">'PLR DET INPUT PG'!M27</f>
        <v>14217.2548</v>
      </c>
      <c r="N27" s="99" t="n">
        <f aca="false">'PLR DET INPUT PG'!N27</f>
        <v>14217.2548</v>
      </c>
      <c r="O27" s="99" t="n">
        <f aca="false">'PLR DET INPUT PG'!O27</f>
        <v>14217.2548</v>
      </c>
      <c r="P27" s="99" t="n">
        <f aca="false">'PLR DET INPUT PG'!P27</f>
        <v>14217.2548</v>
      </c>
      <c r="Q27" s="99" t="n">
        <f aca="false">'PLR DET INPUT PG'!Q27</f>
        <v>14217.2548</v>
      </c>
      <c r="R27" s="99" t="n">
        <f aca="false">'PLR DET INPUT PG'!R27</f>
        <v>14217.2548</v>
      </c>
      <c r="S27" s="99" t="n">
        <f aca="false">'PLR DET INPUT PG'!S27</f>
        <v>0</v>
      </c>
      <c r="T27" s="99" t="n">
        <f aca="false">'PLR DET INPUT PG'!T27</f>
        <v>0</v>
      </c>
      <c r="U27" s="99" t="n">
        <f aca="false">'PLR DET INPUT PG'!U27</f>
        <v>0</v>
      </c>
      <c r="V27" s="99" t="n">
        <f aca="false">'PLR DET INPUT PG'!V27</f>
        <v>0</v>
      </c>
      <c r="W27" s="99" t="n">
        <f aca="false">'PLR DET INPUT PG'!W27</f>
        <v>0</v>
      </c>
      <c r="X27" s="99" t="n">
        <f aca="false">'PLR DET INPUT PG'!X27</f>
        <v>0</v>
      </c>
      <c r="Y27" s="99" t="n">
        <f aca="false">'PLR DET INPUT PG'!Y27</f>
        <v>0</v>
      </c>
      <c r="Z27" s="99" t="n">
        <f aca="false">'PLR DET INPUT PG'!Z27</f>
        <v>0</v>
      </c>
      <c r="AA27" s="99" t="n">
        <f aca="false">'PLR DET INPUT PG'!AA27</f>
        <v>303301.436</v>
      </c>
    </row>
    <row r="28" customFormat="false" ht="11.25" hidden="false" customHeight="true" outlineLevel="0" collapsed="false">
      <c r="A28" s="98" t="str">
        <f aca="false">'PLR DET INPUT PG'!A28</f>
        <v>Interbook</v>
      </c>
      <c r="C28" s="99" t="n">
        <f aca="false">'PLR DET INPUT PG'!C28</f>
        <v>-41709.6774</v>
      </c>
      <c r="D28" s="99" t="n">
        <f aca="false">'PLR DET INPUT PG'!D28</f>
        <v>-35774.1935</v>
      </c>
      <c r="E28" s="99" t="n">
        <f aca="false">'PLR DET INPUT PG'!E28</f>
        <v>-29142.8214</v>
      </c>
      <c r="F28" s="99" t="n">
        <f aca="false">'PLR DET INPUT PG'!F28</f>
        <v>-27741.9032</v>
      </c>
      <c r="G28" s="99" t="n">
        <f aca="false">'PLR DET INPUT PG'!G28</f>
        <v>-21166.6667</v>
      </c>
      <c r="H28" s="99" t="n">
        <f aca="false">'PLR DET INPUT PG'!H28</f>
        <v>-1967.7419</v>
      </c>
      <c r="I28" s="99" t="n">
        <f aca="false">'PLR DET INPUT PG'!I28</f>
        <v>-16033.3333</v>
      </c>
      <c r="J28" s="99" t="n">
        <f aca="false">'PLR DET INPUT PG'!J28</f>
        <v>-30225.7742</v>
      </c>
      <c r="K28" s="99" t="n">
        <f aca="false">'PLR DET INPUT PG'!K28</f>
        <v>-32516.0968</v>
      </c>
      <c r="L28" s="99" t="n">
        <f aca="false">'PLR DET INPUT PG'!L28</f>
        <v>-28400</v>
      </c>
      <c r="M28" s="99" t="n">
        <f aca="false">'PLR DET INPUT PG'!M28</f>
        <v>-25870.9677</v>
      </c>
      <c r="N28" s="99" t="n">
        <f aca="false">'PLR DET INPUT PG'!N28</f>
        <v>-26466.6333</v>
      </c>
      <c r="O28" s="99" t="n">
        <f aca="false">'PLR DET INPUT PG'!O28</f>
        <v>-27903.2258</v>
      </c>
      <c r="P28" s="99" t="n">
        <f aca="false">'PLR DET INPUT PG'!P28</f>
        <v>-27580.6774</v>
      </c>
      <c r="Q28" s="99" t="n">
        <f aca="false">'PLR DET INPUT PG'!Q28</f>
        <v>-24392.8571</v>
      </c>
      <c r="R28" s="99" t="n">
        <f aca="false">'PLR DET INPUT PG'!R28</f>
        <v>-21483.871</v>
      </c>
      <c r="S28" s="99" t="n">
        <f aca="false">'PLR DET INPUT PG'!S28</f>
        <v>-13766.6667</v>
      </c>
      <c r="T28" s="99" t="n">
        <f aca="false">'PLR DET INPUT PG'!T28</f>
        <v>-15935.4839</v>
      </c>
      <c r="U28" s="99" t="n">
        <f aca="false">'PLR DET INPUT PG'!U28</f>
        <v>-15899.9667</v>
      </c>
      <c r="V28" s="99" t="n">
        <f aca="false">'PLR DET INPUT PG'!V28</f>
        <v>-26516.1935</v>
      </c>
      <c r="W28" s="99" t="n">
        <f aca="false">'PLR DET INPUT PG'!W28</f>
        <v>-30000.0323</v>
      </c>
      <c r="X28" s="99" t="n">
        <f aca="false">'PLR DET INPUT PG'!X28</f>
        <v>-26833.3333</v>
      </c>
      <c r="Y28" s="99" t="n">
        <f aca="false">'PLR DET INPUT PG'!Y28</f>
        <v>-22709.7097</v>
      </c>
      <c r="Z28" s="99" t="n">
        <f aca="false">'PLR DET INPUT PG'!Z28</f>
        <v>-24100</v>
      </c>
      <c r="AA28" s="99" t="n">
        <f aca="false">'PLR DET INPUT PG'!AA28</f>
        <v>-594137.8268</v>
      </c>
    </row>
    <row r="29" customFormat="false" ht="11.25" hidden="false" customHeight="true" outlineLevel="0" collapsed="false">
      <c r="A29" s="98" t="str">
        <f aca="false">'PLR DET INPUT PG'!A29</f>
        <v>Total Dth</v>
      </c>
      <c r="C29" s="100" t="n">
        <f aca="false">'PLR DET INPUT PG'!C29</f>
        <v>-8536.0828</v>
      </c>
      <c r="D29" s="100" t="n">
        <f aca="false">'PLR DET INPUT PG'!D29</f>
        <v>-2600.5989</v>
      </c>
      <c r="E29" s="100" t="n">
        <f aca="false">'PLR DET INPUT PG'!E29</f>
        <v>4030.7732</v>
      </c>
      <c r="F29" s="100" t="n">
        <f aca="false">'PLR DET INPUT PG'!F29</f>
        <v>5431.6914</v>
      </c>
      <c r="G29" s="100" t="n">
        <f aca="false">'PLR DET INPUT PG'!G29</f>
        <v>-6949.4119</v>
      </c>
      <c r="H29" s="100" t="n">
        <f aca="false">'PLR DET INPUT PG'!H29</f>
        <v>12249.5129</v>
      </c>
      <c r="I29" s="100" t="n">
        <f aca="false">'PLR DET INPUT PG'!I29</f>
        <v>-1816.0785</v>
      </c>
      <c r="J29" s="100" t="n">
        <f aca="false">'PLR DET INPUT PG'!J29</f>
        <v>-16008.5194</v>
      </c>
      <c r="K29" s="100" t="n">
        <f aca="false">'PLR DET INPUT PG'!K29</f>
        <v>-18298.842</v>
      </c>
      <c r="L29" s="100" t="n">
        <f aca="false">'PLR DET INPUT PG'!L29</f>
        <v>-14182.7452</v>
      </c>
      <c r="M29" s="100" t="n">
        <f aca="false">'PLR DET INPUT PG'!M29</f>
        <v>-11653.7129</v>
      </c>
      <c r="N29" s="100" t="n">
        <f aca="false">'PLR DET INPUT PG'!N29</f>
        <v>-12249.3785</v>
      </c>
      <c r="O29" s="100" t="n">
        <f aca="false">'PLR DET INPUT PG'!O29</f>
        <v>-13685.971</v>
      </c>
      <c r="P29" s="100" t="n">
        <f aca="false">'PLR DET INPUT PG'!P29</f>
        <v>-13363.4226</v>
      </c>
      <c r="Q29" s="100" t="n">
        <f aca="false">'PLR DET INPUT PG'!Q29</f>
        <v>-10175.6023</v>
      </c>
      <c r="R29" s="100" t="n">
        <f aca="false">'PLR DET INPUT PG'!R29</f>
        <v>-7266.6162</v>
      </c>
      <c r="S29" s="100" t="n">
        <f aca="false">'PLR DET INPUT PG'!S29</f>
        <v>-13766.6667</v>
      </c>
      <c r="T29" s="100" t="n">
        <f aca="false">'PLR DET INPUT PG'!T29</f>
        <v>-15935.4839</v>
      </c>
      <c r="U29" s="100" t="n">
        <f aca="false">'PLR DET INPUT PG'!U29</f>
        <v>-15899.9667</v>
      </c>
      <c r="V29" s="100" t="n">
        <f aca="false">'PLR DET INPUT PG'!V29</f>
        <v>-26516.1935</v>
      </c>
      <c r="W29" s="100" t="n">
        <f aca="false">'PLR DET INPUT PG'!W29</f>
        <v>-30000.0323</v>
      </c>
      <c r="X29" s="100" t="n">
        <f aca="false">'PLR DET INPUT PG'!X29</f>
        <v>-26833.3333</v>
      </c>
      <c r="Y29" s="100" t="n">
        <f aca="false">'PLR DET INPUT PG'!Y29</f>
        <v>-22709.7097</v>
      </c>
      <c r="Z29" s="100" t="n">
        <f aca="false">'PLR DET INPUT PG'!Z29</f>
        <v>-24100</v>
      </c>
      <c r="AA29" s="100" t="n">
        <f aca="false">'PLR DET INPUT PG'!AA29</f>
        <v>-290836.3908</v>
      </c>
    </row>
    <row r="31" customFormat="false" ht="12" hidden="false" customHeight="true" outlineLevel="0" collapsed="false">
      <c r="A31" s="95" t="str">
        <f aca="false">'PLR DET INPUT PG'!A31</f>
        <v>Swaps</v>
      </c>
      <c r="C31" s="96" t="str">
        <f aca="false">'PLR DET INPUT PG'!C31</f>
        <v>Dec-01</v>
      </c>
      <c r="D31" s="96" t="str">
        <f aca="false">'PLR DET INPUT PG'!D31</f>
        <v>Jan-02</v>
      </c>
      <c r="E31" s="96" t="str">
        <f aca="false">'PLR DET INPUT PG'!E31</f>
        <v>Feb-02</v>
      </c>
      <c r="F31" s="96" t="str">
        <f aca="false">'PLR DET INPUT PG'!F31</f>
        <v>Mar-02</v>
      </c>
      <c r="G31" s="96" t="str">
        <f aca="false">'PLR DET INPUT PG'!G31</f>
        <v>Apr-02</v>
      </c>
      <c r="H31" s="96" t="str">
        <f aca="false">'PLR DET INPUT PG'!H31</f>
        <v>May-02</v>
      </c>
      <c r="I31" s="96" t="str">
        <f aca="false">'PLR DET INPUT PG'!I31</f>
        <v>Jun-02</v>
      </c>
      <c r="J31" s="96" t="str">
        <f aca="false">'PLR DET INPUT PG'!J31</f>
        <v>Jul-02</v>
      </c>
      <c r="K31" s="96" t="str">
        <f aca="false">'PLR DET INPUT PG'!K31</f>
        <v>Aug-02</v>
      </c>
      <c r="L31" s="96" t="str">
        <f aca="false">'PLR DET INPUT PG'!L31</f>
        <v>Sep-02</v>
      </c>
      <c r="M31" s="96" t="str">
        <f aca="false">'PLR DET INPUT PG'!M31</f>
        <v>Oct-02</v>
      </c>
      <c r="N31" s="96" t="str">
        <f aca="false">'PLR DET INPUT PG'!N31</f>
        <v>Nov-02</v>
      </c>
      <c r="O31" s="96" t="str">
        <f aca="false">'PLR DET INPUT PG'!O31</f>
        <v>Dec-02</v>
      </c>
      <c r="P31" s="96" t="str">
        <f aca="false">'PLR DET INPUT PG'!P31</f>
        <v>Jan-03</v>
      </c>
      <c r="Q31" s="96" t="str">
        <f aca="false">'PLR DET INPUT PG'!Q31</f>
        <v>Feb-03</v>
      </c>
      <c r="R31" s="96" t="str">
        <f aca="false">'PLR DET INPUT PG'!R31</f>
        <v>Mar-03</v>
      </c>
      <c r="S31" s="96" t="str">
        <f aca="false">'PLR DET INPUT PG'!S31</f>
        <v>Apr-03</v>
      </c>
      <c r="T31" s="96" t="str">
        <f aca="false">'PLR DET INPUT PG'!T31</f>
        <v>May-03</v>
      </c>
      <c r="U31" s="96" t="str">
        <f aca="false">'PLR DET INPUT PG'!U31</f>
        <v>Jun-03</v>
      </c>
      <c r="V31" s="96" t="str">
        <f aca="false">'PLR DET INPUT PG'!V31</f>
        <v>Jul-03</v>
      </c>
      <c r="W31" s="96" t="str">
        <f aca="false">'PLR DET INPUT PG'!W31</f>
        <v>Aug-03</v>
      </c>
      <c r="X31" s="96" t="str">
        <f aca="false">'PLR DET INPUT PG'!X31</f>
        <v>Sep-03</v>
      </c>
      <c r="Y31" s="96" t="str">
        <f aca="false">'PLR DET INPUT PG'!Y31</f>
        <v>Oct-03</v>
      </c>
      <c r="Z31" s="96" t="str">
        <f aca="false">'PLR DET INPUT PG'!Z31</f>
        <v>Nov-03</v>
      </c>
      <c r="AA31" s="96" t="str">
        <f aca="false">'PLR DET INPUT PG'!AA31</f>
        <v>TOTAL</v>
      </c>
    </row>
    <row r="32" customFormat="false" ht="11.25" hidden="false" customHeight="true" outlineLevel="0" collapsed="false">
      <c r="A32" s="98" t="str">
        <f aca="false">'PLR DET INPUT PG'!A32</f>
        <v>Swaps</v>
      </c>
      <c r="C32" s="99" t="n">
        <f aca="false">'PLR DET INPUT PG'!C32-Dth_Day!C40</f>
        <v>0</v>
      </c>
      <c r="D32" s="99" t="n">
        <f aca="false">'PLR DET INPUT PG'!D32-Dth_Day!D40</f>
        <v>-4739.0849</v>
      </c>
      <c r="E32" s="99" t="n">
        <f aca="false">'PLR DET INPUT PG'!E32-Dth_Day!E40</f>
        <v>-4739.0849</v>
      </c>
      <c r="F32" s="99" t="n">
        <f aca="false">'PLR DET INPUT PG'!F32-Dth_Day!F40</f>
        <v>-4739.0849</v>
      </c>
      <c r="G32" s="99" t="n">
        <f aca="false">'PLR DET INPUT PG'!G32-Dth_Day!G40</f>
        <v>-4739.0849</v>
      </c>
      <c r="H32" s="99" t="n">
        <f aca="false">'PLR DET INPUT PG'!H32-Dth_Day!H40</f>
        <v>-4739.0849</v>
      </c>
      <c r="I32" s="99" t="n">
        <f aca="false">'PLR DET INPUT PG'!I32-Dth_Day!I40</f>
        <v>0</v>
      </c>
      <c r="J32" s="99" t="n">
        <f aca="false">'PLR DET INPUT PG'!J32-Dth_Day!J40</f>
        <v>0</v>
      </c>
      <c r="K32" s="99" t="n">
        <f aca="false">'PLR DET INPUT PG'!K32-Dth_Day!K40</f>
        <v>0</v>
      </c>
      <c r="L32" s="99" t="n">
        <f aca="false">'PLR DET INPUT PG'!L32-Dth_Day!L40</f>
        <v>0</v>
      </c>
      <c r="M32" s="99" t="n">
        <f aca="false">'PLR DET INPUT PG'!M32-Dth_Day!M40</f>
        <v>0</v>
      </c>
      <c r="N32" s="99" t="n">
        <f aca="false">'PLR DET INPUT PG'!N32-Dth_Day!N40</f>
        <v>4739.0849</v>
      </c>
      <c r="O32" s="99" t="n">
        <f aca="false">'PLR DET INPUT PG'!O32-Dth_Day!O40</f>
        <v>4739.0849</v>
      </c>
      <c r="P32" s="99" t="n">
        <f aca="false">'PLR DET INPUT PG'!P32-Dth_Day!P40</f>
        <v>4739.0849</v>
      </c>
      <c r="Q32" s="99" t="n">
        <f aca="false">'PLR DET INPUT PG'!Q32-Dth_Day!Q40</f>
        <v>4739.0849</v>
      </c>
      <c r="R32" s="99" t="n">
        <f aca="false">'PLR DET INPUT PG'!R32-Dth_Day!R40</f>
        <v>4739.0849</v>
      </c>
      <c r="S32" s="99" t="n">
        <f aca="false">'PLR DET INPUT PG'!S32-Dth_Day!S40</f>
        <v>9478.1699</v>
      </c>
      <c r="T32" s="99" t="n">
        <f aca="false">'PLR DET INPUT PG'!T32-Dth_Day!T40</f>
        <v>9478.1699</v>
      </c>
      <c r="U32" s="99" t="n">
        <f aca="false">'PLR DET INPUT PG'!U32-Dth_Day!U40</f>
        <v>9478.1699</v>
      </c>
      <c r="V32" s="99" t="n">
        <f aca="false">'PLR DET INPUT PG'!V32-Dth_Day!V40</f>
        <v>9478.1699</v>
      </c>
      <c r="W32" s="99" t="n">
        <f aca="false">'PLR DET INPUT PG'!W32-Dth_Day!W40</f>
        <v>9478.1699</v>
      </c>
      <c r="X32" s="99" t="n">
        <f aca="false">'PLR DET INPUT PG'!X32-Dth_Day!X40</f>
        <v>9478.1699</v>
      </c>
      <c r="Y32" s="99" t="n">
        <f aca="false">'PLR DET INPUT PG'!Y32-Dth_Day!Y40</f>
        <v>9478.1699</v>
      </c>
      <c r="Z32" s="99" t="n">
        <f aca="false">'PLR DET INPUT PG'!Z32-Dth_Day!Z40</f>
        <v>0</v>
      </c>
      <c r="AA32" s="99" t="n">
        <f aca="false">'PLR DET INPUT PG'!AA32-Dth_Day!AA40</f>
        <v>66347.1893</v>
      </c>
    </row>
    <row r="34" customFormat="false" ht="11.25" hidden="false" customHeight="true" outlineLevel="0" collapsed="false">
      <c r="A34" s="104" t="str">
        <f aca="false">'PLR DET INPUT PG'!A34</f>
        <v>Total Dth</v>
      </c>
      <c r="B34" s="105"/>
      <c r="C34" s="106" t="n">
        <f aca="false">'PLR DET INPUT PG'!C34</f>
        <v>-8536.0828</v>
      </c>
      <c r="D34" s="106" t="n">
        <f aca="false">'PLR DET INPUT PG'!D34</f>
        <v>-7339.6838</v>
      </c>
      <c r="E34" s="106" t="n">
        <f aca="false">'PLR DET INPUT PG'!E34</f>
        <v>-708.311700000004</v>
      </c>
      <c r="F34" s="106" t="n">
        <f aca="false">'PLR DET INPUT PG'!F34</f>
        <v>692.606499999996</v>
      </c>
      <c r="G34" s="106" t="n">
        <f aca="false">'PLR DET INPUT PG'!G34</f>
        <v>-11688.4968</v>
      </c>
      <c r="H34" s="106" t="n">
        <f aca="false">'PLR DET INPUT PG'!H34</f>
        <v>7510.428</v>
      </c>
      <c r="I34" s="106" t="n">
        <f aca="false">'PLR DET INPUT PG'!I34</f>
        <v>-1816.0785</v>
      </c>
      <c r="J34" s="106" t="n">
        <f aca="false">'PLR DET INPUT PG'!J34</f>
        <v>-16008.5194</v>
      </c>
      <c r="K34" s="106" t="n">
        <f aca="false">'PLR DET INPUT PG'!K34</f>
        <v>-18298.842</v>
      </c>
      <c r="L34" s="106" t="n">
        <f aca="false">'PLR DET INPUT PG'!L34</f>
        <v>-14182.7452</v>
      </c>
      <c r="M34" s="106" t="n">
        <f aca="false">'PLR DET INPUT PG'!M34</f>
        <v>-11653.7129</v>
      </c>
      <c r="N34" s="106" t="n">
        <f aca="false">'PLR DET INPUT PG'!N34</f>
        <v>-7510.2936</v>
      </c>
      <c r="O34" s="106" t="n">
        <f aca="false">'PLR DET INPUT PG'!O34</f>
        <v>-8946.8861</v>
      </c>
      <c r="P34" s="106" t="n">
        <f aca="false">'PLR DET INPUT PG'!P34</f>
        <v>-8624.3377</v>
      </c>
      <c r="Q34" s="106" t="n">
        <f aca="false">'PLR DET INPUT PG'!Q34</f>
        <v>-5436.5174</v>
      </c>
      <c r="R34" s="106" t="n">
        <f aca="false">'PLR DET INPUT PG'!R34</f>
        <v>-2527.5313</v>
      </c>
      <c r="S34" s="106" t="n">
        <f aca="false">'PLR DET INPUT PG'!S34</f>
        <v>-4288.4968</v>
      </c>
      <c r="T34" s="106" t="n">
        <f aca="false">'PLR DET INPUT PG'!T34</f>
        <v>-6457.314</v>
      </c>
      <c r="U34" s="106" t="n">
        <f aca="false">'PLR DET INPUT PG'!U34</f>
        <v>-6421.7968</v>
      </c>
      <c r="V34" s="106" t="n">
        <f aca="false">'PLR DET INPUT PG'!V34</f>
        <v>-17038.0236</v>
      </c>
      <c r="W34" s="106" t="n">
        <f aca="false">'PLR DET INPUT PG'!W34</f>
        <v>-20521.8624</v>
      </c>
      <c r="X34" s="106" t="n">
        <f aca="false">'PLR DET INPUT PG'!X34</f>
        <v>-17355.1634</v>
      </c>
      <c r="Y34" s="106" t="n">
        <f aca="false">'PLR DET INPUT PG'!Y34</f>
        <v>-13231.5398</v>
      </c>
      <c r="Z34" s="106" t="n">
        <f aca="false">'PLR DET INPUT PG'!Z34</f>
        <v>-24100</v>
      </c>
      <c r="AA34" s="107" t="n">
        <f aca="false">'PLR DET INPUT PG'!AA34</f>
        <v>-224489.2015</v>
      </c>
    </row>
    <row r="36" customFormat="false" ht="12" hidden="false" customHeight="true" outlineLevel="0" collapsed="false">
      <c r="A36" s="97" t="str">
        <f aca="false">'PLR DET INPUT PG'!A36</f>
        <v>Prior Day</v>
      </c>
    </row>
    <row r="37" customFormat="false" ht="11.25" hidden="false" customHeight="true" outlineLevel="0" collapsed="false">
      <c r="A37" s="98" t="str">
        <f aca="false">'PLR DET INPUT PG'!A37</f>
        <v>Physical</v>
      </c>
      <c r="C37" s="99" t="n">
        <f aca="false">'PLR DET INPUT PG'!C37</f>
        <v>33173.5946</v>
      </c>
      <c r="D37" s="99" t="n">
        <f aca="false">'PLR DET INPUT PG'!D37</f>
        <v>33173.5946</v>
      </c>
      <c r="E37" s="99" t="n">
        <f aca="false">'PLR DET INPUT PG'!E37</f>
        <v>33173.5946</v>
      </c>
      <c r="F37" s="99" t="n">
        <f aca="false">'PLR DET INPUT PG'!F37</f>
        <v>33173.5946</v>
      </c>
      <c r="G37" s="99" t="n">
        <f aca="false">'PLR DET INPUT PG'!G37</f>
        <v>14217.2548</v>
      </c>
      <c r="H37" s="99" t="n">
        <f aca="false">'PLR DET INPUT PG'!H37</f>
        <v>14217.2548</v>
      </c>
      <c r="I37" s="99" t="n">
        <f aca="false">'PLR DET INPUT PG'!I37</f>
        <v>14217.2548</v>
      </c>
      <c r="J37" s="99" t="n">
        <f aca="false">'PLR DET INPUT PG'!J37</f>
        <v>14217.2548</v>
      </c>
      <c r="K37" s="99" t="n">
        <f aca="false">'PLR DET INPUT PG'!K37</f>
        <v>14217.2548</v>
      </c>
      <c r="L37" s="99" t="n">
        <f aca="false">'PLR DET INPUT PG'!L37</f>
        <v>14217.2548</v>
      </c>
      <c r="M37" s="99" t="n">
        <f aca="false">'PLR DET INPUT PG'!M37</f>
        <v>14217.2548</v>
      </c>
      <c r="N37" s="99" t="n">
        <f aca="false">'PLR DET INPUT PG'!N37</f>
        <v>14217.2548</v>
      </c>
      <c r="O37" s="99" t="n">
        <f aca="false">'PLR DET INPUT PG'!O37</f>
        <v>14217.2548</v>
      </c>
      <c r="P37" s="99" t="n">
        <f aca="false">'PLR DET INPUT PG'!P37</f>
        <v>14217.2548</v>
      </c>
      <c r="Q37" s="99" t="n">
        <f aca="false">'PLR DET INPUT PG'!Q37</f>
        <v>14217.2548</v>
      </c>
      <c r="R37" s="99" t="n">
        <f aca="false">'PLR DET INPUT PG'!R37</f>
        <v>14217.2548</v>
      </c>
      <c r="S37" s="99" t="n">
        <f aca="false">'PLR DET INPUT PG'!S37</f>
        <v>0</v>
      </c>
      <c r="T37" s="99" t="n">
        <f aca="false">'PLR DET INPUT PG'!T37</f>
        <v>0</v>
      </c>
      <c r="U37" s="99" t="n">
        <f aca="false">'PLR DET INPUT PG'!U37</f>
        <v>0</v>
      </c>
      <c r="V37" s="99" t="n">
        <f aca="false">'PLR DET INPUT PG'!V37</f>
        <v>0</v>
      </c>
      <c r="W37" s="99" t="n">
        <f aca="false">'PLR DET INPUT PG'!W37</f>
        <v>0</v>
      </c>
      <c r="X37" s="99" t="n">
        <f aca="false">'PLR DET INPUT PG'!X37</f>
        <v>0</v>
      </c>
      <c r="Y37" s="99" t="n">
        <f aca="false">'PLR DET INPUT PG'!Y37</f>
        <v>0</v>
      </c>
      <c r="Z37" s="99" t="n">
        <f aca="false">'PLR DET INPUT PG'!Z37</f>
        <v>0</v>
      </c>
      <c r="AA37" s="99" t="n">
        <f aca="false">'PLR DET INPUT PG'!AA37</f>
        <v>303301.436</v>
      </c>
    </row>
    <row r="38" customFormat="false" ht="11.25" hidden="false" customHeight="true" outlineLevel="0" collapsed="false">
      <c r="A38" s="98" t="str">
        <f aca="false">'PLR DET INPUT PG'!A38</f>
        <v>Interbook</v>
      </c>
      <c r="C38" s="99" t="n">
        <f aca="false">'PLR DET INPUT PG'!C38</f>
        <v>-36709.6774</v>
      </c>
      <c r="D38" s="99" t="n">
        <f aca="false">'PLR DET INPUT PG'!D38</f>
        <v>-34838.7097</v>
      </c>
      <c r="E38" s="99" t="n">
        <f aca="false">'PLR DET INPUT PG'!E38</f>
        <v>-29285.6786</v>
      </c>
      <c r="F38" s="99" t="n">
        <f aca="false">'PLR DET INPUT PG'!F38</f>
        <v>-27903.1935</v>
      </c>
      <c r="G38" s="99" t="n">
        <f aca="false">'PLR DET INPUT PG'!G38</f>
        <v>-20566.6667</v>
      </c>
      <c r="H38" s="99" t="n">
        <f aca="false">'PLR DET INPUT PG'!H38</f>
        <v>-2064.5161</v>
      </c>
      <c r="I38" s="99" t="n">
        <f aca="false">'PLR DET INPUT PG'!I38</f>
        <v>-15766.6667</v>
      </c>
      <c r="J38" s="99" t="n">
        <f aca="false">'PLR DET INPUT PG'!J38</f>
        <v>-30129</v>
      </c>
      <c r="K38" s="99" t="n">
        <f aca="false">'PLR DET INPUT PG'!K38</f>
        <v>-32580.6129</v>
      </c>
      <c r="L38" s="99" t="n">
        <f aca="false">'PLR DET INPUT PG'!L38</f>
        <v>-28100</v>
      </c>
      <c r="M38" s="99" t="n">
        <f aca="false">'PLR DET INPUT PG'!M38</f>
        <v>-24806.4516</v>
      </c>
      <c r="N38" s="99" t="n">
        <f aca="false">'PLR DET INPUT PG'!N38</f>
        <v>-25499.9667</v>
      </c>
      <c r="O38" s="99" t="n">
        <f aca="false">'PLR DET INPUT PG'!O38</f>
        <v>-25354.8387</v>
      </c>
      <c r="P38" s="99" t="n">
        <f aca="false">'PLR DET INPUT PG'!P38</f>
        <v>-27967.7742</v>
      </c>
      <c r="Q38" s="99" t="n">
        <f aca="false">'PLR DET INPUT PG'!Q38</f>
        <v>-24928.5714</v>
      </c>
      <c r="R38" s="99" t="n">
        <f aca="false">'PLR DET INPUT PG'!R38</f>
        <v>-21709.6774</v>
      </c>
      <c r="S38" s="99" t="n">
        <f aca="false">'PLR DET INPUT PG'!S38</f>
        <v>-14000</v>
      </c>
      <c r="T38" s="99" t="n">
        <f aca="false">'PLR DET INPUT PG'!T38</f>
        <v>-16290.3226</v>
      </c>
      <c r="U38" s="99" t="n">
        <f aca="false">'PLR DET INPUT PG'!U38</f>
        <v>-16366.6333</v>
      </c>
      <c r="V38" s="99" t="n">
        <f aca="false">'PLR DET INPUT PG'!V38</f>
        <v>-26935.5484</v>
      </c>
      <c r="W38" s="99" t="n">
        <f aca="false">'PLR DET INPUT PG'!W38</f>
        <v>-30322.6129</v>
      </c>
      <c r="X38" s="99" t="n">
        <f aca="false">'PLR DET INPUT PG'!X38</f>
        <v>-27233.3333</v>
      </c>
      <c r="Y38" s="99" t="n">
        <f aca="false">'PLR DET INPUT PG'!Y38</f>
        <v>-23258.0968</v>
      </c>
      <c r="Z38" s="99" t="n">
        <f aca="false">'PLR DET INPUT PG'!Z38</f>
        <v>-24633.3333</v>
      </c>
      <c r="AA38" s="99" t="n">
        <f aca="false">'PLR DET INPUT PG'!AA38</f>
        <v>-587251.8822</v>
      </c>
    </row>
    <row r="39" customFormat="false" ht="11.25" hidden="false" customHeight="true" outlineLevel="0" collapsed="false">
      <c r="A39" s="98" t="str">
        <f aca="false">'PLR DET INPUT PG'!A39</f>
        <v>Swaps</v>
      </c>
      <c r="C39" s="99" t="n">
        <f aca="false">'PLR DET INPUT PG'!C39-Dth_Day!C40</f>
        <v>0</v>
      </c>
      <c r="D39" s="99" t="n">
        <f aca="false">'PLR DET INPUT PG'!D39-Dth_Day!D40</f>
        <v>-4739.0849</v>
      </c>
      <c r="E39" s="99" t="n">
        <f aca="false">'PLR DET INPUT PG'!E39-Dth_Day!E40</f>
        <v>-4739.0849</v>
      </c>
      <c r="F39" s="99" t="n">
        <f aca="false">'PLR DET INPUT PG'!F39-Dth_Day!F40</f>
        <v>-4739.0849</v>
      </c>
      <c r="G39" s="99" t="n">
        <f aca="false">'PLR DET INPUT PG'!G39-Dth_Day!G40</f>
        <v>-4739.0849</v>
      </c>
      <c r="H39" s="99" t="n">
        <f aca="false">'PLR DET INPUT PG'!H39-Dth_Day!H40</f>
        <v>-4739.0849</v>
      </c>
      <c r="I39" s="99" t="n">
        <f aca="false">'PLR DET INPUT PG'!I39-Dth_Day!I40</f>
        <v>0</v>
      </c>
      <c r="J39" s="99" t="n">
        <f aca="false">'PLR DET INPUT PG'!J39-Dth_Day!J40</f>
        <v>0</v>
      </c>
      <c r="K39" s="99" t="n">
        <f aca="false">'PLR DET INPUT PG'!K39-Dth_Day!K40</f>
        <v>0</v>
      </c>
      <c r="L39" s="99" t="n">
        <f aca="false">'PLR DET INPUT PG'!L39-Dth_Day!L40</f>
        <v>0</v>
      </c>
      <c r="M39" s="99" t="n">
        <f aca="false">'PLR DET INPUT PG'!M39-Dth_Day!M40</f>
        <v>0</v>
      </c>
      <c r="N39" s="99" t="n">
        <f aca="false">'PLR DET INPUT PG'!N39-Dth_Day!N40</f>
        <v>4739.0849</v>
      </c>
      <c r="O39" s="99" t="n">
        <f aca="false">'PLR DET INPUT PG'!O39-Dth_Day!O40</f>
        <v>4739.0849</v>
      </c>
      <c r="P39" s="99" t="n">
        <f aca="false">'PLR DET INPUT PG'!P39-Dth_Day!P40</f>
        <v>4739.0849</v>
      </c>
      <c r="Q39" s="99" t="n">
        <f aca="false">'PLR DET INPUT PG'!Q39-Dth_Day!Q40</f>
        <v>4739.0849</v>
      </c>
      <c r="R39" s="99" t="n">
        <f aca="false">'PLR DET INPUT PG'!R39-Dth_Day!R40</f>
        <v>4739.0849</v>
      </c>
      <c r="S39" s="99" t="n">
        <f aca="false">'PLR DET INPUT PG'!S39-Dth_Day!S40</f>
        <v>9478.1699</v>
      </c>
      <c r="T39" s="99" t="n">
        <f aca="false">'PLR DET INPUT PG'!T39-Dth_Day!T40</f>
        <v>9478.1699</v>
      </c>
      <c r="U39" s="99" t="n">
        <f aca="false">'PLR DET INPUT PG'!U39-Dth_Day!U40</f>
        <v>9478.1699</v>
      </c>
      <c r="V39" s="99" t="n">
        <f aca="false">'PLR DET INPUT PG'!V39-Dth_Day!V40</f>
        <v>9478.1699</v>
      </c>
      <c r="W39" s="99" t="n">
        <f aca="false">'PLR DET INPUT PG'!W39-Dth_Day!W40</f>
        <v>9478.1699</v>
      </c>
      <c r="X39" s="99" t="n">
        <f aca="false">'PLR DET INPUT PG'!X39-Dth_Day!X40</f>
        <v>9478.1699</v>
      </c>
      <c r="Y39" s="99" t="n">
        <f aca="false">'PLR DET INPUT PG'!Y39-Dth_Day!Y40</f>
        <v>9478.1699</v>
      </c>
      <c r="Z39" s="99" t="n">
        <f aca="false">'PLR DET INPUT PG'!Z39-Dth_Day!Z40</f>
        <v>0</v>
      </c>
      <c r="AA39" s="99" t="n">
        <f aca="false">'PLR DET INPUT PG'!AA39-Dth_Day!AA40</f>
        <v>66347.1893</v>
      </c>
    </row>
    <row r="40" customFormat="false" ht="11.25" hidden="false" customHeight="true" outlineLevel="0" collapsed="false">
      <c r="A40" s="98" t="str">
        <f aca="false">'PLR DET INPUT PG'!A40</f>
        <v>Total Dth</v>
      </c>
      <c r="C40" s="100" t="n">
        <f aca="false">SUM(C37:C39)</f>
        <v>-3536.0828</v>
      </c>
      <c r="D40" s="100" t="n">
        <f aca="false">SUM(D37:D39)</f>
        <v>-6404.2</v>
      </c>
      <c r="E40" s="100" t="n">
        <f aca="false">SUM(E37:E39)</f>
        <v>-851.168900000002</v>
      </c>
      <c r="F40" s="100" t="n">
        <f aca="false">SUM(F37:F39)</f>
        <v>531.316199999996</v>
      </c>
      <c r="G40" s="100" t="n">
        <f aca="false">SUM(G37:G39)</f>
        <v>-11088.4968</v>
      </c>
      <c r="H40" s="100" t="n">
        <f aca="false">SUM(H37:H39)</f>
        <v>7413.6538</v>
      </c>
      <c r="I40" s="100" t="n">
        <f aca="false">SUM(I37:I39)</f>
        <v>-1549.4119</v>
      </c>
      <c r="J40" s="100" t="n">
        <f aca="false">SUM(J37:J39)</f>
        <v>-15911.7452</v>
      </c>
      <c r="K40" s="100" t="n">
        <f aca="false">SUM(K37:K39)</f>
        <v>-18363.3581</v>
      </c>
      <c r="L40" s="100" t="n">
        <f aca="false">SUM(L37:L39)</f>
        <v>-13882.7452</v>
      </c>
      <c r="M40" s="100" t="n">
        <f aca="false">SUM(M37:M39)</f>
        <v>-10589.1968</v>
      </c>
      <c r="N40" s="100" t="n">
        <f aca="false">SUM(N37:N39)</f>
        <v>-6543.627</v>
      </c>
      <c r="O40" s="100" t="n">
        <f aca="false">SUM(O37:O39)</f>
        <v>-6398.499</v>
      </c>
      <c r="P40" s="100" t="n">
        <f aca="false">SUM(P37:P39)</f>
        <v>-9011.4345</v>
      </c>
      <c r="Q40" s="100" t="n">
        <f aca="false">SUM(Q37:Q39)</f>
        <v>-5972.2317</v>
      </c>
      <c r="R40" s="100" t="n">
        <f aca="false">SUM(R37:R39)</f>
        <v>-2753.3377</v>
      </c>
      <c r="S40" s="100" t="n">
        <f aca="false">SUM(S37:S39)</f>
        <v>-4521.8301</v>
      </c>
      <c r="T40" s="100" t="n">
        <f aca="false">SUM(T37:T39)</f>
        <v>-6812.1527</v>
      </c>
      <c r="U40" s="100" t="n">
        <f aca="false">SUM(U37:U39)</f>
        <v>-6888.4634</v>
      </c>
      <c r="V40" s="100" t="n">
        <f aca="false">SUM(V37:V39)</f>
        <v>-17457.3785</v>
      </c>
      <c r="W40" s="100" t="n">
        <f aca="false">SUM(W37:W39)</f>
        <v>-20844.443</v>
      </c>
      <c r="X40" s="100" t="n">
        <f aca="false">SUM(X37:X39)</f>
        <v>-17755.1634</v>
      </c>
      <c r="Y40" s="100" t="n">
        <f aca="false">SUM(Y37:Y39)</f>
        <v>-13779.9269</v>
      </c>
      <c r="Z40" s="100" t="n">
        <f aca="false">SUM(Z37:Z39)</f>
        <v>-24633.3333</v>
      </c>
      <c r="AA40" s="100"/>
    </row>
    <row r="42" customFormat="false" ht="12" hidden="false" customHeight="true" outlineLevel="0" collapsed="false">
      <c r="A42" s="97" t="str">
        <f aca="false">'PLR DET INPUT PG'!A42</f>
        <v>Delta</v>
      </c>
    </row>
    <row r="43" customFormat="false" ht="11.25" hidden="false" customHeight="true" outlineLevel="0" collapsed="false">
      <c r="A43" s="98" t="str">
        <f aca="false">'PLR DET INPUT PG'!A43</f>
        <v>Physical</v>
      </c>
      <c r="C43" s="99" t="n">
        <f aca="false">'PLR DET INPUT PG'!C43</f>
        <v>0</v>
      </c>
      <c r="D43" s="99" t="n">
        <f aca="false">'PLR DET INPUT PG'!D43</f>
        <v>0</v>
      </c>
      <c r="E43" s="99" t="n">
        <f aca="false">'PLR DET INPUT PG'!E43</f>
        <v>0</v>
      </c>
      <c r="F43" s="99" t="n">
        <f aca="false">'PLR DET INPUT PG'!F43</f>
        <v>0</v>
      </c>
      <c r="G43" s="99" t="n">
        <f aca="false">'PLR DET INPUT PG'!G43</f>
        <v>0</v>
      </c>
      <c r="H43" s="99" t="n">
        <f aca="false">'PLR DET INPUT PG'!H43</f>
        <v>0</v>
      </c>
      <c r="I43" s="99" t="n">
        <f aca="false">'PLR DET INPUT PG'!I43</f>
        <v>0</v>
      </c>
      <c r="J43" s="99" t="n">
        <f aca="false">'PLR DET INPUT PG'!J43</f>
        <v>0</v>
      </c>
      <c r="K43" s="99" t="n">
        <f aca="false">'PLR DET INPUT PG'!K43</f>
        <v>0</v>
      </c>
      <c r="L43" s="99" t="n">
        <f aca="false">'PLR DET INPUT PG'!L43</f>
        <v>0</v>
      </c>
      <c r="M43" s="99" t="n">
        <f aca="false">'PLR DET INPUT PG'!M43</f>
        <v>0</v>
      </c>
      <c r="N43" s="99" t="n">
        <f aca="false">'PLR DET INPUT PG'!N43</f>
        <v>0</v>
      </c>
      <c r="O43" s="99" t="n">
        <f aca="false">'PLR DET INPUT PG'!O43</f>
        <v>0</v>
      </c>
      <c r="P43" s="99" t="n">
        <f aca="false">'PLR DET INPUT PG'!P43</f>
        <v>0</v>
      </c>
      <c r="Q43" s="99" t="n">
        <f aca="false">'PLR DET INPUT PG'!Q43</f>
        <v>0</v>
      </c>
      <c r="R43" s="99" t="n">
        <f aca="false">'PLR DET INPUT PG'!R43</f>
        <v>0</v>
      </c>
      <c r="S43" s="99" t="n">
        <f aca="false">'PLR DET INPUT PG'!S43</f>
        <v>0</v>
      </c>
      <c r="T43" s="99" t="n">
        <f aca="false">'PLR DET INPUT PG'!T43</f>
        <v>0</v>
      </c>
      <c r="U43" s="99" t="n">
        <f aca="false">'PLR DET INPUT PG'!U43</f>
        <v>0</v>
      </c>
      <c r="V43" s="99" t="n">
        <f aca="false">'PLR DET INPUT PG'!V43</f>
        <v>0</v>
      </c>
      <c r="W43" s="99" t="n">
        <f aca="false">'PLR DET INPUT PG'!W43</f>
        <v>0</v>
      </c>
      <c r="X43" s="99" t="n">
        <f aca="false">'PLR DET INPUT PG'!X43</f>
        <v>0</v>
      </c>
      <c r="Y43" s="99" t="n">
        <f aca="false">'PLR DET INPUT PG'!Y43</f>
        <v>0</v>
      </c>
      <c r="Z43" s="99" t="n">
        <f aca="false">'PLR DET INPUT PG'!Z43</f>
        <v>0</v>
      </c>
      <c r="AA43" s="99" t="n">
        <f aca="false">'PLR DET INPUT PG'!AA43</f>
        <v>0</v>
      </c>
    </row>
    <row r="44" customFormat="false" ht="11.25" hidden="false" customHeight="true" outlineLevel="0" collapsed="false">
      <c r="A44" s="98" t="str">
        <f aca="false">'PLR DET INPUT PG'!A44</f>
        <v>Interbook</v>
      </c>
      <c r="C44" s="99" t="n">
        <f aca="false">'PLR DET INPUT PG'!C44</f>
        <v>-5000</v>
      </c>
      <c r="D44" s="99" t="n">
        <f aca="false">'PLR DET INPUT PG'!D44</f>
        <v>-935.483800000002</v>
      </c>
      <c r="E44" s="99" t="n">
        <f aca="false">'PLR DET INPUT PG'!E44</f>
        <v>142.857199999999</v>
      </c>
      <c r="F44" s="99" t="n">
        <f aca="false">'PLR DET INPUT PG'!F44</f>
        <v>161.290300000001</v>
      </c>
      <c r="G44" s="99" t="n">
        <f aca="false">'PLR DET INPUT PG'!G44</f>
        <v>-600</v>
      </c>
      <c r="H44" s="99" t="n">
        <f aca="false">'PLR DET INPUT PG'!H44</f>
        <v>96.7741999999998</v>
      </c>
      <c r="I44" s="99" t="n">
        <f aca="false">'PLR DET INPUT PG'!I44</f>
        <v>-266.6666</v>
      </c>
      <c r="J44" s="99" t="n">
        <f aca="false">'PLR DET INPUT PG'!J44</f>
        <v>-96.7741999999998</v>
      </c>
      <c r="K44" s="99" t="n">
        <f aca="false">'PLR DET INPUT PG'!K44</f>
        <v>64.5161000000007</v>
      </c>
      <c r="L44" s="99" t="n">
        <f aca="false">'PLR DET INPUT PG'!L44</f>
        <v>-300</v>
      </c>
      <c r="M44" s="99" t="n">
        <f aca="false">'PLR DET INPUT PG'!M44</f>
        <v>-1064.5161</v>
      </c>
      <c r="N44" s="99" t="n">
        <f aca="false">'PLR DET INPUT PG'!N44</f>
        <v>-966.666600000001</v>
      </c>
      <c r="O44" s="99" t="n">
        <f aca="false">'PLR DET INPUT PG'!O44</f>
        <v>-2548.3871</v>
      </c>
      <c r="P44" s="99" t="n">
        <f aca="false">'PLR DET INPUT PG'!P44</f>
        <v>387.096799999999</v>
      </c>
      <c r="Q44" s="99" t="n">
        <f aca="false">'PLR DET INPUT PG'!Q44</f>
        <v>535.7143</v>
      </c>
      <c r="R44" s="99" t="n">
        <f aca="false">'PLR DET INPUT PG'!R44</f>
        <v>225.806400000001</v>
      </c>
      <c r="S44" s="99" t="n">
        <f aca="false">'PLR DET INPUT PG'!S44</f>
        <v>233.3333</v>
      </c>
      <c r="T44" s="99" t="n">
        <f aca="false">'PLR DET INPUT PG'!T44</f>
        <v>354.8387</v>
      </c>
      <c r="U44" s="99" t="n">
        <f aca="false">'PLR DET INPUT PG'!U44</f>
        <v>466.666599999999</v>
      </c>
      <c r="V44" s="99" t="n">
        <f aca="false">'PLR DET INPUT PG'!V44</f>
        <v>419.354899999998</v>
      </c>
      <c r="W44" s="99" t="n">
        <f aca="false">'PLR DET INPUT PG'!W44</f>
        <v>322.580600000001</v>
      </c>
      <c r="X44" s="99" t="n">
        <f aca="false">'PLR DET INPUT PG'!X44</f>
        <v>400</v>
      </c>
      <c r="Y44" s="99" t="n">
        <f aca="false">'PLR DET INPUT PG'!Y44</f>
        <v>548.3871</v>
      </c>
      <c r="Z44" s="99" t="n">
        <f aca="false">'PLR DET INPUT PG'!Z44</f>
        <v>533.333299999998</v>
      </c>
      <c r="AA44" s="99" t="n">
        <f aca="false">'PLR DET INPUT PG'!AA44</f>
        <v>-6885.94459999981</v>
      </c>
    </row>
    <row r="45" customFormat="false" ht="11.25" hidden="false" customHeight="true" outlineLevel="0" collapsed="false">
      <c r="A45" s="98" t="str">
        <f aca="false">'PLR DET INPUT PG'!A45</f>
        <v>Swaps</v>
      </c>
      <c r="C45" s="99" t="n">
        <f aca="false">'PLR DET INPUT PG'!C45</f>
        <v>0</v>
      </c>
      <c r="D45" s="99" t="n">
        <f aca="false">'PLR DET INPUT PG'!D45</f>
        <v>0</v>
      </c>
      <c r="E45" s="99" t="n">
        <f aca="false">'PLR DET INPUT PG'!E45</f>
        <v>0</v>
      </c>
      <c r="F45" s="99" t="n">
        <f aca="false">'PLR DET INPUT PG'!F45</f>
        <v>0</v>
      </c>
      <c r="G45" s="99" t="n">
        <f aca="false">'PLR DET INPUT PG'!G45</f>
        <v>0</v>
      </c>
      <c r="H45" s="99" t="n">
        <f aca="false">'PLR DET INPUT PG'!H45</f>
        <v>0</v>
      </c>
      <c r="I45" s="99" t="n">
        <f aca="false">'PLR DET INPUT PG'!I45</f>
        <v>0</v>
      </c>
      <c r="J45" s="99" t="n">
        <f aca="false">'PLR DET INPUT PG'!J45</f>
        <v>0</v>
      </c>
      <c r="K45" s="99" t="n">
        <f aca="false">'PLR DET INPUT PG'!K45</f>
        <v>0</v>
      </c>
      <c r="L45" s="99" t="n">
        <f aca="false">'PLR DET INPUT PG'!L45</f>
        <v>0</v>
      </c>
      <c r="M45" s="99" t="n">
        <f aca="false">'PLR DET INPUT PG'!M45</f>
        <v>0</v>
      </c>
      <c r="N45" s="99" t="n">
        <f aca="false">'PLR DET INPUT PG'!N45</f>
        <v>0</v>
      </c>
      <c r="O45" s="99" t="n">
        <f aca="false">'PLR DET INPUT PG'!O45</f>
        <v>0</v>
      </c>
      <c r="P45" s="99" t="n">
        <f aca="false">'PLR DET INPUT PG'!P45</f>
        <v>0</v>
      </c>
      <c r="Q45" s="99" t="n">
        <f aca="false">'PLR DET INPUT PG'!Q45</f>
        <v>0</v>
      </c>
      <c r="R45" s="99" t="n">
        <f aca="false">'PLR DET INPUT PG'!R45</f>
        <v>0</v>
      </c>
      <c r="S45" s="99" t="n">
        <f aca="false">'PLR DET INPUT PG'!S45</f>
        <v>0</v>
      </c>
      <c r="T45" s="99" t="n">
        <f aca="false">'PLR DET INPUT PG'!T45</f>
        <v>0</v>
      </c>
      <c r="U45" s="99" t="n">
        <f aca="false">'PLR DET INPUT PG'!U45</f>
        <v>0</v>
      </c>
      <c r="V45" s="99" t="n">
        <f aca="false">'PLR DET INPUT PG'!V45</f>
        <v>0</v>
      </c>
      <c r="W45" s="99" t="n">
        <f aca="false">'PLR DET INPUT PG'!W45</f>
        <v>0</v>
      </c>
      <c r="X45" s="99" t="n">
        <f aca="false">'PLR DET INPUT PG'!X45</f>
        <v>0</v>
      </c>
      <c r="Y45" s="99" t="n">
        <f aca="false">'PLR DET INPUT PG'!Y45</f>
        <v>0</v>
      </c>
      <c r="Z45" s="99" t="n">
        <f aca="false">'PLR DET INPUT PG'!Z45</f>
        <v>0</v>
      </c>
      <c r="AA45" s="99" t="n">
        <f aca="false">'PLR DET INPUT PG'!AA45</f>
        <v>0</v>
      </c>
    </row>
    <row r="46" customFormat="false" ht="11.25" hidden="false" customHeight="true" outlineLevel="0" collapsed="false">
      <c r="A46" s="98" t="str">
        <f aca="false">'PLR DET INPUT PG'!A46</f>
        <v>Total Dth</v>
      </c>
      <c r="C46" s="100" t="n">
        <f aca="false">'PLR DET INPUT PG'!C46</f>
        <v>-5000</v>
      </c>
      <c r="D46" s="100" t="n">
        <f aca="false">'PLR DET INPUT PG'!D46</f>
        <v>-935.483800000002</v>
      </c>
      <c r="E46" s="100" t="n">
        <f aca="false">'PLR DET INPUT PG'!E46</f>
        <v>142.857199999999</v>
      </c>
      <c r="F46" s="100" t="n">
        <f aca="false">'PLR DET INPUT PG'!F46</f>
        <v>161.290300000001</v>
      </c>
      <c r="G46" s="100" t="n">
        <f aca="false">'PLR DET INPUT PG'!G46</f>
        <v>-600</v>
      </c>
      <c r="H46" s="100" t="n">
        <f aca="false">'PLR DET INPUT PG'!H46</f>
        <v>96.7741999999998</v>
      </c>
      <c r="I46" s="100" t="n">
        <f aca="false">'PLR DET INPUT PG'!I46</f>
        <v>-266.6666</v>
      </c>
      <c r="J46" s="100" t="n">
        <f aca="false">'PLR DET INPUT PG'!J46</f>
        <v>-96.7741999999998</v>
      </c>
      <c r="K46" s="100" t="n">
        <f aca="false">'PLR DET INPUT PG'!K46</f>
        <v>64.5161000000007</v>
      </c>
      <c r="L46" s="100" t="n">
        <f aca="false">'PLR DET INPUT PG'!L46</f>
        <v>-300</v>
      </c>
      <c r="M46" s="100" t="n">
        <f aca="false">'PLR DET INPUT PG'!M46</f>
        <v>-1064.5161</v>
      </c>
      <c r="N46" s="100" t="n">
        <f aca="false">'PLR DET INPUT PG'!N46</f>
        <v>-966.666600000001</v>
      </c>
      <c r="O46" s="100" t="n">
        <f aca="false">'PLR DET INPUT PG'!O46</f>
        <v>-2548.3871</v>
      </c>
      <c r="P46" s="100" t="n">
        <f aca="false">'PLR DET INPUT PG'!P46</f>
        <v>387.096799999999</v>
      </c>
      <c r="Q46" s="100" t="n">
        <f aca="false">'PLR DET INPUT PG'!Q46</f>
        <v>535.7143</v>
      </c>
      <c r="R46" s="100" t="n">
        <f aca="false">'PLR DET INPUT PG'!R46</f>
        <v>225.806400000001</v>
      </c>
      <c r="S46" s="100" t="n">
        <f aca="false">'PLR DET INPUT PG'!S46</f>
        <v>233.3333</v>
      </c>
      <c r="T46" s="100" t="n">
        <f aca="false">'PLR DET INPUT PG'!T46</f>
        <v>354.8387</v>
      </c>
      <c r="U46" s="100" t="n">
        <f aca="false">'PLR DET INPUT PG'!U46</f>
        <v>466.666599999999</v>
      </c>
      <c r="V46" s="100" t="n">
        <f aca="false">'PLR DET INPUT PG'!V46</f>
        <v>419.354899999998</v>
      </c>
      <c r="W46" s="100" t="n">
        <f aca="false">'PLR DET INPUT PG'!W46</f>
        <v>322.580600000001</v>
      </c>
      <c r="X46" s="100" t="n">
        <f aca="false">'PLR DET INPUT PG'!X46</f>
        <v>400</v>
      </c>
      <c r="Y46" s="100" t="n">
        <f aca="false">'PLR DET INPUT PG'!Y46</f>
        <v>548.3871</v>
      </c>
      <c r="Z46" s="100" t="n">
        <f aca="false">'PLR DET INPUT PG'!Z46</f>
        <v>533.333299999998</v>
      </c>
      <c r="AA46" s="100" t="n">
        <f aca="false">'PLR DET INPUT PG'!AA46</f>
        <v>-6885.94459999981</v>
      </c>
    </row>
    <row r="48" customFormat="false" ht="12" hidden="false" customHeight="true" outlineLevel="0" collapsed="false">
      <c r="A48" s="97" t="str">
        <f aca="false">'PLR DET INPUT PG'!A48</f>
        <v>Curve Comparison</v>
      </c>
    </row>
    <row r="49" customFormat="false" ht="11.25" hidden="false" customHeight="true" outlineLevel="0" collapsed="false">
      <c r="A49" s="98" t="str">
        <f aca="false">'PLR DET INPUT PG'!A49</f>
        <v>Today</v>
      </c>
      <c r="C49" s="101" t="n">
        <f aca="false">'PLR DET INPUT PG'!C49</f>
        <v>3.41</v>
      </c>
      <c r="D49" s="101" t="n">
        <f aca="false">'PLR DET INPUT PG'!D49</f>
        <v>3.84</v>
      </c>
      <c r="E49" s="101" t="n">
        <f aca="false">'PLR DET INPUT PG'!E49</f>
        <v>3.9</v>
      </c>
      <c r="F49" s="101" t="n">
        <f aca="false">'PLR DET INPUT PG'!F49</f>
        <v>3.78</v>
      </c>
      <c r="G49" s="101" t="n">
        <f aca="false">'PLR DET INPUT PG'!G49</f>
        <v>3.67</v>
      </c>
      <c r="H49" s="101" t="n">
        <f aca="false">'PLR DET INPUT PG'!H49</f>
        <v>3.73</v>
      </c>
      <c r="I49" s="101" t="n">
        <f aca="false">'PLR DET INPUT PG'!I49</f>
        <v>3.78</v>
      </c>
      <c r="J49" s="101" t="n">
        <f aca="false">'PLR DET INPUT PG'!J49</f>
        <v>3.84</v>
      </c>
      <c r="K49" s="101" t="n">
        <f aca="false">'PLR DET INPUT PG'!K49</f>
        <v>3.89</v>
      </c>
      <c r="L49" s="101" t="n">
        <f aca="false">'PLR DET INPUT PG'!L49</f>
        <v>3.89</v>
      </c>
      <c r="M49" s="101" t="n">
        <f aca="false">'PLR DET INPUT PG'!M49</f>
        <v>3.92</v>
      </c>
      <c r="N49" s="101" t="n">
        <f aca="false">'PLR DET INPUT PG'!N49</f>
        <v>4.27</v>
      </c>
      <c r="O49" s="101" t="n">
        <f aca="false">'PLR DET INPUT PG'!O49</f>
        <v>4.55</v>
      </c>
      <c r="P49" s="101" t="n">
        <f aca="false">'PLR DET INPUT PG'!P49</f>
        <v>4.7</v>
      </c>
      <c r="Q49" s="101" t="n">
        <f aca="false">'PLR DET INPUT PG'!Q49</f>
        <v>4.59</v>
      </c>
      <c r="R49" s="101" t="n">
        <f aca="false">'PLR DET INPUT PG'!R49</f>
        <v>4.42</v>
      </c>
      <c r="S49" s="101" t="n">
        <f aca="false">'PLR DET INPUT PG'!S49</f>
        <v>4.21</v>
      </c>
      <c r="T49" s="101" t="n">
        <f aca="false">'PLR DET INPUT PG'!T49</f>
        <v>4.21</v>
      </c>
      <c r="U49" s="101" t="n">
        <f aca="false">'PLR DET INPUT PG'!U49</f>
        <v>4.26</v>
      </c>
      <c r="V49" s="101" t="n">
        <f aca="false">'PLR DET INPUT PG'!V49</f>
        <v>4.32</v>
      </c>
      <c r="W49" s="101" t="n">
        <f aca="false">'PLR DET INPUT PG'!W49</f>
        <v>4.36</v>
      </c>
      <c r="X49" s="101" t="n">
        <f aca="false">'PLR DET INPUT PG'!X49</f>
        <v>4.36</v>
      </c>
      <c r="Y49" s="101" t="n">
        <f aca="false">'PLR DET INPUT PG'!Y49</f>
        <v>4.42</v>
      </c>
      <c r="Z49" s="101" t="n">
        <f aca="false">'PLR DET INPUT PG'!Z49</f>
        <v>4.64</v>
      </c>
      <c r="AA49" s="101" t="n">
        <f aca="false">'PLR DET INPUT PG'!AA49</f>
        <v>0</v>
      </c>
    </row>
    <row r="50" customFormat="false" ht="11.25" hidden="false" customHeight="true" outlineLevel="0" collapsed="false">
      <c r="A50" s="98" t="str">
        <f aca="false">'PLR DET INPUT PG'!A50</f>
        <v>Prior Day</v>
      </c>
      <c r="C50" s="101" t="n">
        <f aca="false">'PLR DET INPUT PG'!C50</f>
        <v>3.57</v>
      </c>
      <c r="D50" s="101" t="n">
        <f aca="false">'PLR DET INPUT PG'!D50</f>
        <v>3.83</v>
      </c>
      <c r="E50" s="101" t="n">
        <f aca="false">'PLR DET INPUT PG'!E50</f>
        <v>3.86</v>
      </c>
      <c r="F50" s="101" t="n">
        <f aca="false">'PLR DET INPUT PG'!F50</f>
        <v>3.76</v>
      </c>
      <c r="G50" s="101" t="n">
        <f aca="false">'PLR DET INPUT PG'!G50</f>
        <v>3.61</v>
      </c>
      <c r="H50" s="101" t="n">
        <f aca="false">'PLR DET INPUT PG'!H50</f>
        <v>3.67</v>
      </c>
      <c r="I50" s="101" t="n">
        <f aca="false">'PLR DET INPUT PG'!I50</f>
        <v>3.73</v>
      </c>
      <c r="J50" s="101" t="n">
        <f aca="false">'PLR DET INPUT PG'!J50</f>
        <v>3.79</v>
      </c>
      <c r="K50" s="101" t="n">
        <f aca="false">'PLR DET INPUT PG'!K50</f>
        <v>3.84</v>
      </c>
      <c r="L50" s="101" t="n">
        <f aca="false">'PLR DET INPUT PG'!L50</f>
        <v>3.84</v>
      </c>
      <c r="M50" s="101" t="n">
        <f aca="false">'PLR DET INPUT PG'!M50</f>
        <v>3.87</v>
      </c>
      <c r="N50" s="101" t="n">
        <f aca="false">'PLR DET INPUT PG'!N50</f>
        <v>4.23</v>
      </c>
      <c r="O50" s="101" t="n">
        <f aca="false">'PLR DET INPUT PG'!O50</f>
        <v>4.51</v>
      </c>
      <c r="P50" s="101" t="n">
        <f aca="false">'PLR DET INPUT PG'!P50</f>
        <v>4.66</v>
      </c>
      <c r="Q50" s="101" t="n">
        <f aca="false">'PLR DET INPUT PG'!Q50</f>
        <v>4.55</v>
      </c>
      <c r="R50" s="101" t="n">
        <f aca="false">'PLR DET INPUT PG'!R50</f>
        <v>4.37</v>
      </c>
      <c r="S50" s="101" t="n">
        <f aca="false">'PLR DET INPUT PG'!S50</f>
        <v>4.17</v>
      </c>
      <c r="T50" s="101" t="n">
        <f aca="false">'PLR DET INPUT PG'!T50</f>
        <v>4.17</v>
      </c>
      <c r="U50" s="101" t="n">
        <f aca="false">'PLR DET INPUT PG'!U50</f>
        <v>4.21</v>
      </c>
      <c r="V50" s="101" t="n">
        <f aca="false">'PLR DET INPUT PG'!V50</f>
        <v>4.26</v>
      </c>
      <c r="W50" s="101" t="n">
        <f aca="false">'PLR DET INPUT PG'!W50</f>
        <v>4.3</v>
      </c>
      <c r="X50" s="101" t="n">
        <f aca="false">'PLR DET INPUT PG'!X50</f>
        <v>4.3</v>
      </c>
      <c r="Y50" s="101" t="n">
        <f aca="false">'PLR DET INPUT PG'!Y50</f>
        <v>4.36</v>
      </c>
      <c r="Z50" s="101" t="n">
        <f aca="false">'PLR DET INPUT PG'!Z50</f>
        <v>4.58</v>
      </c>
      <c r="AA50" s="101" t="n">
        <f aca="false">'PLR DET INPUT PG'!AA50</f>
        <v>0</v>
      </c>
    </row>
    <row r="51" customFormat="false" ht="11.25" hidden="false" customHeight="true" outlineLevel="0" collapsed="false">
      <c r="A51" s="98" t="str">
        <f aca="false">'PLR DET INPUT PG'!A51</f>
        <v>Delta</v>
      </c>
      <c r="C51" s="102" t="n">
        <f aca="false">'PLR DET INPUT PG'!C51</f>
        <v>-0.16</v>
      </c>
      <c r="D51" s="102" t="n">
        <f aca="false">'PLR DET INPUT PG'!D51</f>
        <v>0.00999999999999979</v>
      </c>
      <c r="E51" s="102" t="n">
        <f aca="false">'PLR DET INPUT PG'!E51</f>
        <v>0.04</v>
      </c>
      <c r="F51" s="102" t="n">
        <f aca="false">'PLR DET INPUT PG'!F51</f>
        <v>0.02</v>
      </c>
      <c r="G51" s="102" t="n">
        <f aca="false">'PLR DET INPUT PG'!G51</f>
        <v>0.0600000000000001</v>
      </c>
      <c r="H51" s="102" t="n">
        <f aca="false">'PLR DET INPUT PG'!H51</f>
        <v>0.0600000000000001</v>
      </c>
      <c r="I51" s="102" t="n">
        <f aca="false">'PLR DET INPUT PG'!I51</f>
        <v>0.0499999999999998</v>
      </c>
      <c r="J51" s="102" t="n">
        <f aca="false">'PLR DET INPUT PG'!J51</f>
        <v>0.0499999999999998</v>
      </c>
      <c r="K51" s="102" t="n">
        <f aca="false">'PLR DET INPUT PG'!K51</f>
        <v>0.0500000000000003</v>
      </c>
      <c r="L51" s="102" t="n">
        <f aca="false">'PLR DET INPUT PG'!L51</f>
        <v>0.0500000000000003</v>
      </c>
      <c r="M51" s="102" t="n">
        <f aca="false">'PLR DET INPUT PG'!M51</f>
        <v>0.0499999999999998</v>
      </c>
      <c r="N51" s="102" t="n">
        <f aca="false">'PLR DET INPUT PG'!N51</f>
        <v>0.0399999999999992</v>
      </c>
      <c r="O51" s="102" t="n">
        <f aca="false">'PLR DET INPUT PG'!O51</f>
        <v>0.04</v>
      </c>
      <c r="P51" s="102" t="n">
        <f aca="false">'PLR DET INPUT PG'!P51</f>
        <v>0.04</v>
      </c>
      <c r="Q51" s="102" t="n">
        <f aca="false">'PLR DET INPUT PG'!Q51</f>
        <v>0.04</v>
      </c>
      <c r="R51" s="102" t="n">
        <f aca="false">'PLR DET INPUT PG'!R51</f>
        <v>0.0499999999999998</v>
      </c>
      <c r="S51" s="102" t="n">
        <f aca="false">'PLR DET INPUT PG'!S51</f>
        <v>0.04</v>
      </c>
      <c r="T51" s="102" t="n">
        <f aca="false">'PLR DET INPUT PG'!T51</f>
        <v>0.04</v>
      </c>
      <c r="U51" s="102" t="n">
        <f aca="false">'PLR DET INPUT PG'!U51</f>
        <v>0.0499999999999998</v>
      </c>
      <c r="V51" s="102" t="n">
        <f aca="false">'PLR DET INPUT PG'!V51</f>
        <v>0.0600000000000005</v>
      </c>
      <c r="W51" s="102" t="n">
        <f aca="false">'PLR DET INPUT PG'!W51</f>
        <v>0.0600000000000005</v>
      </c>
      <c r="X51" s="102" t="n">
        <f aca="false">'PLR DET INPUT PG'!X51</f>
        <v>0.0600000000000005</v>
      </c>
      <c r="Y51" s="102" t="n">
        <f aca="false">'PLR DET INPUT PG'!Y51</f>
        <v>0.0599999999999996</v>
      </c>
      <c r="Z51" s="102" t="n">
        <f aca="false">'PLR DET INPUT PG'!Z51</f>
        <v>0.0599999999999996</v>
      </c>
      <c r="AA51" s="101" t="n">
        <f aca="false">'PLR DET INPUT PG'!AA51</f>
        <v>0</v>
      </c>
    </row>
    <row r="53" customFormat="false" ht="12" hidden="false" customHeight="true" outlineLevel="0" collapsed="false">
      <c r="A53" s="97" t="str">
        <f aca="false">'PLR DET INPUT PG'!A53</f>
        <v>Average Deal Prices</v>
      </c>
    </row>
    <row r="54" customFormat="false" ht="11.25" hidden="false" customHeight="true" outlineLevel="0" collapsed="false">
      <c r="A54" s="98" t="str">
        <f aca="false">'PLR DET INPUT PG'!A54</f>
        <v>BUY</v>
      </c>
      <c r="C54" s="101" t="n">
        <f aca="false">'PLR DET INPUT PG'!C54</f>
        <v>5.68</v>
      </c>
      <c r="D54" s="101" t="n">
        <f aca="false">'PLR DET INPUT PG'!D54</f>
        <v>5.68</v>
      </c>
      <c r="E54" s="101" t="n">
        <f aca="false">'PLR DET INPUT PG'!E54</f>
        <v>5.68</v>
      </c>
      <c r="F54" s="101" t="n">
        <f aca="false">'PLR DET INPUT PG'!F54</f>
        <v>5.68</v>
      </c>
      <c r="G54" s="101" t="n">
        <f aca="false">'PLR DET INPUT PG'!G54</f>
        <v>4.7633</v>
      </c>
      <c r="H54" s="101" t="n">
        <f aca="false">'PLR DET INPUT PG'!H54</f>
        <v>4.7633</v>
      </c>
      <c r="I54" s="101" t="n">
        <f aca="false">'PLR DET INPUT PG'!I54</f>
        <v>4.7633</v>
      </c>
      <c r="J54" s="101" t="n">
        <f aca="false">'PLR DET INPUT PG'!J54</f>
        <v>4.7633</v>
      </c>
      <c r="K54" s="101" t="n">
        <f aca="false">'PLR DET INPUT PG'!K54</f>
        <v>4.7633</v>
      </c>
      <c r="L54" s="101" t="n">
        <f aca="false">'PLR DET INPUT PG'!L54</f>
        <v>4.7633</v>
      </c>
      <c r="M54" s="101" t="n">
        <f aca="false">'PLR DET INPUT PG'!M54</f>
        <v>4.7633</v>
      </c>
      <c r="N54" s="101" t="n">
        <f aca="false">'PLR DET INPUT PG'!N54</f>
        <v>6.3883</v>
      </c>
      <c r="O54" s="101" t="n">
        <f aca="false">'PLR DET INPUT PG'!O54</f>
        <v>6.3883</v>
      </c>
      <c r="P54" s="101" t="n">
        <f aca="false">'PLR DET INPUT PG'!P54</f>
        <v>6.3883</v>
      </c>
      <c r="Q54" s="101" t="n">
        <f aca="false">'PLR DET INPUT PG'!Q54</f>
        <v>6.3883</v>
      </c>
      <c r="R54" s="101" t="n">
        <f aca="false">'PLR DET INPUT PG'!R54</f>
        <v>6.3883</v>
      </c>
      <c r="S54" s="101" t="n">
        <f aca="false">'PLR DET INPUT PG'!S54</f>
        <v>0</v>
      </c>
      <c r="T54" s="101" t="n">
        <f aca="false">'PLR DET INPUT PG'!T54</f>
        <v>0</v>
      </c>
      <c r="U54" s="101" t="n">
        <f aca="false">'PLR DET INPUT PG'!U54</f>
        <v>0</v>
      </c>
      <c r="V54" s="101" t="n">
        <f aca="false">'PLR DET INPUT PG'!V54</f>
        <v>0</v>
      </c>
      <c r="W54" s="101" t="n">
        <f aca="false">'PLR DET INPUT PG'!W54</f>
        <v>0</v>
      </c>
      <c r="X54" s="101" t="n">
        <f aca="false">'PLR DET INPUT PG'!X54</f>
        <v>0</v>
      </c>
      <c r="Y54" s="101" t="n">
        <f aca="false">'PLR DET INPUT PG'!Y54</f>
        <v>0</v>
      </c>
      <c r="Z54" s="101" t="n">
        <f aca="false">'PLR DET INPUT PG'!Z54</f>
        <v>0</v>
      </c>
      <c r="AA54" s="101" t="n">
        <f aca="false">'PLR DET INPUT PG'!AA54</f>
        <v>0</v>
      </c>
    </row>
    <row r="55" customFormat="false" ht="11.25" hidden="false" customHeight="true" outlineLevel="0" collapsed="false">
      <c r="A55" s="98" t="str">
        <f aca="false">'PLR DET INPUT PG'!A55</f>
        <v>SELL</v>
      </c>
      <c r="C55" s="101" t="n">
        <f aca="false">'PLR DET INPUT PG'!C55</f>
        <v>0</v>
      </c>
      <c r="D55" s="101" t="n">
        <f aca="false">'PLR DET INPUT PG'!D55</f>
        <v>0</v>
      </c>
      <c r="E55" s="101" t="n">
        <f aca="false">'PLR DET INPUT PG'!E55</f>
        <v>0</v>
      </c>
      <c r="F55" s="101" t="n">
        <f aca="false">'PLR DET INPUT PG'!F55</f>
        <v>0</v>
      </c>
      <c r="G55" s="101" t="n">
        <f aca="false">'PLR DET INPUT PG'!G55</f>
        <v>0</v>
      </c>
      <c r="H55" s="101" t="n">
        <f aca="false">'PLR DET INPUT PG'!H55</f>
        <v>0</v>
      </c>
      <c r="I55" s="101" t="n">
        <f aca="false">'PLR DET INPUT PG'!I55</f>
        <v>0</v>
      </c>
      <c r="J55" s="101" t="n">
        <f aca="false">'PLR DET INPUT PG'!J55</f>
        <v>0</v>
      </c>
      <c r="K55" s="101" t="n">
        <f aca="false">'PLR DET INPUT PG'!K55</f>
        <v>0</v>
      </c>
      <c r="L55" s="101" t="n">
        <f aca="false">'PLR DET INPUT PG'!L55</f>
        <v>0</v>
      </c>
      <c r="M55" s="101" t="n">
        <f aca="false">'PLR DET INPUT PG'!M55</f>
        <v>0</v>
      </c>
      <c r="N55" s="101" t="n">
        <f aca="false">'PLR DET INPUT PG'!N55</f>
        <v>0</v>
      </c>
      <c r="O55" s="101" t="n">
        <f aca="false">'PLR DET INPUT PG'!O55</f>
        <v>0</v>
      </c>
      <c r="P55" s="101" t="n">
        <f aca="false">'PLR DET INPUT PG'!P55</f>
        <v>0</v>
      </c>
      <c r="Q55" s="101" t="n">
        <f aca="false">'PLR DET INPUT PG'!Q55</f>
        <v>0</v>
      </c>
      <c r="R55" s="101" t="n">
        <f aca="false">'PLR DET INPUT PG'!R55</f>
        <v>0</v>
      </c>
      <c r="S55" s="101" t="n">
        <f aca="false">'PLR DET INPUT PG'!S55</f>
        <v>0</v>
      </c>
      <c r="T55" s="101" t="n">
        <f aca="false">'PLR DET INPUT PG'!T55</f>
        <v>0</v>
      </c>
      <c r="U55" s="101" t="n">
        <f aca="false">'PLR DET INPUT PG'!U55</f>
        <v>0</v>
      </c>
      <c r="V55" s="101" t="n">
        <f aca="false">'PLR DET INPUT PG'!V55</f>
        <v>0</v>
      </c>
      <c r="W55" s="101" t="n">
        <f aca="false">'PLR DET INPUT PG'!W55</f>
        <v>0</v>
      </c>
      <c r="X55" s="101" t="n">
        <f aca="false">'PLR DET INPUT PG'!X55</f>
        <v>0</v>
      </c>
      <c r="Y55" s="101" t="n">
        <f aca="false">'PLR DET INPUT PG'!Y55</f>
        <v>0</v>
      </c>
      <c r="Z55" s="101" t="n">
        <f aca="false">'PLR DET INPUT PG'!Z55</f>
        <v>0</v>
      </c>
      <c r="AA55" s="101" t="n">
        <f aca="false">'PLR DET INPUT PG'!AA55</f>
        <v>0</v>
      </c>
    </row>
    <row r="57" customFormat="false" ht="12" hidden="false" customHeight="true" outlineLevel="0" collapsed="false">
      <c r="A57" s="97" t="str">
        <f aca="false">'PLR DET INPUT PG'!A57</f>
        <v>Mark-To-Market</v>
      </c>
    </row>
    <row r="58" customFormat="false" ht="11.25" hidden="false" customHeight="true" outlineLevel="0" collapsed="false">
      <c r="A58" s="98" t="str">
        <f aca="false">'PLR DET INPUT PG'!A58</f>
        <v>Today's MTM</v>
      </c>
      <c r="C58" s="99" t="n">
        <f aca="false">'PLR DET INPUT PG'!C58</f>
        <v>-1575323</v>
      </c>
      <c r="D58" s="99" t="n">
        <f aca="false">'PLR DET INPUT PG'!D58</f>
        <v>-1280586</v>
      </c>
      <c r="E58" s="99" t="n">
        <f aca="false">'PLR DET INPUT PG'!E58</f>
        <v>-1122571</v>
      </c>
      <c r="F58" s="99" t="n">
        <f aca="false">'PLR DET INPUT PG'!F58</f>
        <v>-1310043</v>
      </c>
      <c r="G58" s="99" t="n">
        <f aca="false">'PLR DET INPUT PG'!G58</f>
        <v>-858762</v>
      </c>
      <c r="H58" s="99" t="n">
        <f aca="false">'PLR DET INPUT PG'!H58</f>
        <v>-873855</v>
      </c>
      <c r="I58" s="99" t="n">
        <f aca="false">'PLR DET INPUT PG'!I58</f>
        <v>-900411</v>
      </c>
      <c r="J58" s="99" t="n">
        <f aca="false">'PLR DET INPUT PG'!J58</f>
        <v>-911101</v>
      </c>
      <c r="K58" s="99" t="n">
        <f aca="false">'PLR DET INPUT PG'!K58</f>
        <v>-894646</v>
      </c>
      <c r="L58" s="99" t="n">
        <f aca="false">'PLR DET INPUT PG'!L58</f>
        <v>-863759</v>
      </c>
      <c r="M58" s="99" t="n">
        <f aca="false">'PLR DET INPUT PG'!M58</f>
        <v>-881875</v>
      </c>
      <c r="N58" s="99" t="n">
        <f aca="false">'PLR DET INPUT PG'!N58</f>
        <v>-1257916</v>
      </c>
      <c r="O58" s="99" t="n">
        <f aca="false">'PLR DET INPUT PG'!O58</f>
        <v>-1189934</v>
      </c>
      <c r="P58" s="99" t="n">
        <f aca="false">'PLR DET INPUT PG'!P58</f>
        <v>-1129240</v>
      </c>
      <c r="Q58" s="99" t="n">
        <f aca="false">'PLR DET INPUT PG'!Q58</f>
        <v>-1053830</v>
      </c>
      <c r="R58" s="99" t="n">
        <f aca="false">'PLR DET INPUT PG'!R58</f>
        <v>-1226280</v>
      </c>
      <c r="S58" s="99" t="n">
        <f aca="false">'PLR DET INPUT PG'!S58</f>
        <v>36100</v>
      </c>
      <c r="T58" s="99" t="n">
        <f aca="false">'PLR DET INPUT PG'!T58</f>
        <v>37153</v>
      </c>
      <c r="U58" s="99" t="n">
        <f aca="false">'PLR DET INPUT PG'!U58</f>
        <v>44750</v>
      </c>
      <c r="V58" s="99" t="n">
        <f aca="false">'PLR DET INPUT PG'!V58</f>
        <v>57071</v>
      </c>
      <c r="W58" s="99" t="n">
        <f aca="false">'PLR DET INPUT PG'!W58</f>
        <v>64190</v>
      </c>
      <c r="X58" s="99" t="n">
        <f aca="false">'PLR DET INPUT PG'!X58</f>
        <v>61878</v>
      </c>
      <c r="Y58" s="99" t="n">
        <f aca="false">'PLR DET INPUT PG'!Y58</f>
        <v>74612</v>
      </c>
      <c r="Z58" s="99" t="n">
        <f aca="false">'PLR DET INPUT PG'!Z58</f>
        <v>0</v>
      </c>
      <c r="AA58" s="99" t="n">
        <f aca="false">'PLR DET INPUT PG'!AA58</f>
        <v>-16954378</v>
      </c>
    </row>
    <row r="59" customFormat="false" ht="11.25" hidden="false" customHeight="true" outlineLevel="0" collapsed="false">
      <c r="A59" s="98" t="str">
        <f aca="false">'PLR DET INPUT PG'!A59</f>
        <v>Interbook MTM</v>
      </c>
      <c r="C59" s="99" t="n">
        <f aca="false">'PLR DET INPUT PG'!C59</f>
        <v>3464314</v>
      </c>
      <c r="D59" s="99" t="n">
        <f aca="false">'PLR DET INPUT PG'!D59</f>
        <v>3158587</v>
      </c>
      <c r="E59" s="99" t="n">
        <f aca="false">'PLR DET INPUT PG'!E59</f>
        <v>2457836</v>
      </c>
      <c r="F59" s="99" t="n">
        <f aca="false">'PLR DET INPUT PG'!F59</f>
        <v>2444136</v>
      </c>
      <c r="G59" s="99" t="n">
        <f aca="false">'PLR DET INPUT PG'!G59</f>
        <v>1509323</v>
      </c>
      <c r="H59" s="99" t="n">
        <f aca="false">'PLR DET INPUT PG'!H59</f>
        <v>142238</v>
      </c>
      <c r="I59" s="99" t="n">
        <f aca="false">'PLR DET INPUT PG'!I59</f>
        <v>1372916</v>
      </c>
      <c r="J59" s="99" t="n">
        <f aca="false">'PLR DET INPUT PG'!J59</f>
        <v>1303831</v>
      </c>
      <c r="K59" s="99" t="n">
        <f aca="false">'PLR DET INPUT PG'!K59</f>
        <v>1232717</v>
      </c>
      <c r="L59" s="99" t="n">
        <f aca="false">'PLR DET INPUT PG'!L59</f>
        <v>1271201</v>
      </c>
      <c r="M59" s="99" t="n">
        <f aca="false">'PLR DET INPUT PG'!M59</f>
        <v>1378948</v>
      </c>
      <c r="N59" s="99" t="n">
        <f aca="false">'PLR DET INPUT PG'!N59</f>
        <v>1351669</v>
      </c>
      <c r="O59" s="99" t="n">
        <f aca="false">'PLR DET INPUT PG'!O59</f>
        <v>1238488</v>
      </c>
      <c r="P59" s="99" t="n">
        <f aca="false">'PLR DET INPUT PG'!P59</f>
        <v>294366</v>
      </c>
      <c r="Q59" s="99" t="n">
        <f aca="false">'PLR DET INPUT PG'!Q59</f>
        <v>228232</v>
      </c>
      <c r="R59" s="99" t="n">
        <f aca="false">'PLR DET INPUT PG'!R59</f>
        <v>257901</v>
      </c>
      <c r="S59" s="99" t="n">
        <f aca="false">'PLR DET INPUT PG'!S59</f>
        <v>-38136</v>
      </c>
      <c r="T59" s="99" t="n">
        <f aca="false">'PLR DET INPUT PG'!T59</f>
        <v>-29744</v>
      </c>
      <c r="U59" s="99" t="n">
        <f aca="false">'PLR DET INPUT PG'!U59</f>
        <v>94177</v>
      </c>
      <c r="V59" s="99" t="n">
        <f aca="false">'PLR DET INPUT PG'!V59</f>
        <v>80478</v>
      </c>
      <c r="W59" s="99" t="n">
        <f aca="false">'PLR DET INPUT PG'!W59</f>
        <v>105655</v>
      </c>
      <c r="X59" s="99" t="n">
        <f aca="false">'PLR DET INPUT PG'!X59</f>
        <v>126280</v>
      </c>
      <c r="Y59" s="99" t="n">
        <f aca="false">'PLR DET INPUT PG'!Y59</f>
        <v>134013</v>
      </c>
      <c r="Z59" s="99" t="n">
        <f aca="false">'PLR DET INPUT PG'!Z59</f>
        <v>218505</v>
      </c>
      <c r="AA59" s="99" t="n">
        <f aca="false">'PLR DET INPUT PG'!AA59</f>
        <v>23797931</v>
      </c>
    </row>
    <row r="60" customFormat="false" ht="11.25" hidden="false" customHeight="true" outlineLevel="0" collapsed="false">
      <c r="A60" s="104" t="str">
        <f aca="false">'PLR DET INPUT PG'!A60</f>
        <v>Total MTM</v>
      </c>
      <c r="B60" s="105"/>
      <c r="C60" s="106" t="n">
        <f aca="false">'PLR DET INPUT PG'!C60</f>
        <v>1888991</v>
      </c>
      <c r="D60" s="106" t="n">
        <f aca="false">'PLR DET INPUT PG'!D60</f>
        <v>1878001</v>
      </c>
      <c r="E60" s="106" t="n">
        <f aca="false">'PLR DET INPUT PG'!E60</f>
        <v>1335265</v>
      </c>
      <c r="F60" s="106" t="n">
        <f aca="false">'PLR DET INPUT PG'!F60</f>
        <v>1134093</v>
      </c>
      <c r="G60" s="106" t="n">
        <f aca="false">'PLR DET INPUT PG'!G60</f>
        <v>650561</v>
      </c>
      <c r="H60" s="106" t="n">
        <f aca="false">'PLR DET INPUT PG'!H60</f>
        <v>-731617</v>
      </c>
      <c r="I60" s="106" t="n">
        <f aca="false">'PLR DET INPUT PG'!I60</f>
        <v>472505</v>
      </c>
      <c r="J60" s="106" t="n">
        <f aca="false">'PLR DET INPUT PG'!J60</f>
        <v>392730</v>
      </c>
      <c r="K60" s="106" t="n">
        <f aca="false">'PLR DET INPUT PG'!K60</f>
        <v>338071</v>
      </c>
      <c r="L60" s="106" t="n">
        <f aca="false">'PLR DET INPUT PG'!L60</f>
        <v>407442</v>
      </c>
      <c r="M60" s="106" t="n">
        <f aca="false">'PLR DET INPUT PG'!M60</f>
        <v>497073</v>
      </c>
      <c r="N60" s="106" t="n">
        <f aca="false">'PLR DET INPUT PG'!N60</f>
        <v>93753</v>
      </c>
      <c r="O60" s="106" t="n">
        <f aca="false">'PLR DET INPUT PG'!O60</f>
        <v>48554</v>
      </c>
      <c r="P60" s="106" t="n">
        <f aca="false">'PLR DET INPUT PG'!P60</f>
        <v>-834874</v>
      </c>
      <c r="Q60" s="106" t="n">
        <f aca="false">'PLR DET INPUT PG'!Q60</f>
        <v>-825598</v>
      </c>
      <c r="R60" s="106" t="n">
        <f aca="false">'PLR DET INPUT PG'!R60</f>
        <v>-968379</v>
      </c>
      <c r="S60" s="106" t="n">
        <f aca="false">'PLR DET INPUT PG'!S60</f>
        <v>-2036</v>
      </c>
      <c r="T60" s="106" t="n">
        <f aca="false">'PLR DET INPUT PG'!T60</f>
        <v>7409</v>
      </c>
      <c r="U60" s="106" t="n">
        <f aca="false">'PLR DET INPUT PG'!U60</f>
        <v>138927</v>
      </c>
      <c r="V60" s="106" t="n">
        <f aca="false">'PLR DET INPUT PG'!V60</f>
        <v>137549</v>
      </c>
      <c r="W60" s="106" t="n">
        <f aca="false">'PLR DET INPUT PG'!W60</f>
        <v>169845</v>
      </c>
      <c r="X60" s="106" t="n">
        <f aca="false">'PLR DET INPUT PG'!X60</f>
        <v>188158</v>
      </c>
      <c r="Y60" s="106" t="n">
        <f aca="false">'PLR DET INPUT PG'!Y60</f>
        <v>208625</v>
      </c>
      <c r="Z60" s="106" t="n">
        <f aca="false">'PLR DET INPUT PG'!Z60</f>
        <v>218505</v>
      </c>
      <c r="AA60" s="107" t="n">
        <f aca="false">'PLR DET INPUT PG'!AA60</f>
        <v>6843553</v>
      </c>
    </row>
    <row r="61" customFormat="false" ht="11.25" hidden="false" customHeight="true" outlineLevel="0" collapsed="false">
      <c r="A61" s="98" t="str">
        <f aca="false">'PLR DET INPUT PG'!A61</f>
        <v>Prior Day MTM</v>
      </c>
      <c r="C61" s="99" t="n">
        <f aca="false">'PLR DET INPUT PG'!C61</f>
        <v>1876932</v>
      </c>
      <c r="D61" s="99" t="n">
        <f aca="false">'PLR DET INPUT PG'!D61</f>
        <v>1879261</v>
      </c>
      <c r="E61" s="99" t="n">
        <f aca="false">'PLR DET INPUT PG'!E61</f>
        <v>1335807</v>
      </c>
      <c r="F61" s="99" t="n">
        <f aca="false">'PLR DET INPUT PG'!F61</f>
        <v>1133785</v>
      </c>
      <c r="G61" s="99" t="n">
        <f aca="false">'PLR DET INPUT PG'!G61</f>
        <v>663622</v>
      </c>
      <c r="H61" s="99" t="n">
        <f aca="false">'PLR DET INPUT PG'!H61</f>
        <v>-740602</v>
      </c>
      <c r="I61" s="99" t="n">
        <f aca="false">'PLR DET INPUT PG'!I61</f>
        <v>473967</v>
      </c>
      <c r="J61" s="99" t="n">
        <f aca="false">'PLR DET INPUT PG'!J61</f>
        <v>408784</v>
      </c>
      <c r="K61" s="99" t="n">
        <f aca="false">'PLR DET INPUT PG'!K61</f>
        <v>356563</v>
      </c>
      <c r="L61" s="99" t="n">
        <f aca="false">'PLR DET INPUT PG'!L61</f>
        <v>420901</v>
      </c>
      <c r="M61" s="99" t="n">
        <f aca="false">'PLR DET INPUT PG'!M61</f>
        <v>507595</v>
      </c>
      <c r="N61" s="99" t="n">
        <f aca="false">'PLR DET INPUT PG'!N61</f>
        <v>98739</v>
      </c>
      <c r="O61" s="99" t="n">
        <f aca="false">'PLR DET INPUT PG'!O61</f>
        <v>53869</v>
      </c>
      <c r="P61" s="99" t="n">
        <f aca="false">'PLR DET INPUT PG'!P61</f>
        <v>-827661</v>
      </c>
      <c r="Q61" s="99" t="n">
        <f aca="false">'PLR DET INPUT PG'!Q61</f>
        <v>-821271</v>
      </c>
      <c r="R61" s="99" t="n">
        <f aca="false">'PLR DET INPUT PG'!R61</f>
        <v>-965575</v>
      </c>
      <c r="S61" s="99" t="n">
        <f aca="false">'PLR DET INPUT PG'!S61</f>
        <v>1408</v>
      </c>
      <c r="T61" s="99" t="n">
        <f aca="false">'PLR DET INPUT PG'!T61</f>
        <v>12747</v>
      </c>
      <c r="U61" s="99" t="n">
        <f aca="false">'PLR DET INPUT PG'!U61</f>
        <v>145376</v>
      </c>
      <c r="V61" s="99" t="n">
        <f aca="false">'PLR DET INPUT PG'!V61</f>
        <v>157845</v>
      </c>
      <c r="W61" s="99" t="n">
        <f aca="false">'PLR DET INPUT PG'!W61</f>
        <v>194052</v>
      </c>
      <c r="X61" s="99" t="n">
        <f aca="false">'PLR DET INPUT PG'!X61</f>
        <v>208038</v>
      </c>
      <c r="Y61" s="99" t="n">
        <f aca="false">'PLR DET INPUT PG'!Y61</f>
        <v>224443</v>
      </c>
      <c r="Z61" s="99" t="n">
        <f aca="false">'PLR DET INPUT PG'!Z61</f>
        <v>245788</v>
      </c>
      <c r="AA61" s="99" t="n">
        <f aca="false">'PLR DET INPUT PG'!AA61</f>
        <v>7044413</v>
      </c>
    </row>
    <row r="62" customFormat="false" ht="11.25" hidden="false" customHeight="true" outlineLevel="0" collapsed="false">
      <c r="A62" s="98" t="str">
        <f aca="false">'PLR DET INPUT PG'!A62</f>
        <v>Delta</v>
      </c>
      <c r="C62" s="100" t="n">
        <f aca="false">'PLR DET INPUT PG'!C62</f>
        <v>12059</v>
      </c>
      <c r="D62" s="100" t="n">
        <f aca="false">'PLR DET INPUT PG'!D62</f>
        <v>-1260</v>
      </c>
      <c r="E62" s="100" t="n">
        <f aca="false">'PLR DET INPUT PG'!E62</f>
        <v>-542</v>
      </c>
      <c r="F62" s="100" t="n">
        <f aca="false">'PLR DET INPUT PG'!F62</f>
        <v>308</v>
      </c>
      <c r="G62" s="100" t="n">
        <f aca="false">'PLR DET INPUT PG'!G62</f>
        <v>-13061</v>
      </c>
      <c r="H62" s="100" t="n">
        <f aca="false">'PLR DET INPUT PG'!H62</f>
        <v>8985</v>
      </c>
      <c r="I62" s="100" t="n">
        <f aca="false">'PLR DET INPUT PG'!I62</f>
        <v>-1462</v>
      </c>
      <c r="J62" s="100" t="n">
        <f aca="false">'PLR DET INPUT PG'!J62</f>
        <v>-16054</v>
      </c>
      <c r="K62" s="100" t="n">
        <f aca="false">'PLR DET INPUT PG'!K62</f>
        <v>-18492</v>
      </c>
      <c r="L62" s="100" t="n">
        <f aca="false">'PLR DET INPUT PG'!L62</f>
        <v>-13459</v>
      </c>
      <c r="M62" s="100" t="n">
        <f aca="false">'PLR DET INPUT PG'!M62</f>
        <v>-10522</v>
      </c>
      <c r="N62" s="100" t="n">
        <f aca="false">'PLR DET INPUT PG'!N62</f>
        <v>-4986</v>
      </c>
      <c r="O62" s="100" t="n">
        <f aca="false">'PLR DET INPUT PG'!O62</f>
        <v>-5315</v>
      </c>
      <c r="P62" s="100" t="n">
        <f aca="false">'PLR DET INPUT PG'!P62</f>
        <v>-7213</v>
      </c>
      <c r="Q62" s="100" t="n">
        <f aca="false">'PLR DET INPUT PG'!Q62</f>
        <v>-4327</v>
      </c>
      <c r="R62" s="100" t="n">
        <f aca="false">'PLR DET INPUT PG'!R62</f>
        <v>-2804</v>
      </c>
      <c r="S62" s="100" t="n">
        <f aca="false">'PLR DET INPUT PG'!S62</f>
        <v>-3444</v>
      </c>
      <c r="T62" s="100" t="n">
        <f aca="false">'PLR DET INPUT PG'!T62</f>
        <v>-5338</v>
      </c>
      <c r="U62" s="100" t="n">
        <f aca="false">'PLR DET INPUT PG'!U62</f>
        <v>-6449</v>
      </c>
      <c r="V62" s="100" t="n">
        <f aca="false">'PLR DET INPUT PG'!V62</f>
        <v>-20296</v>
      </c>
      <c r="W62" s="100" t="n">
        <f aca="false">'PLR DET INPUT PG'!W62</f>
        <v>-24207</v>
      </c>
      <c r="X62" s="100" t="n">
        <f aca="false">'PLR DET INPUT PG'!X62</f>
        <v>-19880</v>
      </c>
      <c r="Y62" s="100" t="n">
        <f aca="false">'PLR DET INPUT PG'!Y62</f>
        <v>-15818</v>
      </c>
      <c r="Z62" s="100" t="n">
        <f aca="false">'PLR DET INPUT PG'!Z62</f>
        <v>-27283</v>
      </c>
      <c r="AA62" s="100" t="n">
        <f aca="false">'PLR DET INPUT PG'!AA62</f>
        <v>-200860</v>
      </c>
    </row>
    <row r="64" customFormat="false" ht="12" hidden="false" customHeight="true" outlineLevel="0" collapsed="false">
      <c r="A64" s="94" t="str">
        <f aca="false">'PLR DET INPUT PG'!A64</f>
        <v>ROCKIES</v>
      </c>
    </row>
    <row r="66" customFormat="false" ht="12" hidden="false" customHeight="true" outlineLevel="0" collapsed="false">
      <c r="A66" s="95" t="str">
        <f aca="false">'PLR DET INPUT PG'!A66</f>
        <v>Physical Transactions</v>
      </c>
      <c r="C66" s="96" t="str">
        <f aca="false">'PLR DET INPUT PG'!C66</f>
        <v>Dec-01</v>
      </c>
      <c r="D66" s="96" t="str">
        <f aca="false">'PLR DET INPUT PG'!D66</f>
        <v>Jan-02</v>
      </c>
      <c r="E66" s="96" t="str">
        <f aca="false">'PLR DET INPUT PG'!E66</f>
        <v>Feb-02</v>
      </c>
      <c r="F66" s="96" t="str">
        <f aca="false">'PLR DET INPUT PG'!F66</f>
        <v>Mar-02</v>
      </c>
      <c r="G66" s="96" t="str">
        <f aca="false">'PLR DET INPUT PG'!G66</f>
        <v>Apr-02</v>
      </c>
      <c r="H66" s="96" t="str">
        <f aca="false">'PLR DET INPUT PG'!H66</f>
        <v>May-02</v>
      </c>
      <c r="I66" s="96" t="str">
        <f aca="false">'PLR DET INPUT PG'!I66</f>
        <v>Jun-02</v>
      </c>
      <c r="J66" s="96" t="str">
        <f aca="false">'PLR DET INPUT PG'!J66</f>
        <v>Jul-02</v>
      </c>
      <c r="K66" s="96" t="str">
        <f aca="false">'PLR DET INPUT PG'!K66</f>
        <v>Aug-02</v>
      </c>
      <c r="L66" s="96" t="str">
        <f aca="false">'PLR DET INPUT PG'!L66</f>
        <v>Sep-02</v>
      </c>
      <c r="M66" s="96" t="str">
        <f aca="false">'PLR DET INPUT PG'!M66</f>
        <v>Oct-02</v>
      </c>
      <c r="N66" s="96" t="str">
        <f aca="false">'PLR DET INPUT PG'!N66</f>
        <v>Nov-02</v>
      </c>
      <c r="O66" s="96" t="str">
        <f aca="false">'PLR DET INPUT PG'!O66</f>
        <v>Dec-02</v>
      </c>
      <c r="P66" s="96" t="str">
        <f aca="false">'PLR DET INPUT PG'!P66</f>
        <v>Jan-03</v>
      </c>
      <c r="Q66" s="96" t="str">
        <f aca="false">'PLR DET INPUT PG'!Q66</f>
        <v>Feb-03</v>
      </c>
      <c r="R66" s="96" t="str">
        <f aca="false">'PLR DET INPUT PG'!R66</f>
        <v>Mar-03</v>
      </c>
      <c r="S66" s="96" t="str">
        <f aca="false">'PLR DET INPUT PG'!S66</f>
        <v>Apr-03</v>
      </c>
      <c r="T66" s="96" t="str">
        <f aca="false">'PLR DET INPUT PG'!T66</f>
        <v>May-03</v>
      </c>
      <c r="U66" s="96" t="str">
        <f aca="false">'PLR DET INPUT PG'!U66</f>
        <v>Jun-03</v>
      </c>
      <c r="V66" s="96" t="str">
        <f aca="false">'PLR DET INPUT PG'!V66</f>
        <v>Jul-03</v>
      </c>
      <c r="W66" s="96" t="str">
        <f aca="false">'PLR DET INPUT PG'!W66</f>
        <v>Aug-03</v>
      </c>
      <c r="X66" s="96" t="str">
        <f aca="false">'PLR DET INPUT PG'!X66</f>
        <v>Sep-03</v>
      </c>
      <c r="Y66" s="96" t="str">
        <f aca="false">'PLR DET INPUT PG'!Y66</f>
        <v>Oct-03</v>
      </c>
      <c r="Z66" s="96" t="str">
        <f aca="false">'PLR DET INPUT PG'!Z66</f>
        <v>Nov-03</v>
      </c>
      <c r="AA66" s="96" t="str">
        <f aca="false">'PLR DET INPUT PG'!AA66</f>
        <v>TOTAL</v>
      </c>
    </row>
    <row r="67" customFormat="false" ht="11.25" hidden="false" customHeight="true" outlineLevel="0" collapsed="false">
      <c r="A67" s="98" t="str">
        <f aca="false">'PLR DET INPUT PG'!A67</f>
        <v>Physical</v>
      </c>
      <c r="C67" s="99" t="n">
        <f aca="false">'PLR DET INPUT PG'!C67</f>
        <v>30000</v>
      </c>
      <c r="D67" s="99" t="n">
        <f aca="false">'PLR DET INPUT PG'!D67</f>
        <v>30000</v>
      </c>
      <c r="E67" s="99" t="n">
        <f aca="false">'PLR DET INPUT PG'!E67</f>
        <v>20000</v>
      </c>
      <c r="F67" s="99" t="n">
        <f aca="false">'PLR DET INPUT PG'!F67</f>
        <v>20000</v>
      </c>
      <c r="G67" s="99" t="n">
        <f aca="false">'PLR DET INPUT PG'!G67</f>
        <v>20000</v>
      </c>
      <c r="H67" s="99" t="n">
        <f aca="false">'PLR DET INPUT PG'!H67</f>
        <v>20000</v>
      </c>
      <c r="I67" s="99" t="n">
        <f aca="false">'PLR DET INPUT PG'!I67</f>
        <v>20000</v>
      </c>
      <c r="J67" s="99" t="n">
        <f aca="false">'PLR DET INPUT PG'!J67</f>
        <v>20000</v>
      </c>
      <c r="K67" s="99" t="n">
        <f aca="false">'PLR DET INPUT PG'!K67</f>
        <v>20000</v>
      </c>
      <c r="L67" s="99" t="n">
        <f aca="false">'PLR DET INPUT PG'!L67</f>
        <v>20000</v>
      </c>
      <c r="M67" s="99" t="n">
        <f aca="false">'PLR DET INPUT PG'!M67</f>
        <v>20000</v>
      </c>
      <c r="N67" s="99" t="n">
        <f aca="false">'PLR DET INPUT PG'!N67</f>
        <v>5000</v>
      </c>
      <c r="O67" s="99" t="n">
        <f aca="false">'PLR DET INPUT PG'!O67</f>
        <v>5000</v>
      </c>
      <c r="P67" s="99" t="n">
        <f aca="false">'PLR DET INPUT PG'!P67</f>
        <v>5000</v>
      </c>
      <c r="Q67" s="99" t="n">
        <f aca="false">'PLR DET INPUT PG'!Q67</f>
        <v>5000</v>
      </c>
      <c r="R67" s="99" t="n">
        <f aca="false">'PLR DET INPUT PG'!R67</f>
        <v>5000</v>
      </c>
      <c r="S67" s="99" t="n">
        <f aca="false">'PLR DET INPUT PG'!S67</f>
        <v>0</v>
      </c>
      <c r="T67" s="99" t="n">
        <f aca="false">'PLR DET INPUT PG'!T67</f>
        <v>0</v>
      </c>
      <c r="U67" s="99" t="n">
        <f aca="false">'PLR DET INPUT PG'!U67</f>
        <v>0</v>
      </c>
      <c r="V67" s="99" t="n">
        <f aca="false">'PLR DET INPUT PG'!V67</f>
        <v>0</v>
      </c>
      <c r="W67" s="99" t="n">
        <f aca="false">'PLR DET INPUT PG'!W67</f>
        <v>0</v>
      </c>
      <c r="X67" s="99" t="n">
        <f aca="false">'PLR DET INPUT PG'!X67</f>
        <v>0</v>
      </c>
      <c r="Y67" s="99" t="n">
        <f aca="false">'PLR DET INPUT PG'!Y67</f>
        <v>0</v>
      </c>
      <c r="Z67" s="99" t="n">
        <f aca="false">'PLR DET INPUT PG'!Z67</f>
        <v>0</v>
      </c>
      <c r="AA67" s="99" t="n">
        <f aca="false">'PLR DET INPUT PG'!AA67</f>
        <v>265000</v>
      </c>
    </row>
    <row r="68" customFormat="false" ht="11.25" hidden="false" customHeight="true" outlineLevel="0" collapsed="false">
      <c r="A68" s="98" t="str">
        <f aca="false">'PLR DET INPUT PG'!A68</f>
        <v>Interbook</v>
      </c>
      <c r="C68" s="99" t="n">
        <f aca="false">'PLR DET INPUT PG'!C68</f>
        <v>0</v>
      </c>
      <c r="D68" s="99" t="n">
        <f aca="false">'PLR DET INPUT PG'!D68</f>
        <v>0</v>
      </c>
      <c r="E68" s="99" t="n">
        <f aca="false">'PLR DET INPUT PG'!E68</f>
        <v>0</v>
      </c>
      <c r="F68" s="99" t="n">
        <f aca="false">'PLR DET INPUT PG'!F68</f>
        <v>0</v>
      </c>
      <c r="G68" s="99" t="n">
        <f aca="false">'PLR DET INPUT PG'!G68</f>
        <v>0</v>
      </c>
      <c r="H68" s="99" t="n">
        <f aca="false">'PLR DET INPUT PG'!H68</f>
        <v>0</v>
      </c>
      <c r="I68" s="99" t="n">
        <f aca="false">'PLR DET INPUT PG'!I68</f>
        <v>0</v>
      </c>
      <c r="J68" s="99" t="n">
        <f aca="false">'PLR DET INPUT PG'!J68</f>
        <v>0</v>
      </c>
      <c r="K68" s="99" t="n">
        <f aca="false">'PLR DET INPUT PG'!K68</f>
        <v>0</v>
      </c>
      <c r="L68" s="99" t="n">
        <f aca="false">'PLR DET INPUT PG'!L68</f>
        <v>0</v>
      </c>
      <c r="M68" s="99" t="n">
        <f aca="false">'PLR DET INPUT PG'!M68</f>
        <v>0</v>
      </c>
      <c r="N68" s="99" t="n">
        <f aca="false">'PLR DET INPUT PG'!N68</f>
        <v>0</v>
      </c>
      <c r="O68" s="99" t="n">
        <f aca="false">'PLR DET INPUT PG'!O68</f>
        <v>0</v>
      </c>
      <c r="P68" s="99" t="n">
        <f aca="false">'PLR DET INPUT PG'!P68</f>
        <v>0</v>
      </c>
      <c r="Q68" s="99" t="n">
        <f aca="false">'PLR DET INPUT PG'!Q68</f>
        <v>0</v>
      </c>
      <c r="R68" s="99" t="n">
        <f aca="false">'PLR DET INPUT PG'!R68</f>
        <v>0</v>
      </c>
      <c r="S68" s="99" t="n">
        <f aca="false">'PLR DET INPUT PG'!S68</f>
        <v>0</v>
      </c>
      <c r="T68" s="99" t="n">
        <f aca="false">'PLR DET INPUT PG'!T68</f>
        <v>0</v>
      </c>
      <c r="U68" s="99" t="n">
        <f aca="false">'PLR DET INPUT PG'!U68</f>
        <v>0</v>
      </c>
      <c r="V68" s="99" t="n">
        <f aca="false">'PLR DET INPUT PG'!V68</f>
        <v>0</v>
      </c>
      <c r="W68" s="99" t="n">
        <f aca="false">'PLR DET INPUT PG'!W68</f>
        <v>0</v>
      </c>
      <c r="X68" s="99" t="n">
        <f aca="false">'PLR DET INPUT PG'!X68</f>
        <v>0</v>
      </c>
      <c r="Y68" s="99" t="n">
        <f aca="false">'PLR DET INPUT PG'!Y68</f>
        <v>0</v>
      </c>
      <c r="Z68" s="99" t="n">
        <f aca="false">'PLR DET INPUT PG'!Z68</f>
        <v>0</v>
      </c>
      <c r="AA68" s="99" t="n">
        <f aca="false">'PLR DET INPUT PG'!AA68</f>
        <v>0</v>
      </c>
    </row>
    <row r="69" customFormat="false" ht="11.25" hidden="false" customHeight="true" outlineLevel="0" collapsed="false">
      <c r="A69" s="98" t="str">
        <f aca="false">'PLR DET INPUT PG'!A69</f>
        <v>Total Dth</v>
      </c>
      <c r="C69" s="100" t="n">
        <f aca="false">'PLR DET INPUT PG'!C69</f>
        <v>30000</v>
      </c>
      <c r="D69" s="100" t="n">
        <f aca="false">'PLR DET INPUT PG'!D69</f>
        <v>30000</v>
      </c>
      <c r="E69" s="100" t="n">
        <f aca="false">'PLR DET INPUT PG'!E69</f>
        <v>20000</v>
      </c>
      <c r="F69" s="100" t="n">
        <f aca="false">'PLR DET INPUT PG'!F69</f>
        <v>20000</v>
      </c>
      <c r="G69" s="100" t="n">
        <f aca="false">'PLR DET INPUT PG'!G69</f>
        <v>20000</v>
      </c>
      <c r="H69" s="100" t="n">
        <f aca="false">'PLR DET INPUT PG'!H69</f>
        <v>20000</v>
      </c>
      <c r="I69" s="100" t="n">
        <f aca="false">'PLR DET INPUT PG'!I69</f>
        <v>20000</v>
      </c>
      <c r="J69" s="100" t="n">
        <f aca="false">'PLR DET INPUT PG'!J69</f>
        <v>20000</v>
      </c>
      <c r="K69" s="100" t="n">
        <f aca="false">'PLR DET INPUT PG'!K69</f>
        <v>20000</v>
      </c>
      <c r="L69" s="100" t="n">
        <f aca="false">'PLR DET INPUT PG'!L69</f>
        <v>20000</v>
      </c>
      <c r="M69" s="100" t="n">
        <f aca="false">'PLR DET INPUT PG'!M69</f>
        <v>20000</v>
      </c>
      <c r="N69" s="100" t="n">
        <f aca="false">'PLR DET INPUT PG'!N69</f>
        <v>5000</v>
      </c>
      <c r="O69" s="100" t="n">
        <f aca="false">'PLR DET INPUT PG'!O69</f>
        <v>5000</v>
      </c>
      <c r="P69" s="100" t="n">
        <f aca="false">'PLR DET INPUT PG'!P69</f>
        <v>5000</v>
      </c>
      <c r="Q69" s="100" t="n">
        <f aca="false">'PLR DET INPUT PG'!Q69</f>
        <v>5000</v>
      </c>
      <c r="R69" s="100" t="n">
        <f aca="false">'PLR DET INPUT PG'!R69</f>
        <v>5000</v>
      </c>
      <c r="S69" s="100" t="n">
        <f aca="false">'PLR DET INPUT PG'!S69</f>
        <v>0</v>
      </c>
      <c r="T69" s="100" t="n">
        <f aca="false">'PLR DET INPUT PG'!T69</f>
        <v>0</v>
      </c>
      <c r="U69" s="100" t="n">
        <f aca="false">'PLR DET INPUT PG'!U69</f>
        <v>0</v>
      </c>
      <c r="V69" s="100" t="n">
        <f aca="false">'PLR DET INPUT PG'!V69</f>
        <v>0</v>
      </c>
      <c r="W69" s="100" t="n">
        <f aca="false">'PLR DET INPUT PG'!W69</f>
        <v>0</v>
      </c>
      <c r="X69" s="100" t="n">
        <f aca="false">'PLR DET INPUT PG'!X69</f>
        <v>0</v>
      </c>
      <c r="Y69" s="100" t="n">
        <f aca="false">'PLR DET INPUT PG'!Y69</f>
        <v>0</v>
      </c>
      <c r="Z69" s="100" t="n">
        <f aca="false">'PLR DET INPUT PG'!Z69</f>
        <v>0</v>
      </c>
      <c r="AA69" s="100" t="n">
        <f aca="false">'PLR DET INPUT PG'!AA69</f>
        <v>265000</v>
      </c>
    </row>
    <row r="71" customFormat="false" ht="12" hidden="false" customHeight="true" outlineLevel="0" collapsed="false">
      <c r="A71" s="95" t="str">
        <f aca="false">'PLR DET INPUT PG'!A71</f>
        <v>Swaps</v>
      </c>
      <c r="C71" s="96" t="str">
        <f aca="false">'PLR DET INPUT PG'!C71</f>
        <v>Dec-01</v>
      </c>
      <c r="D71" s="96" t="str">
        <f aca="false">'PLR DET INPUT PG'!D71</f>
        <v>Jan-02</v>
      </c>
      <c r="E71" s="96" t="str">
        <f aca="false">'PLR DET INPUT PG'!E71</f>
        <v>Feb-02</v>
      </c>
      <c r="F71" s="96" t="str">
        <f aca="false">'PLR DET INPUT PG'!F71</f>
        <v>Mar-02</v>
      </c>
      <c r="G71" s="96" t="str">
        <f aca="false">'PLR DET INPUT PG'!G71</f>
        <v>Apr-02</v>
      </c>
      <c r="H71" s="96" t="str">
        <f aca="false">'PLR DET INPUT PG'!H71</f>
        <v>May-02</v>
      </c>
      <c r="I71" s="96" t="str">
        <f aca="false">'PLR DET INPUT PG'!I71</f>
        <v>Jun-02</v>
      </c>
      <c r="J71" s="96" t="str">
        <f aca="false">'PLR DET INPUT PG'!J71</f>
        <v>Jul-02</v>
      </c>
      <c r="K71" s="96" t="str">
        <f aca="false">'PLR DET INPUT PG'!K71</f>
        <v>Aug-02</v>
      </c>
      <c r="L71" s="96" t="str">
        <f aca="false">'PLR DET INPUT PG'!L71</f>
        <v>Sep-02</v>
      </c>
      <c r="M71" s="96" t="str">
        <f aca="false">'PLR DET INPUT PG'!M71</f>
        <v>Oct-02</v>
      </c>
      <c r="N71" s="96" t="str">
        <f aca="false">'PLR DET INPUT PG'!N71</f>
        <v>Nov-02</v>
      </c>
      <c r="O71" s="96" t="str">
        <f aca="false">'PLR DET INPUT PG'!O71</f>
        <v>Dec-02</v>
      </c>
      <c r="P71" s="96" t="str">
        <f aca="false">'PLR DET INPUT PG'!P71</f>
        <v>Jan-03</v>
      </c>
      <c r="Q71" s="96" t="str">
        <f aca="false">'PLR DET INPUT PG'!Q71</f>
        <v>Feb-03</v>
      </c>
      <c r="R71" s="96" t="str">
        <f aca="false">'PLR DET INPUT PG'!R71</f>
        <v>Mar-03</v>
      </c>
      <c r="S71" s="96" t="str">
        <f aca="false">'PLR DET INPUT PG'!S71</f>
        <v>Apr-03</v>
      </c>
      <c r="T71" s="96" t="str">
        <f aca="false">'PLR DET INPUT PG'!T71</f>
        <v>May-03</v>
      </c>
      <c r="U71" s="96" t="str">
        <f aca="false">'PLR DET INPUT PG'!U71</f>
        <v>Jun-03</v>
      </c>
      <c r="V71" s="96" t="str">
        <f aca="false">'PLR DET INPUT PG'!V71</f>
        <v>Jul-03</v>
      </c>
      <c r="W71" s="96" t="str">
        <f aca="false">'PLR DET INPUT PG'!W71</f>
        <v>Aug-03</v>
      </c>
      <c r="X71" s="96" t="str">
        <f aca="false">'PLR DET INPUT PG'!X71</f>
        <v>Sep-03</v>
      </c>
      <c r="Y71" s="96" t="str">
        <f aca="false">'PLR DET INPUT PG'!Y71</f>
        <v>Oct-03</v>
      </c>
      <c r="Z71" s="96" t="str">
        <f aca="false">'PLR DET INPUT PG'!Z71</f>
        <v>Nov-03</v>
      </c>
      <c r="AA71" s="96" t="str">
        <f aca="false">'PLR DET INPUT PG'!AA71</f>
        <v>TOTAL</v>
      </c>
    </row>
    <row r="72" customFormat="false" ht="11.25" hidden="false" customHeight="true" outlineLevel="0" collapsed="false">
      <c r="A72" s="98" t="str">
        <f aca="false">'PLR DET INPUT PG'!A72</f>
        <v>Swaps</v>
      </c>
      <c r="C72" s="99" t="n">
        <f aca="false">'PLR DET INPUT PG'!C72-Dth_Day!C42</f>
        <v>0</v>
      </c>
      <c r="D72" s="99" t="n">
        <f aca="false">'PLR DET INPUT PG'!D72-Dth_Day!D42</f>
        <v>0</v>
      </c>
      <c r="E72" s="99" t="n">
        <f aca="false">'PLR DET INPUT PG'!E72-Dth_Day!E42</f>
        <v>0</v>
      </c>
      <c r="F72" s="99" t="n">
        <f aca="false">'PLR DET INPUT PG'!F72-Dth_Day!F42</f>
        <v>-10000</v>
      </c>
      <c r="G72" s="99" t="n">
        <f aca="false">'PLR DET INPUT PG'!G72-Dth_Day!G42</f>
        <v>-5000</v>
      </c>
      <c r="H72" s="99" t="n">
        <f aca="false">'PLR DET INPUT PG'!H72-Dth_Day!H42</f>
        <v>10000</v>
      </c>
      <c r="I72" s="99" t="n">
        <f aca="false">'PLR DET INPUT PG'!I72-Dth_Day!I42</f>
        <v>10000</v>
      </c>
      <c r="J72" s="99" t="n">
        <f aca="false">'PLR DET INPUT PG'!J72-Dth_Day!J42</f>
        <v>30000</v>
      </c>
      <c r="K72" s="99" t="n">
        <f aca="false">'PLR DET INPUT PG'!K72-Dth_Day!K42</f>
        <v>30000</v>
      </c>
      <c r="L72" s="99" t="n">
        <f aca="false">'PLR DET INPUT PG'!L72-Dth_Day!L42</f>
        <v>30000</v>
      </c>
      <c r="M72" s="99" t="n">
        <f aca="false">'PLR DET INPUT PG'!M72-Dth_Day!M42</f>
        <v>30000</v>
      </c>
      <c r="N72" s="99" t="n">
        <f aca="false">'PLR DET INPUT PG'!N72-Dth_Day!N42</f>
        <v>20000</v>
      </c>
      <c r="O72" s="99" t="n">
        <f aca="false">'PLR DET INPUT PG'!O72-Dth_Day!O42</f>
        <v>20000</v>
      </c>
      <c r="P72" s="99" t="n">
        <f aca="false">'PLR DET INPUT PG'!P72-Dth_Day!P42</f>
        <v>20000</v>
      </c>
      <c r="Q72" s="99" t="n">
        <f aca="false">'PLR DET INPUT PG'!Q72-Dth_Day!Q42</f>
        <v>20000</v>
      </c>
      <c r="R72" s="99" t="n">
        <f aca="false">'PLR DET INPUT PG'!R72-Dth_Day!R42</f>
        <v>20000</v>
      </c>
      <c r="S72" s="99" t="n">
        <f aca="false">'PLR DET INPUT PG'!S72-Dth_Day!S42</f>
        <v>5000</v>
      </c>
      <c r="T72" s="99" t="n">
        <f aca="false">'PLR DET INPUT PG'!T72-Dth_Day!T42</f>
        <v>5000</v>
      </c>
      <c r="U72" s="99" t="n">
        <f aca="false">'PLR DET INPUT PG'!U72-Dth_Day!U42</f>
        <v>5000</v>
      </c>
      <c r="V72" s="99" t="n">
        <f aca="false">'PLR DET INPUT PG'!V72-Dth_Day!V42</f>
        <v>5000</v>
      </c>
      <c r="W72" s="99" t="n">
        <f aca="false">'PLR DET INPUT PG'!W72-Dth_Day!W42</f>
        <v>5000</v>
      </c>
      <c r="X72" s="99" t="n">
        <f aca="false">'PLR DET INPUT PG'!X72-Dth_Day!X42</f>
        <v>5000</v>
      </c>
      <c r="Y72" s="99" t="n">
        <f aca="false">'PLR DET INPUT PG'!Y72-Dth_Day!Y42</f>
        <v>5000</v>
      </c>
      <c r="Z72" s="99" t="n">
        <f aca="false">'PLR DET INPUT PG'!Z72-Dth_Day!Z42</f>
        <v>0</v>
      </c>
      <c r="AA72" s="99" t="n">
        <f aca="false">'PLR DET INPUT PG'!AA72</f>
        <v>260000</v>
      </c>
    </row>
    <row r="74" customFormat="false" ht="11.25" hidden="false" customHeight="true" outlineLevel="0" collapsed="false">
      <c r="A74" s="104" t="str">
        <f aca="false">'PLR DET INPUT PG'!A74</f>
        <v>Total Dth</v>
      </c>
      <c r="B74" s="105"/>
      <c r="C74" s="106" t="n">
        <f aca="false">'PLR DET INPUT PG'!C74</f>
        <v>30000</v>
      </c>
      <c r="D74" s="106" t="n">
        <f aca="false">'PLR DET INPUT PG'!D74</f>
        <v>30000</v>
      </c>
      <c r="E74" s="106" t="n">
        <f aca="false">'PLR DET INPUT PG'!E74</f>
        <v>20000</v>
      </c>
      <c r="F74" s="106" t="n">
        <f aca="false">'PLR DET INPUT PG'!F74</f>
        <v>10000</v>
      </c>
      <c r="G74" s="106" t="n">
        <f aca="false">'PLR DET INPUT PG'!G74</f>
        <v>15000</v>
      </c>
      <c r="H74" s="106" t="n">
        <f aca="false">'PLR DET INPUT PG'!H74</f>
        <v>30000</v>
      </c>
      <c r="I74" s="106" t="n">
        <f aca="false">'PLR DET INPUT PG'!I74</f>
        <v>30000</v>
      </c>
      <c r="J74" s="106" t="n">
        <f aca="false">'PLR DET INPUT PG'!J74</f>
        <v>50000</v>
      </c>
      <c r="K74" s="106" t="n">
        <f aca="false">'PLR DET INPUT PG'!K74</f>
        <v>50000</v>
      </c>
      <c r="L74" s="106" t="n">
        <f aca="false">'PLR DET INPUT PG'!L74</f>
        <v>50000</v>
      </c>
      <c r="M74" s="106" t="n">
        <f aca="false">'PLR DET INPUT PG'!M74</f>
        <v>50000</v>
      </c>
      <c r="N74" s="106" t="n">
        <f aca="false">'PLR DET INPUT PG'!N74</f>
        <v>25000</v>
      </c>
      <c r="O74" s="106" t="n">
        <f aca="false">'PLR DET INPUT PG'!O74</f>
        <v>25000</v>
      </c>
      <c r="P74" s="106" t="n">
        <f aca="false">'PLR DET INPUT PG'!P74</f>
        <v>25000</v>
      </c>
      <c r="Q74" s="106" t="n">
        <f aca="false">'PLR DET INPUT PG'!Q74</f>
        <v>25000</v>
      </c>
      <c r="R74" s="106" t="n">
        <f aca="false">'PLR DET INPUT PG'!R74</f>
        <v>25000</v>
      </c>
      <c r="S74" s="106" t="n">
        <f aca="false">'PLR DET INPUT PG'!S74</f>
        <v>5000</v>
      </c>
      <c r="T74" s="106" t="n">
        <f aca="false">'PLR DET INPUT PG'!T74</f>
        <v>5000</v>
      </c>
      <c r="U74" s="106" t="n">
        <f aca="false">'PLR DET INPUT PG'!U74</f>
        <v>5000</v>
      </c>
      <c r="V74" s="106" t="n">
        <f aca="false">'PLR DET INPUT PG'!V74</f>
        <v>5000</v>
      </c>
      <c r="W74" s="106" t="n">
        <f aca="false">'PLR DET INPUT PG'!W74</f>
        <v>5000</v>
      </c>
      <c r="X74" s="106" t="n">
        <f aca="false">'PLR DET INPUT PG'!X74</f>
        <v>5000</v>
      </c>
      <c r="Y74" s="106" t="n">
        <f aca="false">'PLR DET INPUT PG'!Y74</f>
        <v>5000</v>
      </c>
      <c r="Z74" s="106" t="n">
        <f aca="false">'PLR DET INPUT PG'!Z74</f>
        <v>0</v>
      </c>
      <c r="AA74" s="107" t="n">
        <f aca="false">'PLR DET INPUT PG'!AA74</f>
        <v>525000</v>
      </c>
    </row>
    <row r="76" customFormat="false" ht="12" hidden="false" customHeight="true" outlineLevel="0" collapsed="false">
      <c r="A76" s="97" t="str">
        <f aca="false">'PLR DET INPUT PG'!A76</f>
        <v>Prior Day</v>
      </c>
    </row>
    <row r="77" customFormat="false" ht="11.25" hidden="false" customHeight="true" outlineLevel="0" collapsed="false">
      <c r="A77" s="98" t="str">
        <f aca="false">'PLR DET INPUT PG'!A77</f>
        <v>Physical</v>
      </c>
      <c r="C77" s="99" t="n">
        <f aca="false">'PLR DET INPUT PG'!C77</f>
        <v>30000</v>
      </c>
      <c r="D77" s="99" t="n">
        <f aca="false">'PLR DET INPUT PG'!D77</f>
        <v>30000</v>
      </c>
      <c r="E77" s="99" t="n">
        <f aca="false">'PLR DET INPUT PG'!E77</f>
        <v>20000</v>
      </c>
      <c r="F77" s="99" t="n">
        <f aca="false">'PLR DET INPUT PG'!F77</f>
        <v>20000</v>
      </c>
      <c r="G77" s="99" t="n">
        <f aca="false">'PLR DET INPUT PG'!G77</f>
        <v>20000</v>
      </c>
      <c r="H77" s="99" t="n">
        <f aca="false">'PLR DET INPUT PG'!H77</f>
        <v>20000</v>
      </c>
      <c r="I77" s="99" t="n">
        <f aca="false">'PLR DET INPUT PG'!I77</f>
        <v>20000</v>
      </c>
      <c r="J77" s="99" t="n">
        <f aca="false">'PLR DET INPUT PG'!J77</f>
        <v>20000</v>
      </c>
      <c r="K77" s="99" t="n">
        <f aca="false">'PLR DET INPUT PG'!K77</f>
        <v>20000</v>
      </c>
      <c r="L77" s="99" t="n">
        <f aca="false">'PLR DET INPUT PG'!L77</f>
        <v>20000</v>
      </c>
      <c r="M77" s="99" t="n">
        <f aca="false">'PLR DET INPUT PG'!M77</f>
        <v>20000</v>
      </c>
      <c r="N77" s="99" t="n">
        <f aca="false">'PLR DET INPUT PG'!N77</f>
        <v>5000</v>
      </c>
      <c r="O77" s="99" t="n">
        <f aca="false">'PLR DET INPUT PG'!O77</f>
        <v>5000</v>
      </c>
      <c r="P77" s="99" t="n">
        <f aca="false">'PLR DET INPUT PG'!P77</f>
        <v>5000</v>
      </c>
      <c r="Q77" s="99" t="n">
        <f aca="false">'PLR DET INPUT PG'!Q77</f>
        <v>5000</v>
      </c>
      <c r="R77" s="99" t="n">
        <f aca="false">'PLR DET INPUT PG'!R77</f>
        <v>5000</v>
      </c>
      <c r="S77" s="99" t="n">
        <f aca="false">'PLR DET INPUT PG'!S77</f>
        <v>0</v>
      </c>
      <c r="T77" s="99" t="n">
        <f aca="false">'PLR DET INPUT PG'!T77</f>
        <v>0</v>
      </c>
      <c r="U77" s="99" t="n">
        <f aca="false">'PLR DET INPUT PG'!U77</f>
        <v>0</v>
      </c>
      <c r="V77" s="99" t="n">
        <f aca="false">'PLR DET INPUT PG'!V77</f>
        <v>0</v>
      </c>
      <c r="W77" s="99" t="n">
        <f aca="false">'PLR DET INPUT PG'!W77</f>
        <v>0</v>
      </c>
      <c r="X77" s="99" t="n">
        <f aca="false">'PLR DET INPUT PG'!X77</f>
        <v>0</v>
      </c>
      <c r="Y77" s="99" t="n">
        <f aca="false">'PLR DET INPUT PG'!Y77</f>
        <v>0</v>
      </c>
      <c r="Z77" s="99" t="n">
        <f aca="false">'PLR DET INPUT PG'!Z77</f>
        <v>0</v>
      </c>
      <c r="AA77" s="99" t="n">
        <f aca="false">'PLR DET INPUT PG'!AA77</f>
        <v>265000</v>
      </c>
    </row>
    <row r="78" customFormat="false" ht="11.25" hidden="false" customHeight="true" outlineLevel="0" collapsed="false">
      <c r="A78" s="98" t="str">
        <f aca="false">'PLR DET INPUT PG'!A78</f>
        <v>Interbook</v>
      </c>
      <c r="C78" s="99" t="n">
        <f aca="false">'PLR DET INPUT PG'!C78</f>
        <v>0</v>
      </c>
      <c r="D78" s="99" t="n">
        <f aca="false">'PLR DET INPUT PG'!D78</f>
        <v>0</v>
      </c>
      <c r="E78" s="99" t="n">
        <f aca="false">'PLR DET INPUT PG'!E78</f>
        <v>0</v>
      </c>
      <c r="F78" s="99" t="n">
        <f aca="false">'PLR DET INPUT PG'!F78</f>
        <v>0</v>
      </c>
      <c r="G78" s="99" t="n">
        <f aca="false">'PLR DET INPUT PG'!G78</f>
        <v>0</v>
      </c>
      <c r="H78" s="99" t="n">
        <f aca="false">'PLR DET INPUT PG'!H78</f>
        <v>0</v>
      </c>
      <c r="I78" s="99" t="n">
        <f aca="false">'PLR DET INPUT PG'!I78</f>
        <v>0</v>
      </c>
      <c r="J78" s="99" t="n">
        <f aca="false">'PLR DET INPUT PG'!J78</f>
        <v>0</v>
      </c>
      <c r="K78" s="99" t="n">
        <f aca="false">'PLR DET INPUT PG'!K78</f>
        <v>0</v>
      </c>
      <c r="L78" s="99" t="n">
        <f aca="false">'PLR DET INPUT PG'!L78</f>
        <v>0</v>
      </c>
      <c r="M78" s="99" t="n">
        <f aca="false">'PLR DET INPUT PG'!M78</f>
        <v>0</v>
      </c>
      <c r="N78" s="99" t="n">
        <f aca="false">'PLR DET INPUT PG'!N78</f>
        <v>0</v>
      </c>
      <c r="O78" s="99" t="n">
        <f aca="false">'PLR DET INPUT PG'!O78</f>
        <v>0</v>
      </c>
      <c r="P78" s="99" t="n">
        <f aca="false">'PLR DET INPUT PG'!P78</f>
        <v>0</v>
      </c>
      <c r="Q78" s="99" t="n">
        <f aca="false">'PLR DET INPUT PG'!Q78</f>
        <v>0</v>
      </c>
      <c r="R78" s="99" t="n">
        <f aca="false">'PLR DET INPUT PG'!R78</f>
        <v>0</v>
      </c>
      <c r="S78" s="99" t="n">
        <f aca="false">'PLR DET INPUT PG'!S78</f>
        <v>0</v>
      </c>
      <c r="T78" s="99" t="n">
        <f aca="false">'PLR DET INPUT PG'!T78</f>
        <v>0</v>
      </c>
      <c r="U78" s="99" t="n">
        <f aca="false">'PLR DET INPUT PG'!U78</f>
        <v>0</v>
      </c>
      <c r="V78" s="99" t="n">
        <f aca="false">'PLR DET INPUT PG'!V78</f>
        <v>0</v>
      </c>
      <c r="W78" s="99" t="n">
        <f aca="false">'PLR DET INPUT PG'!W78</f>
        <v>0</v>
      </c>
      <c r="X78" s="99" t="n">
        <f aca="false">'PLR DET INPUT PG'!X78</f>
        <v>0</v>
      </c>
      <c r="Y78" s="99" t="n">
        <f aca="false">'PLR DET INPUT PG'!Y78</f>
        <v>0</v>
      </c>
      <c r="Z78" s="99" t="n">
        <f aca="false">'PLR DET INPUT PG'!Z78</f>
        <v>0</v>
      </c>
      <c r="AA78" s="99" t="n">
        <f aca="false">'PLR DET INPUT PG'!AA78</f>
        <v>0</v>
      </c>
    </row>
    <row r="79" customFormat="false" ht="11.25" hidden="false" customHeight="true" outlineLevel="0" collapsed="false">
      <c r="A79" s="98" t="str">
        <f aca="false">'PLR DET INPUT PG'!A79</f>
        <v>Swaps</v>
      </c>
      <c r="C79" s="99" t="n">
        <f aca="false">'PLR DET INPUT PG'!C79-Dth_Day!C42</f>
        <v>0</v>
      </c>
      <c r="D79" s="99" t="n">
        <f aca="false">'PLR DET INPUT PG'!D79-Dth_Day!D42</f>
        <v>0</v>
      </c>
      <c r="E79" s="99" t="n">
        <f aca="false">'PLR DET INPUT PG'!E79-Dth_Day!E42</f>
        <v>0</v>
      </c>
      <c r="F79" s="99" t="n">
        <f aca="false">'PLR DET INPUT PG'!F79-Dth_Day!F42</f>
        <v>-10000</v>
      </c>
      <c r="G79" s="99" t="n">
        <f aca="false">'PLR DET INPUT PG'!G79-Dth_Day!G42</f>
        <v>-5000</v>
      </c>
      <c r="H79" s="99" t="n">
        <f aca="false">'PLR DET INPUT PG'!H79-Dth_Day!H42</f>
        <v>10000</v>
      </c>
      <c r="I79" s="99" t="n">
        <f aca="false">'PLR DET INPUT PG'!I79-Dth_Day!I42</f>
        <v>10000</v>
      </c>
      <c r="J79" s="99" t="n">
        <f aca="false">'PLR DET INPUT PG'!J79-Dth_Day!J42</f>
        <v>30000</v>
      </c>
      <c r="K79" s="99" t="n">
        <f aca="false">'PLR DET INPUT PG'!K79-Dth_Day!K42</f>
        <v>30000</v>
      </c>
      <c r="L79" s="99" t="n">
        <f aca="false">'PLR DET INPUT PG'!L79-Dth_Day!L42</f>
        <v>30000</v>
      </c>
      <c r="M79" s="99" t="n">
        <f aca="false">'PLR DET INPUT PG'!M79-Dth_Day!M42</f>
        <v>30000</v>
      </c>
      <c r="N79" s="99" t="n">
        <f aca="false">'PLR DET INPUT PG'!N79-Dth_Day!N42</f>
        <v>20000</v>
      </c>
      <c r="O79" s="99" t="n">
        <f aca="false">'PLR DET INPUT PG'!O79-Dth_Day!O42</f>
        <v>20000</v>
      </c>
      <c r="P79" s="99" t="n">
        <f aca="false">'PLR DET INPUT PG'!P79-Dth_Day!P42</f>
        <v>20000</v>
      </c>
      <c r="Q79" s="99" t="n">
        <f aca="false">'PLR DET INPUT PG'!Q79-Dth_Day!Q42</f>
        <v>20000</v>
      </c>
      <c r="R79" s="99" t="n">
        <f aca="false">'PLR DET INPUT PG'!R79-Dth_Day!R42</f>
        <v>20000</v>
      </c>
      <c r="S79" s="99" t="n">
        <f aca="false">'PLR DET INPUT PG'!S79-Dth_Day!S42</f>
        <v>5000</v>
      </c>
      <c r="T79" s="99" t="n">
        <f aca="false">'PLR DET INPUT PG'!T79-Dth_Day!T42</f>
        <v>5000</v>
      </c>
      <c r="U79" s="99" t="n">
        <f aca="false">'PLR DET INPUT PG'!U79-Dth_Day!U42</f>
        <v>5000</v>
      </c>
      <c r="V79" s="99" t="n">
        <f aca="false">'PLR DET INPUT PG'!V79-Dth_Day!V42</f>
        <v>5000</v>
      </c>
      <c r="W79" s="99" t="n">
        <f aca="false">'PLR DET INPUT PG'!W79-Dth_Day!W42</f>
        <v>5000</v>
      </c>
      <c r="X79" s="99" t="n">
        <f aca="false">'PLR DET INPUT PG'!X79-Dth_Day!X42</f>
        <v>5000</v>
      </c>
      <c r="Y79" s="99" t="n">
        <f aca="false">'PLR DET INPUT PG'!Y79-Dth_Day!Y42</f>
        <v>5000</v>
      </c>
      <c r="Z79" s="99" t="n">
        <f aca="false">'PLR DET INPUT PG'!Z79-Dth_Day!Z42</f>
        <v>0</v>
      </c>
      <c r="AA79" s="99" t="n">
        <f aca="false">'PLR DET INPUT PG'!AA79-Dth_Day!AA42</f>
        <v>260000</v>
      </c>
    </row>
    <row r="80" customFormat="false" ht="11.25" hidden="false" customHeight="true" outlineLevel="0" collapsed="false">
      <c r="A80" s="98" t="str">
        <f aca="false">'PLR DET INPUT PG'!A80</f>
        <v>Total Dth</v>
      </c>
      <c r="C80" s="100" t="n">
        <f aca="false">'PLR DET INPUT PG'!C80</f>
        <v>30000</v>
      </c>
      <c r="D80" s="100" t="n">
        <f aca="false">'PLR DET INPUT PG'!D80</f>
        <v>30000</v>
      </c>
      <c r="E80" s="100" t="n">
        <f aca="false">'PLR DET INPUT PG'!E80</f>
        <v>20000</v>
      </c>
      <c r="F80" s="100" t="n">
        <f aca="false">'PLR DET INPUT PG'!F80</f>
        <v>10000</v>
      </c>
      <c r="G80" s="100" t="n">
        <f aca="false">'PLR DET INPUT PG'!G80</f>
        <v>15000</v>
      </c>
      <c r="H80" s="100" t="n">
        <f aca="false">'PLR DET INPUT PG'!H80</f>
        <v>30000</v>
      </c>
      <c r="I80" s="100" t="n">
        <f aca="false">'PLR DET INPUT PG'!I80</f>
        <v>30000</v>
      </c>
      <c r="J80" s="100" t="n">
        <f aca="false">'PLR DET INPUT PG'!J80</f>
        <v>50000</v>
      </c>
      <c r="K80" s="100" t="n">
        <f aca="false">'PLR DET INPUT PG'!K80</f>
        <v>50000</v>
      </c>
      <c r="L80" s="100" t="n">
        <f aca="false">'PLR DET INPUT PG'!L80</f>
        <v>50000</v>
      </c>
      <c r="M80" s="100" t="n">
        <f aca="false">'PLR DET INPUT PG'!M80</f>
        <v>50000</v>
      </c>
      <c r="N80" s="100" t="n">
        <f aca="false">'PLR DET INPUT PG'!N80</f>
        <v>25000</v>
      </c>
      <c r="O80" s="100" t="n">
        <f aca="false">'PLR DET INPUT PG'!O80</f>
        <v>25000</v>
      </c>
      <c r="P80" s="100" t="n">
        <f aca="false">'PLR DET INPUT PG'!P80</f>
        <v>25000</v>
      </c>
      <c r="Q80" s="100" t="n">
        <f aca="false">'PLR DET INPUT PG'!Q80</f>
        <v>25000</v>
      </c>
      <c r="R80" s="100" t="n">
        <f aca="false">'PLR DET INPUT PG'!R80</f>
        <v>25000</v>
      </c>
      <c r="S80" s="100" t="n">
        <f aca="false">'PLR DET INPUT PG'!S80</f>
        <v>5000</v>
      </c>
      <c r="T80" s="100" t="n">
        <f aca="false">'PLR DET INPUT PG'!T80</f>
        <v>5000</v>
      </c>
      <c r="U80" s="100" t="n">
        <f aca="false">'PLR DET INPUT PG'!U80</f>
        <v>5000</v>
      </c>
      <c r="V80" s="100" t="n">
        <f aca="false">'PLR DET INPUT PG'!V80</f>
        <v>5000</v>
      </c>
      <c r="W80" s="100" t="n">
        <f aca="false">'PLR DET INPUT PG'!W80</f>
        <v>5000</v>
      </c>
      <c r="X80" s="100" t="n">
        <f aca="false">'PLR DET INPUT PG'!X80</f>
        <v>5000</v>
      </c>
      <c r="Y80" s="100" t="n">
        <f aca="false">'PLR DET INPUT PG'!Y80</f>
        <v>5000</v>
      </c>
      <c r="Z80" s="100" t="n">
        <f aca="false">'PLR DET INPUT PG'!Z80</f>
        <v>0</v>
      </c>
      <c r="AA80" s="100" t="n">
        <f aca="false">'PLR DET INPUT PG'!AA80</f>
        <v>525000</v>
      </c>
    </row>
    <row r="82" customFormat="false" ht="12" hidden="false" customHeight="true" outlineLevel="0" collapsed="false">
      <c r="A82" s="97" t="str">
        <f aca="false">'PLR DET INPUT PG'!A82</f>
        <v>Delta</v>
      </c>
    </row>
    <row r="83" customFormat="false" ht="11.25" hidden="false" customHeight="true" outlineLevel="0" collapsed="false">
      <c r="A83" s="98" t="str">
        <f aca="false">'PLR DET INPUT PG'!A83</f>
        <v>Physical</v>
      </c>
      <c r="C83" s="99" t="n">
        <f aca="false">'PLR DET INPUT PG'!C83</f>
        <v>0</v>
      </c>
      <c r="D83" s="99" t="n">
        <f aca="false">'PLR DET INPUT PG'!D83</f>
        <v>0</v>
      </c>
      <c r="E83" s="99" t="n">
        <f aca="false">'PLR DET INPUT PG'!E83</f>
        <v>0</v>
      </c>
      <c r="F83" s="99" t="n">
        <f aca="false">'PLR DET INPUT PG'!F83</f>
        <v>0</v>
      </c>
      <c r="G83" s="99" t="n">
        <f aca="false">'PLR DET INPUT PG'!G83</f>
        <v>0</v>
      </c>
      <c r="H83" s="99" t="n">
        <f aca="false">'PLR DET INPUT PG'!H83</f>
        <v>0</v>
      </c>
      <c r="I83" s="99" t="n">
        <f aca="false">'PLR DET INPUT PG'!I83</f>
        <v>0</v>
      </c>
      <c r="J83" s="99" t="n">
        <f aca="false">'PLR DET INPUT PG'!J83</f>
        <v>0</v>
      </c>
      <c r="K83" s="99" t="n">
        <f aca="false">'PLR DET INPUT PG'!K83</f>
        <v>0</v>
      </c>
      <c r="L83" s="99" t="n">
        <f aca="false">'PLR DET INPUT PG'!L83</f>
        <v>0</v>
      </c>
      <c r="M83" s="99" t="n">
        <f aca="false">'PLR DET INPUT PG'!M83</f>
        <v>0</v>
      </c>
      <c r="N83" s="99" t="n">
        <f aca="false">'PLR DET INPUT PG'!N83</f>
        <v>0</v>
      </c>
      <c r="O83" s="99" t="n">
        <f aca="false">'PLR DET INPUT PG'!O83</f>
        <v>0</v>
      </c>
      <c r="P83" s="99" t="n">
        <f aca="false">'PLR DET INPUT PG'!P83</f>
        <v>0</v>
      </c>
      <c r="Q83" s="99" t="n">
        <f aca="false">'PLR DET INPUT PG'!Q83</f>
        <v>0</v>
      </c>
      <c r="R83" s="99" t="n">
        <f aca="false">'PLR DET INPUT PG'!R83</f>
        <v>0</v>
      </c>
      <c r="S83" s="99" t="n">
        <f aca="false">'PLR DET INPUT PG'!S83</f>
        <v>0</v>
      </c>
      <c r="T83" s="99" t="n">
        <f aca="false">'PLR DET INPUT PG'!T83</f>
        <v>0</v>
      </c>
      <c r="U83" s="99" t="n">
        <f aca="false">'PLR DET INPUT PG'!U83</f>
        <v>0</v>
      </c>
      <c r="V83" s="99" t="n">
        <f aca="false">'PLR DET INPUT PG'!V83</f>
        <v>0</v>
      </c>
      <c r="W83" s="99" t="n">
        <f aca="false">'PLR DET INPUT PG'!W83</f>
        <v>0</v>
      </c>
      <c r="X83" s="99" t="n">
        <f aca="false">'PLR DET INPUT PG'!X83</f>
        <v>0</v>
      </c>
      <c r="Y83" s="99" t="n">
        <f aca="false">'PLR DET INPUT PG'!Y83</f>
        <v>0</v>
      </c>
      <c r="Z83" s="99" t="n">
        <f aca="false">'PLR DET INPUT PG'!Z83</f>
        <v>0</v>
      </c>
      <c r="AA83" s="99" t="n">
        <f aca="false">'PLR DET INPUT PG'!AA83</f>
        <v>0</v>
      </c>
    </row>
    <row r="84" customFormat="false" ht="11.25" hidden="false" customHeight="true" outlineLevel="0" collapsed="false">
      <c r="A84" s="98" t="str">
        <f aca="false">'PLR DET INPUT PG'!A84</f>
        <v>Interbook</v>
      </c>
      <c r="C84" s="99" t="n">
        <f aca="false">'PLR DET INPUT PG'!C84</f>
        <v>0</v>
      </c>
      <c r="D84" s="99" t="n">
        <f aca="false">'PLR DET INPUT PG'!D84</f>
        <v>0</v>
      </c>
      <c r="E84" s="99" t="n">
        <f aca="false">'PLR DET INPUT PG'!E84</f>
        <v>0</v>
      </c>
      <c r="F84" s="99" t="n">
        <f aca="false">'PLR DET INPUT PG'!F84</f>
        <v>0</v>
      </c>
      <c r="G84" s="99" t="n">
        <f aca="false">'PLR DET INPUT PG'!G84</f>
        <v>0</v>
      </c>
      <c r="H84" s="99" t="n">
        <f aca="false">'PLR DET INPUT PG'!H84</f>
        <v>0</v>
      </c>
      <c r="I84" s="99" t="n">
        <f aca="false">'PLR DET INPUT PG'!I84</f>
        <v>0</v>
      </c>
      <c r="J84" s="99" t="n">
        <f aca="false">'PLR DET INPUT PG'!J84</f>
        <v>0</v>
      </c>
      <c r="K84" s="99" t="n">
        <f aca="false">'PLR DET INPUT PG'!K84</f>
        <v>0</v>
      </c>
      <c r="L84" s="99" t="n">
        <f aca="false">'PLR DET INPUT PG'!L84</f>
        <v>0</v>
      </c>
      <c r="M84" s="99" t="n">
        <f aca="false">'PLR DET INPUT PG'!M84</f>
        <v>0</v>
      </c>
      <c r="N84" s="99" t="n">
        <f aca="false">'PLR DET INPUT PG'!N84</f>
        <v>0</v>
      </c>
      <c r="O84" s="99" t="n">
        <f aca="false">'PLR DET INPUT PG'!O84</f>
        <v>0</v>
      </c>
      <c r="P84" s="99" t="n">
        <f aca="false">'PLR DET INPUT PG'!P84</f>
        <v>0</v>
      </c>
      <c r="Q84" s="99" t="n">
        <f aca="false">'PLR DET INPUT PG'!Q84</f>
        <v>0</v>
      </c>
      <c r="R84" s="99" t="n">
        <f aca="false">'PLR DET INPUT PG'!R84</f>
        <v>0</v>
      </c>
      <c r="S84" s="99" t="n">
        <f aca="false">'PLR DET INPUT PG'!S84</f>
        <v>0</v>
      </c>
      <c r="T84" s="99" t="n">
        <f aca="false">'PLR DET INPUT PG'!T84</f>
        <v>0</v>
      </c>
      <c r="U84" s="99" t="n">
        <f aca="false">'PLR DET INPUT PG'!U84</f>
        <v>0</v>
      </c>
      <c r="V84" s="99" t="n">
        <f aca="false">'PLR DET INPUT PG'!V84</f>
        <v>0</v>
      </c>
      <c r="W84" s="99" t="n">
        <f aca="false">'PLR DET INPUT PG'!W84</f>
        <v>0</v>
      </c>
      <c r="X84" s="99" t="n">
        <f aca="false">'PLR DET INPUT PG'!X84</f>
        <v>0</v>
      </c>
      <c r="Y84" s="99" t="n">
        <f aca="false">'PLR DET INPUT PG'!Y84</f>
        <v>0</v>
      </c>
      <c r="Z84" s="99" t="n">
        <f aca="false">'PLR DET INPUT PG'!Z84</f>
        <v>0</v>
      </c>
      <c r="AA84" s="99" t="n">
        <f aca="false">'PLR DET INPUT PG'!AA84</f>
        <v>0</v>
      </c>
    </row>
    <row r="85" customFormat="false" ht="11.25" hidden="false" customHeight="true" outlineLevel="0" collapsed="false">
      <c r="A85" s="98" t="str">
        <f aca="false">'PLR DET INPUT PG'!A85</f>
        <v>Swaps</v>
      </c>
      <c r="C85" s="99" t="n">
        <f aca="false">'PLR DET INPUT PG'!C85</f>
        <v>0</v>
      </c>
      <c r="D85" s="99" t="n">
        <f aca="false">'PLR DET INPUT PG'!D85</f>
        <v>0</v>
      </c>
      <c r="E85" s="99" t="n">
        <f aca="false">'PLR DET INPUT PG'!E85</f>
        <v>0</v>
      </c>
      <c r="F85" s="99" t="n">
        <f aca="false">'PLR DET INPUT PG'!F85</f>
        <v>0</v>
      </c>
      <c r="G85" s="99" t="n">
        <f aca="false">'PLR DET INPUT PG'!G85</f>
        <v>0</v>
      </c>
      <c r="H85" s="99" t="n">
        <f aca="false">'PLR DET INPUT PG'!H85</f>
        <v>0</v>
      </c>
      <c r="I85" s="99" t="n">
        <f aca="false">'PLR DET INPUT PG'!I85</f>
        <v>0</v>
      </c>
      <c r="J85" s="99" t="n">
        <f aca="false">'PLR DET INPUT PG'!J85</f>
        <v>0</v>
      </c>
      <c r="K85" s="99" t="n">
        <f aca="false">'PLR DET INPUT PG'!K85</f>
        <v>0</v>
      </c>
      <c r="L85" s="99" t="n">
        <f aca="false">'PLR DET INPUT PG'!L85</f>
        <v>0</v>
      </c>
      <c r="M85" s="99" t="n">
        <f aca="false">'PLR DET INPUT PG'!M85</f>
        <v>0</v>
      </c>
      <c r="N85" s="99" t="n">
        <f aca="false">'PLR DET INPUT PG'!N85</f>
        <v>0</v>
      </c>
      <c r="O85" s="99" t="n">
        <f aca="false">'PLR DET INPUT PG'!O85</f>
        <v>0</v>
      </c>
      <c r="P85" s="99" t="n">
        <f aca="false">'PLR DET INPUT PG'!P85</f>
        <v>0</v>
      </c>
      <c r="Q85" s="99" t="n">
        <f aca="false">'PLR DET INPUT PG'!Q85</f>
        <v>0</v>
      </c>
      <c r="R85" s="99" t="n">
        <f aca="false">'PLR DET INPUT PG'!R85</f>
        <v>0</v>
      </c>
      <c r="S85" s="99" t="n">
        <f aca="false">'PLR DET INPUT PG'!S85</f>
        <v>0</v>
      </c>
      <c r="T85" s="99" t="n">
        <f aca="false">'PLR DET INPUT PG'!T85</f>
        <v>0</v>
      </c>
      <c r="U85" s="99" t="n">
        <f aca="false">'PLR DET INPUT PG'!U85</f>
        <v>0</v>
      </c>
      <c r="V85" s="99" t="n">
        <f aca="false">'PLR DET INPUT PG'!V85</f>
        <v>0</v>
      </c>
      <c r="W85" s="99" t="n">
        <f aca="false">'PLR DET INPUT PG'!W85</f>
        <v>0</v>
      </c>
      <c r="X85" s="99" t="n">
        <f aca="false">'PLR DET INPUT PG'!X85</f>
        <v>0</v>
      </c>
      <c r="Y85" s="99" t="n">
        <f aca="false">'PLR DET INPUT PG'!Y85</f>
        <v>0</v>
      </c>
      <c r="Z85" s="99" t="n">
        <f aca="false">'PLR DET INPUT PG'!Z85</f>
        <v>0</v>
      </c>
      <c r="AA85" s="99" t="n">
        <f aca="false">'PLR DET INPUT PG'!AA85</f>
        <v>0</v>
      </c>
    </row>
    <row r="86" customFormat="false" ht="11.25" hidden="false" customHeight="true" outlineLevel="0" collapsed="false">
      <c r="A86" s="98" t="str">
        <f aca="false">'PLR DET INPUT PG'!A86</f>
        <v>Total Dth</v>
      </c>
      <c r="C86" s="100" t="n">
        <f aca="false">'PLR DET INPUT PG'!C86</f>
        <v>0</v>
      </c>
      <c r="D86" s="100" t="n">
        <f aca="false">'PLR DET INPUT PG'!D86</f>
        <v>0</v>
      </c>
      <c r="E86" s="100" t="n">
        <f aca="false">'PLR DET INPUT PG'!E86</f>
        <v>0</v>
      </c>
      <c r="F86" s="100" t="n">
        <f aca="false">'PLR DET INPUT PG'!F86</f>
        <v>0</v>
      </c>
      <c r="G86" s="100" t="n">
        <f aca="false">'PLR DET INPUT PG'!G86</f>
        <v>0</v>
      </c>
      <c r="H86" s="100" t="n">
        <f aca="false">'PLR DET INPUT PG'!H86</f>
        <v>0</v>
      </c>
      <c r="I86" s="100" t="n">
        <f aca="false">'PLR DET INPUT PG'!I86</f>
        <v>0</v>
      </c>
      <c r="J86" s="100" t="n">
        <f aca="false">'PLR DET INPUT PG'!J86</f>
        <v>0</v>
      </c>
      <c r="K86" s="100" t="n">
        <f aca="false">'PLR DET INPUT PG'!K86</f>
        <v>0</v>
      </c>
      <c r="L86" s="100" t="n">
        <f aca="false">'PLR DET INPUT PG'!L86</f>
        <v>0</v>
      </c>
      <c r="M86" s="100" t="n">
        <f aca="false">'PLR DET INPUT PG'!M86</f>
        <v>0</v>
      </c>
      <c r="N86" s="100" t="n">
        <f aca="false">'PLR DET INPUT PG'!N86</f>
        <v>0</v>
      </c>
      <c r="O86" s="100" t="n">
        <f aca="false">'PLR DET INPUT PG'!O86</f>
        <v>0</v>
      </c>
      <c r="P86" s="100" t="n">
        <f aca="false">'PLR DET INPUT PG'!P86</f>
        <v>0</v>
      </c>
      <c r="Q86" s="100" t="n">
        <f aca="false">'PLR DET INPUT PG'!Q86</f>
        <v>0</v>
      </c>
      <c r="R86" s="100" t="n">
        <f aca="false">'PLR DET INPUT PG'!R86</f>
        <v>0</v>
      </c>
      <c r="S86" s="100" t="n">
        <f aca="false">'PLR DET INPUT PG'!S86</f>
        <v>0</v>
      </c>
      <c r="T86" s="100" t="n">
        <f aca="false">'PLR DET INPUT PG'!T86</f>
        <v>0</v>
      </c>
      <c r="U86" s="100" t="n">
        <f aca="false">'PLR DET INPUT PG'!U86</f>
        <v>0</v>
      </c>
      <c r="V86" s="100" t="n">
        <f aca="false">'PLR DET INPUT PG'!V86</f>
        <v>0</v>
      </c>
      <c r="W86" s="100" t="n">
        <f aca="false">'PLR DET INPUT PG'!W86</f>
        <v>0</v>
      </c>
      <c r="X86" s="100" t="n">
        <f aca="false">'PLR DET INPUT PG'!X86</f>
        <v>0</v>
      </c>
      <c r="Y86" s="100" t="n">
        <f aca="false">'PLR DET INPUT PG'!Y86</f>
        <v>0</v>
      </c>
      <c r="Z86" s="100" t="n">
        <f aca="false">'PLR DET INPUT PG'!Z86</f>
        <v>0</v>
      </c>
      <c r="AA86" s="100" t="n">
        <f aca="false">'PLR DET INPUT PG'!AA86</f>
        <v>0</v>
      </c>
    </row>
    <row r="88" customFormat="false" ht="12" hidden="false" customHeight="true" outlineLevel="0" collapsed="false">
      <c r="A88" s="97" t="str">
        <f aca="false">'PLR DET INPUT PG'!A88</f>
        <v>Curve Comparison</v>
      </c>
    </row>
    <row r="89" customFormat="false" ht="11.25" hidden="false" customHeight="true" outlineLevel="0" collapsed="false">
      <c r="A89" s="98" t="str">
        <f aca="false">'PLR DET INPUT PG'!A89</f>
        <v>Today</v>
      </c>
      <c r="C89" s="101" t="n">
        <f aca="false">'PLR DET INPUT PG'!C89</f>
        <v>2.23</v>
      </c>
      <c r="D89" s="101" t="n">
        <f aca="false">'PLR DET INPUT PG'!D89</f>
        <v>2.55</v>
      </c>
      <c r="E89" s="101" t="n">
        <f aca="false">'PLR DET INPUT PG'!E89</f>
        <v>2.61</v>
      </c>
      <c r="F89" s="101" t="n">
        <f aca="false">'PLR DET INPUT PG'!F89</f>
        <v>2.57</v>
      </c>
      <c r="G89" s="101" t="n">
        <f aca="false">'PLR DET INPUT PG'!G89</f>
        <v>2.37</v>
      </c>
      <c r="H89" s="101" t="n">
        <f aca="false">'PLR DET INPUT PG'!H89</f>
        <v>2.4</v>
      </c>
      <c r="I89" s="101" t="n">
        <f aca="false">'PLR DET INPUT PG'!I89</f>
        <v>2.44</v>
      </c>
      <c r="J89" s="101" t="n">
        <f aca="false">'PLR DET INPUT PG'!J89</f>
        <v>2.48</v>
      </c>
      <c r="K89" s="101" t="n">
        <f aca="false">'PLR DET INPUT PG'!K89</f>
        <v>2.51</v>
      </c>
      <c r="L89" s="101" t="n">
        <f aca="false">'PLR DET INPUT PG'!L89</f>
        <v>2.52</v>
      </c>
      <c r="M89" s="101" t="n">
        <f aca="false">'PLR DET INPUT PG'!M89</f>
        <v>2.53</v>
      </c>
      <c r="N89" s="101" t="n">
        <f aca="false">'PLR DET INPUT PG'!N89</f>
        <v>2.97</v>
      </c>
      <c r="O89" s="101" t="n">
        <f aca="false">'PLR DET INPUT PG'!O89</f>
        <v>3.15</v>
      </c>
      <c r="P89" s="101" t="n">
        <f aca="false">'PLR DET INPUT PG'!P89</f>
        <v>3.25</v>
      </c>
      <c r="Q89" s="101" t="n">
        <f aca="false">'PLR DET INPUT PG'!Q89</f>
        <v>3.18</v>
      </c>
      <c r="R89" s="101" t="n">
        <f aca="false">'PLR DET INPUT PG'!R89</f>
        <v>3.07</v>
      </c>
      <c r="S89" s="101" t="n">
        <f aca="false">'PLR DET INPUT PG'!S89</f>
        <v>2.82</v>
      </c>
      <c r="T89" s="101" t="n">
        <f aca="false">'PLR DET INPUT PG'!T89</f>
        <v>2.82</v>
      </c>
      <c r="U89" s="101" t="n">
        <f aca="false">'PLR DET INPUT PG'!U89</f>
        <v>2.85</v>
      </c>
      <c r="V89" s="101" t="n">
        <f aca="false">'PLR DET INPUT PG'!V89</f>
        <v>2.89</v>
      </c>
      <c r="W89" s="101" t="n">
        <f aca="false">'PLR DET INPUT PG'!W89</f>
        <v>2.92</v>
      </c>
      <c r="X89" s="101" t="n">
        <f aca="false">'PLR DET INPUT PG'!X89</f>
        <v>2.92</v>
      </c>
      <c r="Y89" s="101" t="n">
        <f aca="false">'PLR DET INPUT PG'!Y89</f>
        <v>2.96</v>
      </c>
      <c r="Z89" s="101" t="n">
        <f aca="false">'PLR DET INPUT PG'!Z89</f>
        <v>3.36</v>
      </c>
      <c r="AA89" s="101" t="n">
        <f aca="false">'PLR DET INPUT PG'!AA89</f>
        <v>0</v>
      </c>
    </row>
    <row r="90" customFormat="false" ht="11.25" hidden="false" customHeight="true" outlineLevel="0" collapsed="false">
      <c r="A90" s="98" t="str">
        <f aca="false">'PLR DET INPUT PG'!A90</f>
        <v>Prior Day</v>
      </c>
      <c r="C90" s="101" t="n">
        <f aca="false">'PLR DET INPUT PG'!C90</f>
        <v>2.37</v>
      </c>
      <c r="D90" s="101" t="n">
        <f aca="false">'PLR DET INPUT PG'!D90</f>
        <v>2.63</v>
      </c>
      <c r="E90" s="101" t="n">
        <f aca="false">'PLR DET INPUT PG'!E90</f>
        <v>2.68</v>
      </c>
      <c r="F90" s="101" t="n">
        <f aca="false">'PLR DET INPUT PG'!F90</f>
        <v>2.64</v>
      </c>
      <c r="G90" s="101" t="n">
        <f aca="false">'PLR DET INPUT PG'!G90</f>
        <v>2.34</v>
      </c>
      <c r="H90" s="101" t="n">
        <f aca="false">'PLR DET INPUT PG'!H90</f>
        <v>2.38</v>
      </c>
      <c r="I90" s="101" t="n">
        <f aca="false">'PLR DET INPUT PG'!I90</f>
        <v>2.42</v>
      </c>
      <c r="J90" s="101" t="n">
        <f aca="false">'PLR DET INPUT PG'!J90</f>
        <v>2.46</v>
      </c>
      <c r="K90" s="101" t="n">
        <f aca="false">'PLR DET INPUT PG'!K90</f>
        <v>2.49</v>
      </c>
      <c r="L90" s="101" t="n">
        <f aca="false">'PLR DET INPUT PG'!L90</f>
        <v>2.49</v>
      </c>
      <c r="M90" s="101" t="n">
        <f aca="false">'PLR DET INPUT PG'!M90</f>
        <v>2.51</v>
      </c>
      <c r="N90" s="101" t="n">
        <f aca="false">'PLR DET INPUT PG'!N90</f>
        <v>2.94</v>
      </c>
      <c r="O90" s="101" t="n">
        <f aca="false">'PLR DET INPUT PG'!O90</f>
        <v>3.13</v>
      </c>
      <c r="P90" s="101" t="n">
        <f aca="false">'PLR DET INPUT PG'!P90</f>
        <v>3.23</v>
      </c>
      <c r="Q90" s="101" t="n">
        <f aca="false">'PLR DET INPUT PG'!Q90</f>
        <v>3.15</v>
      </c>
      <c r="R90" s="101" t="n">
        <f aca="false">'PLR DET INPUT PG'!R90</f>
        <v>3.04</v>
      </c>
      <c r="S90" s="101" t="n">
        <f aca="false">'PLR DET INPUT PG'!S90</f>
        <v>2.81</v>
      </c>
      <c r="T90" s="101" t="n">
        <f aca="false">'PLR DET INPUT PG'!T90</f>
        <v>2.8</v>
      </c>
      <c r="U90" s="101" t="n">
        <f aca="false">'PLR DET INPUT PG'!U90</f>
        <v>2.83</v>
      </c>
      <c r="V90" s="101" t="n">
        <f aca="false">'PLR DET INPUT PG'!V90</f>
        <v>2.86</v>
      </c>
      <c r="W90" s="101" t="n">
        <f aca="false">'PLR DET INPUT PG'!W90</f>
        <v>2.89</v>
      </c>
      <c r="X90" s="101" t="n">
        <f aca="false">'PLR DET INPUT PG'!X90</f>
        <v>2.89</v>
      </c>
      <c r="Y90" s="101" t="n">
        <f aca="false">'PLR DET INPUT PG'!Y90</f>
        <v>2.93</v>
      </c>
      <c r="Z90" s="101" t="n">
        <f aca="false">'PLR DET INPUT PG'!Z90</f>
        <v>3.32</v>
      </c>
      <c r="AA90" s="101" t="n">
        <f aca="false">'PLR DET INPUT PG'!AA90</f>
        <v>0</v>
      </c>
    </row>
    <row r="91" customFormat="false" ht="11.25" hidden="false" customHeight="true" outlineLevel="0" collapsed="false">
      <c r="A91" s="98" t="str">
        <f aca="false">'PLR DET INPUT PG'!A91</f>
        <v>Delta</v>
      </c>
      <c r="C91" s="102" t="n">
        <f aca="false">'PLR DET INPUT PG'!C91</f>
        <v>-0.14</v>
      </c>
      <c r="D91" s="102" t="n">
        <f aca="false">'PLR DET INPUT PG'!D91</f>
        <v>-0.0800000000000001</v>
      </c>
      <c r="E91" s="102" t="n">
        <f aca="false">'PLR DET INPUT PG'!E91</f>
        <v>-0.0700000000000003</v>
      </c>
      <c r="F91" s="102" t="n">
        <f aca="false">'PLR DET INPUT PG'!F91</f>
        <v>-0.0700000000000003</v>
      </c>
      <c r="G91" s="102" t="n">
        <f aca="false">'PLR DET INPUT PG'!G91</f>
        <v>0.0300000000000003</v>
      </c>
      <c r="H91" s="102" t="n">
        <f aca="false">'PLR DET INPUT PG'!H91</f>
        <v>0.02</v>
      </c>
      <c r="I91" s="102" t="n">
        <f aca="false">'PLR DET INPUT PG'!I91</f>
        <v>0.02</v>
      </c>
      <c r="J91" s="102" t="n">
        <f aca="false">'PLR DET INPUT PG'!J91</f>
        <v>0.02</v>
      </c>
      <c r="K91" s="102" t="n">
        <f aca="false">'PLR DET INPUT PG'!K91</f>
        <v>0.0199999999999996</v>
      </c>
      <c r="L91" s="102" t="n">
        <f aca="false">'PLR DET INPUT PG'!L91</f>
        <v>0.0299999999999998</v>
      </c>
      <c r="M91" s="102" t="n">
        <f aca="false">'PLR DET INPUT PG'!M91</f>
        <v>0.02</v>
      </c>
      <c r="N91" s="102" t="n">
        <f aca="false">'PLR DET INPUT PG'!N91</f>
        <v>0.0300000000000003</v>
      </c>
      <c r="O91" s="102" t="n">
        <f aca="false">'PLR DET INPUT PG'!O91</f>
        <v>0.02</v>
      </c>
      <c r="P91" s="102" t="n">
        <f aca="false">'PLR DET INPUT PG'!P91</f>
        <v>0.02</v>
      </c>
      <c r="Q91" s="102" t="n">
        <f aca="false">'PLR DET INPUT PG'!Q91</f>
        <v>0.0300000000000003</v>
      </c>
      <c r="R91" s="102" t="n">
        <f aca="false">'PLR DET INPUT PG'!R91</f>
        <v>0.0299999999999998</v>
      </c>
      <c r="S91" s="102" t="n">
        <f aca="false">'PLR DET INPUT PG'!S91</f>
        <v>0.00999999999999979</v>
      </c>
      <c r="T91" s="102" t="n">
        <f aca="false">'PLR DET INPUT PG'!T91</f>
        <v>0.02</v>
      </c>
      <c r="U91" s="102" t="n">
        <f aca="false">'PLR DET INPUT PG'!U91</f>
        <v>0.02</v>
      </c>
      <c r="V91" s="102" t="n">
        <f aca="false">'PLR DET INPUT PG'!V91</f>
        <v>0.0300000000000003</v>
      </c>
      <c r="W91" s="102" t="n">
        <f aca="false">'PLR DET INPUT PG'!W91</f>
        <v>0.0299999999999998</v>
      </c>
      <c r="X91" s="102" t="n">
        <f aca="false">'PLR DET INPUT PG'!X91</f>
        <v>0.0299999999999998</v>
      </c>
      <c r="Y91" s="102" t="n">
        <f aca="false">'PLR DET INPUT PG'!Y91</f>
        <v>0.0299999999999998</v>
      </c>
      <c r="Z91" s="102" t="n">
        <f aca="false">'PLR DET INPUT PG'!Z91</f>
        <v>0.04</v>
      </c>
      <c r="AA91" s="101" t="n">
        <f aca="false">'PLR DET INPUT PG'!AA91</f>
        <v>0</v>
      </c>
    </row>
    <row r="93" customFormat="false" ht="12" hidden="false" customHeight="true" outlineLevel="0" collapsed="false">
      <c r="A93" s="97" t="str">
        <f aca="false">'PLR DET INPUT PG'!A93</f>
        <v>Average Deal Prices</v>
      </c>
    </row>
    <row r="94" customFormat="false" ht="11.25" hidden="false" customHeight="true" outlineLevel="0" collapsed="false">
      <c r="A94" s="98" t="str">
        <f aca="false">'PLR DET INPUT PG'!A94</f>
        <v>BUY</v>
      </c>
      <c r="C94" s="101" t="n">
        <f aca="false">'PLR DET INPUT PG'!C94</f>
        <v>4.0142</v>
      </c>
      <c r="D94" s="101" t="n">
        <f aca="false">'PLR DET INPUT PG'!D94</f>
        <v>4.0142</v>
      </c>
      <c r="E94" s="101" t="n">
        <f aca="false">'PLR DET INPUT PG'!E94</f>
        <v>4.2462</v>
      </c>
      <c r="F94" s="101" t="n">
        <f aca="false">'PLR DET INPUT PG'!F94</f>
        <v>4.2462</v>
      </c>
      <c r="G94" s="101" t="n">
        <f aca="false">'PLR DET INPUT PG'!G94</f>
        <v>3.6988</v>
      </c>
      <c r="H94" s="101" t="n">
        <f aca="false">'PLR DET INPUT PG'!H94</f>
        <v>3.6988</v>
      </c>
      <c r="I94" s="101" t="n">
        <f aca="false">'PLR DET INPUT PG'!I94</f>
        <v>3.6988</v>
      </c>
      <c r="J94" s="101" t="n">
        <f aca="false">'PLR DET INPUT PG'!J94</f>
        <v>3.6988</v>
      </c>
      <c r="K94" s="101" t="n">
        <f aca="false">'PLR DET INPUT PG'!K94</f>
        <v>3.6988</v>
      </c>
      <c r="L94" s="101" t="n">
        <f aca="false">'PLR DET INPUT PG'!L94</f>
        <v>3.6988</v>
      </c>
      <c r="M94" s="101" t="n">
        <f aca="false">'PLR DET INPUT PG'!M94</f>
        <v>3.6988</v>
      </c>
      <c r="N94" s="101" t="n">
        <f aca="false">'PLR DET INPUT PG'!N94</f>
        <v>4.58</v>
      </c>
      <c r="O94" s="101" t="n">
        <f aca="false">'PLR DET INPUT PG'!O94</f>
        <v>4.58</v>
      </c>
      <c r="P94" s="101" t="n">
        <f aca="false">'PLR DET INPUT PG'!P94</f>
        <v>4.58</v>
      </c>
      <c r="Q94" s="101" t="n">
        <f aca="false">'PLR DET INPUT PG'!Q94</f>
        <v>4.58</v>
      </c>
      <c r="R94" s="101" t="n">
        <f aca="false">'PLR DET INPUT PG'!R94</f>
        <v>4.58</v>
      </c>
      <c r="S94" s="101" t="n">
        <f aca="false">'PLR DET INPUT PG'!S94</f>
        <v>0</v>
      </c>
      <c r="T94" s="101" t="n">
        <f aca="false">'PLR DET INPUT PG'!T94</f>
        <v>0</v>
      </c>
      <c r="U94" s="101" t="n">
        <f aca="false">'PLR DET INPUT PG'!U94</f>
        <v>0</v>
      </c>
      <c r="V94" s="101" t="n">
        <f aca="false">'PLR DET INPUT PG'!V94</f>
        <v>0</v>
      </c>
      <c r="W94" s="101" t="n">
        <f aca="false">'PLR DET INPUT PG'!W94</f>
        <v>0</v>
      </c>
      <c r="X94" s="101" t="n">
        <f aca="false">'PLR DET INPUT PG'!X94</f>
        <v>0</v>
      </c>
      <c r="Y94" s="101" t="n">
        <f aca="false">'PLR DET INPUT PG'!Y94</f>
        <v>0</v>
      </c>
      <c r="Z94" s="101" t="n">
        <f aca="false">'PLR DET INPUT PG'!Z94</f>
        <v>0</v>
      </c>
      <c r="AA94" s="101" t="n">
        <f aca="false">'PLR DET INPUT PG'!AA94</f>
        <v>0</v>
      </c>
    </row>
    <row r="95" customFormat="false" ht="11.25" hidden="false" customHeight="true" outlineLevel="0" collapsed="false">
      <c r="A95" s="98" t="str">
        <f aca="false">'PLR DET INPUT PG'!A95</f>
        <v>SELL</v>
      </c>
      <c r="C95" s="101" t="n">
        <f aca="false">'PLR DET INPUT PG'!C95</f>
        <v>0</v>
      </c>
      <c r="D95" s="101" t="n">
        <f aca="false">'PLR DET INPUT PG'!D95</f>
        <v>0</v>
      </c>
      <c r="E95" s="101" t="n">
        <f aca="false">'PLR DET INPUT PG'!E95</f>
        <v>0</v>
      </c>
      <c r="F95" s="101" t="n">
        <f aca="false">'PLR DET INPUT PG'!F95</f>
        <v>0</v>
      </c>
      <c r="G95" s="101" t="n">
        <f aca="false">'PLR DET INPUT PG'!G95</f>
        <v>0</v>
      </c>
      <c r="H95" s="101" t="n">
        <f aca="false">'PLR DET INPUT PG'!H95</f>
        <v>0</v>
      </c>
      <c r="I95" s="101" t="n">
        <f aca="false">'PLR DET INPUT PG'!I95</f>
        <v>0</v>
      </c>
      <c r="J95" s="101" t="n">
        <f aca="false">'PLR DET INPUT PG'!J95</f>
        <v>0</v>
      </c>
      <c r="K95" s="101" t="n">
        <f aca="false">'PLR DET INPUT PG'!K95</f>
        <v>0</v>
      </c>
      <c r="L95" s="101" t="n">
        <f aca="false">'PLR DET INPUT PG'!L95</f>
        <v>0</v>
      </c>
      <c r="M95" s="101" t="n">
        <f aca="false">'PLR DET INPUT PG'!M95</f>
        <v>0</v>
      </c>
      <c r="N95" s="101" t="n">
        <f aca="false">'PLR DET INPUT PG'!N95</f>
        <v>0</v>
      </c>
      <c r="O95" s="101" t="n">
        <f aca="false">'PLR DET INPUT PG'!O95</f>
        <v>0</v>
      </c>
      <c r="P95" s="101" t="n">
        <f aca="false">'PLR DET INPUT PG'!P95</f>
        <v>0</v>
      </c>
      <c r="Q95" s="101" t="n">
        <f aca="false">'PLR DET INPUT PG'!Q95</f>
        <v>0</v>
      </c>
      <c r="R95" s="101" t="n">
        <f aca="false">'PLR DET INPUT PG'!R95</f>
        <v>0</v>
      </c>
      <c r="S95" s="101" t="n">
        <f aca="false">'PLR DET INPUT PG'!S95</f>
        <v>0</v>
      </c>
      <c r="T95" s="101" t="n">
        <f aca="false">'PLR DET INPUT PG'!T95</f>
        <v>0</v>
      </c>
      <c r="U95" s="101" t="n">
        <f aca="false">'PLR DET INPUT PG'!U95</f>
        <v>0</v>
      </c>
      <c r="V95" s="101" t="n">
        <f aca="false">'PLR DET INPUT PG'!V95</f>
        <v>0</v>
      </c>
      <c r="W95" s="101" t="n">
        <f aca="false">'PLR DET INPUT PG'!W95</f>
        <v>0</v>
      </c>
      <c r="X95" s="101" t="n">
        <f aca="false">'PLR DET INPUT PG'!X95</f>
        <v>0</v>
      </c>
      <c r="Y95" s="101" t="n">
        <f aca="false">'PLR DET INPUT PG'!Y95</f>
        <v>0</v>
      </c>
      <c r="Z95" s="101" t="n">
        <f aca="false">'PLR DET INPUT PG'!Z95</f>
        <v>0</v>
      </c>
      <c r="AA95" s="101" t="n">
        <f aca="false">'PLR DET INPUT PG'!AA95</f>
        <v>0</v>
      </c>
    </row>
    <row r="97" customFormat="false" ht="12" hidden="false" customHeight="true" outlineLevel="0" collapsed="false">
      <c r="A97" s="97" t="str">
        <f aca="false">'PLR DET INPUT PG'!A97</f>
        <v>Mark-To-Market</v>
      </c>
    </row>
    <row r="98" customFormat="false" ht="11.25" hidden="false" customHeight="true" outlineLevel="0" collapsed="false">
      <c r="A98" s="98" t="str">
        <f aca="false">'PLR DET INPUT PG'!A98</f>
        <v>Today's MTM</v>
      </c>
      <c r="C98" s="99" t="n">
        <f aca="false">'PLR DET INPUT PG'!C98</f>
        <v>-1494463</v>
      </c>
      <c r="D98" s="99" t="n">
        <f aca="false">'PLR DET INPUT PG'!D98</f>
        <v>-1194293</v>
      </c>
      <c r="E98" s="99" t="n">
        <f aca="false">'PLR DET INPUT PG'!E98</f>
        <v>-764187</v>
      </c>
      <c r="F98" s="99" t="n">
        <f aca="false">'PLR DET INPUT PG'!F98</f>
        <v>-702776</v>
      </c>
      <c r="G98" s="99" t="n">
        <f aca="false">'PLR DET INPUT PG'!G98</f>
        <v>-1016464</v>
      </c>
      <c r="H98" s="99" t="n">
        <f aca="false">'PLR DET INPUT PG'!H98</f>
        <v>-1313158</v>
      </c>
      <c r="I98" s="99" t="n">
        <f aca="false">'PLR DET INPUT PG'!I98</f>
        <v>-1232370</v>
      </c>
      <c r="J98" s="99" t="n">
        <f aca="false">'PLR DET INPUT PG'!J98</f>
        <v>-1722238</v>
      </c>
      <c r="K98" s="99" t="n">
        <f aca="false">'PLR DET INPUT PG'!K98</f>
        <v>-1672568</v>
      </c>
      <c r="L98" s="99" t="n">
        <f aca="false">'PLR DET INPUT PG'!L98</f>
        <v>-1600127</v>
      </c>
      <c r="M98" s="99" t="n">
        <f aca="false">'PLR DET INPUT PG'!M98</f>
        <v>-1634398</v>
      </c>
      <c r="N98" s="99" t="n">
        <f aca="false">'PLR DET INPUT PG'!N98</f>
        <v>-1143007</v>
      </c>
      <c r="O98" s="99" t="n">
        <f aca="false">'PLR DET INPUT PG'!O98</f>
        <v>-1041910</v>
      </c>
      <c r="P98" s="99" t="n">
        <f aca="false">'PLR DET INPUT PG'!P98</f>
        <v>-963221</v>
      </c>
      <c r="Q98" s="99" t="n">
        <f aca="false">'PLR DET INPUT PG'!Q98</f>
        <v>-914353</v>
      </c>
      <c r="R98" s="99" t="n">
        <f aca="false">'PLR DET INPUT PG'!R98</f>
        <v>-1090749</v>
      </c>
      <c r="S98" s="99" t="n">
        <f aca="false">'PLR DET INPUT PG'!S98</f>
        <v>25872</v>
      </c>
      <c r="T98" s="99" t="n">
        <f aca="false">'PLR DET INPUT PG'!T98</f>
        <v>26626</v>
      </c>
      <c r="U98" s="99" t="n">
        <f aca="false">'PLR DET INPUT PG'!U98</f>
        <v>29933</v>
      </c>
      <c r="V98" s="99" t="n">
        <f aca="false">'PLR DET INPUT PG'!V98</f>
        <v>36650</v>
      </c>
      <c r="W98" s="99" t="n">
        <f aca="false">'PLR DET INPUT PG'!W98</f>
        <v>40892</v>
      </c>
      <c r="X98" s="99" t="n">
        <f aca="false">'PLR DET INPUT PG'!X98</f>
        <v>39419</v>
      </c>
      <c r="Y98" s="99" t="n">
        <f aca="false">'PLR DET INPUT PG'!Y98</f>
        <v>46372</v>
      </c>
      <c r="Z98" s="99" t="n">
        <f aca="false">'PLR DET INPUT PG'!Z98</f>
        <v>0</v>
      </c>
      <c r="AA98" s="99" t="n">
        <f aca="false">'PLR DET INPUT PG'!AA98</f>
        <v>-19254518</v>
      </c>
    </row>
    <row r="99" customFormat="false" ht="11.25" hidden="false" customHeight="true" outlineLevel="0" collapsed="false">
      <c r="A99" s="98" t="str">
        <f aca="false">'PLR DET INPUT PG'!A99</f>
        <v>Interbook MTM</v>
      </c>
      <c r="C99" s="99" t="n">
        <f aca="false">'PLR DET INPUT PG'!C99</f>
        <v>0</v>
      </c>
      <c r="D99" s="99" t="n">
        <f aca="false">'PLR DET INPUT PG'!D99</f>
        <v>0</v>
      </c>
      <c r="E99" s="99" t="n">
        <f aca="false">'PLR DET INPUT PG'!E99</f>
        <v>0</v>
      </c>
      <c r="F99" s="99" t="n">
        <f aca="false">'PLR DET INPUT PG'!F99</f>
        <v>0</v>
      </c>
      <c r="G99" s="99" t="n">
        <f aca="false">'PLR DET INPUT PG'!G99</f>
        <v>0</v>
      </c>
      <c r="H99" s="99" t="n">
        <f aca="false">'PLR DET INPUT PG'!H99</f>
        <v>0</v>
      </c>
      <c r="I99" s="99" t="n">
        <f aca="false">'PLR DET INPUT PG'!I99</f>
        <v>0</v>
      </c>
      <c r="J99" s="99" t="n">
        <f aca="false">'PLR DET INPUT PG'!J99</f>
        <v>0</v>
      </c>
      <c r="K99" s="99" t="n">
        <f aca="false">'PLR DET INPUT PG'!K99</f>
        <v>0</v>
      </c>
      <c r="L99" s="99" t="n">
        <f aca="false">'PLR DET INPUT PG'!L99</f>
        <v>0</v>
      </c>
      <c r="M99" s="99" t="n">
        <f aca="false">'PLR DET INPUT PG'!M99</f>
        <v>0</v>
      </c>
      <c r="N99" s="99" t="n">
        <f aca="false">'PLR DET INPUT PG'!N99</f>
        <v>0</v>
      </c>
      <c r="O99" s="99" t="n">
        <f aca="false">'PLR DET INPUT PG'!O99</f>
        <v>0</v>
      </c>
      <c r="P99" s="99" t="n">
        <f aca="false">'PLR DET INPUT PG'!P99</f>
        <v>0</v>
      </c>
      <c r="Q99" s="99" t="n">
        <f aca="false">'PLR DET INPUT PG'!Q99</f>
        <v>0</v>
      </c>
      <c r="R99" s="99" t="n">
        <f aca="false">'PLR DET INPUT PG'!R99</f>
        <v>0</v>
      </c>
      <c r="S99" s="99" t="n">
        <f aca="false">'PLR DET INPUT PG'!S99</f>
        <v>0</v>
      </c>
      <c r="T99" s="99" t="n">
        <f aca="false">'PLR DET INPUT PG'!T99</f>
        <v>0</v>
      </c>
      <c r="U99" s="99" t="n">
        <f aca="false">'PLR DET INPUT PG'!U99</f>
        <v>0</v>
      </c>
      <c r="V99" s="99" t="n">
        <f aca="false">'PLR DET INPUT PG'!V99</f>
        <v>0</v>
      </c>
      <c r="W99" s="99" t="n">
        <f aca="false">'PLR DET INPUT PG'!W99</f>
        <v>0</v>
      </c>
      <c r="X99" s="99" t="n">
        <f aca="false">'PLR DET INPUT PG'!X99</f>
        <v>0</v>
      </c>
      <c r="Y99" s="99" t="n">
        <f aca="false">'PLR DET INPUT PG'!Y99</f>
        <v>0</v>
      </c>
      <c r="Z99" s="99" t="n">
        <f aca="false">'PLR DET INPUT PG'!Z99</f>
        <v>0</v>
      </c>
      <c r="AA99" s="99" t="n">
        <f aca="false">'PLR DET INPUT PG'!AA99</f>
        <v>0</v>
      </c>
    </row>
    <row r="100" customFormat="false" ht="11.25" hidden="false" customHeight="true" outlineLevel="0" collapsed="false">
      <c r="A100" s="104" t="str">
        <f aca="false">'PLR DET INPUT PG'!A100</f>
        <v>Total MTM</v>
      </c>
      <c r="B100" s="105"/>
      <c r="C100" s="106" t="n">
        <f aca="false">'PLR DET INPUT PG'!C100</f>
        <v>-1494463</v>
      </c>
      <c r="D100" s="106" t="n">
        <f aca="false">'PLR DET INPUT PG'!D100</f>
        <v>-1194293</v>
      </c>
      <c r="E100" s="106" t="n">
        <f aca="false">'PLR DET INPUT PG'!E100</f>
        <v>-764187</v>
      </c>
      <c r="F100" s="106" t="n">
        <f aca="false">'PLR DET INPUT PG'!F100</f>
        <v>-702776</v>
      </c>
      <c r="G100" s="106" t="n">
        <f aca="false">'PLR DET INPUT PG'!G100</f>
        <v>-1016464</v>
      </c>
      <c r="H100" s="106" t="n">
        <f aca="false">'PLR DET INPUT PG'!H100</f>
        <v>-1313158</v>
      </c>
      <c r="I100" s="106" t="n">
        <f aca="false">'PLR DET INPUT PG'!I100</f>
        <v>-1232370</v>
      </c>
      <c r="J100" s="106" t="n">
        <f aca="false">'PLR DET INPUT PG'!J100</f>
        <v>-1722238</v>
      </c>
      <c r="K100" s="106" t="n">
        <f aca="false">'PLR DET INPUT PG'!K100</f>
        <v>-1672568</v>
      </c>
      <c r="L100" s="106" t="n">
        <f aca="false">'PLR DET INPUT PG'!L100</f>
        <v>-1600127</v>
      </c>
      <c r="M100" s="106" t="n">
        <f aca="false">'PLR DET INPUT PG'!M100</f>
        <v>-1634398</v>
      </c>
      <c r="N100" s="106" t="n">
        <f aca="false">'PLR DET INPUT PG'!N100</f>
        <v>-1143007</v>
      </c>
      <c r="O100" s="106" t="n">
        <f aca="false">'PLR DET INPUT PG'!O100</f>
        <v>-1041910</v>
      </c>
      <c r="P100" s="106" t="n">
        <f aca="false">'PLR DET INPUT PG'!P100</f>
        <v>-963221</v>
      </c>
      <c r="Q100" s="106" t="n">
        <f aca="false">'PLR DET INPUT PG'!Q100</f>
        <v>-914353</v>
      </c>
      <c r="R100" s="106" t="n">
        <f aca="false">'PLR DET INPUT PG'!R100</f>
        <v>-1090749</v>
      </c>
      <c r="S100" s="106" t="n">
        <f aca="false">'PLR DET INPUT PG'!S100</f>
        <v>25872</v>
      </c>
      <c r="T100" s="106" t="n">
        <f aca="false">'PLR DET INPUT PG'!T100</f>
        <v>26626</v>
      </c>
      <c r="U100" s="106" t="n">
        <f aca="false">'PLR DET INPUT PG'!U100</f>
        <v>29933</v>
      </c>
      <c r="V100" s="106" t="n">
        <f aca="false">'PLR DET INPUT PG'!V100</f>
        <v>36650</v>
      </c>
      <c r="W100" s="106" t="n">
        <f aca="false">'PLR DET INPUT PG'!W100</f>
        <v>40892</v>
      </c>
      <c r="X100" s="106" t="n">
        <f aca="false">'PLR DET INPUT PG'!X100</f>
        <v>39419</v>
      </c>
      <c r="Y100" s="106" t="n">
        <f aca="false">'PLR DET INPUT PG'!Y100</f>
        <v>46372</v>
      </c>
      <c r="Z100" s="106" t="n">
        <f aca="false">'PLR DET INPUT PG'!Z100</f>
        <v>0</v>
      </c>
      <c r="AA100" s="107" t="n">
        <f aca="false">'PLR DET INPUT PG'!AA100</f>
        <v>-19254518</v>
      </c>
    </row>
    <row r="101" customFormat="false" ht="11.25" hidden="false" customHeight="true" outlineLevel="0" collapsed="false">
      <c r="A101" s="98" t="str">
        <f aca="false">'PLR DET INPUT PG'!A101</f>
        <v>Prior Day MTM</v>
      </c>
      <c r="C101" s="99" t="n">
        <f aca="false">'PLR DET INPUT PG'!C101</f>
        <v>-1364202</v>
      </c>
      <c r="D101" s="99" t="n">
        <f aca="false">'PLR DET INPUT PG'!D101</f>
        <v>-1120000</v>
      </c>
      <c r="E101" s="99" t="n">
        <f aca="false">'PLR DET INPUT PG'!E101</f>
        <v>-725121</v>
      </c>
      <c r="F101" s="99" t="n">
        <f aca="false">'PLR DET INPUT PG'!F101</f>
        <v>-681172</v>
      </c>
      <c r="G101" s="99" t="n">
        <f aca="false">'PLR DET INPUT PG'!G101</f>
        <v>-1029769</v>
      </c>
      <c r="H101" s="99" t="n">
        <f aca="false">'PLR DET INPUT PG'!H101</f>
        <v>-1331454</v>
      </c>
      <c r="I101" s="99" t="n">
        <f aca="false">'PLR DET INPUT PG'!I101</f>
        <v>-1250038</v>
      </c>
      <c r="J101" s="99" t="n">
        <f aca="false">'PLR DET INPUT PG'!J101</f>
        <v>-1752626</v>
      </c>
      <c r="K101" s="99" t="n">
        <f aca="false">'PLR DET INPUT PG'!K101</f>
        <v>-1702888</v>
      </c>
      <c r="L101" s="99" t="n">
        <f aca="false">'PLR DET INPUT PG'!L101</f>
        <v>-1644098</v>
      </c>
      <c r="M101" s="99" t="n">
        <f aca="false">'PLR DET INPUT PG'!M101</f>
        <v>-1664576</v>
      </c>
      <c r="N101" s="99" t="n">
        <f aca="false">'PLR DET INPUT PG'!N101</f>
        <v>-1164859</v>
      </c>
      <c r="O101" s="99" t="n">
        <f aca="false">'PLR DET INPUT PG'!O101</f>
        <v>-1056897</v>
      </c>
      <c r="P101" s="99" t="n">
        <f aca="false">'PLR DET INPUT PG'!P101</f>
        <v>-978159</v>
      </c>
      <c r="Q101" s="99" t="n">
        <f aca="false">'PLR DET INPUT PG'!Q101</f>
        <v>-934550</v>
      </c>
      <c r="R101" s="99" t="n">
        <f aca="false">'PLR DET INPUT PG'!R101</f>
        <v>-1113022</v>
      </c>
      <c r="S101" s="99" t="n">
        <f aca="false">'PLR DET INPUT PG'!S101</f>
        <v>24432</v>
      </c>
      <c r="T101" s="99" t="n">
        <f aca="false">'PLR DET INPUT PG'!T101</f>
        <v>23666</v>
      </c>
      <c r="U101" s="99" t="n">
        <f aca="false">'PLR DET INPUT PG'!U101</f>
        <v>27080</v>
      </c>
      <c r="V101" s="99" t="n">
        <f aca="false">'PLR DET INPUT PG'!V101</f>
        <v>32249</v>
      </c>
      <c r="W101" s="99" t="n">
        <f aca="false">'PLR DET INPUT PG'!W101</f>
        <v>36507</v>
      </c>
      <c r="X101" s="99" t="n">
        <f aca="false">'PLR DET INPUT PG'!X101</f>
        <v>35192</v>
      </c>
      <c r="Y101" s="99" t="n">
        <f aca="false">'PLR DET INPUT PG'!Y101</f>
        <v>42020</v>
      </c>
      <c r="Z101" s="99" t="n">
        <f aca="false">'PLR DET INPUT PG'!Z101</f>
        <v>0</v>
      </c>
      <c r="AA101" s="99" t="n">
        <f aca="false">'PLR DET INPUT PG'!AA101</f>
        <v>-19292285</v>
      </c>
    </row>
    <row r="102" customFormat="false" ht="11.25" hidden="false" customHeight="true" outlineLevel="0" collapsed="false">
      <c r="A102" s="98" t="str">
        <f aca="false">'PLR DET INPUT PG'!A102</f>
        <v>Delta</v>
      </c>
      <c r="C102" s="100" t="n">
        <f aca="false">C100-C101</f>
        <v>-130261</v>
      </c>
      <c r="D102" s="100" t="n">
        <f aca="false">D100-D101</f>
        <v>-74293</v>
      </c>
      <c r="E102" s="100" t="n">
        <f aca="false">E100-E101</f>
        <v>-39066</v>
      </c>
      <c r="F102" s="100" t="n">
        <f aca="false">F100-F101</f>
        <v>-21604</v>
      </c>
      <c r="G102" s="100" t="n">
        <f aca="false">G100-G101</f>
        <v>13305</v>
      </c>
      <c r="H102" s="100" t="n">
        <f aca="false">H100-H101</f>
        <v>18296</v>
      </c>
      <c r="I102" s="100" t="n">
        <f aca="false">I100-I101</f>
        <v>17668</v>
      </c>
      <c r="J102" s="100" t="n">
        <f aca="false">J100-J101</f>
        <v>30388</v>
      </c>
      <c r="K102" s="100" t="n">
        <f aca="false">K100-K101</f>
        <v>30320</v>
      </c>
      <c r="L102" s="100" t="n">
        <f aca="false">L100-L101</f>
        <v>43971</v>
      </c>
      <c r="M102" s="100" t="n">
        <f aca="false">M100-M101</f>
        <v>30178</v>
      </c>
      <c r="N102" s="100" t="n">
        <f aca="false">N100-N101</f>
        <v>21852</v>
      </c>
      <c r="O102" s="100" t="n">
        <f aca="false">O100-O101</f>
        <v>14987</v>
      </c>
      <c r="P102" s="100" t="n">
        <f aca="false">P100-P101</f>
        <v>14938</v>
      </c>
      <c r="Q102" s="100" t="n">
        <f aca="false">Q100-Q101</f>
        <v>20197</v>
      </c>
      <c r="R102" s="100" t="n">
        <f aca="false">R100-R101</f>
        <v>22273</v>
      </c>
      <c r="S102" s="100" t="n">
        <f aca="false">S100-S101</f>
        <v>1440</v>
      </c>
      <c r="T102" s="100" t="n">
        <f aca="false">T100-T101</f>
        <v>2960</v>
      </c>
      <c r="U102" s="100" t="n">
        <f aca="false">U100-U101</f>
        <v>2853</v>
      </c>
      <c r="V102" s="100" t="n">
        <f aca="false">V100-V101</f>
        <v>4401</v>
      </c>
      <c r="W102" s="100" t="n">
        <f aca="false">W100-W101</f>
        <v>4385</v>
      </c>
      <c r="X102" s="100" t="n">
        <f aca="false">X100-X101</f>
        <v>4227</v>
      </c>
      <c r="Y102" s="100" t="n">
        <f aca="false">Y100-Y101</f>
        <v>4352</v>
      </c>
      <c r="Z102" s="100" t="n">
        <f aca="false">Z100-Z101</f>
        <v>0</v>
      </c>
      <c r="AA102" s="100" t="n">
        <f aca="false">AA100-AA101</f>
        <v>37767</v>
      </c>
    </row>
    <row r="104" customFormat="false" ht="12" hidden="false" customHeight="true" outlineLevel="0" collapsed="false">
      <c r="A104" s="94" t="str">
        <f aca="false">'PLR DET INPUT PG'!A104</f>
        <v>SUMAS</v>
      </c>
    </row>
    <row r="106" customFormat="false" ht="12" hidden="false" customHeight="true" outlineLevel="0" collapsed="false">
      <c r="A106" s="95" t="str">
        <f aca="false">'PLR DET INPUT PG'!A106</f>
        <v>Physical Transactions</v>
      </c>
      <c r="C106" s="96" t="str">
        <f aca="false">'PLR DET INPUT PG'!C106</f>
        <v>Dec-01</v>
      </c>
      <c r="D106" s="96" t="str">
        <f aca="false">'PLR DET INPUT PG'!D106</f>
        <v>Jan-02</v>
      </c>
      <c r="E106" s="96" t="str">
        <f aca="false">'PLR DET INPUT PG'!E106</f>
        <v>Feb-02</v>
      </c>
      <c r="F106" s="96" t="str">
        <f aca="false">'PLR DET INPUT PG'!F106</f>
        <v>Mar-02</v>
      </c>
      <c r="G106" s="96" t="str">
        <f aca="false">'PLR DET INPUT PG'!G106</f>
        <v>Apr-02</v>
      </c>
      <c r="H106" s="96" t="str">
        <f aca="false">'PLR DET INPUT PG'!H106</f>
        <v>May-02</v>
      </c>
      <c r="I106" s="96" t="str">
        <f aca="false">'PLR DET INPUT PG'!I106</f>
        <v>Jun-02</v>
      </c>
      <c r="J106" s="96" t="str">
        <f aca="false">'PLR DET INPUT PG'!J106</f>
        <v>Jul-02</v>
      </c>
      <c r="K106" s="96" t="str">
        <f aca="false">'PLR DET INPUT PG'!K106</f>
        <v>Aug-02</v>
      </c>
      <c r="L106" s="96" t="str">
        <f aca="false">'PLR DET INPUT PG'!L106</f>
        <v>Sep-02</v>
      </c>
      <c r="M106" s="96" t="str">
        <f aca="false">'PLR DET INPUT PG'!M106</f>
        <v>Oct-02</v>
      </c>
      <c r="N106" s="96" t="str">
        <f aca="false">'PLR DET INPUT PG'!N106</f>
        <v>Nov-02</v>
      </c>
      <c r="O106" s="96" t="str">
        <f aca="false">'PLR DET INPUT PG'!O106</f>
        <v>Dec-02</v>
      </c>
      <c r="P106" s="96" t="str">
        <f aca="false">'PLR DET INPUT PG'!P106</f>
        <v>Jan-03</v>
      </c>
      <c r="Q106" s="96" t="str">
        <f aca="false">'PLR DET INPUT PG'!Q106</f>
        <v>Feb-03</v>
      </c>
      <c r="R106" s="96" t="str">
        <f aca="false">'PLR DET INPUT PG'!R106</f>
        <v>Mar-03</v>
      </c>
      <c r="S106" s="96" t="str">
        <f aca="false">'PLR DET INPUT PG'!S106</f>
        <v>Apr-03</v>
      </c>
      <c r="T106" s="96" t="str">
        <f aca="false">'PLR DET INPUT PG'!T106</f>
        <v>May-03</v>
      </c>
      <c r="U106" s="96" t="str">
        <f aca="false">'PLR DET INPUT PG'!U106</f>
        <v>Jun-03</v>
      </c>
      <c r="V106" s="96" t="str">
        <f aca="false">'PLR DET INPUT PG'!V106</f>
        <v>Jul-03</v>
      </c>
      <c r="W106" s="96" t="str">
        <f aca="false">'PLR DET INPUT PG'!W106</f>
        <v>Aug-03</v>
      </c>
      <c r="X106" s="96" t="str">
        <f aca="false">'PLR DET INPUT PG'!X106</f>
        <v>Sep-03</v>
      </c>
      <c r="Y106" s="96" t="str">
        <f aca="false">'PLR DET INPUT PG'!Y106</f>
        <v>Oct-03</v>
      </c>
      <c r="Z106" s="96" t="str">
        <f aca="false">'PLR DET INPUT PG'!Z106</f>
        <v>Nov-03</v>
      </c>
      <c r="AA106" s="96" t="str">
        <f aca="false">'PLR DET INPUT PG'!AA106</f>
        <v>TOTAL</v>
      </c>
    </row>
    <row r="107" customFormat="false" ht="11.25" hidden="false" customHeight="true" outlineLevel="0" collapsed="false">
      <c r="A107" s="98" t="str">
        <f aca="false">'PLR DET INPUT PG'!A107</f>
        <v>Physical</v>
      </c>
      <c r="C107" s="99" t="n">
        <f aca="false">'PLR DET INPUT PG'!C107</f>
        <v>55000</v>
      </c>
      <c r="D107" s="99" t="n">
        <f aca="false">'PLR DET INPUT PG'!D107</f>
        <v>55000</v>
      </c>
      <c r="E107" s="99" t="n">
        <f aca="false">'PLR DET INPUT PG'!E107</f>
        <v>55000</v>
      </c>
      <c r="F107" s="99" t="n">
        <f aca="false">'PLR DET INPUT PG'!F107</f>
        <v>45000</v>
      </c>
      <c r="G107" s="99" t="n">
        <f aca="false">'PLR DET INPUT PG'!G107</f>
        <v>10000</v>
      </c>
      <c r="H107" s="99" t="n">
        <f aca="false">'PLR DET INPUT PG'!H107</f>
        <v>10000</v>
      </c>
      <c r="I107" s="99" t="n">
        <f aca="false">'PLR DET INPUT PG'!I107</f>
        <v>15000</v>
      </c>
      <c r="J107" s="99" t="n">
        <f aca="false">'PLR DET INPUT PG'!J107</f>
        <v>25000</v>
      </c>
      <c r="K107" s="99" t="n">
        <f aca="false">'PLR DET INPUT PG'!K107</f>
        <v>30000</v>
      </c>
      <c r="L107" s="99" t="n">
        <f aca="false">'PLR DET INPUT PG'!L107</f>
        <v>30000</v>
      </c>
      <c r="M107" s="99" t="n">
        <f aca="false">'PLR DET INPUT PG'!M107</f>
        <v>30000</v>
      </c>
      <c r="N107" s="99" t="n">
        <f aca="false">'PLR DET INPUT PG'!N107</f>
        <v>15000</v>
      </c>
      <c r="O107" s="99" t="n">
        <f aca="false">'PLR DET INPUT PG'!O107</f>
        <v>15000</v>
      </c>
      <c r="P107" s="99" t="n">
        <f aca="false">'PLR DET INPUT PG'!P107</f>
        <v>15000</v>
      </c>
      <c r="Q107" s="99" t="n">
        <f aca="false">'PLR DET INPUT PG'!Q107</f>
        <v>15000</v>
      </c>
      <c r="R107" s="99" t="n">
        <f aca="false">'PLR DET INPUT PG'!R107</f>
        <v>15000</v>
      </c>
      <c r="S107" s="99" t="n">
        <f aca="false">'PLR DET INPUT PG'!S107</f>
        <v>0</v>
      </c>
      <c r="T107" s="99" t="n">
        <f aca="false">'PLR DET INPUT PG'!T107</f>
        <v>0</v>
      </c>
      <c r="U107" s="99" t="n">
        <f aca="false">'PLR DET INPUT PG'!U107</f>
        <v>0</v>
      </c>
      <c r="V107" s="99" t="n">
        <f aca="false">'PLR DET INPUT PG'!V107</f>
        <v>0</v>
      </c>
      <c r="W107" s="99" t="n">
        <f aca="false">'PLR DET INPUT PG'!W107</f>
        <v>0</v>
      </c>
      <c r="X107" s="99" t="n">
        <f aca="false">'PLR DET INPUT PG'!X107</f>
        <v>0</v>
      </c>
      <c r="Y107" s="99" t="n">
        <f aca="false">'PLR DET INPUT PG'!Y107</f>
        <v>0</v>
      </c>
      <c r="Z107" s="99" t="n">
        <f aca="false">'PLR DET INPUT PG'!Z107</f>
        <v>0</v>
      </c>
      <c r="AA107" s="99" t="n">
        <f aca="false">'PLR DET INPUT PG'!AA107</f>
        <v>435000</v>
      </c>
    </row>
    <row r="108" customFormat="false" ht="11.25" hidden="false" customHeight="true" outlineLevel="0" collapsed="false">
      <c r="A108" s="98" t="str">
        <f aca="false">'PLR DET INPUT PG'!A108</f>
        <v>Interbook</v>
      </c>
      <c r="C108" s="99" t="n">
        <f aca="false">'PLR DET INPUT PG'!C108</f>
        <v>-53000</v>
      </c>
      <c r="D108" s="99" t="n">
        <f aca="false">'PLR DET INPUT PG'!D108</f>
        <v>-34967.7097</v>
      </c>
      <c r="E108" s="99" t="n">
        <f aca="false">'PLR DET INPUT PG'!E108</f>
        <v>-36250</v>
      </c>
      <c r="F108" s="99" t="n">
        <f aca="false">'PLR DET INPUT PG'!F108</f>
        <v>-6903.2258</v>
      </c>
      <c r="G108" s="99" t="n">
        <f aca="false">'PLR DET INPUT PG'!G108</f>
        <v>-8433.3333</v>
      </c>
      <c r="H108" s="99" t="n">
        <f aca="false">'PLR DET INPUT PG'!H108</f>
        <v>-18419.3548</v>
      </c>
      <c r="I108" s="99" t="n">
        <f aca="false">'PLR DET INPUT PG'!I108</f>
        <v>-26333.3</v>
      </c>
      <c r="J108" s="99" t="n">
        <f aca="false">'PLR DET INPUT PG'!J108</f>
        <v>-63096.7742</v>
      </c>
      <c r="K108" s="99" t="n">
        <f aca="false">'PLR DET INPUT PG'!K108</f>
        <v>-68032.2581</v>
      </c>
      <c r="L108" s="99" t="n">
        <f aca="false">'PLR DET INPUT PG'!L108</f>
        <v>-55966.6667</v>
      </c>
      <c r="M108" s="99" t="n">
        <f aca="false">'PLR DET INPUT PG'!M108</f>
        <v>-47903.2258</v>
      </c>
      <c r="N108" s="99" t="n">
        <f aca="false">'PLR DET INPUT PG'!N108</f>
        <v>-35599.9667</v>
      </c>
      <c r="O108" s="99" t="n">
        <f aca="false">'PLR DET INPUT PG'!O108</f>
        <v>-38741.9032</v>
      </c>
      <c r="P108" s="99" t="n">
        <f aca="false">'PLR DET INPUT PG'!P108</f>
        <v>-37387.0968</v>
      </c>
      <c r="Q108" s="99" t="n">
        <f aca="false">'PLR DET INPUT PG'!Q108</f>
        <v>-31535.6786</v>
      </c>
      <c r="R108" s="99" t="n">
        <f aca="false">'PLR DET INPUT PG'!R108</f>
        <v>-22612.9355</v>
      </c>
      <c r="S108" s="99" t="n">
        <f aca="false">'PLR DET INPUT PG'!S108</f>
        <v>-31833.3333</v>
      </c>
      <c r="T108" s="99" t="n">
        <f aca="false">'PLR DET INPUT PG'!T108</f>
        <v>-21451.5806</v>
      </c>
      <c r="U108" s="99" t="n">
        <f aca="false">'PLR DET INPUT PG'!U108</f>
        <v>-22433.3333</v>
      </c>
      <c r="V108" s="99" t="n">
        <f aca="false">'PLR DET INPUT PG'!V108</f>
        <v>-53677.4516</v>
      </c>
      <c r="W108" s="99" t="n">
        <f aca="false">'PLR DET INPUT PG'!W108</f>
        <v>-61096.7742</v>
      </c>
      <c r="X108" s="99" t="n">
        <f aca="false">'PLR DET INPUT PG'!X108</f>
        <v>-51166.6667</v>
      </c>
      <c r="Y108" s="99" t="n">
        <f aca="false">'PLR DET INPUT PG'!Y108</f>
        <v>-39225.8065</v>
      </c>
      <c r="Z108" s="99" t="n">
        <f aca="false">'PLR DET INPUT PG'!Z108</f>
        <v>-33933.3333</v>
      </c>
      <c r="AA108" s="99" t="n">
        <f aca="false">'PLR DET INPUT PG'!AA108</f>
        <v>-900001.7087</v>
      </c>
    </row>
    <row r="109" customFormat="false" ht="11.25" hidden="false" customHeight="true" outlineLevel="0" collapsed="false">
      <c r="A109" s="98" t="str">
        <f aca="false">'PLR DET INPUT PG'!A109</f>
        <v>Total Dth</v>
      </c>
      <c r="C109" s="100" t="n">
        <f aca="false">'PLR DET INPUT PG'!C109</f>
        <v>2000</v>
      </c>
      <c r="D109" s="100" t="n">
        <f aca="false">'PLR DET INPUT PG'!D109</f>
        <v>20032.2903</v>
      </c>
      <c r="E109" s="100" t="n">
        <f aca="false">'PLR DET INPUT PG'!E109</f>
        <v>18750</v>
      </c>
      <c r="F109" s="100" t="n">
        <f aca="false">'PLR DET INPUT PG'!F109</f>
        <v>38096.7742</v>
      </c>
      <c r="G109" s="100" t="n">
        <f aca="false">'PLR DET INPUT PG'!G109</f>
        <v>1566.6667</v>
      </c>
      <c r="H109" s="100" t="n">
        <f aca="false">'PLR DET INPUT PG'!H109</f>
        <v>-8419.3548</v>
      </c>
      <c r="I109" s="100" t="n">
        <f aca="false">'PLR DET INPUT PG'!I109</f>
        <v>-11333.3</v>
      </c>
      <c r="J109" s="100" t="n">
        <f aca="false">'PLR DET INPUT PG'!J109</f>
        <v>-38096.7742</v>
      </c>
      <c r="K109" s="100" t="n">
        <f aca="false">'PLR DET INPUT PG'!K109</f>
        <v>-38032.2581</v>
      </c>
      <c r="L109" s="100" t="n">
        <f aca="false">'PLR DET INPUT PG'!L109</f>
        <v>-25966.6667</v>
      </c>
      <c r="M109" s="100" t="n">
        <f aca="false">'PLR DET INPUT PG'!M109</f>
        <v>-17903.2258</v>
      </c>
      <c r="N109" s="100" t="n">
        <f aca="false">'PLR DET INPUT PG'!N109</f>
        <v>-20599.9667</v>
      </c>
      <c r="O109" s="100" t="n">
        <f aca="false">'PLR DET INPUT PG'!O109</f>
        <v>-23741.9032</v>
      </c>
      <c r="P109" s="100" t="n">
        <f aca="false">'PLR DET INPUT PG'!P109</f>
        <v>-22387.0968</v>
      </c>
      <c r="Q109" s="100" t="n">
        <f aca="false">'PLR DET INPUT PG'!Q109</f>
        <v>-16535.6786</v>
      </c>
      <c r="R109" s="100" t="n">
        <f aca="false">'PLR DET INPUT PG'!R109</f>
        <v>-7612.9355</v>
      </c>
      <c r="S109" s="100" t="n">
        <f aca="false">'PLR DET INPUT PG'!S109</f>
        <v>-31833.3333</v>
      </c>
      <c r="T109" s="100" t="n">
        <f aca="false">'PLR DET INPUT PG'!T109</f>
        <v>-21451.5806</v>
      </c>
      <c r="U109" s="100" t="n">
        <f aca="false">'PLR DET INPUT PG'!U109</f>
        <v>-22433.3333</v>
      </c>
      <c r="V109" s="100" t="n">
        <f aca="false">'PLR DET INPUT PG'!V109</f>
        <v>-53677.4516</v>
      </c>
      <c r="W109" s="100" t="n">
        <f aca="false">'PLR DET INPUT PG'!W109</f>
        <v>-61096.7742</v>
      </c>
      <c r="X109" s="100" t="n">
        <f aca="false">'PLR DET INPUT PG'!X109</f>
        <v>-51166.6667</v>
      </c>
      <c r="Y109" s="100" t="n">
        <f aca="false">'PLR DET INPUT PG'!Y109</f>
        <v>-39225.8065</v>
      </c>
      <c r="Z109" s="100" t="n">
        <f aca="false">'PLR DET INPUT PG'!Z109</f>
        <v>-33933.3333</v>
      </c>
      <c r="AA109" s="100" t="n">
        <f aca="false">'PLR DET INPUT PG'!AA109</f>
        <v>-465001.7087</v>
      </c>
    </row>
    <row r="111" customFormat="false" ht="12" hidden="false" customHeight="true" outlineLevel="0" collapsed="false">
      <c r="A111" s="95" t="str">
        <f aca="false">'PLR DET INPUT PG'!A111</f>
        <v>Swaps</v>
      </c>
      <c r="C111" s="96" t="str">
        <f aca="false">'PLR DET INPUT PG'!C111</f>
        <v>Dec-01</v>
      </c>
      <c r="D111" s="96" t="str">
        <f aca="false">'PLR DET INPUT PG'!D111</f>
        <v>Jan-02</v>
      </c>
      <c r="E111" s="96" t="str">
        <f aca="false">'PLR DET INPUT PG'!E111</f>
        <v>Feb-02</v>
      </c>
      <c r="F111" s="96" t="str">
        <f aca="false">'PLR DET INPUT PG'!F111</f>
        <v>Mar-02</v>
      </c>
      <c r="G111" s="96" t="str">
        <f aca="false">'PLR DET INPUT PG'!G111</f>
        <v>Apr-02</v>
      </c>
      <c r="H111" s="96" t="str">
        <f aca="false">'PLR DET INPUT PG'!H111</f>
        <v>May-02</v>
      </c>
      <c r="I111" s="96" t="str">
        <f aca="false">'PLR DET INPUT PG'!I111</f>
        <v>Jun-02</v>
      </c>
      <c r="J111" s="96" t="str">
        <f aca="false">'PLR DET INPUT PG'!J111</f>
        <v>Jul-02</v>
      </c>
      <c r="K111" s="96" t="str">
        <f aca="false">'PLR DET INPUT PG'!K111</f>
        <v>Aug-02</v>
      </c>
      <c r="L111" s="96" t="str">
        <f aca="false">'PLR DET INPUT PG'!L111</f>
        <v>Sep-02</v>
      </c>
      <c r="M111" s="96" t="str">
        <f aca="false">'PLR DET INPUT PG'!M111</f>
        <v>Oct-02</v>
      </c>
      <c r="N111" s="96" t="str">
        <f aca="false">'PLR DET INPUT PG'!N111</f>
        <v>Nov-02</v>
      </c>
      <c r="O111" s="96" t="str">
        <f aca="false">'PLR DET INPUT PG'!O111</f>
        <v>Dec-02</v>
      </c>
      <c r="P111" s="96" t="str">
        <f aca="false">'PLR DET INPUT PG'!P111</f>
        <v>Jan-03</v>
      </c>
      <c r="Q111" s="96" t="str">
        <f aca="false">'PLR DET INPUT PG'!Q111</f>
        <v>Feb-03</v>
      </c>
      <c r="R111" s="96" t="str">
        <f aca="false">'PLR DET INPUT PG'!R111</f>
        <v>Mar-03</v>
      </c>
      <c r="S111" s="96" t="str">
        <f aca="false">'PLR DET INPUT PG'!S111</f>
        <v>Apr-03</v>
      </c>
      <c r="T111" s="96" t="str">
        <f aca="false">'PLR DET INPUT PG'!T111</f>
        <v>May-03</v>
      </c>
      <c r="U111" s="96" t="str">
        <f aca="false">'PLR DET INPUT PG'!U111</f>
        <v>Jun-03</v>
      </c>
      <c r="V111" s="96" t="str">
        <f aca="false">'PLR DET INPUT PG'!V111</f>
        <v>Jul-03</v>
      </c>
      <c r="W111" s="96" t="str">
        <f aca="false">'PLR DET INPUT PG'!W111</f>
        <v>Aug-03</v>
      </c>
      <c r="X111" s="96" t="str">
        <f aca="false">'PLR DET INPUT PG'!X111</f>
        <v>Sep-03</v>
      </c>
      <c r="Y111" s="96" t="str">
        <f aca="false">'PLR DET INPUT PG'!Y111</f>
        <v>Oct-03</v>
      </c>
      <c r="Z111" s="96" t="str">
        <f aca="false">'PLR DET INPUT PG'!Z111</f>
        <v>Nov-03</v>
      </c>
      <c r="AA111" s="96" t="str">
        <f aca="false">'PLR DET INPUT PG'!AA111</f>
        <v>TOTAL</v>
      </c>
    </row>
    <row r="112" customFormat="false" ht="11.25" hidden="false" customHeight="true" outlineLevel="0" collapsed="false">
      <c r="A112" s="98" t="str">
        <f aca="false">'PLR DET INPUT PG'!A112</f>
        <v>Swaps</v>
      </c>
      <c r="C112" s="99" t="n">
        <f aca="false">'PLR DET INPUT PG'!C112-Dth_Day!C41</f>
        <v>-20000</v>
      </c>
      <c r="D112" s="99" t="n">
        <f aca="false">'PLR DET INPUT PG'!D112-Dth_Day!D41</f>
        <v>-20000</v>
      </c>
      <c r="E112" s="99" t="n">
        <f aca="false">'PLR DET INPUT PG'!E112-Dth_Day!E41</f>
        <v>-20000</v>
      </c>
      <c r="F112" s="99" t="n">
        <f aca="false">'PLR DET INPUT PG'!F112-Dth_Day!F41</f>
        <v>-50000</v>
      </c>
      <c r="G112" s="99" t="n">
        <f aca="false">'PLR DET INPUT PG'!G112-Dth_Day!G41</f>
        <v>-15000</v>
      </c>
      <c r="H112" s="99" t="n">
        <f aca="false">'PLR DET INPUT PG'!H112-Dth_Day!H41</f>
        <v>-15000</v>
      </c>
      <c r="I112" s="99" t="n">
        <f aca="false">'PLR DET INPUT PG'!I112-Dth_Day!I41</f>
        <v>0</v>
      </c>
      <c r="J112" s="99" t="n">
        <f aca="false">'PLR DET INPUT PG'!J112-Dth_Day!J41</f>
        <v>-5000</v>
      </c>
      <c r="K112" s="99" t="n">
        <f aca="false">'PLR DET INPUT PG'!K112-Dth_Day!K41</f>
        <v>-5000</v>
      </c>
      <c r="L112" s="99" t="n">
        <f aca="false">'PLR DET INPUT PG'!L112-Dth_Day!L41</f>
        <v>-5000</v>
      </c>
      <c r="M112" s="99" t="n">
        <f aca="false">'PLR DET INPUT PG'!M112-Dth_Day!M41</f>
        <v>-5000</v>
      </c>
      <c r="N112" s="99" t="n">
        <f aca="false">'PLR DET INPUT PG'!N112-Dth_Day!N41</f>
        <v>10000</v>
      </c>
      <c r="O112" s="99" t="n">
        <f aca="false">'PLR DET INPUT PG'!O112-Dth_Day!O41</f>
        <v>10000</v>
      </c>
      <c r="P112" s="99" t="n">
        <f aca="false">'PLR DET INPUT PG'!P112-Dth_Day!P41</f>
        <v>10000</v>
      </c>
      <c r="Q112" s="99" t="n">
        <f aca="false">'PLR DET INPUT PG'!Q112-Dth_Day!Q41</f>
        <v>5000</v>
      </c>
      <c r="R112" s="99" t="n">
        <f aca="false">'PLR DET INPUT PG'!R112-Dth_Day!R41</f>
        <v>5000</v>
      </c>
      <c r="S112" s="99" t="n">
        <f aca="false">'PLR DET INPUT PG'!S112-Dth_Day!S41</f>
        <v>5000</v>
      </c>
      <c r="T112" s="99" t="n">
        <f aca="false">'PLR DET INPUT PG'!T112-Dth_Day!T41</f>
        <v>5000</v>
      </c>
      <c r="U112" s="99" t="n">
        <f aca="false">'PLR DET INPUT PG'!U112-Dth_Day!U41</f>
        <v>5000</v>
      </c>
      <c r="V112" s="99" t="n">
        <f aca="false">'PLR DET INPUT PG'!V112-Dth_Day!V41</f>
        <v>5000</v>
      </c>
      <c r="W112" s="99" t="n">
        <f aca="false">'PLR DET INPUT PG'!W112-Dth_Day!W41</f>
        <v>5000</v>
      </c>
      <c r="X112" s="99" t="n">
        <f aca="false">'PLR DET INPUT PG'!X112-Dth_Day!X41</f>
        <v>5000</v>
      </c>
      <c r="Y112" s="99" t="n">
        <f aca="false">'PLR DET INPUT PG'!Y112-Dth_Day!Y41</f>
        <v>5000</v>
      </c>
      <c r="Z112" s="99" t="n">
        <f aca="false">'PLR DET INPUT PG'!Z112-Dth_Day!Z41</f>
        <v>0</v>
      </c>
      <c r="AA112" s="99" t="n">
        <f aca="false">'PLR DET INPUT PG'!AA112-Dth_Day!AA41</f>
        <v>15000</v>
      </c>
    </row>
    <row r="114" customFormat="false" ht="11.25" hidden="false" customHeight="true" outlineLevel="0" collapsed="false">
      <c r="A114" s="104" t="str">
        <f aca="false">'PLR DET INPUT PG'!A114</f>
        <v>Total Dth</v>
      </c>
      <c r="B114" s="105"/>
      <c r="C114" s="106" t="n">
        <f aca="false">C109+C112</f>
        <v>-18000</v>
      </c>
      <c r="D114" s="106" t="n">
        <f aca="false">D109+D112</f>
        <v>32.2903000000006</v>
      </c>
      <c r="E114" s="106" t="n">
        <f aca="false">E109+E112</f>
        <v>-1250</v>
      </c>
      <c r="F114" s="106" t="n">
        <f aca="false">F109+F112</f>
        <v>-11903.2258</v>
      </c>
      <c r="G114" s="106" t="n">
        <f aca="false">G109+G112</f>
        <v>-13433.3333</v>
      </c>
      <c r="H114" s="106" t="n">
        <f aca="false">H109+H112</f>
        <v>-23419.3548</v>
      </c>
      <c r="I114" s="106" t="n">
        <f aca="false">I109+I112</f>
        <v>-11333.3</v>
      </c>
      <c r="J114" s="106" t="n">
        <f aca="false">J109+J112</f>
        <v>-43096.7742</v>
      </c>
      <c r="K114" s="106" t="n">
        <f aca="false">K109+K112</f>
        <v>-43032.2581</v>
      </c>
      <c r="L114" s="106" t="n">
        <f aca="false">L109+L112</f>
        <v>-30966.6667</v>
      </c>
      <c r="M114" s="106" t="n">
        <f aca="false">M109+M112</f>
        <v>-22903.2258</v>
      </c>
      <c r="N114" s="106" t="n">
        <f aca="false">N109+N112</f>
        <v>-10599.9667</v>
      </c>
      <c r="O114" s="106" t="n">
        <f aca="false">O109+O112</f>
        <v>-13741.9032</v>
      </c>
      <c r="P114" s="106" t="n">
        <f aca="false">P109+P112</f>
        <v>-12387.0968</v>
      </c>
      <c r="Q114" s="106" t="n">
        <f aca="false">Q109+Q112</f>
        <v>-11535.6786</v>
      </c>
      <c r="R114" s="106" t="n">
        <f aca="false">R109+R112</f>
        <v>-2612.9355</v>
      </c>
      <c r="S114" s="106" t="n">
        <f aca="false">S109+S112</f>
        <v>-26833.3333</v>
      </c>
      <c r="T114" s="106" t="n">
        <f aca="false">T109+T112</f>
        <v>-16451.5806</v>
      </c>
      <c r="U114" s="106" t="n">
        <f aca="false">U109+U112</f>
        <v>-17433.3333</v>
      </c>
      <c r="V114" s="106" t="n">
        <f aca="false">V109+V112</f>
        <v>-48677.4516</v>
      </c>
      <c r="W114" s="106" t="n">
        <f aca="false">W109+W112</f>
        <v>-56096.7742</v>
      </c>
      <c r="X114" s="106" t="n">
        <f aca="false">X109+X112</f>
        <v>-46166.6667</v>
      </c>
      <c r="Y114" s="106" t="n">
        <f aca="false">Y109+Y112</f>
        <v>-34225.8065</v>
      </c>
      <c r="Z114" s="106" t="n">
        <f aca="false">Z109+Z112</f>
        <v>-33933.3333</v>
      </c>
      <c r="AA114" s="106" t="n">
        <f aca="false">AA109+AA112</f>
        <v>-450001.7087</v>
      </c>
    </row>
    <row r="116" customFormat="false" ht="12" hidden="false" customHeight="true" outlineLevel="0" collapsed="false">
      <c r="A116" s="97" t="str">
        <f aca="false">'PLR DET INPUT PG'!A116</f>
        <v>Prior Day</v>
      </c>
    </row>
    <row r="117" customFormat="false" ht="11.25" hidden="false" customHeight="true" outlineLevel="0" collapsed="false">
      <c r="A117" s="98" t="str">
        <f aca="false">'PLR DET INPUT PG'!A117</f>
        <v>Physical</v>
      </c>
      <c r="C117" s="99" t="n">
        <f aca="false">'PLR DET INPUT PG'!C117</f>
        <v>55000</v>
      </c>
      <c r="D117" s="99" t="n">
        <f aca="false">'PLR DET INPUT PG'!D117</f>
        <v>55000</v>
      </c>
      <c r="E117" s="99" t="n">
        <f aca="false">'PLR DET INPUT PG'!E117</f>
        <v>55000</v>
      </c>
      <c r="F117" s="99" t="n">
        <f aca="false">'PLR DET INPUT PG'!F117</f>
        <v>45000</v>
      </c>
      <c r="G117" s="99" t="n">
        <f aca="false">'PLR DET INPUT PG'!G117</f>
        <v>10000</v>
      </c>
      <c r="H117" s="99" t="n">
        <f aca="false">'PLR DET INPUT PG'!H117</f>
        <v>10000</v>
      </c>
      <c r="I117" s="99" t="n">
        <f aca="false">'PLR DET INPUT PG'!I117</f>
        <v>15000</v>
      </c>
      <c r="J117" s="99" t="n">
        <f aca="false">'PLR DET INPUT PG'!J117</f>
        <v>25000</v>
      </c>
      <c r="K117" s="99" t="n">
        <f aca="false">'PLR DET INPUT PG'!K117</f>
        <v>30000</v>
      </c>
      <c r="L117" s="99" t="n">
        <f aca="false">'PLR DET INPUT PG'!L117</f>
        <v>30000</v>
      </c>
      <c r="M117" s="99" t="n">
        <f aca="false">'PLR DET INPUT PG'!M117</f>
        <v>30000</v>
      </c>
      <c r="N117" s="99" t="n">
        <f aca="false">'PLR DET INPUT PG'!N117</f>
        <v>15000</v>
      </c>
      <c r="O117" s="99" t="n">
        <f aca="false">'PLR DET INPUT PG'!O117</f>
        <v>15000</v>
      </c>
      <c r="P117" s="99" t="n">
        <f aca="false">'PLR DET INPUT PG'!P117</f>
        <v>15000</v>
      </c>
      <c r="Q117" s="99" t="n">
        <f aca="false">'PLR DET INPUT PG'!Q117</f>
        <v>15000</v>
      </c>
      <c r="R117" s="99" t="n">
        <f aca="false">'PLR DET INPUT PG'!R117</f>
        <v>15000</v>
      </c>
      <c r="S117" s="99" t="n">
        <f aca="false">'PLR DET INPUT PG'!S117</f>
        <v>0</v>
      </c>
      <c r="T117" s="99" t="n">
        <f aca="false">'PLR DET INPUT PG'!T117</f>
        <v>0</v>
      </c>
      <c r="U117" s="99" t="n">
        <f aca="false">'PLR DET INPUT PG'!U117</f>
        <v>0</v>
      </c>
      <c r="V117" s="99" t="n">
        <f aca="false">'PLR DET INPUT PG'!V117</f>
        <v>0</v>
      </c>
      <c r="W117" s="99" t="n">
        <f aca="false">'PLR DET INPUT PG'!W117</f>
        <v>0</v>
      </c>
      <c r="X117" s="99" t="n">
        <f aca="false">'PLR DET INPUT PG'!X117</f>
        <v>0</v>
      </c>
      <c r="Y117" s="99" t="n">
        <f aca="false">'PLR DET INPUT PG'!Y117</f>
        <v>0</v>
      </c>
      <c r="Z117" s="99" t="n">
        <f aca="false">'PLR DET INPUT PG'!Z117</f>
        <v>0</v>
      </c>
      <c r="AA117" s="99" t="n">
        <f aca="false">'PLR DET INPUT PG'!AA117</f>
        <v>435000</v>
      </c>
    </row>
    <row r="118" customFormat="false" ht="11.25" hidden="false" customHeight="true" outlineLevel="0" collapsed="false">
      <c r="A118" s="98" t="str">
        <f aca="false">'PLR DET INPUT PG'!A118</f>
        <v>Interbook</v>
      </c>
      <c r="C118" s="99" t="n">
        <f aca="false">'PLR DET INPUT PG'!C118</f>
        <v>-45064.5161</v>
      </c>
      <c r="D118" s="99" t="n">
        <f aca="false">'PLR DET INPUT PG'!D118</f>
        <v>-31870.9355</v>
      </c>
      <c r="E118" s="99" t="n">
        <f aca="false">'PLR DET INPUT PG'!E118</f>
        <v>-35642.8571</v>
      </c>
      <c r="F118" s="99" t="n">
        <f aca="false">'PLR DET INPUT PG'!F118</f>
        <v>-7516.129</v>
      </c>
      <c r="G118" s="99" t="n">
        <f aca="false">'PLR DET INPUT PG'!G118</f>
        <v>-7400</v>
      </c>
      <c r="H118" s="99" t="n">
        <f aca="false">'PLR DET INPUT PG'!H118</f>
        <v>-20741.9355</v>
      </c>
      <c r="I118" s="99" t="n">
        <f aca="false">'PLR DET INPUT PG'!I118</f>
        <v>-26233.3</v>
      </c>
      <c r="J118" s="99" t="n">
        <f aca="false">'PLR DET INPUT PG'!J118</f>
        <v>-61741.9355</v>
      </c>
      <c r="K118" s="99" t="n">
        <f aca="false">'PLR DET INPUT PG'!K118</f>
        <v>-67612.9032</v>
      </c>
      <c r="L118" s="99" t="n">
        <f aca="false">'PLR DET INPUT PG'!L118</f>
        <v>-54600</v>
      </c>
      <c r="M118" s="99" t="n">
        <f aca="false">'PLR DET INPUT PG'!M118</f>
        <v>-45612.9032</v>
      </c>
      <c r="N118" s="99" t="n">
        <f aca="false">'PLR DET INPUT PG'!N118</f>
        <v>-34699.9667</v>
      </c>
      <c r="O118" s="99" t="n">
        <f aca="false">'PLR DET INPUT PG'!O118</f>
        <v>-40193.5161</v>
      </c>
      <c r="P118" s="99" t="n">
        <f aca="false">'PLR DET INPUT PG'!P118</f>
        <v>-38580.6452</v>
      </c>
      <c r="Q118" s="99" t="n">
        <f aca="false">'PLR DET INPUT PG'!Q118</f>
        <v>-32821.3929</v>
      </c>
      <c r="R118" s="99" t="n">
        <f aca="false">'PLR DET INPUT PG'!R118</f>
        <v>-23548.4194</v>
      </c>
      <c r="S118" s="99" t="n">
        <f aca="false">'PLR DET INPUT PG'!S118</f>
        <v>-32266.6667</v>
      </c>
      <c r="T118" s="99" t="n">
        <f aca="false">'PLR DET INPUT PG'!T118</f>
        <v>-22096.7419</v>
      </c>
      <c r="U118" s="99" t="n">
        <f aca="false">'PLR DET INPUT PG'!U118</f>
        <v>-23000</v>
      </c>
      <c r="V118" s="99" t="n">
        <f aca="false">'PLR DET INPUT PG'!V118</f>
        <v>-54548.4194</v>
      </c>
      <c r="W118" s="99" t="n">
        <f aca="false">'PLR DET INPUT PG'!W118</f>
        <v>-61967.7419</v>
      </c>
      <c r="X118" s="99" t="n">
        <f aca="false">'PLR DET INPUT PG'!X118</f>
        <v>-52100</v>
      </c>
      <c r="Y118" s="99" t="n">
        <f aca="false">'PLR DET INPUT PG'!Y118</f>
        <v>-39967.7419</v>
      </c>
      <c r="Z118" s="99" t="n">
        <f aca="false">'PLR DET INPUT PG'!Z118</f>
        <v>-35000</v>
      </c>
      <c r="AA118" s="99" t="n">
        <f aca="false">'PLR DET INPUT PG'!AA118</f>
        <v>-894828.6672</v>
      </c>
    </row>
    <row r="119" customFormat="false" ht="11.25" hidden="false" customHeight="true" outlineLevel="0" collapsed="false">
      <c r="A119" s="98" t="str">
        <f aca="false">'PLR DET INPUT PG'!A119</f>
        <v>Swaps</v>
      </c>
      <c r="C119" s="99" t="n">
        <f aca="false">'PLR DET INPUT PG'!C119-Dth_Day!C41</f>
        <v>-20000</v>
      </c>
      <c r="D119" s="99" t="n">
        <f aca="false">'PLR DET INPUT PG'!D119-Dth_Day!D41</f>
        <v>-20000</v>
      </c>
      <c r="E119" s="99" t="n">
        <f aca="false">'PLR DET INPUT PG'!E119-Dth_Day!E41</f>
        <v>-20000</v>
      </c>
      <c r="F119" s="99" t="n">
        <f aca="false">'PLR DET INPUT PG'!F119-Dth_Day!F41</f>
        <v>-50000</v>
      </c>
      <c r="G119" s="99" t="n">
        <f aca="false">'PLR DET INPUT PG'!G119-Dth_Day!G41</f>
        <v>-15000</v>
      </c>
      <c r="H119" s="99" t="n">
        <f aca="false">'PLR DET INPUT PG'!H119-Dth_Day!H41</f>
        <v>-15000</v>
      </c>
      <c r="I119" s="99" t="n">
        <f aca="false">'PLR DET INPUT PG'!I119-Dth_Day!I41</f>
        <v>0</v>
      </c>
      <c r="J119" s="99" t="n">
        <f aca="false">'PLR DET INPUT PG'!J119-Dth_Day!J41</f>
        <v>-5000</v>
      </c>
      <c r="K119" s="99" t="n">
        <f aca="false">'PLR DET INPUT PG'!K119-Dth_Day!K41</f>
        <v>-5000</v>
      </c>
      <c r="L119" s="99" t="n">
        <f aca="false">'PLR DET INPUT PG'!L119-Dth_Day!L41</f>
        <v>-5000</v>
      </c>
      <c r="M119" s="99" t="n">
        <f aca="false">'PLR DET INPUT PG'!M119-Dth_Day!M41</f>
        <v>-5000</v>
      </c>
      <c r="N119" s="99" t="n">
        <f aca="false">'PLR DET INPUT PG'!N119-Dth_Day!N41</f>
        <v>10000</v>
      </c>
      <c r="O119" s="99" t="n">
        <f aca="false">'PLR DET INPUT PG'!O119-Dth_Day!O41</f>
        <v>10000</v>
      </c>
      <c r="P119" s="99" t="n">
        <f aca="false">'PLR DET INPUT PG'!P119-Dth_Day!P41</f>
        <v>10000</v>
      </c>
      <c r="Q119" s="99" t="n">
        <f aca="false">'PLR DET INPUT PG'!Q119-Dth_Day!Q41</f>
        <v>5000</v>
      </c>
      <c r="R119" s="99" t="n">
        <f aca="false">'PLR DET INPUT PG'!R119-Dth_Day!R41</f>
        <v>5000</v>
      </c>
      <c r="S119" s="99" t="n">
        <f aca="false">'PLR DET INPUT PG'!S119-Dth_Day!S41</f>
        <v>5000</v>
      </c>
      <c r="T119" s="99" t="n">
        <f aca="false">'PLR DET INPUT PG'!T119-Dth_Day!T41</f>
        <v>5000</v>
      </c>
      <c r="U119" s="99" t="n">
        <f aca="false">'PLR DET INPUT PG'!U119-Dth_Day!U41</f>
        <v>5000</v>
      </c>
      <c r="V119" s="99" t="n">
        <f aca="false">'PLR DET INPUT PG'!V119-Dth_Day!V41</f>
        <v>5000</v>
      </c>
      <c r="W119" s="99" t="n">
        <f aca="false">'PLR DET INPUT PG'!W119-Dth_Day!W41</f>
        <v>5000</v>
      </c>
      <c r="X119" s="99" t="n">
        <f aca="false">'PLR DET INPUT PG'!X119-Dth_Day!X41</f>
        <v>5000</v>
      </c>
      <c r="Y119" s="99" t="n">
        <f aca="false">'PLR DET INPUT PG'!Y119-Dth_Day!Y41</f>
        <v>5000</v>
      </c>
      <c r="Z119" s="99" t="n">
        <f aca="false">'PLR DET INPUT PG'!Z119-Dth_Day!Z41</f>
        <v>0</v>
      </c>
      <c r="AA119" s="99" t="n">
        <f aca="false">'PLR DET INPUT PG'!AA119-Dth_Day!AA41</f>
        <v>15000</v>
      </c>
    </row>
    <row r="120" customFormat="false" ht="11.25" hidden="false" customHeight="true" outlineLevel="0" collapsed="false">
      <c r="A120" s="98" t="str">
        <f aca="false">'PLR DET INPUT PG'!A120</f>
        <v>Total Dth</v>
      </c>
      <c r="C120" s="100" t="n">
        <f aca="false">SUM(C117:C119)</f>
        <v>-10064.5161</v>
      </c>
      <c r="D120" s="100" t="n">
        <f aca="false">SUM(D117:D119)</f>
        <v>3129.0645</v>
      </c>
      <c r="E120" s="100" t="n">
        <f aca="false">SUM(E117:E119)</f>
        <v>-642.857100000001</v>
      </c>
      <c r="F120" s="100" t="n">
        <f aca="false">SUM(F117:F119)</f>
        <v>-12516.129</v>
      </c>
      <c r="G120" s="100" t="n">
        <f aca="false">SUM(G117:G119)</f>
        <v>-12400</v>
      </c>
      <c r="H120" s="100" t="n">
        <f aca="false">SUM(H117:H119)</f>
        <v>-25741.9355</v>
      </c>
      <c r="I120" s="100" t="n">
        <f aca="false">SUM(I117:I119)</f>
        <v>-11233.3</v>
      </c>
      <c r="J120" s="100" t="n">
        <f aca="false">SUM(J117:J119)</f>
        <v>-41741.9355</v>
      </c>
      <c r="K120" s="100" t="n">
        <f aca="false">SUM(K117:K119)</f>
        <v>-42612.9032</v>
      </c>
      <c r="L120" s="100" t="n">
        <f aca="false">SUM(L117:L119)</f>
        <v>-29600</v>
      </c>
      <c r="M120" s="100" t="n">
        <f aca="false">SUM(M117:M119)</f>
        <v>-20612.9032</v>
      </c>
      <c r="N120" s="100" t="n">
        <f aca="false">SUM(N117:N119)</f>
        <v>-9699.9667</v>
      </c>
      <c r="O120" s="100" t="n">
        <f aca="false">SUM(O117:O119)</f>
        <v>-15193.5161</v>
      </c>
      <c r="P120" s="100" t="n">
        <f aca="false">SUM(P117:P119)</f>
        <v>-13580.6452</v>
      </c>
      <c r="Q120" s="100" t="n">
        <f aca="false">SUM(Q117:Q119)</f>
        <v>-12821.3929</v>
      </c>
      <c r="R120" s="100" t="n">
        <f aca="false">SUM(R117:R119)</f>
        <v>-3548.4194</v>
      </c>
      <c r="S120" s="100" t="n">
        <f aca="false">SUM(S117:S119)</f>
        <v>-27266.6667</v>
      </c>
      <c r="T120" s="100" t="n">
        <f aca="false">SUM(T117:T119)</f>
        <v>-17096.7419</v>
      </c>
      <c r="U120" s="100" t="n">
        <f aca="false">SUM(U117:U119)</f>
        <v>-18000</v>
      </c>
      <c r="V120" s="100" t="n">
        <f aca="false">SUM(V117:V119)</f>
        <v>-49548.4194</v>
      </c>
      <c r="W120" s="100" t="n">
        <f aca="false">SUM(W117:W119)</f>
        <v>-56967.7419</v>
      </c>
      <c r="X120" s="100" t="n">
        <f aca="false">SUM(X117:X119)</f>
        <v>-47100</v>
      </c>
      <c r="Y120" s="100" t="n">
        <f aca="false">SUM(Y117:Y119)</f>
        <v>-34967.7419</v>
      </c>
      <c r="Z120" s="100" t="n">
        <f aca="false">SUM(Z117:Z119)</f>
        <v>-35000</v>
      </c>
      <c r="AA120" s="100" t="n">
        <f aca="false">SUM(AA117:AA119)</f>
        <v>-444828.6672</v>
      </c>
    </row>
    <row r="122" customFormat="false" ht="12" hidden="false" customHeight="true" outlineLevel="0" collapsed="false">
      <c r="A122" s="97" t="str">
        <f aca="false">'PLR DET INPUT PG'!A122</f>
        <v>Delta</v>
      </c>
    </row>
    <row r="123" customFormat="false" ht="11.25" hidden="false" customHeight="true" outlineLevel="0" collapsed="false">
      <c r="A123" s="98" t="str">
        <f aca="false">'PLR DET INPUT PG'!A123</f>
        <v>Physical</v>
      </c>
      <c r="C123" s="99" t="n">
        <f aca="false">C107-C117</f>
        <v>0</v>
      </c>
      <c r="D123" s="99" t="n">
        <f aca="false">D107-D117</f>
        <v>0</v>
      </c>
      <c r="E123" s="99" t="n">
        <f aca="false">E107-E117</f>
        <v>0</v>
      </c>
      <c r="F123" s="99" t="n">
        <f aca="false">F107-F117</f>
        <v>0</v>
      </c>
      <c r="G123" s="99" t="n">
        <f aca="false">G107-G117</f>
        <v>0</v>
      </c>
      <c r="H123" s="99" t="n">
        <f aca="false">H107-H117</f>
        <v>0</v>
      </c>
      <c r="I123" s="99" t="n">
        <f aca="false">I107-I117</f>
        <v>0</v>
      </c>
      <c r="J123" s="99" t="n">
        <f aca="false">J107-J117</f>
        <v>0</v>
      </c>
      <c r="K123" s="99" t="n">
        <f aca="false">K107-K117</f>
        <v>0</v>
      </c>
      <c r="L123" s="99" t="n">
        <f aca="false">L107-L117</f>
        <v>0</v>
      </c>
      <c r="M123" s="99" t="n">
        <f aca="false">M107-M117</f>
        <v>0</v>
      </c>
      <c r="N123" s="99" t="n">
        <f aca="false">N107-N117</f>
        <v>0</v>
      </c>
      <c r="O123" s="99" t="n">
        <f aca="false">O107-O117</f>
        <v>0</v>
      </c>
      <c r="P123" s="99" t="n">
        <f aca="false">P107-P117</f>
        <v>0</v>
      </c>
      <c r="Q123" s="99" t="n">
        <f aca="false">Q107-Q117</f>
        <v>0</v>
      </c>
      <c r="R123" s="99" t="n">
        <f aca="false">R107-R117</f>
        <v>0</v>
      </c>
      <c r="S123" s="99" t="n">
        <f aca="false">S107-S117</f>
        <v>0</v>
      </c>
      <c r="T123" s="99" t="n">
        <f aca="false">T107-T117</f>
        <v>0</v>
      </c>
      <c r="U123" s="99" t="n">
        <f aca="false">U107-U117</f>
        <v>0</v>
      </c>
      <c r="V123" s="99" t="n">
        <f aca="false">V107-V117</f>
        <v>0</v>
      </c>
      <c r="W123" s="99" t="n">
        <f aca="false">W107-W117</f>
        <v>0</v>
      </c>
      <c r="X123" s="99" t="n">
        <f aca="false">X107-X117</f>
        <v>0</v>
      </c>
      <c r="Y123" s="99" t="n">
        <f aca="false">Y107-Y117</f>
        <v>0</v>
      </c>
      <c r="Z123" s="99" t="n">
        <f aca="false">Z107-Z117</f>
        <v>0</v>
      </c>
      <c r="AA123" s="99" t="n">
        <f aca="false">AA107-AA117</f>
        <v>0</v>
      </c>
    </row>
    <row r="124" customFormat="false" ht="11.25" hidden="false" customHeight="true" outlineLevel="0" collapsed="false">
      <c r="A124" s="98" t="str">
        <f aca="false">'PLR DET INPUT PG'!A124</f>
        <v>Interbook</v>
      </c>
      <c r="C124" s="99" t="n">
        <f aca="false">C108-C118</f>
        <v>-7935.4839</v>
      </c>
      <c r="D124" s="99" t="n">
        <f aca="false">D108-D118</f>
        <v>-3096.7742</v>
      </c>
      <c r="E124" s="99" t="n">
        <f aca="false">E108-E118</f>
        <v>-607.142899999999</v>
      </c>
      <c r="F124" s="99" t="n">
        <f aca="false">F108-F118</f>
        <v>612.9032</v>
      </c>
      <c r="G124" s="99" t="n">
        <f aca="false">G108-G118</f>
        <v>-1033.3333</v>
      </c>
      <c r="H124" s="99" t="n">
        <f aca="false">H108-H118</f>
        <v>2322.5807</v>
      </c>
      <c r="I124" s="99" t="n">
        <f aca="false">I108-I118</f>
        <v>-100</v>
      </c>
      <c r="J124" s="99" t="n">
        <f aca="false">J108-J118</f>
        <v>-1354.8387</v>
      </c>
      <c r="K124" s="99" t="n">
        <f aca="false">K108-K118</f>
        <v>-419.354900000006</v>
      </c>
      <c r="L124" s="99" t="n">
        <f aca="false">L108-L118</f>
        <v>-1366.6667</v>
      </c>
      <c r="M124" s="99" t="n">
        <f aca="false">M108-M118</f>
        <v>-2290.3226</v>
      </c>
      <c r="N124" s="99" t="n">
        <f aca="false">N108-N118</f>
        <v>-900</v>
      </c>
      <c r="O124" s="99" t="n">
        <f aca="false">O108-O118</f>
        <v>1451.6129</v>
      </c>
      <c r="P124" s="99" t="n">
        <f aca="false">P108-P118</f>
        <v>1193.5484</v>
      </c>
      <c r="Q124" s="99" t="n">
        <f aca="false">Q108-Q118</f>
        <v>1285.7143</v>
      </c>
      <c r="R124" s="99" t="n">
        <f aca="false">R108-R118</f>
        <v>935.483899999999</v>
      </c>
      <c r="S124" s="99" t="n">
        <f aca="false">S108-S118</f>
        <v>433.333400000003</v>
      </c>
      <c r="T124" s="99" t="n">
        <f aca="false">T108-T118</f>
        <v>645.1613</v>
      </c>
      <c r="U124" s="99" t="n">
        <f aca="false">U108-U118</f>
        <v>566.666700000002</v>
      </c>
      <c r="V124" s="99" t="n">
        <f aca="false">V108-V118</f>
        <v>870.967799999999</v>
      </c>
      <c r="W124" s="99" t="n">
        <f aca="false">W108-W118</f>
        <v>870.967700000001</v>
      </c>
      <c r="X124" s="99" t="n">
        <f aca="false">X108-X118</f>
        <v>933.333299999998</v>
      </c>
      <c r="Y124" s="99" t="n">
        <f aca="false">Y108-Y118</f>
        <v>741.935400000002</v>
      </c>
      <c r="Z124" s="99" t="n">
        <f aca="false">Z108-Z118</f>
        <v>1066.6667</v>
      </c>
      <c r="AA124" s="99" t="n">
        <f aca="false">AA108-AA118</f>
        <v>-5173.04150000005</v>
      </c>
    </row>
    <row r="125" customFormat="false" ht="11.25" hidden="false" customHeight="true" outlineLevel="0" collapsed="false">
      <c r="A125" s="98" t="str">
        <f aca="false">'PLR DET INPUT PG'!A125</f>
        <v>Swaps</v>
      </c>
      <c r="C125" s="99" t="n">
        <f aca="false">C112-C119</f>
        <v>0</v>
      </c>
      <c r="D125" s="99" t="n">
        <f aca="false">D112-D119</f>
        <v>0</v>
      </c>
      <c r="E125" s="99" t="n">
        <f aca="false">E112-E119</f>
        <v>0</v>
      </c>
      <c r="F125" s="99" t="n">
        <f aca="false">F112-F119</f>
        <v>0</v>
      </c>
      <c r="G125" s="99" t="n">
        <f aca="false">G112-G119</f>
        <v>0</v>
      </c>
      <c r="H125" s="99" t="n">
        <f aca="false">H112-H119</f>
        <v>0</v>
      </c>
      <c r="I125" s="99" t="n">
        <f aca="false">I112-I119</f>
        <v>0</v>
      </c>
      <c r="J125" s="99" t="n">
        <f aca="false">J112-J119</f>
        <v>0</v>
      </c>
      <c r="K125" s="99" t="n">
        <f aca="false">K112-K119</f>
        <v>0</v>
      </c>
      <c r="L125" s="99" t="n">
        <f aca="false">L112-L119</f>
        <v>0</v>
      </c>
      <c r="M125" s="99" t="n">
        <f aca="false">M112-M119</f>
        <v>0</v>
      </c>
      <c r="N125" s="99" t="n">
        <f aca="false">N112-N119</f>
        <v>0</v>
      </c>
      <c r="O125" s="99" t="n">
        <f aca="false">O112-O119</f>
        <v>0</v>
      </c>
      <c r="P125" s="99" t="n">
        <f aca="false">P112-P119</f>
        <v>0</v>
      </c>
      <c r="Q125" s="99" t="n">
        <f aca="false">Q112-Q119</f>
        <v>0</v>
      </c>
      <c r="R125" s="99" t="n">
        <f aca="false">R112-R119</f>
        <v>0</v>
      </c>
      <c r="S125" s="99" t="n">
        <f aca="false">S112-S119</f>
        <v>0</v>
      </c>
      <c r="T125" s="99" t="n">
        <f aca="false">T112-T119</f>
        <v>0</v>
      </c>
      <c r="U125" s="99" t="n">
        <f aca="false">U112-U119</f>
        <v>0</v>
      </c>
      <c r="V125" s="99" t="n">
        <f aca="false">V112-V119</f>
        <v>0</v>
      </c>
      <c r="W125" s="99" t="n">
        <f aca="false">W112-W119</f>
        <v>0</v>
      </c>
      <c r="X125" s="99" t="n">
        <f aca="false">X112-X119</f>
        <v>0</v>
      </c>
      <c r="Y125" s="99" t="n">
        <f aca="false">Y112-Y119</f>
        <v>0</v>
      </c>
      <c r="Z125" s="99" t="n">
        <f aca="false">Z112-Z119</f>
        <v>0</v>
      </c>
      <c r="AA125" s="99" t="n">
        <f aca="false">AA112-AA119</f>
        <v>0</v>
      </c>
    </row>
    <row r="126" customFormat="false" ht="11.25" hidden="false" customHeight="true" outlineLevel="0" collapsed="false">
      <c r="A126" s="98" t="str">
        <f aca="false">'PLR DET INPUT PG'!A126</f>
        <v>Total Dth</v>
      </c>
      <c r="C126" s="100" t="n">
        <f aca="false">SUM(C123:C125)</f>
        <v>-7935.4839</v>
      </c>
      <c r="D126" s="100" t="n">
        <f aca="false">SUM(D123:D125)</f>
        <v>-3096.7742</v>
      </c>
      <c r="E126" s="100" t="n">
        <f aca="false">SUM(E123:E125)</f>
        <v>-607.142899999999</v>
      </c>
      <c r="F126" s="100" t="n">
        <f aca="false">SUM(F123:F125)</f>
        <v>612.9032</v>
      </c>
      <c r="G126" s="100" t="n">
        <f aca="false">SUM(G123:G125)</f>
        <v>-1033.3333</v>
      </c>
      <c r="H126" s="100" t="n">
        <f aca="false">SUM(H123:H125)</f>
        <v>2322.5807</v>
      </c>
      <c r="I126" s="100" t="n">
        <f aca="false">SUM(I123:I125)</f>
        <v>-100</v>
      </c>
      <c r="J126" s="100" t="n">
        <f aca="false">SUM(J123:J125)</f>
        <v>-1354.8387</v>
      </c>
      <c r="K126" s="100" t="n">
        <f aca="false">SUM(K123:K125)</f>
        <v>-419.354900000006</v>
      </c>
      <c r="L126" s="100" t="n">
        <f aca="false">SUM(L123:L125)</f>
        <v>-1366.6667</v>
      </c>
      <c r="M126" s="100" t="n">
        <f aca="false">SUM(M123:M125)</f>
        <v>-2290.3226</v>
      </c>
      <c r="N126" s="100" t="n">
        <f aca="false">SUM(N123:N125)</f>
        <v>-900</v>
      </c>
      <c r="O126" s="100" t="n">
        <f aca="false">SUM(O123:O125)</f>
        <v>1451.6129</v>
      </c>
      <c r="P126" s="100" t="n">
        <f aca="false">SUM(P123:P125)</f>
        <v>1193.5484</v>
      </c>
      <c r="Q126" s="100" t="n">
        <f aca="false">SUM(Q123:Q125)</f>
        <v>1285.7143</v>
      </c>
      <c r="R126" s="100" t="n">
        <f aca="false">SUM(R123:R125)</f>
        <v>935.483899999999</v>
      </c>
      <c r="S126" s="100" t="n">
        <f aca="false">SUM(S123:S125)</f>
        <v>433.333400000003</v>
      </c>
      <c r="T126" s="100" t="n">
        <f aca="false">SUM(T123:T125)</f>
        <v>645.1613</v>
      </c>
      <c r="U126" s="100" t="n">
        <f aca="false">SUM(U123:U125)</f>
        <v>566.666700000002</v>
      </c>
      <c r="V126" s="100" t="n">
        <f aca="false">SUM(V123:V125)</f>
        <v>870.967799999999</v>
      </c>
      <c r="W126" s="100" t="n">
        <f aca="false">SUM(W123:W125)</f>
        <v>870.967700000001</v>
      </c>
      <c r="X126" s="100" t="n">
        <f aca="false">SUM(X123:X125)</f>
        <v>933.333299999998</v>
      </c>
      <c r="Y126" s="100" t="n">
        <f aca="false">SUM(Y123:Y125)</f>
        <v>741.935400000002</v>
      </c>
      <c r="Z126" s="100" t="n">
        <f aca="false">SUM(Z123:Z125)</f>
        <v>1066.6667</v>
      </c>
      <c r="AA126" s="100" t="n">
        <f aca="false">SUM(AA123:AA125)</f>
        <v>-5173.04150000005</v>
      </c>
    </row>
    <row r="128" customFormat="false" ht="12" hidden="false" customHeight="true" outlineLevel="0" collapsed="false">
      <c r="A128" s="97" t="str">
        <f aca="false">'PLR DET INPUT PG'!A128</f>
        <v>Curve Comparison</v>
      </c>
    </row>
    <row r="129" customFormat="false" ht="11.25" hidden="false" customHeight="true" outlineLevel="0" collapsed="false">
      <c r="A129" s="98" t="str">
        <f aca="false">'PLR DET INPUT PG'!A129</f>
        <v>Today</v>
      </c>
      <c r="C129" s="101" t="n">
        <f aca="false">'PLR DET INPUT PG'!C129</f>
        <v>2.611</v>
      </c>
      <c r="D129" s="101" t="n">
        <f aca="false">'PLR DET INPUT PG'!D129</f>
        <v>3.051</v>
      </c>
      <c r="E129" s="101" t="n">
        <f aca="false">'PLR DET INPUT PG'!E129</f>
        <v>2.836</v>
      </c>
      <c r="F129" s="101" t="n">
        <f aca="false">'PLR DET INPUT PG'!F129</f>
        <v>2.802</v>
      </c>
      <c r="G129" s="101" t="n">
        <f aca="false">'PLR DET INPUT PG'!G129</f>
        <v>2.561</v>
      </c>
      <c r="H129" s="101" t="n">
        <f aca="false">'PLR DET INPUT PG'!H129</f>
        <v>2.599</v>
      </c>
      <c r="I129" s="101" t="n">
        <f aca="false">'PLR DET INPUT PG'!I129</f>
        <v>2.637</v>
      </c>
      <c r="J129" s="101" t="n">
        <f aca="false">'PLR DET INPUT PG'!J129</f>
        <v>2.674</v>
      </c>
      <c r="K129" s="101" t="n">
        <f aca="false">'PLR DET INPUT PG'!K129</f>
        <v>2.707</v>
      </c>
      <c r="L129" s="101" t="n">
        <f aca="false">'PLR DET INPUT PG'!L129</f>
        <v>2.71</v>
      </c>
      <c r="M129" s="101" t="n">
        <f aca="false">'PLR DET INPUT PG'!M129</f>
        <v>2.729</v>
      </c>
      <c r="N129" s="101" t="n">
        <f aca="false">'PLR DET INPUT PG'!N129</f>
        <v>3.344</v>
      </c>
      <c r="O129" s="101" t="n">
        <f aca="false">'PLR DET INPUT PG'!O129</f>
        <v>3.524</v>
      </c>
      <c r="P129" s="101" t="n">
        <f aca="false">'PLR DET INPUT PG'!P129</f>
        <v>3.624</v>
      </c>
      <c r="Q129" s="101" t="n">
        <f aca="false">'PLR DET INPUT PG'!Q129</f>
        <v>3.552</v>
      </c>
      <c r="R129" s="101" t="n">
        <f aca="false">'PLR DET INPUT PG'!R129</f>
        <v>3.441</v>
      </c>
      <c r="S129" s="101" t="n">
        <f aca="false">'PLR DET INPUT PG'!S129</f>
        <v>3.039</v>
      </c>
      <c r="T129" s="101" t="n">
        <f aca="false">'PLR DET INPUT PG'!T129</f>
        <v>3.039</v>
      </c>
      <c r="U129" s="101" t="n">
        <f aca="false">'PLR DET INPUT PG'!U129</f>
        <v>3.069</v>
      </c>
      <c r="V129" s="101" t="n">
        <f aca="false">'PLR DET INPUT PG'!V129</f>
        <v>3.109</v>
      </c>
      <c r="W129" s="101" t="n">
        <f aca="false">'PLR DET INPUT PG'!W129</f>
        <v>3.141</v>
      </c>
      <c r="X129" s="101" t="n">
        <f aca="false">'PLR DET INPUT PG'!X129</f>
        <v>3.141</v>
      </c>
      <c r="Y129" s="101" t="n">
        <f aca="false">'PLR DET INPUT PG'!Y129</f>
        <v>3.176</v>
      </c>
      <c r="Z129" s="101" t="n">
        <f aca="false">'PLR DET INPUT PG'!Z129</f>
        <v>3.701</v>
      </c>
      <c r="AA129" s="101"/>
    </row>
    <row r="130" customFormat="false" ht="11.25" hidden="false" customHeight="true" outlineLevel="0" collapsed="false">
      <c r="A130" s="98" t="str">
        <f aca="false">'PLR DET INPUT PG'!A130</f>
        <v>Prior Day</v>
      </c>
      <c r="C130" s="101" t="n">
        <f aca="false">'PLR DET INPUT PG'!C130</f>
        <v>2.696</v>
      </c>
      <c r="D130" s="101" t="n">
        <f aca="false">'PLR DET INPUT PG'!D130</f>
        <v>3.035</v>
      </c>
      <c r="E130" s="101" t="n">
        <f aca="false">'PLR DET INPUT PG'!E130</f>
        <v>2.812</v>
      </c>
      <c r="F130" s="101" t="n">
        <f aca="false">'PLR DET INPUT PG'!F130</f>
        <v>2.772</v>
      </c>
      <c r="G130" s="101" t="n">
        <f aca="false">'PLR DET INPUT PG'!G130</f>
        <v>2.525</v>
      </c>
      <c r="H130" s="101" t="n">
        <f aca="false">'PLR DET INPUT PG'!H130</f>
        <v>2.563</v>
      </c>
      <c r="I130" s="101" t="n">
        <f aca="false">'PLR DET INPUT PG'!I130</f>
        <v>2.603</v>
      </c>
      <c r="J130" s="101" t="n">
        <f aca="false">'PLR DET INPUT PG'!J130</f>
        <v>2.64</v>
      </c>
      <c r="K130" s="101" t="n">
        <f aca="false">'PLR DET INPUT PG'!K130</f>
        <v>2.673</v>
      </c>
      <c r="L130" s="101" t="n">
        <f aca="false">'PLR DET INPUT PG'!L130</f>
        <v>2.676</v>
      </c>
      <c r="M130" s="101" t="n">
        <f aca="false">'PLR DET INPUT PG'!M130</f>
        <v>2.695</v>
      </c>
      <c r="N130" s="101" t="n">
        <f aca="false">'PLR DET INPUT PG'!N130</f>
        <v>3.305</v>
      </c>
      <c r="O130" s="101" t="n">
        <f aca="false">'PLR DET INPUT PG'!O130</f>
        <v>3.49</v>
      </c>
      <c r="P130" s="101" t="n">
        <f aca="false">'PLR DET INPUT PG'!P130</f>
        <v>3.59</v>
      </c>
      <c r="Q130" s="101" t="n">
        <f aca="false">'PLR DET INPUT PG'!Q130</f>
        <v>3.518</v>
      </c>
      <c r="R130" s="101" t="n">
        <f aca="false">'PLR DET INPUT PG'!R130</f>
        <v>3.403</v>
      </c>
      <c r="S130" s="101" t="n">
        <f aca="false">'PLR DET INPUT PG'!S130</f>
        <v>3.03</v>
      </c>
      <c r="T130" s="101" t="n">
        <f aca="false">'PLR DET INPUT PG'!T130</f>
        <v>3.025</v>
      </c>
      <c r="U130" s="101" t="n">
        <f aca="false">'PLR DET INPUT PG'!U130</f>
        <v>3.055</v>
      </c>
      <c r="V130" s="101" t="n">
        <f aca="false">'PLR DET INPUT PG'!V130</f>
        <v>3.084</v>
      </c>
      <c r="W130" s="101" t="n">
        <f aca="false">'PLR DET INPUT PG'!W130</f>
        <v>3.116</v>
      </c>
      <c r="X130" s="101" t="n">
        <f aca="false">'PLR DET INPUT PG'!X130</f>
        <v>3.116</v>
      </c>
      <c r="Y130" s="101" t="n">
        <f aca="false">'PLR DET INPUT PG'!Y130</f>
        <v>3.151</v>
      </c>
      <c r="Z130" s="101" t="n">
        <f aca="false">'PLR DET INPUT PG'!Z130</f>
        <v>3.661</v>
      </c>
      <c r="AA130" s="101"/>
    </row>
    <row r="131" customFormat="false" ht="11.25" hidden="false" customHeight="true" outlineLevel="0" collapsed="false">
      <c r="A131" s="98" t="str">
        <f aca="false">'PLR DET INPUT PG'!A131</f>
        <v>Delta</v>
      </c>
      <c r="C131" s="102" t="n">
        <f aca="false">'PLR DET INPUT PG'!C131</f>
        <v>-0.085</v>
      </c>
      <c r="D131" s="102" t="n">
        <f aca="false">'PLR DET INPUT PG'!D131</f>
        <v>0.016</v>
      </c>
      <c r="E131" s="102" t="n">
        <f aca="false">'PLR DET INPUT PG'!E131</f>
        <v>0.024</v>
      </c>
      <c r="F131" s="102" t="n">
        <f aca="false">'PLR DET INPUT PG'!F131</f>
        <v>0.0300000000000003</v>
      </c>
      <c r="G131" s="102" t="n">
        <f aca="false">'PLR DET INPUT PG'!G131</f>
        <v>0.036</v>
      </c>
      <c r="H131" s="102" t="n">
        <f aca="false">'PLR DET INPUT PG'!H131</f>
        <v>0.036</v>
      </c>
      <c r="I131" s="102" t="n">
        <f aca="false">'PLR DET INPUT PG'!I131</f>
        <v>0.0339999999999998</v>
      </c>
      <c r="J131" s="102" t="n">
        <f aca="false">'PLR DET INPUT PG'!J131</f>
        <v>0.0339999999999998</v>
      </c>
      <c r="K131" s="102" t="n">
        <f aca="false">'PLR DET INPUT PG'!K131</f>
        <v>0.0339999999999998</v>
      </c>
      <c r="L131" s="102" t="n">
        <f aca="false">'PLR DET INPUT PG'!L131</f>
        <v>0.0339999999999998</v>
      </c>
      <c r="M131" s="102" t="n">
        <f aca="false">'PLR DET INPUT PG'!M131</f>
        <v>0.0340000000000003</v>
      </c>
      <c r="N131" s="102" t="n">
        <f aca="false">'PLR DET INPUT PG'!N131</f>
        <v>0.0389999999999997</v>
      </c>
      <c r="O131" s="102" t="n">
        <f aca="false">'PLR DET INPUT PG'!O131</f>
        <v>0.0339999999999998</v>
      </c>
      <c r="P131" s="102" t="n">
        <f aca="false">'PLR DET INPUT PG'!P131</f>
        <v>0.0340000000000003</v>
      </c>
      <c r="Q131" s="102" t="n">
        <f aca="false">'PLR DET INPUT PG'!Q131</f>
        <v>0.0340000000000003</v>
      </c>
      <c r="R131" s="102" t="n">
        <f aca="false">'PLR DET INPUT PG'!R131</f>
        <v>0.0379999999999998</v>
      </c>
      <c r="S131" s="102" t="n">
        <f aca="false">'PLR DET INPUT PG'!S131</f>
        <v>0.00900000000000034</v>
      </c>
      <c r="T131" s="102" t="n">
        <f aca="false">'PLR DET INPUT PG'!T131</f>
        <v>0.0140000000000002</v>
      </c>
      <c r="U131" s="102" t="n">
        <f aca="false">'PLR DET INPUT PG'!U131</f>
        <v>0.0139999999999998</v>
      </c>
      <c r="V131" s="102" t="n">
        <f aca="false">'PLR DET INPUT PG'!V131</f>
        <v>0.0249999999999999</v>
      </c>
      <c r="W131" s="102" t="n">
        <f aca="false">'PLR DET INPUT PG'!W131</f>
        <v>0.0249999999999999</v>
      </c>
      <c r="X131" s="102" t="n">
        <f aca="false">'PLR DET INPUT PG'!X131</f>
        <v>0.0249999999999999</v>
      </c>
      <c r="Y131" s="102" t="n">
        <f aca="false">'PLR DET INPUT PG'!Y131</f>
        <v>0.0250000000000004</v>
      </c>
      <c r="Z131" s="102" t="n">
        <f aca="false">'PLR DET INPUT PG'!Z131</f>
        <v>0.04</v>
      </c>
      <c r="AA131" s="101"/>
    </row>
    <row r="133" customFormat="false" ht="12" hidden="false" customHeight="true" outlineLevel="0" collapsed="false">
      <c r="A133" s="97" t="str">
        <f aca="false">'PLR DET INPUT PG'!A133</f>
        <v>Average Deal Prices</v>
      </c>
    </row>
    <row r="134" customFormat="false" ht="11.25" hidden="false" customHeight="true" outlineLevel="0" collapsed="false">
      <c r="A134" s="98" t="str">
        <f aca="false">'PLR DET INPUT PG'!A134</f>
        <v>BUY</v>
      </c>
      <c r="C134" s="101" t="n">
        <f aca="false">'PLR DET INPUT PG'!C134</f>
        <v>4.1567</v>
      </c>
      <c r="D134" s="101" t="n">
        <f aca="false">'PLR DET INPUT PG'!D134</f>
        <v>4.1567</v>
      </c>
      <c r="E134" s="101" t="n">
        <f aca="false">'PLR DET INPUT PG'!E134</f>
        <v>4.1567</v>
      </c>
      <c r="F134" s="101" t="n">
        <f aca="false">'PLR DET INPUT PG'!F134</f>
        <v>4.1567</v>
      </c>
      <c r="G134" s="101" t="n">
        <f aca="false">'PLR DET INPUT PG'!G134</f>
        <v>3.8712</v>
      </c>
      <c r="H134" s="101" t="n">
        <f aca="false">'PLR DET INPUT PG'!H134</f>
        <v>3.8712</v>
      </c>
      <c r="I134" s="101" t="n">
        <f aca="false">'PLR DET INPUT PG'!I134</f>
        <v>3.732</v>
      </c>
      <c r="J134" s="101" t="n">
        <f aca="false">'PLR DET INPUT PG'!J134</f>
        <v>3.732</v>
      </c>
      <c r="K134" s="101" t="n">
        <f aca="false">'PLR DET INPUT PG'!K134</f>
        <v>3.9483</v>
      </c>
      <c r="L134" s="101" t="n">
        <f aca="false">'PLR DET INPUT PG'!L134</f>
        <v>3.9483</v>
      </c>
      <c r="M134" s="101" t="n">
        <f aca="false">'PLR DET INPUT PG'!M134</f>
        <v>3.9483</v>
      </c>
      <c r="N134" s="101" t="n">
        <f aca="false">'PLR DET INPUT PG'!N134</f>
        <v>5.3633</v>
      </c>
      <c r="O134" s="101" t="n">
        <f aca="false">'PLR DET INPUT PG'!O134</f>
        <v>5.3633</v>
      </c>
      <c r="P134" s="101" t="n">
        <f aca="false">'PLR DET INPUT PG'!P134</f>
        <v>5.3633</v>
      </c>
      <c r="Q134" s="101" t="n">
        <f aca="false">'PLR DET INPUT PG'!Q134</f>
        <v>5.3633</v>
      </c>
      <c r="R134" s="101" t="n">
        <f aca="false">'PLR DET INPUT PG'!R134</f>
        <v>5.3633</v>
      </c>
      <c r="S134" s="101" t="n">
        <f aca="false">'PLR DET INPUT PG'!S134</f>
        <v>0</v>
      </c>
      <c r="T134" s="101" t="n">
        <f aca="false">'PLR DET INPUT PG'!T134</f>
        <v>0</v>
      </c>
      <c r="U134" s="101" t="n">
        <f aca="false">'PLR DET INPUT PG'!U134</f>
        <v>0</v>
      </c>
      <c r="V134" s="101" t="n">
        <f aca="false">'PLR DET INPUT PG'!V134</f>
        <v>0</v>
      </c>
      <c r="W134" s="101" t="n">
        <f aca="false">'PLR DET INPUT PG'!W134</f>
        <v>0</v>
      </c>
      <c r="X134" s="101" t="n">
        <f aca="false">'PLR DET INPUT PG'!X134</f>
        <v>0</v>
      </c>
      <c r="Y134" s="101" t="n">
        <f aca="false">'PLR DET INPUT PG'!Y134</f>
        <v>0</v>
      </c>
      <c r="Z134" s="101" t="n">
        <f aca="false">'PLR DET INPUT PG'!Z134</f>
        <v>0</v>
      </c>
      <c r="AA134" s="101" t="n">
        <f aca="false">'PLR DET INPUT PG'!AA134</f>
        <v>0</v>
      </c>
    </row>
    <row r="135" customFormat="false" ht="11.25" hidden="false" customHeight="true" outlineLevel="0" collapsed="false">
      <c r="A135" s="98" t="str">
        <f aca="false">'PLR DET INPUT PG'!A135</f>
        <v>SELL</v>
      </c>
      <c r="C135" s="101" t="n">
        <f aca="false">'PLR DET INPUT PG'!C135</f>
        <v>0</v>
      </c>
      <c r="D135" s="101" t="n">
        <f aca="false">'PLR DET INPUT PG'!D135</f>
        <v>0</v>
      </c>
      <c r="E135" s="101" t="n">
        <f aca="false">'PLR DET INPUT PG'!E135</f>
        <v>0</v>
      </c>
      <c r="F135" s="101" t="n">
        <f aca="false">'PLR DET INPUT PG'!F135</f>
        <v>3.1575</v>
      </c>
      <c r="G135" s="101" t="n">
        <f aca="false">'PLR DET INPUT PG'!G135</f>
        <v>3.1575</v>
      </c>
      <c r="H135" s="101" t="n">
        <f aca="false">'PLR DET INPUT PG'!H135</f>
        <v>3.1575</v>
      </c>
      <c r="I135" s="101" t="n">
        <f aca="false">'PLR DET INPUT PG'!I135</f>
        <v>3.1575</v>
      </c>
      <c r="J135" s="101" t="n">
        <f aca="false">'PLR DET INPUT PG'!J135</f>
        <v>0</v>
      </c>
      <c r="K135" s="101" t="n">
        <f aca="false">'PLR DET INPUT PG'!K135</f>
        <v>0</v>
      </c>
      <c r="L135" s="101" t="n">
        <f aca="false">'PLR DET INPUT PG'!L135</f>
        <v>0</v>
      </c>
      <c r="M135" s="101" t="n">
        <f aca="false">'PLR DET INPUT PG'!M135</f>
        <v>0</v>
      </c>
      <c r="N135" s="101" t="n">
        <f aca="false">'PLR DET INPUT PG'!N135</f>
        <v>0</v>
      </c>
      <c r="O135" s="101" t="n">
        <f aca="false">'PLR DET INPUT PG'!O135</f>
        <v>0</v>
      </c>
      <c r="P135" s="101" t="n">
        <f aca="false">'PLR DET INPUT PG'!P135</f>
        <v>0</v>
      </c>
      <c r="Q135" s="101" t="n">
        <f aca="false">'PLR DET INPUT PG'!Q135</f>
        <v>0</v>
      </c>
      <c r="R135" s="101" t="n">
        <f aca="false">'PLR DET INPUT PG'!R135</f>
        <v>0</v>
      </c>
      <c r="S135" s="101" t="n">
        <f aca="false">'PLR DET INPUT PG'!S135</f>
        <v>0</v>
      </c>
      <c r="T135" s="101" t="n">
        <f aca="false">'PLR DET INPUT PG'!T135</f>
        <v>0</v>
      </c>
      <c r="U135" s="101" t="n">
        <f aca="false">'PLR DET INPUT PG'!U135</f>
        <v>0</v>
      </c>
      <c r="V135" s="101" t="n">
        <f aca="false">'PLR DET INPUT PG'!V135</f>
        <v>0</v>
      </c>
      <c r="W135" s="101" t="n">
        <f aca="false">'PLR DET INPUT PG'!W135</f>
        <v>0</v>
      </c>
      <c r="X135" s="101" t="n">
        <f aca="false">'PLR DET INPUT PG'!X135</f>
        <v>0</v>
      </c>
      <c r="Y135" s="101" t="n">
        <f aca="false">'PLR DET INPUT PG'!Y135</f>
        <v>0</v>
      </c>
      <c r="Z135" s="101" t="n">
        <f aca="false">'PLR DET INPUT PG'!Z135</f>
        <v>0</v>
      </c>
      <c r="AA135" s="101" t="n">
        <f aca="false">'PLR DET INPUT PG'!AA135</f>
        <v>0</v>
      </c>
    </row>
    <row r="137" customFormat="false" ht="12" hidden="false" customHeight="true" outlineLevel="0" collapsed="false">
      <c r="A137" s="97" t="str">
        <f aca="false">'PLR DET INPUT PG'!A137</f>
        <v>Mark-To-Market</v>
      </c>
    </row>
    <row r="138" customFormat="false" ht="11.25" hidden="false" customHeight="true" outlineLevel="0" collapsed="false">
      <c r="A138" s="98" t="str">
        <f aca="false">'PLR DET INPUT PG'!A138</f>
        <v>Today's MTM</v>
      </c>
      <c r="C138" s="99" t="n">
        <f aca="false">'PLR DET INPUT PG'!C138</f>
        <v>-2929889</v>
      </c>
      <c r="D138" s="99" t="n">
        <f aca="false">'PLR DET INPUT PG'!D138</f>
        <v>-2447184</v>
      </c>
      <c r="E138" s="103" t="n">
        <f aca="false">'PLR DET INPUT PG'!E138</f>
        <v>-2415107</v>
      </c>
      <c r="F138" s="103" t="n">
        <f aca="false">'PLR DET INPUT PG'!F138</f>
        <v>-2055749</v>
      </c>
      <c r="G138" s="103" t="n">
        <f aca="false">'PLR DET INPUT PG'!G138</f>
        <v>-464340</v>
      </c>
      <c r="H138" s="103" t="n">
        <f aca="false">'PLR DET INPUT PG'!H138</f>
        <v>-484569</v>
      </c>
      <c r="I138" s="103" t="n">
        <f aca="false">'PLR DET INPUT PG'!I138</f>
        <v>-828215</v>
      </c>
      <c r="J138" s="99" t="n">
        <f aca="false">'PLR DET INPUT PG'!J138</f>
        <v>-893580</v>
      </c>
      <c r="K138" s="99" t="n">
        <f aca="false">'PLR DET INPUT PG'!K138</f>
        <v>-1225027</v>
      </c>
      <c r="L138" s="99" t="n">
        <f aca="false">'PLR DET INPUT PG'!L138</f>
        <v>-1180530</v>
      </c>
      <c r="M138" s="99" t="n">
        <f aca="false">'PLR DET INPUT PG'!M138</f>
        <v>-1202599</v>
      </c>
      <c r="N138" s="99" t="n">
        <f aca="false">'PLR DET INPUT PG'!N138</f>
        <v>-2794261</v>
      </c>
      <c r="O138" s="99" t="n">
        <f aca="false">'PLR DET INPUT PG'!O138</f>
        <v>-2743019</v>
      </c>
      <c r="P138" s="99" t="n">
        <f aca="false">'PLR DET INPUT PG'!P138</f>
        <v>-2658431</v>
      </c>
      <c r="Q138" s="99" t="n">
        <f aca="false">'PLR DET INPUT PG'!Q138</f>
        <v>-2286490</v>
      </c>
      <c r="R138" s="99" t="n">
        <f aca="false">'PLR DET INPUT PG'!R138</f>
        <v>-2588721</v>
      </c>
      <c r="S138" s="99" t="n">
        <f aca="false">'PLR DET INPUT PG'!S138</f>
        <v>22853</v>
      </c>
      <c r="T138" s="99" t="n">
        <f aca="false">'PLR DET INPUT PG'!T138</f>
        <v>23520</v>
      </c>
      <c r="U138" s="99" t="n">
        <f aca="false">'PLR DET INPUT PG'!U138</f>
        <v>26940</v>
      </c>
      <c r="V138" s="99" t="n">
        <f aca="false">'PLR DET INPUT PG'!V138</f>
        <v>33572</v>
      </c>
      <c r="W138" s="99" t="n">
        <f aca="false">'PLR DET INPUT PG'!W138</f>
        <v>38117</v>
      </c>
      <c r="X138" s="99" t="n">
        <f aca="false">'PLR DET INPUT PG'!X138</f>
        <v>36744</v>
      </c>
      <c r="Y138" s="99" t="n">
        <f aca="false">'PLR DET INPUT PG'!Y138</f>
        <v>42894</v>
      </c>
      <c r="Z138" s="99" t="n">
        <f aca="false">'PLR DET INPUT PG'!Z138</f>
        <v>0</v>
      </c>
      <c r="AA138" s="99" t="n">
        <f aca="false">'PLR DET INPUT PG'!AA138</f>
        <v>-28973071</v>
      </c>
    </row>
    <row r="139" customFormat="false" ht="11.25" hidden="false" customHeight="true" outlineLevel="0" collapsed="false">
      <c r="A139" s="98" t="str">
        <f aca="false">'PLR DET INPUT PG'!A139</f>
        <v>Interbook MTM</v>
      </c>
      <c r="C139" s="99" t="n">
        <f aca="false">'PLR DET INPUT PG'!C139</f>
        <v>11547242</v>
      </c>
      <c r="D139" s="99" t="n">
        <f aca="false">'PLR DET INPUT PG'!D139</f>
        <v>11363979</v>
      </c>
      <c r="E139" s="99" t="n">
        <f aca="false">'PLR DET INPUT PG'!E139</f>
        <v>8709073</v>
      </c>
      <c r="F139" s="99" t="n">
        <f aca="false">'PLR DET INPUT PG'!F139</f>
        <v>1783675</v>
      </c>
      <c r="G139" s="99" t="n">
        <f aca="false">'PLR DET INPUT PG'!G139</f>
        <v>182147</v>
      </c>
      <c r="H139" s="99" t="n">
        <f aca="false">'PLR DET INPUT PG'!H139</f>
        <v>2143422</v>
      </c>
      <c r="I139" s="99" t="n">
        <f aca="false">'PLR DET INPUT PG'!I139</f>
        <v>2725231</v>
      </c>
      <c r="J139" s="99" t="n">
        <f aca="false">'PLR DET INPUT PG'!J139</f>
        <v>4372558</v>
      </c>
      <c r="K139" s="99" t="n">
        <f aca="false">'PLR DET INPUT PG'!K139</f>
        <v>3983212</v>
      </c>
      <c r="L139" s="99" t="n">
        <f aca="false">'PLR DET INPUT PG'!L139</f>
        <v>4569703</v>
      </c>
      <c r="M139" s="99" t="n">
        <f aca="false">'PLR DET INPUT PG'!M139</f>
        <v>4806566</v>
      </c>
      <c r="N139" s="99" t="n">
        <f aca="false">'PLR DET INPUT PG'!N139</f>
        <v>4737173</v>
      </c>
      <c r="O139" s="99" t="n">
        <f aca="false">'PLR DET INPUT PG'!O139</f>
        <v>4907758</v>
      </c>
      <c r="P139" s="99" t="n">
        <f aca="false">'PLR DET INPUT PG'!P139</f>
        <v>1926295</v>
      </c>
      <c r="Q139" s="99" t="n">
        <f aca="false">'PLR DET INPUT PG'!Q139</f>
        <v>1309037</v>
      </c>
      <c r="R139" s="99" t="n">
        <f aca="false">'PLR DET INPUT PG'!R139</f>
        <v>1517924</v>
      </c>
      <c r="S139" s="99" t="n">
        <f aca="false">'PLR DET INPUT PG'!S139</f>
        <v>148475</v>
      </c>
      <c r="T139" s="99" t="n">
        <f aca="false">'PLR DET INPUT PG'!T139</f>
        <v>37382</v>
      </c>
      <c r="U139" s="99" t="n">
        <f aca="false">'PLR DET INPUT PG'!U139</f>
        <v>63700</v>
      </c>
      <c r="V139" s="99" t="n">
        <f aca="false">'PLR DET INPUT PG'!V139</f>
        <v>125057</v>
      </c>
      <c r="W139" s="99" t="n">
        <f aca="false">'PLR DET INPUT PG'!W139</f>
        <v>124154</v>
      </c>
      <c r="X139" s="99" t="n">
        <f aca="false">'PLR DET INPUT PG'!X139</f>
        <v>159244</v>
      </c>
      <c r="Y139" s="99" t="n">
        <f aca="false">'PLR DET INPUT PG'!Y139</f>
        <v>187113</v>
      </c>
      <c r="Z139" s="99" t="n">
        <f aca="false">'PLR DET INPUT PG'!Z139</f>
        <v>1899582</v>
      </c>
      <c r="AA139" s="99" t="n">
        <f aca="false">'PLR DET INPUT PG'!AA139</f>
        <v>73329702</v>
      </c>
    </row>
    <row r="140" customFormat="false" ht="11.25" hidden="false" customHeight="true" outlineLevel="0" collapsed="false">
      <c r="A140" s="104" t="str">
        <f aca="false">'PLR DET INPUT PG'!A140</f>
        <v>Total MTM</v>
      </c>
      <c r="B140" s="105"/>
      <c r="C140" s="106" t="n">
        <f aca="false">'PLR DET INPUT PG'!C140</f>
        <v>8617353</v>
      </c>
      <c r="D140" s="106" t="n">
        <f aca="false">'PLR DET INPUT PG'!D140</f>
        <v>8916795</v>
      </c>
      <c r="E140" s="106" t="n">
        <f aca="false">'PLR DET INPUT PG'!E140</f>
        <v>6293966</v>
      </c>
      <c r="F140" s="106" t="n">
        <f aca="false">'PLR DET INPUT PG'!F140</f>
        <v>-272074</v>
      </c>
      <c r="G140" s="106" t="n">
        <f aca="false">'PLR DET INPUT PG'!G140</f>
        <v>-282193</v>
      </c>
      <c r="H140" s="106" t="n">
        <f aca="false">'PLR DET INPUT PG'!H140</f>
        <v>1658853</v>
      </c>
      <c r="I140" s="106" t="n">
        <f aca="false">'PLR DET INPUT PG'!I140</f>
        <v>1897016</v>
      </c>
      <c r="J140" s="106" t="n">
        <f aca="false">'PLR DET INPUT PG'!J140</f>
        <v>3478978</v>
      </c>
      <c r="K140" s="106" t="n">
        <f aca="false">'PLR DET INPUT PG'!K140</f>
        <v>2758185</v>
      </c>
      <c r="L140" s="106" t="n">
        <f aca="false">'PLR DET INPUT PG'!L140</f>
        <v>3389173</v>
      </c>
      <c r="M140" s="106" t="n">
        <f aca="false">'PLR DET INPUT PG'!M140</f>
        <v>3603967</v>
      </c>
      <c r="N140" s="106" t="n">
        <f aca="false">'PLR DET INPUT PG'!N140</f>
        <v>1942912</v>
      </c>
      <c r="O140" s="106" t="n">
        <f aca="false">'PLR DET INPUT PG'!O140</f>
        <v>2164739</v>
      </c>
      <c r="P140" s="106" t="n">
        <f aca="false">'PLR DET INPUT PG'!P140</f>
        <v>-732136</v>
      </c>
      <c r="Q140" s="106" t="n">
        <f aca="false">'PLR DET INPUT PG'!Q140</f>
        <v>-977453</v>
      </c>
      <c r="R140" s="106" t="n">
        <f aca="false">'PLR DET INPUT PG'!R140</f>
        <v>-1070797</v>
      </c>
      <c r="S140" s="106" t="n">
        <f aca="false">'PLR DET INPUT PG'!S140</f>
        <v>171328</v>
      </c>
      <c r="T140" s="106" t="n">
        <f aca="false">'PLR DET INPUT PG'!T140</f>
        <v>60902</v>
      </c>
      <c r="U140" s="106" t="n">
        <f aca="false">'PLR DET INPUT PG'!U140</f>
        <v>90640</v>
      </c>
      <c r="V140" s="106" t="n">
        <f aca="false">'PLR DET INPUT PG'!V140</f>
        <v>158629</v>
      </c>
      <c r="W140" s="106" t="n">
        <f aca="false">'PLR DET INPUT PG'!W140</f>
        <v>162271</v>
      </c>
      <c r="X140" s="106" t="n">
        <f aca="false">'PLR DET INPUT PG'!X140</f>
        <v>195988</v>
      </c>
      <c r="Y140" s="106" t="n">
        <f aca="false">'PLR DET INPUT PG'!Y140</f>
        <v>230007</v>
      </c>
      <c r="Z140" s="106" t="n">
        <f aca="false">'PLR DET INPUT PG'!Z140</f>
        <v>1899582</v>
      </c>
      <c r="AA140" s="107" t="n">
        <f aca="false">'PLR DET INPUT PG'!AA140</f>
        <v>44356631</v>
      </c>
    </row>
    <row r="141" customFormat="false" ht="11.25" hidden="false" customHeight="true" outlineLevel="0" collapsed="false">
      <c r="A141" s="98" t="str">
        <f aca="false">'PLR DET INPUT PG'!A141</f>
        <v>Prior Day MTM</v>
      </c>
      <c r="C141" s="99" t="n">
        <f aca="false">'PLR DET INPUT PG'!C141</f>
        <v>8590217</v>
      </c>
      <c r="D141" s="99" t="n">
        <f aca="false">'PLR DET INPUT PG'!D141</f>
        <v>8914607</v>
      </c>
      <c r="E141" s="99" t="n">
        <f aca="false">'PLR DET INPUT PG'!E141</f>
        <v>6293942</v>
      </c>
      <c r="F141" s="99" t="n">
        <f aca="false">'PLR DET INPUT PG'!F141</f>
        <v>-260493</v>
      </c>
      <c r="G141" s="99" t="n">
        <f aca="false">'PLR DET INPUT PG'!G141</f>
        <v>-268901</v>
      </c>
      <c r="H141" s="99" t="n">
        <f aca="false">'PLR DET INPUT PG'!H141</f>
        <v>1687139</v>
      </c>
      <c r="I141" s="99" t="n">
        <f aca="false">'PLR DET INPUT PG'!I141</f>
        <v>1908182</v>
      </c>
      <c r="J141" s="99" t="n">
        <f aca="false">'PLR DET INPUT PG'!J141</f>
        <v>3522030</v>
      </c>
      <c r="K141" s="99" t="n">
        <f aca="false">'PLR DET INPUT PG'!K141</f>
        <v>2802090</v>
      </c>
      <c r="L141" s="99" t="n">
        <f aca="false">'PLR DET INPUT PG'!L141</f>
        <v>3418503</v>
      </c>
      <c r="M141" s="99" t="n">
        <f aca="false">'PLR DET INPUT PG'!M141</f>
        <v>3624936</v>
      </c>
      <c r="N141" s="99" t="n">
        <f aca="false">'PLR DET INPUT PG'!N141</f>
        <v>1953833</v>
      </c>
      <c r="O141" s="99" t="n">
        <f aca="false">'PLR DET INPUT PG'!O141</f>
        <v>2180139</v>
      </c>
      <c r="P141" s="99" t="n">
        <f aca="false">'PLR DET INPUT PG'!P141</f>
        <v>-718213</v>
      </c>
      <c r="Q141" s="99" t="n">
        <f aca="false">'PLR DET INPUT PG'!Q141</f>
        <v>-965589</v>
      </c>
      <c r="R141" s="99" t="n">
        <f aca="false">'PLR DET INPUT PG'!R141</f>
        <v>-1066686</v>
      </c>
      <c r="S141" s="99" t="n">
        <f aca="false">'PLR DET INPUT PG'!S141</f>
        <v>178367</v>
      </c>
      <c r="T141" s="99" t="n">
        <f aca="false">'PLR DET INPUT PG'!T141</f>
        <v>67977</v>
      </c>
      <c r="U141" s="99" t="n">
        <f aca="false">'PLR DET INPUT PG'!U141</f>
        <v>97814</v>
      </c>
      <c r="V141" s="99" t="n">
        <f aca="false">'PLR DET INPUT PG'!V141</f>
        <v>194929</v>
      </c>
      <c r="W141" s="99" t="n">
        <f aca="false">'PLR DET INPUT PG'!W141</f>
        <v>203850</v>
      </c>
      <c r="X141" s="99" t="n">
        <f aca="false">'PLR DET INPUT PG'!X141</f>
        <v>229120</v>
      </c>
      <c r="Y141" s="99" t="n">
        <f aca="false">'PLR DET INPUT PG'!Y141</f>
        <v>255318</v>
      </c>
      <c r="Z141" s="99" t="n">
        <f aca="false">'PLR DET INPUT PG'!Z141</f>
        <v>1938493</v>
      </c>
      <c r="AA141" s="99" t="n">
        <f aca="false">'PLR DET INPUT PG'!AA141</f>
        <v>44781604</v>
      </c>
    </row>
    <row r="142" customFormat="false" ht="11.25" hidden="false" customHeight="true" outlineLevel="0" collapsed="false">
      <c r="A142" s="98" t="str">
        <f aca="false">'PLR DET INPUT PG'!A142</f>
        <v>Delta</v>
      </c>
      <c r="C142" s="100" t="n">
        <f aca="false">'PLR DET INPUT PG'!C142</f>
        <v>27136</v>
      </c>
      <c r="D142" s="100" t="n">
        <f aca="false">'PLR DET INPUT PG'!D142</f>
        <v>2188</v>
      </c>
      <c r="E142" s="100" t="n">
        <f aca="false">'PLR DET INPUT PG'!E142</f>
        <v>24</v>
      </c>
      <c r="F142" s="100" t="n">
        <f aca="false">'PLR DET INPUT PG'!F142</f>
        <v>-11581</v>
      </c>
      <c r="G142" s="100" t="n">
        <f aca="false">'PLR DET INPUT PG'!G142</f>
        <v>-13292</v>
      </c>
      <c r="H142" s="100" t="n">
        <f aca="false">'PLR DET INPUT PG'!H142</f>
        <v>-28286</v>
      </c>
      <c r="I142" s="100" t="n">
        <f aca="false">'PLR DET INPUT PG'!I142</f>
        <v>-11166</v>
      </c>
      <c r="J142" s="100" t="n">
        <f aca="false">'PLR DET INPUT PG'!J142</f>
        <v>-43052</v>
      </c>
      <c r="K142" s="100" t="n">
        <f aca="false">'PLR DET INPUT PG'!K142</f>
        <v>-43905</v>
      </c>
      <c r="L142" s="100" t="n">
        <f aca="false">'PLR DET INPUT PG'!L142</f>
        <v>-29330</v>
      </c>
      <c r="M142" s="100" t="n">
        <f aca="false">'PLR DET INPUT PG'!M142</f>
        <v>-20969</v>
      </c>
      <c r="N142" s="100" t="n">
        <f aca="false">'PLR DET INPUT PG'!N142</f>
        <v>-10921</v>
      </c>
      <c r="O142" s="100" t="n">
        <f aca="false">'PLR DET INPUT PG'!O142</f>
        <v>-15400</v>
      </c>
      <c r="P142" s="100" t="n">
        <f aca="false">'PLR DET INPUT PG'!P142</f>
        <v>-13923</v>
      </c>
      <c r="Q142" s="100" t="n">
        <f aca="false">'PLR DET INPUT PG'!Q142</f>
        <v>-11864</v>
      </c>
      <c r="R142" s="100" t="n">
        <f aca="false">'PLR DET INPUT PG'!R142</f>
        <v>-4111</v>
      </c>
      <c r="S142" s="100" t="n">
        <f aca="false">'PLR DET INPUT PG'!S142</f>
        <v>-7039</v>
      </c>
      <c r="T142" s="100" t="n">
        <f aca="false">'PLR DET INPUT PG'!T142</f>
        <v>-7075</v>
      </c>
      <c r="U142" s="100" t="n">
        <f aca="false">'PLR DET INPUT PG'!U142</f>
        <v>-7174</v>
      </c>
      <c r="V142" s="100" t="n">
        <f aca="false">'PLR DET INPUT PG'!V142</f>
        <v>-36300</v>
      </c>
      <c r="W142" s="100" t="n">
        <f aca="false">'PLR DET INPUT PG'!W142</f>
        <v>-41579</v>
      </c>
      <c r="X142" s="100" t="n">
        <f aca="false">'PLR DET INPUT PG'!X142</f>
        <v>-33132</v>
      </c>
      <c r="Y142" s="100" t="n">
        <f aca="false">'PLR DET INPUT PG'!Y142</f>
        <v>-25311</v>
      </c>
      <c r="Z142" s="100" t="n">
        <f aca="false">'PLR DET INPUT PG'!Z142</f>
        <v>-38911</v>
      </c>
      <c r="AA142" s="100" t="n">
        <f aca="false">'PLR DET INPUT PG'!AA142</f>
        <v>-424973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1" width="29.99"/>
    <col collapsed="false" customWidth="true" hidden="false" outlineLevel="0" max="2" min="2" style="91" width="3.99"/>
    <col collapsed="false" customWidth="true" hidden="false" outlineLevel="0" max="26" min="3" style="91" width="13.32"/>
    <col collapsed="false" customWidth="true" hidden="false" outlineLevel="0" max="27" min="27" style="91" width="15.99"/>
    <col collapsed="false" customWidth="false" hidden="false" outlineLevel="0" max="257" min="28" style="92" width="11.99"/>
  </cols>
  <sheetData>
    <row r="1" customFormat="false" ht="12" hidden="false" customHeight="true" outlineLevel="0" collapsed="false">
      <c r="A1" s="93" t="s">
        <v>113</v>
      </c>
    </row>
    <row r="2" customFormat="false" ht="12" hidden="false" customHeight="true" outlineLevel="0" collapsed="false">
      <c r="A2" s="93" t="s">
        <v>94</v>
      </c>
    </row>
    <row r="3" customFormat="false" ht="12" hidden="false" customHeight="true" outlineLevel="0" collapsed="false">
      <c r="A3" s="93" t="s">
        <v>97</v>
      </c>
    </row>
    <row r="4" customFormat="false" ht="12" hidden="false" customHeight="true" outlineLevel="0" collapsed="false">
      <c r="A4" s="93" t="s">
        <v>98</v>
      </c>
    </row>
    <row r="6" customFormat="false" ht="12" hidden="false" customHeight="true" outlineLevel="0" collapsed="false">
      <c r="A6" s="94" t="s">
        <v>114</v>
      </c>
    </row>
    <row r="8" customFormat="false" ht="12" hidden="false" customHeight="true" outlineLevel="0" collapsed="false">
      <c r="A8" s="95" t="s">
        <v>62</v>
      </c>
      <c r="C8" s="96" t="s">
        <v>35</v>
      </c>
      <c r="D8" s="96" t="s">
        <v>36</v>
      </c>
      <c r="E8" s="96" t="s">
        <v>37</v>
      </c>
      <c r="F8" s="96" t="s">
        <v>38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43</v>
      </c>
      <c r="L8" s="96" t="s">
        <v>44</v>
      </c>
      <c r="M8" s="96" t="s">
        <v>45</v>
      </c>
      <c r="N8" s="96" t="s">
        <v>46</v>
      </c>
      <c r="O8" s="96" t="s">
        <v>47</v>
      </c>
      <c r="P8" s="96" t="s">
        <v>48</v>
      </c>
      <c r="Q8" s="96" t="s">
        <v>49</v>
      </c>
      <c r="R8" s="96" t="s">
        <v>50</v>
      </c>
      <c r="S8" s="96" t="s">
        <v>51</v>
      </c>
      <c r="T8" s="96" t="s">
        <v>52</v>
      </c>
      <c r="U8" s="96" t="s">
        <v>53</v>
      </c>
      <c r="V8" s="96" t="s">
        <v>54</v>
      </c>
      <c r="W8" s="96" t="s">
        <v>55</v>
      </c>
      <c r="X8" s="96" t="s">
        <v>56</v>
      </c>
      <c r="Y8" s="96" t="s">
        <v>57</v>
      </c>
      <c r="Z8" s="96" t="s">
        <v>58</v>
      </c>
      <c r="AA8" s="96" t="s">
        <v>34</v>
      </c>
    </row>
    <row r="9" customFormat="false" ht="12" hidden="false" customHeight="true" outlineLevel="0" collapsed="false">
      <c r="A9" s="97" t="s">
        <v>99</v>
      </c>
    </row>
    <row r="10" customFormat="false" ht="11.25" hidden="false" customHeight="true" outlineLevel="0" collapsed="false">
      <c r="A10" s="98" t="s">
        <v>5</v>
      </c>
      <c r="C10" s="99" t="n">
        <v>0</v>
      </c>
      <c r="D10" s="99" t="n">
        <v>0</v>
      </c>
      <c r="E10" s="99" t="n">
        <v>0</v>
      </c>
      <c r="F10" s="99" t="n">
        <v>0</v>
      </c>
      <c r="G10" s="99" t="n">
        <v>0</v>
      </c>
      <c r="H10" s="99" t="n">
        <v>0</v>
      </c>
      <c r="I10" s="99" t="n">
        <v>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99" t="n">
        <v>0</v>
      </c>
      <c r="R10" s="99" t="n">
        <v>0</v>
      </c>
      <c r="S10" s="99" t="n">
        <v>0</v>
      </c>
      <c r="T10" s="99" t="n">
        <v>0</v>
      </c>
      <c r="U10" s="99" t="n">
        <v>0</v>
      </c>
      <c r="V10" s="99" t="n">
        <v>0</v>
      </c>
      <c r="W10" s="99" t="n">
        <v>0</v>
      </c>
      <c r="X10" s="99" t="n">
        <v>0</v>
      </c>
      <c r="Y10" s="99" t="n">
        <v>0</v>
      </c>
      <c r="Z10" s="99" t="n">
        <v>0</v>
      </c>
      <c r="AA10" s="99" t="n">
        <v>0</v>
      </c>
    </row>
    <row r="11" customFormat="false" ht="11.25" hidden="false" customHeight="true" outlineLevel="0" collapsed="false">
      <c r="A11" s="98" t="s">
        <v>115</v>
      </c>
      <c r="C11" s="99" t="n">
        <v>0</v>
      </c>
      <c r="D11" s="99" t="n">
        <v>0</v>
      </c>
      <c r="E11" s="99" t="n">
        <v>0</v>
      </c>
      <c r="F11" s="99" t="n">
        <v>0</v>
      </c>
      <c r="G11" s="99" t="n">
        <v>0</v>
      </c>
      <c r="H11" s="99" t="n">
        <v>0</v>
      </c>
      <c r="I11" s="99" t="n">
        <v>0</v>
      </c>
      <c r="J11" s="99" t="n">
        <v>0</v>
      </c>
      <c r="K11" s="99" t="n">
        <v>0</v>
      </c>
      <c r="L11" s="99" t="n">
        <v>0</v>
      </c>
      <c r="M11" s="99" t="n">
        <v>0</v>
      </c>
      <c r="N11" s="99" t="n">
        <v>0</v>
      </c>
      <c r="O11" s="99" t="n">
        <v>0</v>
      </c>
      <c r="P11" s="99" t="n">
        <v>0</v>
      </c>
      <c r="Q11" s="99" t="n">
        <v>0</v>
      </c>
      <c r="R11" s="99" t="n">
        <v>0</v>
      </c>
      <c r="S11" s="99" t="n">
        <v>0</v>
      </c>
      <c r="T11" s="99" t="n">
        <v>0</v>
      </c>
      <c r="U11" s="99" t="n">
        <v>0</v>
      </c>
      <c r="V11" s="99" t="n">
        <v>0</v>
      </c>
      <c r="W11" s="99" t="n">
        <v>0</v>
      </c>
      <c r="X11" s="99" t="n">
        <v>0</v>
      </c>
      <c r="Y11" s="99" t="n">
        <v>0</v>
      </c>
      <c r="Z11" s="99" t="n">
        <v>0</v>
      </c>
      <c r="AA11" s="99" t="n">
        <v>0</v>
      </c>
    </row>
    <row r="12" customFormat="false" ht="11.25" hidden="false" customHeight="true" outlineLevel="0" collapsed="false">
      <c r="A12" s="98" t="s">
        <v>106</v>
      </c>
      <c r="C12" s="100" t="n">
        <v>0</v>
      </c>
      <c r="D12" s="100" t="n">
        <v>0</v>
      </c>
      <c r="E12" s="100" t="n">
        <v>0</v>
      </c>
      <c r="F12" s="100" t="n">
        <v>0</v>
      </c>
      <c r="G12" s="100" t="n">
        <v>0</v>
      </c>
      <c r="H12" s="100" t="n">
        <v>0</v>
      </c>
      <c r="I12" s="100" t="n">
        <v>0</v>
      </c>
      <c r="J12" s="100" t="n">
        <v>0</v>
      </c>
      <c r="K12" s="100" t="n">
        <v>0</v>
      </c>
      <c r="L12" s="100" t="n">
        <v>0</v>
      </c>
      <c r="M12" s="100" t="n">
        <v>0</v>
      </c>
      <c r="N12" s="100" t="n">
        <v>0</v>
      </c>
      <c r="O12" s="100" t="n">
        <v>0</v>
      </c>
      <c r="P12" s="100" t="n">
        <v>0</v>
      </c>
      <c r="Q12" s="100" t="n">
        <v>0</v>
      </c>
      <c r="R12" s="100" t="n">
        <v>0</v>
      </c>
      <c r="S12" s="100" t="n">
        <v>0</v>
      </c>
      <c r="T12" s="100" t="n">
        <v>0</v>
      </c>
      <c r="U12" s="100" t="n">
        <v>0</v>
      </c>
      <c r="V12" s="100" t="n">
        <v>0</v>
      </c>
      <c r="W12" s="100" t="n">
        <v>0</v>
      </c>
      <c r="X12" s="100" t="n">
        <v>0</v>
      </c>
      <c r="Y12" s="100" t="n">
        <v>0</v>
      </c>
      <c r="Z12" s="100" t="n">
        <v>0</v>
      </c>
      <c r="AA12" s="100" t="n">
        <v>0</v>
      </c>
    </row>
    <row r="14" customFormat="false" ht="12" hidden="false" customHeight="true" outlineLevel="0" collapsed="false">
      <c r="A14" s="97" t="s">
        <v>116</v>
      </c>
    </row>
    <row r="15" customFormat="false" ht="11.25" hidden="false" customHeight="true" outlineLevel="0" collapsed="false">
      <c r="A15" s="98" t="s">
        <v>5</v>
      </c>
      <c r="C15" s="101" t="n">
        <v>2.61</v>
      </c>
      <c r="D15" s="101" t="n">
        <v>2.95</v>
      </c>
      <c r="E15" s="101" t="n">
        <v>3.01</v>
      </c>
      <c r="F15" s="101" t="n">
        <v>2.97</v>
      </c>
      <c r="G15" s="101" t="n">
        <v>2.91</v>
      </c>
      <c r="H15" s="101" t="n">
        <v>2.95</v>
      </c>
      <c r="I15" s="101" t="n">
        <v>2.99</v>
      </c>
      <c r="J15" s="101" t="n">
        <v>3.02</v>
      </c>
      <c r="K15" s="101" t="n">
        <v>3.06</v>
      </c>
      <c r="L15" s="101" t="n">
        <v>3.06</v>
      </c>
      <c r="M15" s="101" t="n">
        <v>3.08</v>
      </c>
      <c r="N15" s="101" t="n">
        <v>3.26</v>
      </c>
      <c r="O15" s="101" t="n">
        <v>3.44</v>
      </c>
      <c r="P15" s="101" t="n">
        <v>3.54</v>
      </c>
      <c r="Q15" s="101" t="n">
        <v>3.47</v>
      </c>
      <c r="R15" s="101" t="n">
        <v>3.36</v>
      </c>
      <c r="S15" s="101" t="n">
        <v>3.22</v>
      </c>
      <c r="T15" s="101" t="n">
        <v>3.22</v>
      </c>
      <c r="U15" s="101" t="n">
        <v>3.25</v>
      </c>
      <c r="V15" s="101" t="n">
        <v>3.29</v>
      </c>
      <c r="W15" s="101" t="n">
        <v>3.32</v>
      </c>
      <c r="X15" s="101" t="n">
        <v>3.32</v>
      </c>
      <c r="Y15" s="101" t="n">
        <v>3.36</v>
      </c>
      <c r="Z15" s="101" t="n">
        <v>3.5</v>
      </c>
      <c r="AA15" s="101"/>
    </row>
    <row r="16" customFormat="false" ht="11.25" hidden="false" customHeight="true" outlineLevel="0" collapsed="false">
      <c r="A16" s="98" t="s">
        <v>115</v>
      </c>
      <c r="C16" s="101" t="n">
        <v>2.7</v>
      </c>
      <c r="D16" s="101" t="n">
        <v>2.94</v>
      </c>
      <c r="E16" s="101" t="n">
        <v>2.98</v>
      </c>
      <c r="F16" s="101" t="n">
        <v>2.94</v>
      </c>
      <c r="G16" s="101" t="n">
        <v>2.88</v>
      </c>
      <c r="H16" s="101" t="n">
        <v>2.91</v>
      </c>
      <c r="I16" s="101" t="n">
        <v>2.95</v>
      </c>
      <c r="J16" s="101" t="n">
        <v>2.99</v>
      </c>
      <c r="K16" s="101" t="n">
        <v>3.02</v>
      </c>
      <c r="L16" s="101" t="n">
        <v>3.03</v>
      </c>
      <c r="M16" s="101" t="n">
        <v>3.05</v>
      </c>
      <c r="N16" s="101" t="n">
        <v>3.23</v>
      </c>
      <c r="O16" s="101" t="n">
        <v>3.41</v>
      </c>
      <c r="P16" s="101" t="n">
        <v>3.51</v>
      </c>
      <c r="Q16" s="101" t="n">
        <v>3.44</v>
      </c>
      <c r="R16" s="101" t="n">
        <v>3.32</v>
      </c>
      <c r="S16" s="101" t="n">
        <v>3.2</v>
      </c>
      <c r="T16" s="101" t="n">
        <v>3.19</v>
      </c>
      <c r="U16" s="101" t="n">
        <v>3.22</v>
      </c>
      <c r="V16" s="101" t="n">
        <v>3.25</v>
      </c>
      <c r="W16" s="101" t="n">
        <v>3.28</v>
      </c>
      <c r="X16" s="101" t="n">
        <v>3.28</v>
      </c>
      <c r="Y16" s="101" t="n">
        <v>3.32</v>
      </c>
      <c r="Z16" s="101" t="n">
        <v>3.46</v>
      </c>
      <c r="AA16" s="101"/>
    </row>
    <row r="17" customFormat="false" ht="11.25" hidden="false" customHeight="true" outlineLevel="0" collapsed="false">
      <c r="A17" s="98" t="s">
        <v>106</v>
      </c>
      <c r="C17" s="102" t="n">
        <v>-0.0900000000000003</v>
      </c>
      <c r="D17" s="102" t="n">
        <v>0.0100000000000002</v>
      </c>
      <c r="E17" s="102" t="n">
        <v>0.0299999999999998</v>
      </c>
      <c r="F17" s="102" t="n">
        <v>0.0300000000000003</v>
      </c>
      <c r="G17" s="102" t="n">
        <v>0.0300000000000003</v>
      </c>
      <c r="H17" s="102" t="n">
        <v>0.04</v>
      </c>
      <c r="I17" s="102" t="n">
        <v>0.04</v>
      </c>
      <c r="J17" s="102" t="n">
        <v>0.0299999999999998</v>
      </c>
      <c r="K17" s="102" t="n">
        <v>0.04</v>
      </c>
      <c r="L17" s="102" t="n">
        <v>0.0300000000000003</v>
      </c>
      <c r="M17" s="102" t="n">
        <v>0.0300000000000003</v>
      </c>
      <c r="N17" s="102" t="n">
        <v>0.0299999999999998</v>
      </c>
      <c r="O17" s="102" t="n">
        <v>0.0299999999999998</v>
      </c>
      <c r="P17" s="102" t="n">
        <v>0.0300000000000003</v>
      </c>
      <c r="Q17" s="102" t="n">
        <v>0.0300000000000003</v>
      </c>
      <c r="R17" s="102" t="n">
        <v>0.04</v>
      </c>
      <c r="S17" s="102" t="n">
        <v>0.02</v>
      </c>
      <c r="T17" s="102" t="n">
        <v>0.0300000000000003</v>
      </c>
      <c r="U17" s="102" t="n">
        <v>0.0299999999999998</v>
      </c>
      <c r="V17" s="102" t="n">
        <v>0.04</v>
      </c>
      <c r="W17" s="102" t="n">
        <v>0.04</v>
      </c>
      <c r="X17" s="102" t="n">
        <v>0.04</v>
      </c>
      <c r="Y17" s="102" t="n">
        <v>0.04</v>
      </c>
      <c r="Z17" s="102" t="n">
        <v>0.04</v>
      </c>
      <c r="AA17" s="101"/>
    </row>
    <row r="19" customFormat="false" ht="12" hidden="false" customHeight="true" outlineLevel="0" collapsed="false">
      <c r="A19" s="97" t="s">
        <v>117</v>
      </c>
    </row>
    <row r="20" customFormat="false" ht="11.25" hidden="false" customHeight="true" outlineLevel="0" collapsed="false">
      <c r="A20" s="98" t="s">
        <v>118</v>
      </c>
      <c r="C20" s="99" t="n">
        <v>0</v>
      </c>
      <c r="D20" s="99" t="n">
        <v>0</v>
      </c>
      <c r="E20" s="103" t="n">
        <v>0</v>
      </c>
      <c r="F20" s="99" t="n">
        <v>0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v>0</v>
      </c>
    </row>
    <row r="21" customFormat="false" ht="11.25" hidden="false" customHeight="true" outlineLevel="0" collapsed="false">
      <c r="A21" s="98" t="s">
        <v>111</v>
      </c>
      <c r="C21" s="99" t="n">
        <v>0</v>
      </c>
      <c r="D21" s="99" t="n">
        <v>0</v>
      </c>
      <c r="E21" s="99" t="n">
        <v>0</v>
      </c>
      <c r="F21" s="99" t="n">
        <v>0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v>0</v>
      </c>
    </row>
    <row r="22" customFormat="false" ht="11.25" hidden="false" customHeight="true" outlineLevel="0" collapsed="false">
      <c r="A22" s="98" t="s">
        <v>106</v>
      </c>
      <c r="C22" s="100" t="n">
        <v>0</v>
      </c>
      <c r="D22" s="100" t="n">
        <v>0</v>
      </c>
      <c r="E22" s="100" t="n">
        <v>0</v>
      </c>
      <c r="F22" s="100" t="n">
        <v>0</v>
      </c>
      <c r="G22" s="100" t="n">
        <v>0</v>
      </c>
      <c r="H22" s="100" t="n">
        <v>0</v>
      </c>
      <c r="I22" s="100" t="n">
        <v>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>
        <v>0</v>
      </c>
      <c r="T22" s="100" t="n">
        <v>0</v>
      </c>
      <c r="U22" s="100" t="n">
        <v>0</v>
      </c>
      <c r="V22" s="100" t="n">
        <v>0</v>
      </c>
      <c r="W22" s="100" t="n">
        <v>0</v>
      </c>
      <c r="X22" s="100" t="n">
        <v>0</v>
      </c>
      <c r="Y22" s="100" t="n">
        <v>0</v>
      </c>
      <c r="Z22" s="100" t="n">
        <v>0</v>
      </c>
      <c r="AA22" s="100" t="n">
        <v>0</v>
      </c>
    </row>
    <row r="24" customFormat="false" ht="12" hidden="false" customHeight="true" outlineLevel="0" collapsed="false">
      <c r="A24" s="94" t="s">
        <v>119</v>
      </c>
    </row>
    <row r="26" customFormat="false" ht="12" hidden="false" customHeight="true" outlineLevel="0" collapsed="false">
      <c r="A26" s="95" t="s">
        <v>120</v>
      </c>
      <c r="C26" s="96" t="s">
        <v>35</v>
      </c>
      <c r="D26" s="96" t="s">
        <v>36</v>
      </c>
      <c r="E26" s="96" t="s">
        <v>37</v>
      </c>
      <c r="F26" s="96" t="s">
        <v>38</v>
      </c>
      <c r="G26" s="96" t="s">
        <v>39</v>
      </c>
      <c r="H26" s="96" t="s">
        <v>40</v>
      </c>
      <c r="I26" s="96" t="s">
        <v>41</v>
      </c>
      <c r="J26" s="96" t="s">
        <v>42</v>
      </c>
      <c r="K26" s="96" t="s">
        <v>43</v>
      </c>
      <c r="L26" s="96" t="s">
        <v>44</v>
      </c>
      <c r="M26" s="96" t="s">
        <v>45</v>
      </c>
      <c r="N26" s="96" t="s">
        <v>46</v>
      </c>
      <c r="O26" s="96" t="s">
        <v>47</v>
      </c>
      <c r="P26" s="96" t="s">
        <v>48</v>
      </c>
      <c r="Q26" s="96" t="s">
        <v>49</v>
      </c>
      <c r="R26" s="96" t="s">
        <v>50</v>
      </c>
      <c r="S26" s="96" t="s">
        <v>51</v>
      </c>
      <c r="T26" s="96" t="s">
        <v>52</v>
      </c>
      <c r="U26" s="96" t="s">
        <v>53</v>
      </c>
      <c r="V26" s="96" t="s">
        <v>54</v>
      </c>
      <c r="W26" s="96" t="s">
        <v>55</v>
      </c>
      <c r="X26" s="96" t="s">
        <v>56</v>
      </c>
      <c r="Y26" s="96" t="s">
        <v>57</v>
      </c>
      <c r="Z26" s="96" t="s">
        <v>58</v>
      </c>
      <c r="AA26" s="96" t="s">
        <v>34</v>
      </c>
    </row>
    <row r="27" customFormat="false" ht="11.25" hidden="false" customHeight="true" outlineLevel="0" collapsed="false">
      <c r="A27" s="98" t="s">
        <v>121</v>
      </c>
      <c r="C27" s="99" t="n">
        <v>33173.5946</v>
      </c>
      <c r="D27" s="99" t="n">
        <v>33173.5946</v>
      </c>
      <c r="E27" s="99" t="n">
        <v>33173.5946</v>
      </c>
      <c r="F27" s="99" t="n">
        <v>33173.5946</v>
      </c>
      <c r="G27" s="99" t="n">
        <v>14217.2548</v>
      </c>
      <c r="H27" s="99" t="n">
        <v>14217.2548</v>
      </c>
      <c r="I27" s="99" t="n">
        <v>14217.2548</v>
      </c>
      <c r="J27" s="99" t="n">
        <v>14217.2548</v>
      </c>
      <c r="K27" s="99" t="n">
        <v>14217.2548</v>
      </c>
      <c r="L27" s="99" t="n">
        <v>14217.2548</v>
      </c>
      <c r="M27" s="99" t="n">
        <v>14217.2548</v>
      </c>
      <c r="N27" s="99" t="n">
        <v>14217.2548</v>
      </c>
      <c r="O27" s="99" t="n">
        <v>14217.2548</v>
      </c>
      <c r="P27" s="99" t="n">
        <v>14217.2548</v>
      </c>
      <c r="Q27" s="99" t="n">
        <v>14217.2548</v>
      </c>
      <c r="R27" s="99" t="n">
        <v>14217.2548</v>
      </c>
      <c r="S27" s="99" t="n">
        <v>0</v>
      </c>
      <c r="T27" s="99" t="n">
        <v>0</v>
      </c>
      <c r="U27" s="99" t="n">
        <v>0</v>
      </c>
      <c r="V27" s="99" t="n">
        <v>0</v>
      </c>
      <c r="W27" s="99" t="n">
        <v>0</v>
      </c>
      <c r="X27" s="99" t="n">
        <v>0</v>
      </c>
      <c r="Y27" s="99" t="n">
        <v>0</v>
      </c>
      <c r="Z27" s="99" t="n">
        <v>0</v>
      </c>
      <c r="AA27" s="99" t="n">
        <v>303301.436</v>
      </c>
    </row>
    <row r="28" customFormat="false" ht="11.25" hidden="false" customHeight="true" outlineLevel="0" collapsed="false">
      <c r="A28" s="98" t="s">
        <v>122</v>
      </c>
      <c r="C28" s="99" t="n">
        <v>-41709.6774</v>
      </c>
      <c r="D28" s="99" t="n">
        <v>-35774.1935</v>
      </c>
      <c r="E28" s="99" t="n">
        <v>-29142.8214</v>
      </c>
      <c r="F28" s="99" t="n">
        <v>-27741.9032</v>
      </c>
      <c r="G28" s="99" t="n">
        <v>-21166.6667</v>
      </c>
      <c r="H28" s="99" t="n">
        <v>-1967.7419</v>
      </c>
      <c r="I28" s="99" t="n">
        <v>-16033.3333</v>
      </c>
      <c r="J28" s="99" t="n">
        <v>-30225.7742</v>
      </c>
      <c r="K28" s="99" t="n">
        <v>-32516.0968</v>
      </c>
      <c r="L28" s="99" t="n">
        <v>-28400</v>
      </c>
      <c r="M28" s="99" t="n">
        <v>-25870.9677</v>
      </c>
      <c r="N28" s="99" t="n">
        <v>-26466.6333</v>
      </c>
      <c r="O28" s="99" t="n">
        <v>-27903.2258</v>
      </c>
      <c r="P28" s="99" t="n">
        <v>-27580.6774</v>
      </c>
      <c r="Q28" s="99" t="n">
        <v>-24392.8571</v>
      </c>
      <c r="R28" s="99" t="n">
        <v>-21483.871</v>
      </c>
      <c r="S28" s="99" t="n">
        <v>-13766.6667</v>
      </c>
      <c r="T28" s="99" t="n">
        <v>-15935.4839</v>
      </c>
      <c r="U28" s="99" t="n">
        <v>-15899.9667</v>
      </c>
      <c r="V28" s="99" t="n">
        <v>-26516.1935</v>
      </c>
      <c r="W28" s="99" t="n">
        <v>-30000.0323</v>
      </c>
      <c r="X28" s="99" t="n">
        <v>-26833.3333</v>
      </c>
      <c r="Y28" s="99" t="n">
        <v>-22709.7097</v>
      </c>
      <c r="Z28" s="99" t="n">
        <v>-24100</v>
      </c>
      <c r="AA28" s="99" t="n">
        <v>-594137.8268</v>
      </c>
    </row>
    <row r="29" customFormat="false" ht="11.25" hidden="false" customHeight="true" outlineLevel="0" collapsed="false">
      <c r="A29" s="98" t="s">
        <v>123</v>
      </c>
      <c r="C29" s="100" t="n">
        <v>-8536.0828</v>
      </c>
      <c r="D29" s="100" t="n">
        <v>-2600.5989</v>
      </c>
      <c r="E29" s="100" t="n">
        <v>4030.7732</v>
      </c>
      <c r="F29" s="100" t="n">
        <v>5431.6914</v>
      </c>
      <c r="G29" s="100" t="n">
        <v>-6949.4119</v>
      </c>
      <c r="H29" s="100" t="n">
        <v>12249.5129</v>
      </c>
      <c r="I29" s="100" t="n">
        <v>-1816.0785</v>
      </c>
      <c r="J29" s="100" t="n">
        <v>-16008.5194</v>
      </c>
      <c r="K29" s="100" t="n">
        <v>-18298.842</v>
      </c>
      <c r="L29" s="100" t="n">
        <v>-14182.7452</v>
      </c>
      <c r="M29" s="100" t="n">
        <v>-11653.7129</v>
      </c>
      <c r="N29" s="100" t="n">
        <v>-12249.3785</v>
      </c>
      <c r="O29" s="100" t="n">
        <v>-13685.971</v>
      </c>
      <c r="P29" s="100" t="n">
        <v>-13363.4226</v>
      </c>
      <c r="Q29" s="100" t="n">
        <v>-10175.6023</v>
      </c>
      <c r="R29" s="100" t="n">
        <v>-7266.6162</v>
      </c>
      <c r="S29" s="100" t="n">
        <v>-13766.6667</v>
      </c>
      <c r="T29" s="100" t="n">
        <v>-15935.4839</v>
      </c>
      <c r="U29" s="100" t="n">
        <v>-15899.9667</v>
      </c>
      <c r="V29" s="100" t="n">
        <v>-26516.1935</v>
      </c>
      <c r="W29" s="100" t="n">
        <v>-30000.0323</v>
      </c>
      <c r="X29" s="100" t="n">
        <v>-26833.3333</v>
      </c>
      <c r="Y29" s="100" t="n">
        <v>-22709.7097</v>
      </c>
      <c r="Z29" s="100" t="n">
        <v>-24100</v>
      </c>
      <c r="AA29" s="100" t="n">
        <v>-290836.3908</v>
      </c>
    </row>
    <row r="31" customFormat="false" ht="12" hidden="false" customHeight="true" outlineLevel="0" collapsed="false">
      <c r="A31" s="95" t="s">
        <v>124</v>
      </c>
      <c r="C31" s="96" t="s">
        <v>35</v>
      </c>
      <c r="D31" s="96" t="s">
        <v>36</v>
      </c>
      <c r="E31" s="96" t="s">
        <v>37</v>
      </c>
      <c r="F31" s="96" t="s">
        <v>38</v>
      </c>
      <c r="G31" s="96" t="s">
        <v>39</v>
      </c>
      <c r="H31" s="96" t="s">
        <v>40</v>
      </c>
      <c r="I31" s="96" t="s">
        <v>41</v>
      </c>
      <c r="J31" s="96" t="s">
        <v>42</v>
      </c>
      <c r="K31" s="96" t="s">
        <v>43</v>
      </c>
      <c r="L31" s="96" t="s">
        <v>44</v>
      </c>
      <c r="M31" s="96" t="s">
        <v>45</v>
      </c>
      <c r="N31" s="96" t="s">
        <v>46</v>
      </c>
      <c r="O31" s="96" t="s">
        <v>47</v>
      </c>
      <c r="P31" s="96" t="s">
        <v>48</v>
      </c>
      <c r="Q31" s="96" t="s">
        <v>49</v>
      </c>
      <c r="R31" s="96" t="s">
        <v>50</v>
      </c>
      <c r="S31" s="96" t="s">
        <v>51</v>
      </c>
      <c r="T31" s="96" t="s">
        <v>52</v>
      </c>
      <c r="U31" s="96" t="s">
        <v>53</v>
      </c>
      <c r="V31" s="96" t="s">
        <v>54</v>
      </c>
      <c r="W31" s="96" t="s">
        <v>55</v>
      </c>
      <c r="X31" s="96" t="s">
        <v>56</v>
      </c>
      <c r="Y31" s="96" t="s">
        <v>57</v>
      </c>
      <c r="Z31" s="96" t="s">
        <v>58</v>
      </c>
      <c r="AA31" s="96" t="s">
        <v>34</v>
      </c>
    </row>
    <row r="32" customFormat="false" ht="11.25" hidden="false" customHeight="true" outlineLevel="0" collapsed="false">
      <c r="A32" s="98" t="s">
        <v>124</v>
      </c>
      <c r="C32" s="99" t="n">
        <v>0</v>
      </c>
      <c r="D32" s="99" t="n">
        <v>-4739.0849</v>
      </c>
      <c r="E32" s="99" t="n">
        <v>-4739.0849</v>
      </c>
      <c r="F32" s="99" t="n">
        <v>-4739.0849</v>
      </c>
      <c r="G32" s="99" t="n">
        <v>-4739.0849</v>
      </c>
      <c r="H32" s="99" t="n">
        <v>-4739.0849</v>
      </c>
      <c r="I32" s="99" t="n">
        <v>0</v>
      </c>
      <c r="J32" s="99" t="n">
        <v>0</v>
      </c>
      <c r="K32" s="99" t="n">
        <v>0</v>
      </c>
      <c r="L32" s="99" t="n">
        <v>0</v>
      </c>
      <c r="M32" s="99" t="n">
        <v>0</v>
      </c>
      <c r="N32" s="99" t="n">
        <v>4739.0849</v>
      </c>
      <c r="O32" s="99" t="n">
        <v>4739.0849</v>
      </c>
      <c r="P32" s="99" t="n">
        <v>4739.0849</v>
      </c>
      <c r="Q32" s="99" t="n">
        <v>4739.0849</v>
      </c>
      <c r="R32" s="99" t="n">
        <v>4739.0849</v>
      </c>
      <c r="S32" s="99" t="n">
        <v>9478.1699</v>
      </c>
      <c r="T32" s="99" t="n">
        <v>9478.1699</v>
      </c>
      <c r="U32" s="99" t="n">
        <v>9478.1699</v>
      </c>
      <c r="V32" s="99" t="n">
        <v>9478.1699</v>
      </c>
      <c r="W32" s="99" t="n">
        <v>9478.1699</v>
      </c>
      <c r="X32" s="99" t="n">
        <v>9478.1699</v>
      </c>
      <c r="Y32" s="99" t="n">
        <v>9478.1699</v>
      </c>
      <c r="Z32" s="99" t="n">
        <v>0</v>
      </c>
      <c r="AA32" s="99" t="n">
        <v>66347.1893</v>
      </c>
    </row>
    <row r="34" customFormat="false" ht="11.25" hidden="false" customHeight="true" outlineLevel="0" collapsed="false">
      <c r="A34" s="104" t="s">
        <v>123</v>
      </c>
      <c r="B34" s="105"/>
      <c r="C34" s="106" t="n">
        <v>-8536.0828</v>
      </c>
      <c r="D34" s="106" t="n">
        <v>-7339.6838</v>
      </c>
      <c r="E34" s="106" t="n">
        <v>-708.311700000004</v>
      </c>
      <c r="F34" s="106" t="n">
        <v>692.606499999996</v>
      </c>
      <c r="G34" s="106" t="n">
        <v>-11688.4968</v>
      </c>
      <c r="H34" s="106" t="n">
        <v>7510.428</v>
      </c>
      <c r="I34" s="106" t="n">
        <v>-1816.0785</v>
      </c>
      <c r="J34" s="106" t="n">
        <v>-16008.5194</v>
      </c>
      <c r="K34" s="106" t="n">
        <v>-18298.842</v>
      </c>
      <c r="L34" s="106" t="n">
        <v>-14182.7452</v>
      </c>
      <c r="M34" s="106" t="n">
        <v>-11653.7129</v>
      </c>
      <c r="N34" s="106" t="n">
        <v>-7510.2936</v>
      </c>
      <c r="O34" s="106" t="n">
        <v>-8946.8861</v>
      </c>
      <c r="P34" s="106" t="n">
        <v>-8624.3377</v>
      </c>
      <c r="Q34" s="106" t="n">
        <v>-5436.5174</v>
      </c>
      <c r="R34" s="106" t="n">
        <v>-2527.5313</v>
      </c>
      <c r="S34" s="106" t="n">
        <v>-4288.4968</v>
      </c>
      <c r="T34" s="106" t="n">
        <v>-6457.314</v>
      </c>
      <c r="U34" s="106" t="n">
        <v>-6421.7968</v>
      </c>
      <c r="V34" s="106" t="n">
        <v>-17038.0236</v>
      </c>
      <c r="W34" s="106" t="n">
        <v>-20521.8624</v>
      </c>
      <c r="X34" s="106" t="n">
        <v>-17355.1634</v>
      </c>
      <c r="Y34" s="106" t="n">
        <v>-13231.5398</v>
      </c>
      <c r="Z34" s="106" t="n">
        <v>-24100</v>
      </c>
      <c r="AA34" s="107" t="n">
        <v>-224489.2015</v>
      </c>
    </row>
    <row r="36" customFormat="false" ht="12" hidden="false" customHeight="true" outlineLevel="0" collapsed="false">
      <c r="A36" s="97" t="s">
        <v>115</v>
      </c>
    </row>
    <row r="37" customFormat="false" ht="11.25" hidden="false" customHeight="true" outlineLevel="0" collapsed="false">
      <c r="A37" s="98" t="s">
        <v>121</v>
      </c>
      <c r="C37" s="99" t="n">
        <v>33173.5946</v>
      </c>
      <c r="D37" s="99" t="n">
        <v>33173.5946</v>
      </c>
      <c r="E37" s="99" t="n">
        <v>33173.5946</v>
      </c>
      <c r="F37" s="99" t="n">
        <v>33173.5946</v>
      </c>
      <c r="G37" s="99" t="n">
        <v>14217.2548</v>
      </c>
      <c r="H37" s="99" t="n">
        <v>14217.2548</v>
      </c>
      <c r="I37" s="99" t="n">
        <v>14217.2548</v>
      </c>
      <c r="J37" s="99" t="n">
        <v>14217.2548</v>
      </c>
      <c r="K37" s="99" t="n">
        <v>14217.2548</v>
      </c>
      <c r="L37" s="99" t="n">
        <v>14217.2548</v>
      </c>
      <c r="M37" s="99" t="n">
        <v>14217.2548</v>
      </c>
      <c r="N37" s="99" t="n">
        <v>14217.2548</v>
      </c>
      <c r="O37" s="99" t="n">
        <v>14217.2548</v>
      </c>
      <c r="P37" s="99" t="n">
        <v>14217.2548</v>
      </c>
      <c r="Q37" s="99" t="n">
        <v>14217.2548</v>
      </c>
      <c r="R37" s="99" t="n">
        <v>14217.2548</v>
      </c>
      <c r="S37" s="99" t="n">
        <v>0</v>
      </c>
      <c r="T37" s="99" t="n">
        <v>0</v>
      </c>
      <c r="U37" s="99" t="n">
        <v>0</v>
      </c>
      <c r="V37" s="99" t="n">
        <v>0</v>
      </c>
      <c r="W37" s="99" t="n">
        <v>0</v>
      </c>
      <c r="X37" s="99" t="n">
        <v>0</v>
      </c>
      <c r="Y37" s="99" t="n">
        <v>0</v>
      </c>
      <c r="Z37" s="99" t="n">
        <v>0</v>
      </c>
      <c r="AA37" s="99" t="n">
        <v>303301.436</v>
      </c>
    </row>
    <row r="38" customFormat="false" ht="11.25" hidden="false" customHeight="true" outlineLevel="0" collapsed="false">
      <c r="A38" s="98" t="s">
        <v>122</v>
      </c>
      <c r="C38" s="99" t="n">
        <v>-36709.6774</v>
      </c>
      <c r="D38" s="99" t="n">
        <v>-34838.7097</v>
      </c>
      <c r="E38" s="99" t="n">
        <v>-29285.6786</v>
      </c>
      <c r="F38" s="99" t="n">
        <v>-27903.1935</v>
      </c>
      <c r="G38" s="99" t="n">
        <v>-20566.6667</v>
      </c>
      <c r="H38" s="99" t="n">
        <v>-2064.5161</v>
      </c>
      <c r="I38" s="99" t="n">
        <v>-15766.6667</v>
      </c>
      <c r="J38" s="99" t="n">
        <v>-30129</v>
      </c>
      <c r="K38" s="99" t="n">
        <v>-32580.6129</v>
      </c>
      <c r="L38" s="99" t="n">
        <v>-28100</v>
      </c>
      <c r="M38" s="99" t="n">
        <v>-24806.4516</v>
      </c>
      <c r="N38" s="99" t="n">
        <v>-25499.9667</v>
      </c>
      <c r="O38" s="99" t="n">
        <v>-25354.8387</v>
      </c>
      <c r="P38" s="99" t="n">
        <v>-27967.7742</v>
      </c>
      <c r="Q38" s="99" t="n">
        <v>-24928.5714</v>
      </c>
      <c r="R38" s="99" t="n">
        <v>-21709.6774</v>
      </c>
      <c r="S38" s="99" t="n">
        <v>-14000</v>
      </c>
      <c r="T38" s="99" t="n">
        <v>-16290.3226</v>
      </c>
      <c r="U38" s="99" t="n">
        <v>-16366.6333</v>
      </c>
      <c r="V38" s="99" t="n">
        <v>-26935.5484</v>
      </c>
      <c r="W38" s="99" t="n">
        <v>-30322.6129</v>
      </c>
      <c r="X38" s="99" t="n">
        <v>-27233.3333</v>
      </c>
      <c r="Y38" s="99" t="n">
        <v>-23258.0968</v>
      </c>
      <c r="Z38" s="99" t="n">
        <v>-24633.3333</v>
      </c>
      <c r="AA38" s="99" t="n">
        <v>-587251.8822</v>
      </c>
    </row>
    <row r="39" customFormat="false" ht="11.25" hidden="false" customHeight="true" outlineLevel="0" collapsed="false">
      <c r="A39" s="98" t="s">
        <v>124</v>
      </c>
      <c r="C39" s="99" t="n">
        <v>0</v>
      </c>
      <c r="D39" s="99" t="n">
        <v>-4739.0849</v>
      </c>
      <c r="E39" s="99" t="n">
        <v>-4739.0849</v>
      </c>
      <c r="F39" s="99" t="n">
        <v>-4739.0849</v>
      </c>
      <c r="G39" s="99" t="n">
        <v>-4739.0849</v>
      </c>
      <c r="H39" s="99" t="n">
        <v>-4739.0849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4739.0849</v>
      </c>
      <c r="O39" s="99" t="n">
        <v>4739.0849</v>
      </c>
      <c r="P39" s="99" t="n">
        <v>4739.0849</v>
      </c>
      <c r="Q39" s="99" t="n">
        <v>4739.0849</v>
      </c>
      <c r="R39" s="99" t="n">
        <v>4739.0849</v>
      </c>
      <c r="S39" s="99" t="n">
        <v>9478.1699</v>
      </c>
      <c r="T39" s="99" t="n">
        <v>9478.1699</v>
      </c>
      <c r="U39" s="99" t="n">
        <v>9478.1699</v>
      </c>
      <c r="V39" s="99" t="n">
        <v>9478.1699</v>
      </c>
      <c r="W39" s="99" t="n">
        <v>9478.1699</v>
      </c>
      <c r="X39" s="99" t="n">
        <v>9478.1699</v>
      </c>
      <c r="Y39" s="99" t="n">
        <v>9478.1699</v>
      </c>
      <c r="Z39" s="99" t="n">
        <v>0</v>
      </c>
      <c r="AA39" s="99" t="n">
        <v>66347.1893</v>
      </c>
    </row>
    <row r="40" customFormat="false" ht="11.25" hidden="false" customHeight="true" outlineLevel="0" collapsed="false">
      <c r="A40" s="98" t="s">
        <v>123</v>
      </c>
      <c r="C40" s="100" t="n">
        <v>-3536.0828</v>
      </c>
      <c r="D40" s="100" t="n">
        <v>-6404.2</v>
      </c>
      <c r="E40" s="100" t="n">
        <v>-851.168900000002</v>
      </c>
      <c r="F40" s="100" t="n">
        <v>531.316199999996</v>
      </c>
      <c r="G40" s="100" t="n">
        <v>-11088.4968</v>
      </c>
      <c r="H40" s="100" t="n">
        <v>7413.6538</v>
      </c>
      <c r="I40" s="100" t="n">
        <v>-1549.4119</v>
      </c>
      <c r="J40" s="100" t="n">
        <v>-15911.7452</v>
      </c>
      <c r="K40" s="100" t="n">
        <v>-18363.3581</v>
      </c>
      <c r="L40" s="100" t="n">
        <v>-13882.7452</v>
      </c>
      <c r="M40" s="100" t="n">
        <v>-10589.1968</v>
      </c>
      <c r="N40" s="100" t="n">
        <v>-6543.627</v>
      </c>
      <c r="O40" s="100" t="n">
        <v>-6398.499</v>
      </c>
      <c r="P40" s="100" t="n">
        <v>-9011.4345</v>
      </c>
      <c r="Q40" s="100" t="n">
        <v>-5972.2317</v>
      </c>
      <c r="R40" s="100" t="n">
        <v>-2753.3377</v>
      </c>
      <c r="S40" s="100" t="n">
        <v>-4521.8301</v>
      </c>
      <c r="T40" s="100" t="n">
        <v>-6812.1527</v>
      </c>
      <c r="U40" s="100" t="n">
        <v>-6888.4634</v>
      </c>
      <c r="V40" s="100" t="n">
        <v>-17457.3785</v>
      </c>
      <c r="W40" s="100" t="n">
        <v>-20844.443</v>
      </c>
      <c r="X40" s="100" t="n">
        <v>-17755.1634</v>
      </c>
      <c r="Y40" s="100" t="n">
        <v>-13779.9269</v>
      </c>
      <c r="Z40" s="100" t="n">
        <v>-24633.3333</v>
      </c>
      <c r="AA40" s="100" t="n">
        <v>-217603.2569</v>
      </c>
    </row>
    <row r="42" customFormat="false" ht="12" hidden="false" customHeight="true" outlineLevel="0" collapsed="false">
      <c r="A42" s="97" t="s">
        <v>106</v>
      </c>
    </row>
    <row r="43" customFormat="false" ht="11.25" hidden="false" customHeight="true" outlineLevel="0" collapsed="false">
      <c r="A43" s="98" t="s">
        <v>121</v>
      </c>
      <c r="C43" s="99" t="n">
        <v>0</v>
      </c>
      <c r="D43" s="99" t="n">
        <v>0</v>
      </c>
      <c r="E43" s="99" t="n">
        <v>0</v>
      </c>
      <c r="F43" s="99" t="n">
        <v>0</v>
      </c>
      <c r="G43" s="99" t="n">
        <v>0</v>
      </c>
      <c r="H43" s="99" t="n">
        <v>0</v>
      </c>
      <c r="I43" s="99" t="n">
        <v>0</v>
      </c>
      <c r="J43" s="99" t="n">
        <v>0</v>
      </c>
      <c r="K43" s="99" t="n">
        <v>0</v>
      </c>
      <c r="L43" s="99" t="n">
        <v>0</v>
      </c>
      <c r="M43" s="99" t="n">
        <v>0</v>
      </c>
      <c r="N43" s="99" t="n">
        <v>0</v>
      </c>
      <c r="O43" s="99" t="n">
        <v>0</v>
      </c>
      <c r="P43" s="99" t="n">
        <v>0</v>
      </c>
      <c r="Q43" s="99" t="n">
        <v>0</v>
      </c>
      <c r="R43" s="99" t="n">
        <v>0</v>
      </c>
      <c r="S43" s="99" t="n">
        <v>0</v>
      </c>
      <c r="T43" s="99" t="n">
        <v>0</v>
      </c>
      <c r="U43" s="99" t="n">
        <v>0</v>
      </c>
      <c r="V43" s="99" t="n">
        <v>0</v>
      </c>
      <c r="W43" s="99" t="n">
        <v>0</v>
      </c>
      <c r="X43" s="99" t="n">
        <v>0</v>
      </c>
      <c r="Y43" s="99" t="n">
        <v>0</v>
      </c>
      <c r="Z43" s="99" t="n">
        <v>0</v>
      </c>
      <c r="AA43" s="99" t="n">
        <v>0</v>
      </c>
    </row>
    <row r="44" customFormat="false" ht="11.25" hidden="false" customHeight="true" outlineLevel="0" collapsed="false">
      <c r="A44" s="98" t="s">
        <v>122</v>
      </c>
      <c r="C44" s="99" t="n">
        <v>-5000</v>
      </c>
      <c r="D44" s="99" t="n">
        <v>-935.483800000002</v>
      </c>
      <c r="E44" s="99" t="n">
        <v>142.857199999999</v>
      </c>
      <c r="F44" s="99" t="n">
        <v>161.290300000001</v>
      </c>
      <c r="G44" s="99" t="n">
        <v>-600</v>
      </c>
      <c r="H44" s="99" t="n">
        <v>96.7741999999998</v>
      </c>
      <c r="I44" s="99" t="n">
        <v>-266.6666</v>
      </c>
      <c r="J44" s="99" t="n">
        <v>-96.7741999999998</v>
      </c>
      <c r="K44" s="99" t="n">
        <v>64.5161000000007</v>
      </c>
      <c r="L44" s="99" t="n">
        <v>-300</v>
      </c>
      <c r="M44" s="99" t="n">
        <v>-1064.5161</v>
      </c>
      <c r="N44" s="99" t="n">
        <v>-966.666600000001</v>
      </c>
      <c r="O44" s="99" t="n">
        <v>-2548.3871</v>
      </c>
      <c r="P44" s="99" t="n">
        <v>387.096799999999</v>
      </c>
      <c r="Q44" s="99" t="n">
        <v>535.7143</v>
      </c>
      <c r="R44" s="99" t="n">
        <v>225.806400000001</v>
      </c>
      <c r="S44" s="99" t="n">
        <v>233.3333</v>
      </c>
      <c r="T44" s="99" t="n">
        <v>354.8387</v>
      </c>
      <c r="U44" s="99" t="n">
        <v>466.666599999999</v>
      </c>
      <c r="V44" s="99" t="n">
        <v>419.354899999998</v>
      </c>
      <c r="W44" s="99" t="n">
        <v>322.580600000001</v>
      </c>
      <c r="X44" s="99" t="n">
        <v>400</v>
      </c>
      <c r="Y44" s="99" t="n">
        <v>548.3871</v>
      </c>
      <c r="Z44" s="99" t="n">
        <v>533.333299999998</v>
      </c>
      <c r="AA44" s="99" t="n">
        <v>-6885.94459999981</v>
      </c>
    </row>
    <row r="45" customFormat="false" ht="11.25" hidden="false" customHeight="true" outlineLevel="0" collapsed="false">
      <c r="A45" s="98" t="s">
        <v>124</v>
      </c>
      <c r="C45" s="99" t="n">
        <v>0</v>
      </c>
      <c r="D45" s="99" t="n">
        <v>0</v>
      </c>
      <c r="E45" s="99" t="n">
        <v>0</v>
      </c>
      <c r="F45" s="99" t="n">
        <v>0</v>
      </c>
      <c r="G45" s="99" t="n">
        <v>0</v>
      </c>
      <c r="H45" s="99" t="n">
        <v>0</v>
      </c>
      <c r="I45" s="99" t="n">
        <v>0</v>
      </c>
      <c r="J45" s="99" t="n">
        <v>0</v>
      </c>
      <c r="K45" s="99" t="n">
        <v>0</v>
      </c>
      <c r="L45" s="99" t="n">
        <v>0</v>
      </c>
      <c r="M45" s="99" t="n">
        <v>0</v>
      </c>
      <c r="N45" s="99" t="n">
        <v>0</v>
      </c>
      <c r="O45" s="99" t="n">
        <v>0</v>
      </c>
      <c r="P45" s="99" t="n">
        <v>0</v>
      </c>
      <c r="Q45" s="99" t="n">
        <v>0</v>
      </c>
      <c r="R45" s="99" t="n">
        <v>0</v>
      </c>
      <c r="S45" s="99" t="n">
        <v>0</v>
      </c>
      <c r="T45" s="99" t="n">
        <v>0</v>
      </c>
      <c r="U45" s="99" t="n">
        <v>0</v>
      </c>
      <c r="V45" s="99" t="n">
        <v>0</v>
      </c>
      <c r="W45" s="99" t="n">
        <v>0</v>
      </c>
      <c r="X45" s="99" t="n">
        <v>0</v>
      </c>
      <c r="Y45" s="99" t="n">
        <v>0</v>
      </c>
      <c r="Z45" s="99" t="n">
        <v>0</v>
      </c>
      <c r="AA45" s="99" t="n">
        <v>0</v>
      </c>
    </row>
    <row r="46" customFormat="false" ht="11.25" hidden="false" customHeight="true" outlineLevel="0" collapsed="false">
      <c r="A46" s="98" t="s">
        <v>123</v>
      </c>
      <c r="C46" s="100" t="n">
        <v>-5000</v>
      </c>
      <c r="D46" s="100" t="n">
        <v>-935.483800000002</v>
      </c>
      <c r="E46" s="100" t="n">
        <v>142.857199999999</v>
      </c>
      <c r="F46" s="100" t="n">
        <v>161.290300000001</v>
      </c>
      <c r="G46" s="100" t="n">
        <v>-600</v>
      </c>
      <c r="H46" s="100" t="n">
        <v>96.7741999999998</v>
      </c>
      <c r="I46" s="100" t="n">
        <v>-266.6666</v>
      </c>
      <c r="J46" s="100" t="n">
        <v>-96.7741999999998</v>
      </c>
      <c r="K46" s="100" t="n">
        <v>64.5161000000007</v>
      </c>
      <c r="L46" s="100" t="n">
        <v>-300</v>
      </c>
      <c r="M46" s="100" t="n">
        <v>-1064.5161</v>
      </c>
      <c r="N46" s="100" t="n">
        <v>-966.666600000001</v>
      </c>
      <c r="O46" s="100" t="n">
        <v>-2548.3871</v>
      </c>
      <c r="P46" s="100" t="n">
        <v>387.096799999999</v>
      </c>
      <c r="Q46" s="100" t="n">
        <v>535.7143</v>
      </c>
      <c r="R46" s="100" t="n">
        <v>225.806400000001</v>
      </c>
      <c r="S46" s="100" t="n">
        <v>233.3333</v>
      </c>
      <c r="T46" s="100" t="n">
        <v>354.8387</v>
      </c>
      <c r="U46" s="100" t="n">
        <v>466.666599999999</v>
      </c>
      <c r="V46" s="100" t="n">
        <v>419.354899999998</v>
      </c>
      <c r="W46" s="100" t="n">
        <v>322.580600000001</v>
      </c>
      <c r="X46" s="100" t="n">
        <v>400</v>
      </c>
      <c r="Y46" s="100" t="n">
        <v>548.3871</v>
      </c>
      <c r="Z46" s="100" t="n">
        <v>533.333299999998</v>
      </c>
      <c r="AA46" s="100" t="n">
        <v>-6885.94459999981</v>
      </c>
    </row>
    <row r="48" customFormat="false" ht="12" hidden="false" customHeight="true" outlineLevel="0" collapsed="false">
      <c r="A48" s="97" t="s">
        <v>116</v>
      </c>
    </row>
    <row r="49" customFormat="false" ht="11.25" hidden="false" customHeight="true" outlineLevel="0" collapsed="false">
      <c r="A49" s="98" t="s">
        <v>5</v>
      </c>
      <c r="C49" s="101" t="n">
        <v>3.41</v>
      </c>
      <c r="D49" s="101" t="n">
        <v>3.84</v>
      </c>
      <c r="E49" s="101" t="n">
        <v>3.9</v>
      </c>
      <c r="F49" s="101" t="n">
        <v>3.78</v>
      </c>
      <c r="G49" s="101" t="n">
        <v>3.67</v>
      </c>
      <c r="H49" s="101" t="n">
        <v>3.73</v>
      </c>
      <c r="I49" s="101" t="n">
        <v>3.78</v>
      </c>
      <c r="J49" s="101" t="n">
        <v>3.84</v>
      </c>
      <c r="K49" s="101" t="n">
        <v>3.89</v>
      </c>
      <c r="L49" s="101" t="n">
        <v>3.89</v>
      </c>
      <c r="M49" s="101" t="n">
        <v>3.92</v>
      </c>
      <c r="N49" s="101" t="n">
        <v>4.27</v>
      </c>
      <c r="O49" s="101" t="n">
        <v>4.55</v>
      </c>
      <c r="P49" s="101" t="n">
        <v>4.7</v>
      </c>
      <c r="Q49" s="101" t="n">
        <v>4.59</v>
      </c>
      <c r="R49" s="101" t="n">
        <v>4.42</v>
      </c>
      <c r="S49" s="101" t="n">
        <v>4.21</v>
      </c>
      <c r="T49" s="101" t="n">
        <v>4.21</v>
      </c>
      <c r="U49" s="101" t="n">
        <v>4.26</v>
      </c>
      <c r="V49" s="101" t="n">
        <v>4.32</v>
      </c>
      <c r="W49" s="101" t="n">
        <v>4.36</v>
      </c>
      <c r="X49" s="101" t="n">
        <v>4.36</v>
      </c>
      <c r="Y49" s="101" t="n">
        <v>4.42</v>
      </c>
      <c r="Z49" s="101" t="n">
        <v>4.64</v>
      </c>
      <c r="AA49" s="101"/>
    </row>
    <row r="50" customFormat="false" ht="11.25" hidden="false" customHeight="true" outlineLevel="0" collapsed="false">
      <c r="A50" s="98" t="s">
        <v>115</v>
      </c>
      <c r="C50" s="101" t="n">
        <v>3.57</v>
      </c>
      <c r="D50" s="101" t="n">
        <v>3.83</v>
      </c>
      <c r="E50" s="101" t="n">
        <v>3.86</v>
      </c>
      <c r="F50" s="101" t="n">
        <v>3.76</v>
      </c>
      <c r="G50" s="101" t="n">
        <v>3.61</v>
      </c>
      <c r="H50" s="101" t="n">
        <v>3.67</v>
      </c>
      <c r="I50" s="101" t="n">
        <v>3.73</v>
      </c>
      <c r="J50" s="101" t="n">
        <v>3.79</v>
      </c>
      <c r="K50" s="101" t="n">
        <v>3.84</v>
      </c>
      <c r="L50" s="101" t="n">
        <v>3.84</v>
      </c>
      <c r="M50" s="101" t="n">
        <v>3.87</v>
      </c>
      <c r="N50" s="101" t="n">
        <v>4.23</v>
      </c>
      <c r="O50" s="101" t="n">
        <v>4.51</v>
      </c>
      <c r="P50" s="101" t="n">
        <v>4.66</v>
      </c>
      <c r="Q50" s="101" t="n">
        <v>4.55</v>
      </c>
      <c r="R50" s="101" t="n">
        <v>4.37</v>
      </c>
      <c r="S50" s="101" t="n">
        <v>4.17</v>
      </c>
      <c r="T50" s="101" t="n">
        <v>4.17</v>
      </c>
      <c r="U50" s="101" t="n">
        <v>4.21</v>
      </c>
      <c r="V50" s="101" t="n">
        <v>4.26</v>
      </c>
      <c r="W50" s="101" t="n">
        <v>4.3</v>
      </c>
      <c r="X50" s="101" t="n">
        <v>4.3</v>
      </c>
      <c r="Y50" s="101" t="n">
        <v>4.36</v>
      </c>
      <c r="Z50" s="101" t="n">
        <v>4.58</v>
      </c>
      <c r="AA50" s="101"/>
    </row>
    <row r="51" customFormat="false" ht="11.25" hidden="false" customHeight="true" outlineLevel="0" collapsed="false">
      <c r="A51" s="98" t="s">
        <v>106</v>
      </c>
      <c r="C51" s="102" t="n">
        <v>-0.16</v>
      </c>
      <c r="D51" s="102" t="n">
        <v>0.00999999999999979</v>
      </c>
      <c r="E51" s="102" t="n">
        <v>0.04</v>
      </c>
      <c r="F51" s="102" t="n">
        <v>0.02</v>
      </c>
      <c r="G51" s="102" t="n">
        <v>0.0600000000000001</v>
      </c>
      <c r="H51" s="102" t="n">
        <v>0.0600000000000001</v>
      </c>
      <c r="I51" s="102" t="n">
        <v>0.0499999999999998</v>
      </c>
      <c r="J51" s="102" t="n">
        <v>0.0499999999999998</v>
      </c>
      <c r="K51" s="102" t="n">
        <v>0.0500000000000003</v>
      </c>
      <c r="L51" s="102" t="n">
        <v>0.0500000000000003</v>
      </c>
      <c r="M51" s="102" t="n">
        <v>0.0499999999999998</v>
      </c>
      <c r="N51" s="102" t="n">
        <v>0.0399999999999992</v>
      </c>
      <c r="O51" s="102" t="n">
        <v>0.04</v>
      </c>
      <c r="P51" s="102" t="n">
        <v>0.04</v>
      </c>
      <c r="Q51" s="102" t="n">
        <v>0.04</v>
      </c>
      <c r="R51" s="102" t="n">
        <v>0.0499999999999998</v>
      </c>
      <c r="S51" s="102" t="n">
        <v>0.04</v>
      </c>
      <c r="T51" s="102" t="n">
        <v>0.04</v>
      </c>
      <c r="U51" s="102" t="n">
        <v>0.0499999999999998</v>
      </c>
      <c r="V51" s="102" t="n">
        <v>0.0600000000000005</v>
      </c>
      <c r="W51" s="102" t="n">
        <v>0.0600000000000005</v>
      </c>
      <c r="X51" s="102" t="n">
        <v>0.0600000000000005</v>
      </c>
      <c r="Y51" s="102" t="n">
        <v>0.0599999999999996</v>
      </c>
      <c r="Z51" s="102" t="n">
        <v>0.0599999999999996</v>
      </c>
      <c r="AA51" s="101"/>
    </row>
    <row r="53" customFormat="false" ht="12" hidden="false" customHeight="true" outlineLevel="0" collapsed="false">
      <c r="A53" s="97" t="s">
        <v>125</v>
      </c>
    </row>
    <row r="54" customFormat="false" ht="11.25" hidden="false" customHeight="true" outlineLevel="0" collapsed="false">
      <c r="A54" s="98" t="s">
        <v>126</v>
      </c>
      <c r="C54" s="101" t="n">
        <v>5.68</v>
      </c>
      <c r="D54" s="101" t="n">
        <v>5.68</v>
      </c>
      <c r="E54" s="101" t="n">
        <v>5.68</v>
      </c>
      <c r="F54" s="101" t="n">
        <v>5.68</v>
      </c>
      <c r="G54" s="101" t="n">
        <v>4.7633</v>
      </c>
      <c r="H54" s="101" t="n">
        <v>4.7633</v>
      </c>
      <c r="I54" s="101" t="n">
        <v>4.7633</v>
      </c>
      <c r="J54" s="101" t="n">
        <v>4.7633</v>
      </c>
      <c r="K54" s="101" t="n">
        <v>4.7633</v>
      </c>
      <c r="L54" s="101" t="n">
        <v>4.7633</v>
      </c>
      <c r="M54" s="101" t="n">
        <v>4.7633</v>
      </c>
      <c r="N54" s="101" t="n">
        <v>6.3883</v>
      </c>
      <c r="O54" s="101" t="n">
        <v>6.3883</v>
      </c>
      <c r="P54" s="101" t="n">
        <v>6.3883</v>
      </c>
      <c r="Q54" s="101" t="n">
        <v>6.3883</v>
      </c>
      <c r="R54" s="101" t="n">
        <v>6.3883</v>
      </c>
      <c r="S54" s="101" t="n">
        <v>0</v>
      </c>
      <c r="T54" s="101" t="n">
        <v>0</v>
      </c>
      <c r="U54" s="101" t="n">
        <v>0</v>
      </c>
      <c r="V54" s="101" t="n">
        <v>0</v>
      </c>
      <c r="W54" s="101" t="n">
        <v>0</v>
      </c>
      <c r="X54" s="101" t="n">
        <v>0</v>
      </c>
      <c r="Y54" s="101" t="n">
        <v>0</v>
      </c>
      <c r="Z54" s="101" t="n">
        <v>0</v>
      </c>
      <c r="AA54" s="101"/>
    </row>
    <row r="55" customFormat="false" ht="11.25" hidden="false" customHeight="true" outlineLevel="0" collapsed="false">
      <c r="A55" s="98" t="s">
        <v>127</v>
      </c>
      <c r="C55" s="101" t="n">
        <v>0</v>
      </c>
      <c r="D55" s="101" t="n">
        <v>0</v>
      </c>
      <c r="E55" s="101" t="n">
        <v>0</v>
      </c>
      <c r="F55" s="101" t="n">
        <v>0</v>
      </c>
      <c r="G55" s="101" t="n">
        <v>0</v>
      </c>
      <c r="H55" s="101" t="n">
        <v>0</v>
      </c>
      <c r="I55" s="101" t="n">
        <v>0</v>
      </c>
      <c r="J55" s="101" t="n">
        <v>0</v>
      </c>
      <c r="K55" s="101" t="n">
        <v>0</v>
      </c>
      <c r="L55" s="101" t="n">
        <v>0</v>
      </c>
      <c r="M55" s="101" t="n">
        <v>0</v>
      </c>
      <c r="N55" s="101" t="n">
        <v>0</v>
      </c>
      <c r="O55" s="101" t="n">
        <v>0</v>
      </c>
      <c r="P55" s="101" t="n">
        <v>0</v>
      </c>
      <c r="Q55" s="101" t="n">
        <v>0</v>
      </c>
      <c r="R55" s="101" t="n">
        <v>0</v>
      </c>
      <c r="S55" s="101" t="n">
        <v>0</v>
      </c>
      <c r="T55" s="101" t="n">
        <v>0</v>
      </c>
      <c r="U55" s="101" t="n">
        <v>0</v>
      </c>
      <c r="V55" s="101" t="n">
        <v>0</v>
      </c>
      <c r="W55" s="101" t="n">
        <v>0</v>
      </c>
      <c r="X55" s="101" t="n">
        <v>0</v>
      </c>
      <c r="Y55" s="101" t="n">
        <v>0</v>
      </c>
      <c r="Z55" s="101" t="n">
        <v>0</v>
      </c>
      <c r="AA55" s="101"/>
    </row>
    <row r="57" customFormat="false" ht="12" hidden="false" customHeight="true" outlineLevel="0" collapsed="false">
      <c r="A57" s="97" t="s">
        <v>117</v>
      </c>
    </row>
    <row r="58" customFormat="false" ht="11.25" hidden="false" customHeight="true" outlineLevel="0" collapsed="false">
      <c r="A58" s="98" t="s">
        <v>118</v>
      </c>
      <c r="C58" s="99" t="n">
        <v>-1575323</v>
      </c>
      <c r="D58" s="99" t="n">
        <v>-1280586</v>
      </c>
      <c r="E58" s="99" t="n">
        <v>-1122571</v>
      </c>
      <c r="F58" s="99" t="n">
        <v>-1310043</v>
      </c>
      <c r="G58" s="99" t="n">
        <v>-858762</v>
      </c>
      <c r="H58" s="99" t="n">
        <v>-873855</v>
      </c>
      <c r="I58" s="99" t="n">
        <v>-900411</v>
      </c>
      <c r="J58" s="99" t="n">
        <v>-911101</v>
      </c>
      <c r="K58" s="99" t="n">
        <v>-894646</v>
      </c>
      <c r="L58" s="99" t="n">
        <v>-863759</v>
      </c>
      <c r="M58" s="99" t="n">
        <v>-881875</v>
      </c>
      <c r="N58" s="99" t="n">
        <v>-1257916</v>
      </c>
      <c r="O58" s="99" t="n">
        <v>-1189934</v>
      </c>
      <c r="P58" s="99" t="n">
        <v>-1129240</v>
      </c>
      <c r="Q58" s="99" t="n">
        <v>-1053830</v>
      </c>
      <c r="R58" s="99" t="n">
        <v>-1226280</v>
      </c>
      <c r="S58" s="99" t="n">
        <v>36100</v>
      </c>
      <c r="T58" s="99" t="n">
        <v>37153</v>
      </c>
      <c r="U58" s="99" t="n">
        <v>44750</v>
      </c>
      <c r="V58" s="99" t="n">
        <v>57071</v>
      </c>
      <c r="W58" s="99" t="n">
        <v>64190</v>
      </c>
      <c r="X58" s="99" t="n">
        <v>61878</v>
      </c>
      <c r="Y58" s="99" t="n">
        <v>74612</v>
      </c>
      <c r="Z58" s="99" t="n">
        <v>0</v>
      </c>
      <c r="AA58" s="99" t="n">
        <v>-16954378</v>
      </c>
    </row>
    <row r="59" customFormat="false" ht="11.25" hidden="false" customHeight="true" outlineLevel="0" collapsed="false">
      <c r="A59" s="98" t="s">
        <v>128</v>
      </c>
      <c r="C59" s="99" t="n">
        <v>3464314</v>
      </c>
      <c r="D59" s="99" t="n">
        <v>3158587</v>
      </c>
      <c r="E59" s="99" t="n">
        <v>2457836</v>
      </c>
      <c r="F59" s="99" t="n">
        <v>2444136</v>
      </c>
      <c r="G59" s="99" t="n">
        <v>1509323</v>
      </c>
      <c r="H59" s="99" t="n">
        <v>142238</v>
      </c>
      <c r="I59" s="99" t="n">
        <v>1372916</v>
      </c>
      <c r="J59" s="99" t="n">
        <v>1303831</v>
      </c>
      <c r="K59" s="99" t="n">
        <v>1232717</v>
      </c>
      <c r="L59" s="99" t="n">
        <v>1271201</v>
      </c>
      <c r="M59" s="99" t="n">
        <v>1378948</v>
      </c>
      <c r="N59" s="99" t="n">
        <v>1351669</v>
      </c>
      <c r="O59" s="99" t="n">
        <v>1238488</v>
      </c>
      <c r="P59" s="99" t="n">
        <v>294366</v>
      </c>
      <c r="Q59" s="99" t="n">
        <v>228232</v>
      </c>
      <c r="R59" s="99" t="n">
        <v>257901</v>
      </c>
      <c r="S59" s="99" t="n">
        <v>-38136</v>
      </c>
      <c r="T59" s="99" t="n">
        <v>-29744</v>
      </c>
      <c r="U59" s="99" t="n">
        <v>94177</v>
      </c>
      <c r="V59" s="99" t="n">
        <v>80478</v>
      </c>
      <c r="W59" s="99" t="n">
        <v>105655</v>
      </c>
      <c r="X59" s="99" t="n">
        <v>126280</v>
      </c>
      <c r="Y59" s="99" t="n">
        <v>134013</v>
      </c>
      <c r="Z59" s="99" t="n">
        <v>218505</v>
      </c>
      <c r="AA59" s="99" t="n">
        <v>23797931</v>
      </c>
    </row>
    <row r="60" customFormat="false" ht="11.25" hidden="false" customHeight="true" outlineLevel="0" collapsed="false">
      <c r="A60" s="104" t="s">
        <v>110</v>
      </c>
      <c r="B60" s="105"/>
      <c r="C60" s="106" t="n">
        <v>1888991</v>
      </c>
      <c r="D60" s="106" t="n">
        <v>1878001</v>
      </c>
      <c r="E60" s="106" t="n">
        <v>1335265</v>
      </c>
      <c r="F60" s="106" t="n">
        <v>1134093</v>
      </c>
      <c r="G60" s="106" t="n">
        <v>650561</v>
      </c>
      <c r="H60" s="106" t="n">
        <v>-731617</v>
      </c>
      <c r="I60" s="106" t="n">
        <v>472505</v>
      </c>
      <c r="J60" s="106" t="n">
        <v>392730</v>
      </c>
      <c r="K60" s="106" t="n">
        <v>338071</v>
      </c>
      <c r="L60" s="106" t="n">
        <v>407442</v>
      </c>
      <c r="M60" s="106" t="n">
        <v>497073</v>
      </c>
      <c r="N60" s="106" t="n">
        <v>93753</v>
      </c>
      <c r="O60" s="106" t="n">
        <v>48554</v>
      </c>
      <c r="P60" s="106" t="n">
        <v>-834874</v>
      </c>
      <c r="Q60" s="106" t="n">
        <v>-825598</v>
      </c>
      <c r="R60" s="106" t="n">
        <v>-968379</v>
      </c>
      <c r="S60" s="106" t="n">
        <v>-2036</v>
      </c>
      <c r="T60" s="106" t="n">
        <v>7409</v>
      </c>
      <c r="U60" s="106" t="n">
        <v>138927</v>
      </c>
      <c r="V60" s="106" t="n">
        <v>137549</v>
      </c>
      <c r="W60" s="106" t="n">
        <v>169845</v>
      </c>
      <c r="X60" s="106" t="n">
        <v>188158</v>
      </c>
      <c r="Y60" s="106" t="n">
        <v>208625</v>
      </c>
      <c r="Z60" s="106" t="n">
        <v>218505</v>
      </c>
      <c r="AA60" s="107" t="n">
        <v>6843553</v>
      </c>
    </row>
    <row r="61" customFormat="false" ht="11.25" hidden="false" customHeight="true" outlineLevel="0" collapsed="false">
      <c r="A61" s="98" t="s">
        <v>111</v>
      </c>
      <c r="C61" s="99" t="n">
        <v>1876932</v>
      </c>
      <c r="D61" s="99" t="n">
        <v>1879261</v>
      </c>
      <c r="E61" s="99" t="n">
        <v>1335807</v>
      </c>
      <c r="F61" s="99" t="n">
        <v>1133785</v>
      </c>
      <c r="G61" s="99" t="n">
        <v>663622</v>
      </c>
      <c r="H61" s="99" t="n">
        <v>-740602</v>
      </c>
      <c r="I61" s="99" t="n">
        <v>473967</v>
      </c>
      <c r="J61" s="99" t="n">
        <v>408784</v>
      </c>
      <c r="K61" s="99" t="n">
        <v>356563</v>
      </c>
      <c r="L61" s="99" t="n">
        <v>420901</v>
      </c>
      <c r="M61" s="99" t="n">
        <v>507595</v>
      </c>
      <c r="N61" s="99" t="n">
        <v>98739</v>
      </c>
      <c r="O61" s="99" t="n">
        <v>53869</v>
      </c>
      <c r="P61" s="99" t="n">
        <v>-827661</v>
      </c>
      <c r="Q61" s="99" t="n">
        <v>-821271</v>
      </c>
      <c r="R61" s="99" t="n">
        <v>-965575</v>
      </c>
      <c r="S61" s="99" t="n">
        <v>1408</v>
      </c>
      <c r="T61" s="99" t="n">
        <v>12747</v>
      </c>
      <c r="U61" s="99" t="n">
        <v>145376</v>
      </c>
      <c r="V61" s="99" t="n">
        <v>157845</v>
      </c>
      <c r="W61" s="99" t="n">
        <v>194052</v>
      </c>
      <c r="X61" s="99" t="n">
        <v>208038</v>
      </c>
      <c r="Y61" s="99" t="n">
        <v>224443</v>
      </c>
      <c r="Z61" s="99" t="n">
        <v>245788</v>
      </c>
      <c r="AA61" s="99" t="n">
        <v>7044413</v>
      </c>
    </row>
    <row r="62" customFormat="false" ht="11.25" hidden="false" customHeight="true" outlineLevel="0" collapsed="false">
      <c r="A62" s="98" t="s">
        <v>106</v>
      </c>
      <c r="C62" s="100" t="n">
        <v>12059</v>
      </c>
      <c r="D62" s="100" t="n">
        <v>-1260</v>
      </c>
      <c r="E62" s="100" t="n">
        <v>-542</v>
      </c>
      <c r="F62" s="100" t="n">
        <v>308</v>
      </c>
      <c r="G62" s="100" t="n">
        <v>-13061</v>
      </c>
      <c r="H62" s="100" t="n">
        <v>8985</v>
      </c>
      <c r="I62" s="100" t="n">
        <v>-1462</v>
      </c>
      <c r="J62" s="100" t="n">
        <v>-16054</v>
      </c>
      <c r="K62" s="100" t="n">
        <v>-18492</v>
      </c>
      <c r="L62" s="100" t="n">
        <v>-13459</v>
      </c>
      <c r="M62" s="100" t="n">
        <v>-10522</v>
      </c>
      <c r="N62" s="100" t="n">
        <v>-4986</v>
      </c>
      <c r="O62" s="100" t="n">
        <v>-5315</v>
      </c>
      <c r="P62" s="100" t="n">
        <v>-7213</v>
      </c>
      <c r="Q62" s="100" t="n">
        <v>-4327</v>
      </c>
      <c r="R62" s="100" t="n">
        <v>-2804</v>
      </c>
      <c r="S62" s="100" t="n">
        <v>-3444</v>
      </c>
      <c r="T62" s="100" t="n">
        <v>-5338</v>
      </c>
      <c r="U62" s="100" t="n">
        <v>-6449</v>
      </c>
      <c r="V62" s="100" t="n">
        <v>-20296</v>
      </c>
      <c r="W62" s="100" t="n">
        <v>-24207</v>
      </c>
      <c r="X62" s="100" t="n">
        <v>-19880</v>
      </c>
      <c r="Y62" s="100" t="n">
        <v>-15818</v>
      </c>
      <c r="Z62" s="100" t="n">
        <v>-27283</v>
      </c>
      <c r="AA62" s="100" t="n">
        <v>-200860</v>
      </c>
    </row>
    <row r="64" customFormat="false" ht="12" hidden="false" customHeight="true" outlineLevel="0" collapsed="false">
      <c r="A64" s="94" t="s">
        <v>129</v>
      </c>
    </row>
    <row r="66" customFormat="false" ht="12" hidden="false" customHeight="true" outlineLevel="0" collapsed="false">
      <c r="A66" s="95" t="s">
        <v>120</v>
      </c>
      <c r="C66" s="96" t="s">
        <v>35</v>
      </c>
      <c r="D66" s="96" t="s">
        <v>36</v>
      </c>
      <c r="E66" s="96" t="s">
        <v>37</v>
      </c>
      <c r="F66" s="96" t="s">
        <v>38</v>
      </c>
      <c r="G66" s="96" t="s">
        <v>39</v>
      </c>
      <c r="H66" s="96" t="s">
        <v>40</v>
      </c>
      <c r="I66" s="96" t="s">
        <v>41</v>
      </c>
      <c r="J66" s="96" t="s">
        <v>42</v>
      </c>
      <c r="K66" s="96" t="s">
        <v>43</v>
      </c>
      <c r="L66" s="96" t="s">
        <v>44</v>
      </c>
      <c r="M66" s="96" t="s">
        <v>45</v>
      </c>
      <c r="N66" s="96" t="s">
        <v>46</v>
      </c>
      <c r="O66" s="96" t="s">
        <v>47</v>
      </c>
      <c r="P66" s="96" t="s">
        <v>48</v>
      </c>
      <c r="Q66" s="96" t="s">
        <v>49</v>
      </c>
      <c r="R66" s="96" t="s">
        <v>50</v>
      </c>
      <c r="S66" s="96" t="s">
        <v>51</v>
      </c>
      <c r="T66" s="96" t="s">
        <v>52</v>
      </c>
      <c r="U66" s="96" t="s">
        <v>53</v>
      </c>
      <c r="V66" s="96" t="s">
        <v>54</v>
      </c>
      <c r="W66" s="96" t="s">
        <v>55</v>
      </c>
      <c r="X66" s="96" t="s">
        <v>56</v>
      </c>
      <c r="Y66" s="96" t="s">
        <v>57</v>
      </c>
      <c r="Z66" s="96" t="s">
        <v>58</v>
      </c>
      <c r="AA66" s="96" t="s">
        <v>34</v>
      </c>
    </row>
    <row r="67" customFormat="false" ht="11.25" hidden="false" customHeight="true" outlineLevel="0" collapsed="false">
      <c r="A67" s="98" t="s">
        <v>121</v>
      </c>
      <c r="C67" s="99" t="n">
        <v>30000</v>
      </c>
      <c r="D67" s="99" t="n">
        <v>30000</v>
      </c>
      <c r="E67" s="99" t="n">
        <v>20000</v>
      </c>
      <c r="F67" s="99" t="n">
        <v>20000</v>
      </c>
      <c r="G67" s="99" t="n">
        <v>20000</v>
      </c>
      <c r="H67" s="99" t="n">
        <v>20000</v>
      </c>
      <c r="I67" s="99" t="n">
        <v>20000</v>
      </c>
      <c r="J67" s="99" t="n">
        <v>20000</v>
      </c>
      <c r="K67" s="99" t="n">
        <v>20000</v>
      </c>
      <c r="L67" s="99" t="n">
        <v>20000</v>
      </c>
      <c r="M67" s="99" t="n">
        <v>20000</v>
      </c>
      <c r="N67" s="99" t="n">
        <v>5000</v>
      </c>
      <c r="O67" s="99" t="n">
        <v>5000</v>
      </c>
      <c r="P67" s="99" t="n">
        <v>5000</v>
      </c>
      <c r="Q67" s="99" t="n">
        <v>5000</v>
      </c>
      <c r="R67" s="99" t="n">
        <v>5000</v>
      </c>
      <c r="S67" s="99" t="n">
        <v>0</v>
      </c>
      <c r="T67" s="99" t="n">
        <v>0</v>
      </c>
      <c r="U67" s="99" t="n">
        <v>0</v>
      </c>
      <c r="V67" s="99" t="n">
        <v>0</v>
      </c>
      <c r="W67" s="99" t="n">
        <v>0</v>
      </c>
      <c r="X67" s="99" t="n">
        <v>0</v>
      </c>
      <c r="Y67" s="99" t="n">
        <v>0</v>
      </c>
      <c r="Z67" s="99" t="n">
        <v>0</v>
      </c>
      <c r="AA67" s="99" t="n">
        <v>265000</v>
      </c>
    </row>
    <row r="68" customFormat="false" ht="11.25" hidden="false" customHeight="true" outlineLevel="0" collapsed="false">
      <c r="A68" s="98" t="s">
        <v>122</v>
      </c>
      <c r="C68" s="99" t="n">
        <v>0</v>
      </c>
      <c r="D68" s="99" t="n">
        <v>0</v>
      </c>
      <c r="E68" s="99" t="n">
        <v>0</v>
      </c>
      <c r="F68" s="99" t="n">
        <v>0</v>
      </c>
      <c r="G68" s="99" t="n">
        <v>0</v>
      </c>
      <c r="H68" s="99" t="n">
        <v>0</v>
      </c>
      <c r="I68" s="99" t="n">
        <v>0</v>
      </c>
      <c r="J68" s="99" t="n">
        <v>0</v>
      </c>
      <c r="K68" s="99" t="n">
        <v>0</v>
      </c>
      <c r="L68" s="99" t="n">
        <v>0</v>
      </c>
      <c r="M68" s="99" t="n">
        <v>0</v>
      </c>
      <c r="N68" s="99" t="n">
        <v>0</v>
      </c>
      <c r="O68" s="99" t="n">
        <v>0</v>
      </c>
      <c r="P68" s="99" t="n">
        <v>0</v>
      </c>
      <c r="Q68" s="99" t="n">
        <v>0</v>
      </c>
      <c r="R68" s="99" t="n">
        <v>0</v>
      </c>
      <c r="S68" s="99" t="n">
        <v>0</v>
      </c>
      <c r="T68" s="99" t="n">
        <v>0</v>
      </c>
      <c r="U68" s="99" t="n">
        <v>0</v>
      </c>
      <c r="V68" s="99" t="n">
        <v>0</v>
      </c>
      <c r="W68" s="99" t="n">
        <v>0</v>
      </c>
      <c r="X68" s="99" t="n">
        <v>0</v>
      </c>
      <c r="Y68" s="99" t="n">
        <v>0</v>
      </c>
      <c r="Z68" s="99" t="n">
        <v>0</v>
      </c>
      <c r="AA68" s="99" t="n">
        <v>0</v>
      </c>
    </row>
    <row r="69" customFormat="false" ht="11.25" hidden="false" customHeight="true" outlineLevel="0" collapsed="false">
      <c r="A69" s="98" t="s">
        <v>123</v>
      </c>
      <c r="C69" s="100" t="n">
        <v>30000</v>
      </c>
      <c r="D69" s="100" t="n">
        <v>30000</v>
      </c>
      <c r="E69" s="100" t="n">
        <v>20000</v>
      </c>
      <c r="F69" s="100" t="n">
        <v>20000</v>
      </c>
      <c r="G69" s="100" t="n">
        <v>20000</v>
      </c>
      <c r="H69" s="100" t="n">
        <v>20000</v>
      </c>
      <c r="I69" s="100" t="n">
        <v>20000</v>
      </c>
      <c r="J69" s="100" t="n">
        <v>20000</v>
      </c>
      <c r="K69" s="100" t="n">
        <v>20000</v>
      </c>
      <c r="L69" s="100" t="n">
        <v>20000</v>
      </c>
      <c r="M69" s="100" t="n">
        <v>20000</v>
      </c>
      <c r="N69" s="100" t="n">
        <v>5000</v>
      </c>
      <c r="O69" s="100" t="n">
        <v>5000</v>
      </c>
      <c r="P69" s="100" t="n">
        <v>5000</v>
      </c>
      <c r="Q69" s="100" t="n">
        <v>5000</v>
      </c>
      <c r="R69" s="100" t="n">
        <v>5000</v>
      </c>
      <c r="S69" s="100" t="n">
        <v>0</v>
      </c>
      <c r="T69" s="100" t="n">
        <v>0</v>
      </c>
      <c r="U69" s="100" t="n">
        <v>0</v>
      </c>
      <c r="V69" s="100" t="n">
        <v>0</v>
      </c>
      <c r="W69" s="100" t="n">
        <v>0</v>
      </c>
      <c r="X69" s="100" t="n">
        <v>0</v>
      </c>
      <c r="Y69" s="100" t="n">
        <v>0</v>
      </c>
      <c r="Z69" s="100" t="n">
        <v>0</v>
      </c>
      <c r="AA69" s="100" t="n">
        <v>265000</v>
      </c>
    </row>
    <row r="71" customFormat="false" ht="12" hidden="false" customHeight="true" outlineLevel="0" collapsed="false">
      <c r="A71" s="95" t="s">
        <v>124</v>
      </c>
      <c r="C71" s="96" t="s">
        <v>35</v>
      </c>
      <c r="D71" s="96" t="s">
        <v>36</v>
      </c>
      <c r="E71" s="96" t="s">
        <v>37</v>
      </c>
      <c r="F71" s="96" t="s">
        <v>38</v>
      </c>
      <c r="G71" s="96" t="s">
        <v>39</v>
      </c>
      <c r="H71" s="96" t="s">
        <v>40</v>
      </c>
      <c r="I71" s="96" t="s">
        <v>41</v>
      </c>
      <c r="J71" s="96" t="s">
        <v>42</v>
      </c>
      <c r="K71" s="96" t="s">
        <v>43</v>
      </c>
      <c r="L71" s="96" t="s">
        <v>44</v>
      </c>
      <c r="M71" s="96" t="s">
        <v>45</v>
      </c>
      <c r="N71" s="96" t="s">
        <v>46</v>
      </c>
      <c r="O71" s="96" t="s">
        <v>47</v>
      </c>
      <c r="P71" s="96" t="s">
        <v>48</v>
      </c>
      <c r="Q71" s="96" t="s">
        <v>49</v>
      </c>
      <c r="R71" s="96" t="s">
        <v>50</v>
      </c>
      <c r="S71" s="96" t="s">
        <v>51</v>
      </c>
      <c r="T71" s="96" t="s">
        <v>52</v>
      </c>
      <c r="U71" s="96" t="s">
        <v>53</v>
      </c>
      <c r="V71" s="96" t="s">
        <v>54</v>
      </c>
      <c r="W71" s="96" t="s">
        <v>55</v>
      </c>
      <c r="X71" s="96" t="s">
        <v>56</v>
      </c>
      <c r="Y71" s="96" t="s">
        <v>57</v>
      </c>
      <c r="Z71" s="96" t="s">
        <v>58</v>
      </c>
      <c r="AA71" s="96" t="s">
        <v>34</v>
      </c>
    </row>
    <row r="72" customFormat="false" ht="11.25" hidden="false" customHeight="true" outlineLevel="0" collapsed="false">
      <c r="A72" s="98" t="s">
        <v>124</v>
      </c>
      <c r="C72" s="99" t="n">
        <v>0</v>
      </c>
      <c r="D72" s="99" t="n">
        <v>0</v>
      </c>
      <c r="E72" s="99" t="n">
        <v>0</v>
      </c>
      <c r="F72" s="99" t="n">
        <v>-10000</v>
      </c>
      <c r="G72" s="99" t="n">
        <v>-5000</v>
      </c>
      <c r="H72" s="99" t="n">
        <v>10000</v>
      </c>
      <c r="I72" s="99" t="n">
        <v>10000</v>
      </c>
      <c r="J72" s="99" t="n">
        <v>30000</v>
      </c>
      <c r="K72" s="99" t="n">
        <v>30000</v>
      </c>
      <c r="L72" s="99" t="n">
        <v>30000</v>
      </c>
      <c r="M72" s="99" t="n">
        <v>30000</v>
      </c>
      <c r="N72" s="99" t="n">
        <v>20000</v>
      </c>
      <c r="O72" s="99" t="n">
        <v>20000</v>
      </c>
      <c r="P72" s="99" t="n">
        <v>20000</v>
      </c>
      <c r="Q72" s="99" t="n">
        <v>20000</v>
      </c>
      <c r="R72" s="99" t="n">
        <v>20000</v>
      </c>
      <c r="S72" s="99" t="n">
        <v>5000</v>
      </c>
      <c r="T72" s="99" t="n">
        <v>5000</v>
      </c>
      <c r="U72" s="99" t="n">
        <v>5000</v>
      </c>
      <c r="V72" s="99" t="n">
        <v>5000</v>
      </c>
      <c r="W72" s="99" t="n">
        <v>5000</v>
      </c>
      <c r="X72" s="99" t="n">
        <v>5000</v>
      </c>
      <c r="Y72" s="99" t="n">
        <v>5000</v>
      </c>
      <c r="Z72" s="99" t="n">
        <v>0</v>
      </c>
      <c r="AA72" s="99" t="n">
        <v>260000</v>
      </c>
    </row>
    <row r="74" customFormat="false" ht="11.25" hidden="false" customHeight="true" outlineLevel="0" collapsed="false">
      <c r="A74" s="104" t="s">
        <v>123</v>
      </c>
      <c r="B74" s="105"/>
      <c r="C74" s="106" t="n">
        <v>30000</v>
      </c>
      <c r="D74" s="106" t="n">
        <v>30000</v>
      </c>
      <c r="E74" s="106" t="n">
        <v>20000</v>
      </c>
      <c r="F74" s="106" t="n">
        <v>10000</v>
      </c>
      <c r="G74" s="106" t="n">
        <v>15000</v>
      </c>
      <c r="H74" s="106" t="n">
        <v>30000</v>
      </c>
      <c r="I74" s="106" t="n">
        <v>30000</v>
      </c>
      <c r="J74" s="106" t="n">
        <v>50000</v>
      </c>
      <c r="K74" s="106" t="n">
        <v>50000</v>
      </c>
      <c r="L74" s="106" t="n">
        <v>50000</v>
      </c>
      <c r="M74" s="106" t="n">
        <v>50000</v>
      </c>
      <c r="N74" s="106" t="n">
        <v>25000</v>
      </c>
      <c r="O74" s="106" t="n">
        <v>25000</v>
      </c>
      <c r="P74" s="106" t="n">
        <v>25000</v>
      </c>
      <c r="Q74" s="106" t="n">
        <v>25000</v>
      </c>
      <c r="R74" s="106" t="n">
        <v>25000</v>
      </c>
      <c r="S74" s="106" t="n">
        <v>5000</v>
      </c>
      <c r="T74" s="106" t="n">
        <v>5000</v>
      </c>
      <c r="U74" s="106" t="n">
        <v>5000</v>
      </c>
      <c r="V74" s="106" t="n">
        <v>5000</v>
      </c>
      <c r="W74" s="106" t="n">
        <v>5000</v>
      </c>
      <c r="X74" s="106" t="n">
        <v>5000</v>
      </c>
      <c r="Y74" s="106" t="n">
        <v>5000</v>
      </c>
      <c r="Z74" s="106" t="n">
        <v>0</v>
      </c>
      <c r="AA74" s="107" t="n">
        <v>525000</v>
      </c>
    </row>
    <row r="76" customFormat="false" ht="12" hidden="false" customHeight="true" outlineLevel="0" collapsed="false">
      <c r="A76" s="97" t="s">
        <v>115</v>
      </c>
    </row>
    <row r="77" customFormat="false" ht="11.25" hidden="false" customHeight="true" outlineLevel="0" collapsed="false">
      <c r="A77" s="98" t="s">
        <v>121</v>
      </c>
      <c r="C77" s="99" t="n">
        <v>30000</v>
      </c>
      <c r="D77" s="99" t="n">
        <v>30000</v>
      </c>
      <c r="E77" s="99" t="n">
        <v>20000</v>
      </c>
      <c r="F77" s="99" t="n">
        <v>20000</v>
      </c>
      <c r="G77" s="99" t="n">
        <v>20000</v>
      </c>
      <c r="H77" s="99" t="n">
        <v>20000</v>
      </c>
      <c r="I77" s="99" t="n">
        <v>20000</v>
      </c>
      <c r="J77" s="99" t="n">
        <v>20000</v>
      </c>
      <c r="K77" s="99" t="n">
        <v>20000</v>
      </c>
      <c r="L77" s="99" t="n">
        <v>20000</v>
      </c>
      <c r="M77" s="99" t="n">
        <v>20000</v>
      </c>
      <c r="N77" s="99" t="n">
        <v>5000</v>
      </c>
      <c r="O77" s="99" t="n">
        <v>5000</v>
      </c>
      <c r="P77" s="99" t="n">
        <v>5000</v>
      </c>
      <c r="Q77" s="99" t="n">
        <v>5000</v>
      </c>
      <c r="R77" s="99" t="n">
        <v>5000</v>
      </c>
      <c r="S77" s="99" t="n">
        <v>0</v>
      </c>
      <c r="T77" s="99" t="n">
        <v>0</v>
      </c>
      <c r="U77" s="99" t="n">
        <v>0</v>
      </c>
      <c r="V77" s="99" t="n">
        <v>0</v>
      </c>
      <c r="W77" s="99" t="n">
        <v>0</v>
      </c>
      <c r="X77" s="99" t="n">
        <v>0</v>
      </c>
      <c r="Y77" s="99" t="n">
        <v>0</v>
      </c>
      <c r="Z77" s="99" t="n">
        <v>0</v>
      </c>
      <c r="AA77" s="99" t="n">
        <v>265000</v>
      </c>
    </row>
    <row r="78" customFormat="false" ht="11.25" hidden="false" customHeight="true" outlineLevel="0" collapsed="false">
      <c r="A78" s="98" t="s">
        <v>122</v>
      </c>
      <c r="C78" s="99" t="n">
        <v>0</v>
      </c>
      <c r="D78" s="99" t="n">
        <v>0</v>
      </c>
      <c r="E78" s="99" t="n">
        <v>0</v>
      </c>
      <c r="F78" s="99" t="n">
        <v>0</v>
      </c>
      <c r="G78" s="99" t="n">
        <v>0</v>
      </c>
      <c r="H78" s="99" t="n">
        <v>0</v>
      </c>
      <c r="I78" s="99" t="n">
        <v>0</v>
      </c>
      <c r="J78" s="99" t="n">
        <v>0</v>
      </c>
      <c r="K78" s="99" t="n">
        <v>0</v>
      </c>
      <c r="L78" s="99" t="n">
        <v>0</v>
      </c>
      <c r="M78" s="99" t="n">
        <v>0</v>
      </c>
      <c r="N78" s="99" t="n">
        <v>0</v>
      </c>
      <c r="O78" s="99" t="n">
        <v>0</v>
      </c>
      <c r="P78" s="99" t="n">
        <v>0</v>
      </c>
      <c r="Q78" s="99" t="n">
        <v>0</v>
      </c>
      <c r="R78" s="99" t="n">
        <v>0</v>
      </c>
      <c r="S78" s="99" t="n">
        <v>0</v>
      </c>
      <c r="T78" s="99" t="n">
        <v>0</v>
      </c>
      <c r="U78" s="99" t="n">
        <v>0</v>
      </c>
      <c r="V78" s="99" t="n">
        <v>0</v>
      </c>
      <c r="W78" s="99" t="n">
        <v>0</v>
      </c>
      <c r="X78" s="99" t="n">
        <v>0</v>
      </c>
      <c r="Y78" s="99" t="n">
        <v>0</v>
      </c>
      <c r="Z78" s="99" t="n">
        <v>0</v>
      </c>
      <c r="AA78" s="99" t="n">
        <v>0</v>
      </c>
    </row>
    <row r="79" customFormat="false" ht="11.25" hidden="false" customHeight="true" outlineLevel="0" collapsed="false">
      <c r="A79" s="98" t="s">
        <v>124</v>
      </c>
      <c r="C79" s="99" t="n">
        <v>0</v>
      </c>
      <c r="D79" s="99" t="n">
        <v>0</v>
      </c>
      <c r="E79" s="99" t="n">
        <v>0</v>
      </c>
      <c r="F79" s="99" t="n">
        <v>-10000</v>
      </c>
      <c r="G79" s="99" t="n">
        <v>-5000</v>
      </c>
      <c r="H79" s="99" t="n">
        <v>10000</v>
      </c>
      <c r="I79" s="99" t="n">
        <v>10000</v>
      </c>
      <c r="J79" s="99" t="n">
        <v>30000</v>
      </c>
      <c r="K79" s="99" t="n">
        <v>30000</v>
      </c>
      <c r="L79" s="99" t="n">
        <v>30000</v>
      </c>
      <c r="M79" s="99" t="n">
        <v>30000</v>
      </c>
      <c r="N79" s="99" t="n">
        <v>20000</v>
      </c>
      <c r="O79" s="99" t="n">
        <v>20000</v>
      </c>
      <c r="P79" s="99" t="n">
        <v>20000</v>
      </c>
      <c r="Q79" s="99" t="n">
        <v>20000</v>
      </c>
      <c r="R79" s="99" t="n">
        <v>20000</v>
      </c>
      <c r="S79" s="99" t="n">
        <v>5000</v>
      </c>
      <c r="T79" s="99" t="n">
        <v>5000</v>
      </c>
      <c r="U79" s="99" t="n">
        <v>5000</v>
      </c>
      <c r="V79" s="99" t="n">
        <v>5000</v>
      </c>
      <c r="W79" s="99" t="n">
        <v>5000</v>
      </c>
      <c r="X79" s="99" t="n">
        <v>5000</v>
      </c>
      <c r="Y79" s="99" t="n">
        <v>5000</v>
      </c>
      <c r="Z79" s="99" t="n">
        <v>0</v>
      </c>
      <c r="AA79" s="99" t="n">
        <v>260000</v>
      </c>
    </row>
    <row r="80" customFormat="false" ht="11.25" hidden="false" customHeight="true" outlineLevel="0" collapsed="false">
      <c r="A80" s="98" t="s">
        <v>123</v>
      </c>
      <c r="C80" s="100" t="n">
        <v>30000</v>
      </c>
      <c r="D80" s="100" t="n">
        <v>30000</v>
      </c>
      <c r="E80" s="100" t="n">
        <v>20000</v>
      </c>
      <c r="F80" s="100" t="n">
        <v>10000</v>
      </c>
      <c r="G80" s="100" t="n">
        <v>15000</v>
      </c>
      <c r="H80" s="100" t="n">
        <v>30000</v>
      </c>
      <c r="I80" s="100" t="n">
        <v>30000</v>
      </c>
      <c r="J80" s="100" t="n">
        <v>50000</v>
      </c>
      <c r="K80" s="100" t="n">
        <v>50000</v>
      </c>
      <c r="L80" s="100" t="n">
        <v>50000</v>
      </c>
      <c r="M80" s="100" t="n">
        <v>50000</v>
      </c>
      <c r="N80" s="100" t="n">
        <v>25000</v>
      </c>
      <c r="O80" s="100" t="n">
        <v>25000</v>
      </c>
      <c r="P80" s="100" t="n">
        <v>25000</v>
      </c>
      <c r="Q80" s="100" t="n">
        <v>25000</v>
      </c>
      <c r="R80" s="100" t="n">
        <v>25000</v>
      </c>
      <c r="S80" s="100" t="n">
        <v>5000</v>
      </c>
      <c r="T80" s="100" t="n">
        <v>5000</v>
      </c>
      <c r="U80" s="100" t="n">
        <v>5000</v>
      </c>
      <c r="V80" s="100" t="n">
        <v>5000</v>
      </c>
      <c r="W80" s="100" t="n">
        <v>5000</v>
      </c>
      <c r="X80" s="100" t="n">
        <v>5000</v>
      </c>
      <c r="Y80" s="100" t="n">
        <v>5000</v>
      </c>
      <c r="Z80" s="100" t="n">
        <v>0</v>
      </c>
      <c r="AA80" s="100" t="n">
        <v>525000</v>
      </c>
    </row>
    <row r="82" customFormat="false" ht="12" hidden="false" customHeight="true" outlineLevel="0" collapsed="false">
      <c r="A82" s="97" t="s">
        <v>106</v>
      </c>
    </row>
    <row r="83" customFormat="false" ht="11.25" hidden="false" customHeight="true" outlineLevel="0" collapsed="false">
      <c r="A83" s="98" t="s">
        <v>121</v>
      </c>
      <c r="C83" s="99" t="n">
        <v>0</v>
      </c>
      <c r="D83" s="99" t="n">
        <v>0</v>
      </c>
      <c r="E83" s="99" t="n">
        <v>0</v>
      </c>
      <c r="F83" s="99" t="n">
        <v>0</v>
      </c>
      <c r="G83" s="99" t="n">
        <v>0</v>
      </c>
      <c r="H83" s="99" t="n">
        <v>0</v>
      </c>
      <c r="I83" s="99" t="n">
        <v>0</v>
      </c>
      <c r="J83" s="99" t="n">
        <v>0</v>
      </c>
      <c r="K83" s="99" t="n">
        <v>0</v>
      </c>
      <c r="L83" s="99" t="n">
        <v>0</v>
      </c>
      <c r="M83" s="99" t="n">
        <v>0</v>
      </c>
      <c r="N83" s="99" t="n">
        <v>0</v>
      </c>
      <c r="O83" s="99" t="n">
        <v>0</v>
      </c>
      <c r="P83" s="99" t="n">
        <v>0</v>
      </c>
      <c r="Q83" s="99" t="n">
        <v>0</v>
      </c>
      <c r="R83" s="99" t="n">
        <v>0</v>
      </c>
      <c r="S83" s="99" t="n">
        <v>0</v>
      </c>
      <c r="T83" s="99" t="n">
        <v>0</v>
      </c>
      <c r="U83" s="99" t="n">
        <v>0</v>
      </c>
      <c r="V83" s="99" t="n">
        <v>0</v>
      </c>
      <c r="W83" s="99" t="n">
        <v>0</v>
      </c>
      <c r="X83" s="99" t="n">
        <v>0</v>
      </c>
      <c r="Y83" s="99" t="n">
        <v>0</v>
      </c>
      <c r="Z83" s="99" t="n">
        <v>0</v>
      </c>
      <c r="AA83" s="99" t="n">
        <v>0</v>
      </c>
    </row>
    <row r="84" customFormat="false" ht="11.25" hidden="false" customHeight="true" outlineLevel="0" collapsed="false">
      <c r="A84" s="98" t="s">
        <v>122</v>
      </c>
      <c r="C84" s="99" t="n">
        <v>0</v>
      </c>
      <c r="D84" s="99" t="n">
        <v>0</v>
      </c>
      <c r="E84" s="99" t="n">
        <v>0</v>
      </c>
      <c r="F84" s="99" t="n">
        <v>0</v>
      </c>
      <c r="G84" s="99" t="n">
        <v>0</v>
      </c>
      <c r="H84" s="99" t="n">
        <v>0</v>
      </c>
      <c r="I84" s="99" t="n">
        <v>0</v>
      </c>
      <c r="J84" s="99" t="n">
        <v>0</v>
      </c>
      <c r="K84" s="99" t="n">
        <v>0</v>
      </c>
      <c r="L84" s="99" t="n">
        <v>0</v>
      </c>
      <c r="M84" s="99" t="n">
        <v>0</v>
      </c>
      <c r="N84" s="99" t="n">
        <v>0</v>
      </c>
      <c r="O84" s="99" t="n">
        <v>0</v>
      </c>
      <c r="P84" s="99" t="n">
        <v>0</v>
      </c>
      <c r="Q84" s="99" t="n">
        <v>0</v>
      </c>
      <c r="R84" s="99" t="n">
        <v>0</v>
      </c>
      <c r="S84" s="99" t="n">
        <v>0</v>
      </c>
      <c r="T84" s="99" t="n">
        <v>0</v>
      </c>
      <c r="U84" s="99" t="n">
        <v>0</v>
      </c>
      <c r="V84" s="99" t="n">
        <v>0</v>
      </c>
      <c r="W84" s="99" t="n">
        <v>0</v>
      </c>
      <c r="X84" s="99" t="n">
        <v>0</v>
      </c>
      <c r="Y84" s="99" t="n">
        <v>0</v>
      </c>
      <c r="Z84" s="99" t="n">
        <v>0</v>
      </c>
      <c r="AA84" s="99" t="n">
        <v>0</v>
      </c>
    </row>
    <row r="85" customFormat="false" ht="11.25" hidden="false" customHeight="true" outlineLevel="0" collapsed="false">
      <c r="A85" s="98" t="s">
        <v>124</v>
      </c>
      <c r="C85" s="99" t="n">
        <v>0</v>
      </c>
      <c r="D85" s="99" t="n">
        <v>0</v>
      </c>
      <c r="E85" s="99" t="n">
        <v>0</v>
      </c>
      <c r="F85" s="99" t="n">
        <v>0</v>
      </c>
      <c r="G85" s="99" t="n">
        <v>0</v>
      </c>
      <c r="H85" s="99" t="n">
        <v>0</v>
      </c>
      <c r="I85" s="99" t="n">
        <v>0</v>
      </c>
      <c r="J85" s="99" t="n">
        <v>0</v>
      </c>
      <c r="K85" s="99" t="n">
        <v>0</v>
      </c>
      <c r="L85" s="99" t="n">
        <v>0</v>
      </c>
      <c r="M85" s="99" t="n">
        <v>0</v>
      </c>
      <c r="N85" s="99" t="n">
        <v>0</v>
      </c>
      <c r="O85" s="99" t="n">
        <v>0</v>
      </c>
      <c r="P85" s="99" t="n">
        <v>0</v>
      </c>
      <c r="Q85" s="99" t="n">
        <v>0</v>
      </c>
      <c r="R85" s="99" t="n">
        <v>0</v>
      </c>
      <c r="S85" s="99" t="n">
        <v>0</v>
      </c>
      <c r="T85" s="99" t="n">
        <v>0</v>
      </c>
      <c r="U85" s="99" t="n">
        <v>0</v>
      </c>
      <c r="V85" s="99" t="n">
        <v>0</v>
      </c>
      <c r="W85" s="99" t="n">
        <v>0</v>
      </c>
      <c r="X85" s="99" t="n">
        <v>0</v>
      </c>
      <c r="Y85" s="99" t="n">
        <v>0</v>
      </c>
      <c r="Z85" s="99" t="n">
        <v>0</v>
      </c>
      <c r="AA85" s="99" t="n">
        <v>0</v>
      </c>
    </row>
    <row r="86" customFormat="false" ht="11.25" hidden="false" customHeight="true" outlineLevel="0" collapsed="false">
      <c r="A86" s="98" t="s">
        <v>123</v>
      </c>
      <c r="C86" s="100" t="n">
        <v>0</v>
      </c>
      <c r="D86" s="100" t="n">
        <v>0</v>
      </c>
      <c r="E86" s="100" t="n">
        <v>0</v>
      </c>
      <c r="F86" s="100" t="n">
        <v>0</v>
      </c>
      <c r="G86" s="100" t="n">
        <v>0</v>
      </c>
      <c r="H86" s="100" t="n">
        <v>0</v>
      </c>
      <c r="I86" s="100" t="n">
        <v>0</v>
      </c>
      <c r="J86" s="100" t="n">
        <v>0</v>
      </c>
      <c r="K86" s="100" t="n">
        <v>0</v>
      </c>
      <c r="L86" s="100" t="n">
        <v>0</v>
      </c>
      <c r="M86" s="100" t="n">
        <v>0</v>
      </c>
      <c r="N86" s="100" t="n">
        <v>0</v>
      </c>
      <c r="O86" s="100" t="n">
        <v>0</v>
      </c>
      <c r="P86" s="100" t="n">
        <v>0</v>
      </c>
      <c r="Q86" s="100" t="n">
        <v>0</v>
      </c>
      <c r="R86" s="100" t="n">
        <v>0</v>
      </c>
      <c r="S86" s="100" t="n">
        <v>0</v>
      </c>
      <c r="T86" s="100" t="n">
        <v>0</v>
      </c>
      <c r="U86" s="100" t="n">
        <v>0</v>
      </c>
      <c r="V86" s="100" t="n">
        <v>0</v>
      </c>
      <c r="W86" s="100" t="n">
        <v>0</v>
      </c>
      <c r="X86" s="100" t="n">
        <v>0</v>
      </c>
      <c r="Y86" s="100" t="n">
        <v>0</v>
      </c>
      <c r="Z86" s="100" t="n">
        <v>0</v>
      </c>
      <c r="AA86" s="100" t="n">
        <v>0</v>
      </c>
    </row>
    <row r="88" customFormat="false" ht="12" hidden="false" customHeight="true" outlineLevel="0" collapsed="false">
      <c r="A88" s="97" t="s">
        <v>116</v>
      </c>
    </row>
    <row r="89" customFormat="false" ht="11.25" hidden="false" customHeight="true" outlineLevel="0" collapsed="false">
      <c r="A89" s="98" t="s">
        <v>5</v>
      </c>
      <c r="C89" s="101" t="n">
        <v>2.23</v>
      </c>
      <c r="D89" s="101" t="n">
        <v>2.55</v>
      </c>
      <c r="E89" s="101" t="n">
        <v>2.61</v>
      </c>
      <c r="F89" s="101" t="n">
        <v>2.57</v>
      </c>
      <c r="G89" s="101" t="n">
        <v>2.37</v>
      </c>
      <c r="H89" s="101" t="n">
        <v>2.4</v>
      </c>
      <c r="I89" s="101" t="n">
        <v>2.44</v>
      </c>
      <c r="J89" s="101" t="n">
        <v>2.48</v>
      </c>
      <c r="K89" s="101" t="n">
        <v>2.51</v>
      </c>
      <c r="L89" s="101" t="n">
        <v>2.52</v>
      </c>
      <c r="M89" s="101" t="n">
        <v>2.53</v>
      </c>
      <c r="N89" s="101" t="n">
        <v>2.97</v>
      </c>
      <c r="O89" s="101" t="n">
        <v>3.15</v>
      </c>
      <c r="P89" s="101" t="n">
        <v>3.25</v>
      </c>
      <c r="Q89" s="101" t="n">
        <v>3.18</v>
      </c>
      <c r="R89" s="101" t="n">
        <v>3.07</v>
      </c>
      <c r="S89" s="101" t="n">
        <v>2.82</v>
      </c>
      <c r="T89" s="101" t="n">
        <v>2.82</v>
      </c>
      <c r="U89" s="101" t="n">
        <v>2.85</v>
      </c>
      <c r="V89" s="101" t="n">
        <v>2.89</v>
      </c>
      <c r="W89" s="101" t="n">
        <v>2.92</v>
      </c>
      <c r="X89" s="101" t="n">
        <v>2.92</v>
      </c>
      <c r="Y89" s="101" t="n">
        <v>2.96</v>
      </c>
      <c r="Z89" s="101" t="n">
        <v>3.36</v>
      </c>
      <c r="AA89" s="101"/>
    </row>
    <row r="90" customFormat="false" ht="11.25" hidden="false" customHeight="true" outlineLevel="0" collapsed="false">
      <c r="A90" s="98" t="s">
        <v>115</v>
      </c>
      <c r="C90" s="101" t="n">
        <v>2.37</v>
      </c>
      <c r="D90" s="101" t="n">
        <v>2.63</v>
      </c>
      <c r="E90" s="101" t="n">
        <v>2.68</v>
      </c>
      <c r="F90" s="101" t="n">
        <v>2.64</v>
      </c>
      <c r="G90" s="101" t="n">
        <v>2.34</v>
      </c>
      <c r="H90" s="101" t="n">
        <v>2.38</v>
      </c>
      <c r="I90" s="101" t="n">
        <v>2.42</v>
      </c>
      <c r="J90" s="101" t="n">
        <v>2.46</v>
      </c>
      <c r="K90" s="101" t="n">
        <v>2.49</v>
      </c>
      <c r="L90" s="101" t="n">
        <v>2.49</v>
      </c>
      <c r="M90" s="101" t="n">
        <v>2.51</v>
      </c>
      <c r="N90" s="101" t="n">
        <v>2.94</v>
      </c>
      <c r="O90" s="101" t="n">
        <v>3.13</v>
      </c>
      <c r="P90" s="101" t="n">
        <v>3.23</v>
      </c>
      <c r="Q90" s="101" t="n">
        <v>3.15</v>
      </c>
      <c r="R90" s="101" t="n">
        <v>3.04</v>
      </c>
      <c r="S90" s="101" t="n">
        <v>2.81</v>
      </c>
      <c r="T90" s="101" t="n">
        <v>2.8</v>
      </c>
      <c r="U90" s="101" t="n">
        <v>2.83</v>
      </c>
      <c r="V90" s="101" t="n">
        <v>2.86</v>
      </c>
      <c r="W90" s="101" t="n">
        <v>2.89</v>
      </c>
      <c r="X90" s="101" t="n">
        <v>2.89</v>
      </c>
      <c r="Y90" s="101" t="n">
        <v>2.93</v>
      </c>
      <c r="Z90" s="101" t="n">
        <v>3.32</v>
      </c>
      <c r="AA90" s="101"/>
    </row>
    <row r="91" customFormat="false" ht="11.25" hidden="false" customHeight="true" outlineLevel="0" collapsed="false">
      <c r="A91" s="98" t="s">
        <v>106</v>
      </c>
      <c r="C91" s="102" t="n">
        <v>-0.14</v>
      </c>
      <c r="D91" s="102" t="n">
        <v>-0.0800000000000001</v>
      </c>
      <c r="E91" s="102" t="n">
        <v>-0.0700000000000003</v>
      </c>
      <c r="F91" s="102" t="n">
        <v>-0.0700000000000003</v>
      </c>
      <c r="G91" s="102" t="n">
        <v>0.0300000000000003</v>
      </c>
      <c r="H91" s="102" t="n">
        <v>0.02</v>
      </c>
      <c r="I91" s="102" t="n">
        <v>0.02</v>
      </c>
      <c r="J91" s="102" t="n">
        <v>0.02</v>
      </c>
      <c r="K91" s="102" t="n">
        <v>0.0199999999999996</v>
      </c>
      <c r="L91" s="102" t="n">
        <v>0.0299999999999998</v>
      </c>
      <c r="M91" s="102" t="n">
        <v>0.02</v>
      </c>
      <c r="N91" s="102" t="n">
        <v>0.0300000000000003</v>
      </c>
      <c r="O91" s="102" t="n">
        <v>0.02</v>
      </c>
      <c r="P91" s="102" t="n">
        <v>0.02</v>
      </c>
      <c r="Q91" s="102" t="n">
        <v>0.0300000000000003</v>
      </c>
      <c r="R91" s="102" t="n">
        <v>0.0299999999999998</v>
      </c>
      <c r="S91" s="102" t="n">
        <v>0.00999999999999979</v>
      </c>
      <c r="T91" s="102" t="n">
        <v>0.02</v>
      </c>
      <c r="U91" s="102" t="n">
        <v>0.02</v>
      </c>
      <c r="V91" s="102" t="n">
        <v>0.0300000000000003</v>
      </c>
      <c r="W91" s="102" t="n">
        <v>0.0299999999999998</v>
      </c>
      <c r="X91" s="102" t="n">
        <v>0.0299999999999998</v>
      </c>
      <c r="Y91" s="102" t="n">
        <v>0.0299999999999998</v>
      </c>
      <c r="Z91" s="102" t="n">
        <v>0.04</v>
      </c>
      <c r="AA91" s="101"/>
    </row>
    <row r="93" customFormat="false" ht="12" hidden="false" customHeight="true" outlineLevel="0" collapsed="false">
      <c r="A93" s="97" t="s">
        <v>125</v>
      </c>
    </row>
    <row r="94" customFormat="false" ht="11.25" hidden="false" customHeight="true" outlineLevel="0" collapsed="false">
      <c r="A94" s="98" t="s">
        <v>126</v>
      </c>
      <c r="C94" s="101" t="n">
        <v>4.0142</v>
      </c>
      <c r="D94" s="101" t="n">
        <v>4.0142</v>
      </c>
      <c r="E94" s="101" t="n">
        <v>4.2462</v>
      </c>
      <c r="F94" s="101" t="n">
        <v>4.2462</v>
      </c>
      <c r="G94" s="101" t="n">
        <v>3.6988</v>
      </c>
      <c r="H94" s="101" t="n">
        <v>3.6988</v>
      </c>
      <c r="I94" s="101" t="n">
        <v>3.6988</v>
      </c>
      <c r="J94" s="101" t="n">
        <v>3.6988</v>
      </c>
      <c r="K94" s="101" t="n">
        <v>3.6988</v>
      </c>
      <c r="L94" s="101" t="n">
        <v>3.6988</v>
      </c>
      <c r="M94" s="101" t="n">
        <v>3.6988</v>
      </c>
      <c r="N94" s="101" t="n">
        <v>4.58</v>
      </c>
      <c r="O94" s="101" t="n">
        <v>4.58</v>
      </c>
      <c r="P94" s="101" t="n">
        <v>4.58</v>
      </c>
      <c r="Q94" s="101" t="n">
        <v>4.58</v>
      </c>
      <c r="R94" s="101" t="n">
        <v>4.58</v>
      </c>
      <c r="S94" s="101" t="n">
        <v>0</v>
      </c>
      <c r="T94" s="101" t="n">
        <v>0</v>
      </c>
      <c r="U94" s="101" t="n">
        <v>0</v>
      </c>
      <c r="V94" s="101" t="n">
        <v>0</v>
      </c>
      <c r="W94" s="101" t="n">
        <v>0</v>
      </c>
      <c r="X94" s="101" t="n">
        <v>0</v>
      </c>
      <c r="Y94" s="101" t="n">
        <v>0</v>
      </c>
      <c r="Z94" s="101" t="n">
        <v>0</v>
      </c>
      <c r="AA94" s="101"/>
    </row>
    <row r="95" customFormat="false" ht="11.25" hidden="false" customHeight="true" outlineLevel="0" collapsed="false">
      <c r="A95" s="98" t="s">
        <v>127</v>
      </c>
      <c r="C95" s="101" t="n">
        <v>0</v>
      </c>
      <c r="D95" s="101" t="n">
        <v>0</v>
      </c>
      <c r="E95" s="101" t="n">
        <v>0</v>
      </c>
      <c r="F95" s="101" t="n">
        <v>0</v>
      </c>
      <c r="G95" s="101" t="n">
        <v>0</v>
      </c>
      <c r="H95" s="101" t="n">
        <v>0</v>
      </c>
      <c r="I95" s="101" t="n">
        <v>0</v>
      </c>
      <c r="J95" s="101" t="n">
        <v>0</v>
      </c>
      <c r="K95" s="101" t="n">
        <v>0</v>
      </c>
      <c r="L95" s="101" t="n">
        <v>0</v>
      </c>
      <c r="M95" s="101" t="n">
        <v>0</v>
      </c>
      <c r="N95" s="101" t="n">
        <v>0</v>
      </c>
      <c r="O95" s="101" t="n">
        <v>0</v>
      </c>
      <c r="P95" s="101" t="n">
        <v>0</v>
      </c>
      <c r="Q95" s="101" t="n">
        <v>0</v>
      </c>
      <c r="R95" s="101" t="n">
        <v>0</v>
      </c>
      <c r="S95" s="101" t="n">
        <v>0</v>
      </c>
      <c r="T95" s="101" t="n">
        <v>0</v>
      </c>
      <c r="U95" s="101" t="n">
        <v>0</v>
      </c>
      <c r="V95" s="101" t="n">
        <v>0</v>
      </c>
      <c r="W95" s="101" t="n">
        <v>0</v>
      </c>
      <c r="X95" s="101" t="n">
        <v>0</v>
      </c>
      <c r="Y95" s="101" t="n">
        <v>0</v>
      </c>
      <c r="Z95" s="101" t="n">
        <v>0</v>
      </c>
      <c r="AA95" s="101"/>
    </row>
    <row r="97" customFormat="false" ht="12" hidden="false" customHeight="true" outlineLevel="0" collapsed="false">
      <c r="A97" s="97" t="s">
        <v>117</v>
      </c>
    </row>
    <row r="98" customFormat="false" ht="11.25" hidden="false" customHeight="true" outlineLevel="0" collapsed="false">
      <c r="A98" s="98" t="s">
        <v>118</v>
      </c>
      <c r="C98" s="99" t="n">
        <v>-1494463</v>
      </c>
      <c r="D98" s="99" t="n">
        <v>-1194293</v>
      </c>
      <c r="E98" s="99" t="n">
        <v>-764187</v>
      </c>
      <c r="F98" s="99" t="n">
        <v>-702776</v>
      </c>
      <c r="G98" s="99" t="n">
        <v>-1016464</v>
      </c>
      <c r="H98" s="99" t="n">
        <v>-1313158</v>
      </c>
      <c r="I98" s="99" t="n">
        <v>-1232370</v>
      </c>
      <c r="J98" s="99" t="n">
        <v>-1722238</v>
      </c>
      <c r="K98" s="99" t="n">
        <v>-1672568</v>
      </c>
      <c r="L98" s="99" t="n">
        <v>-1600127</v>
      </c>
      <c r="M98" s="99" t="n">
        <v>-1634398</v>
      </c>
      <c r="N98" s="99" t="n">
        <v>-1143007</v>
      </c>
      <c r="O98" s="99" t="n">
        <v>-1041910</v>
      </c>
      <c r="P98" s="99" t="n">
        <v>-963221</v>
      </c>
      <c r="Q98" s="99" t="n">
        <v>-914353</v>
      </c>
      <c r="R98" s="99" t="n">
        <v>-1090749</v>
      </c>
      <c r="S98" s="99" t="n">
        <v>25872</v>
      </c>
      <c r="T98" s="99" t="n">
        <v>26626</v>
      </c>
      <c r="U98" s="99" t="n">
        <v>29933</v>
      </c>
      <c r="V98" s="99" t="n">
        <v>36650</v>
      </c>
      <c r="W98" s="99" t="n">
        <v>40892</v>
      </c>
      <c r="X98" s="99" t="n">
        <v>39419</v>
      </c>
      <c r="Y98" s="99" t="n">
        <v>46372</v>
      </c>
      <c r="Z98" s="99" t="n">
        <v>0</v>
      </c>
      <c r="AA98" s="99" t="n">
        <v>-19254518</v>
      </c>
    </row>
    <row r="99" customFormat="false" ht="11.25" hidden="false" customHeight="true" outlineLevel="0" collapsed="false">
      <c r="A99" s="98" t="s">
        <v>128</v>
      </c>
      <c r="C99" s="99" t="n">
        <v>0</v>
      </c>
      <c r="D99" s="99" t="n">
        <v>0</v>
      </c>
      <c r="E99" s="99" t="n">
        <v>0</v>
      </c>
      <c r="F99" s="99" t="n">
        <v>0</v>
      </c>
      <c r="G99" s="99" t="n">
        <v>0</v>
      </c>
      <c r="H99" s="99" t="n">
        <v>0</v>
      </c>
      <c r="I99" s="99" t="n">
        <v>0</v>
      </c>
      <c r="J99" s="99" t="n">
        <v>0</v>
      </c>
      <c r="K99" s="99" t="n">
        <v>0</v>
      </c>
      <c r="L99" s="99" t="n">
        <v>0</v>
      </c>
      <c r="M99" s="99" t="n">
        <v>0</v>
      </c>
      <c r="N99" s="99" t="n">
        <v>0</v>
      </c>
      <c r="O99" s="99" t="n">
        <v>0</v>
      </c>
      <c r="P99" s="99" t="n">
        <v>0</v>
      </c>
      <c r="Q99" s="99" t="n">
        <v>0</v>
      </c>
      <c r="R99" s="99" t="n">
        <v>0</v>
      </c>
      <c r="S99" s="99" t="n">
        <v>0</v>
      </c>
      <c r="T99" s="99" t="n">
        <v>0</v>
      </c>
      <c r="U99" s="99" t="n">
        <v>0</v>
      </c>
      <c r="V99" s="99" t="n">
        <v>0</v>
      </c>
      <c r="W99" s="99" t="n">
        <v>0</v>
      </c>
      <c r="X99" s="99" t="n">
        <v>0</v>
      </c>
      <c r="Y99" s="99" t="n">
        <v>0</v>
      </c>
      <c r="Z99" s="99" t="n">
        <v>0</v>
      </c>
      <c r="AA99" s="99" t="n">
        <v>0</v>
      </c>
    </row>
    <row r="100" customFormat="false" ht="11.25" hidden="false" customHeight="true" outlineLevel="0" collapsed="false">
      <c r="A100" s="104" t="s">
        <v>110</v>
      </c>
      <c r="B100" s="105"/>
      <c r="C100" s="106" t="n">
        <v>-1494463</v>
      </c>
      <c r="D100" s="106" t="n">
        <v>-1194293</v>
      </c>
      <c r="E100" s="106" t="n">
        <v>-764187</v>
      </c>
      <c r="F100" s="106" t="n">
        <v>-702776</v>
      </c>
      <c r="G100" s="106" t="n">
        <v>-1016464</v>
      </c>
      <c r="H100" s="106" t="n">
        <v>-1313158</v>
      </c>
      <c r="I100" s="106" t="n">
        <v>-1232370</v>
      </c>
      <c r="J100" s="106" t="n">
        <v>-1722238</v>
      </c>
      <c r="K100" s="106" t="n">
        <v>-1672568</v>
      </c>
      <c r="L100" s="106" t="n">
        <v>-1600127</v>
      </c>
      <c r="M100" s="106" t="n">
        <v>-1634398</v>
      </c>
      <c r="N100" s="106" t="n">
        <v>-1143007</v>
      </c>
      <c r="O100" s="106" t="n">
        <v>-1041910</v>
      </c>
      <c r="P100" s="106" t="n">
        <v>-963221</v>
      </c>
      <c r="Q100" s="106" t="n">
        <v>-914353</v>
      </c>
      <c r="R100" s="106" t="n">
        <v>-1090749</v>
      </c>
      <c r="S100" s="106" t="n">
        <v>25872</v>
      </c>
      <c r="T100" s="106" t="n">
        <v>26626</v>
      </c>
      <c r="U100" s="106" t="n">
        <v>29933</v>
      </c>
      <c r="V100" s="106" t="n">
        <v>36650</v>
      </c>
      <c r="W100" s="106" t="n">
        <v>40892</v>
      </c>
      <c r="X100" s="106" t="n">
        <v>39419</v>
      </c>
      <c r="Y100" s="106" t="n">
        <v>46372</v>
      </c>
      <c r="Z100" s="106" t="n">
        <v>0</v>
      </c>
      <c r="AA100" s="107" t="n">
        <v>-19254518</v>
      </c>
    </row>
    <row r="101" customFormat="false" ht="11.25" hidden="false" customHeight="true" outlineLevel="0" collapsed="false">
      <c r="A101" s="98" t="s">
        <v>111</v>
      </c>
      <c r="C101" s="99" t="n">
        <v>-1364202</v>
      </c>
      <c r="D101" s="99" t="n">
        <v>-1120000</v>
      </c>
      <c r="E101" s="99" t="n">
        <v>-725121</v>
      </c>
      <c r="F101" s="99" t="n">
        <v>-681172</v>
      </c>
      <c r="G101" s="99" t="n">
        <v>-1029769</v>
      </c>
      <c r="H101" s="99" t="n">
        <v>-1331454</v>
      </c>
      <c r="I101" s="99" t="n">
        <v>-1250038</v>
      </c>
      <c r="J101" s="99" t="n">
        <v>-1752626</v>
      </c>
      <c r="K101" s="99" t="n">
        <v>-1702888</v>
      </c>
      <c r="L101" s="99" t="n">
        <v>-1644098</v>
      </c>
      <c r="M101" s="99" t="n">
        <v>-1664576</v>
      </c>
      <c r="N101" s="99" t="n">
        <v>-1164859</v>
      </c>
      <c r="O101" s="99" t="n">
        <v>-1056897</v>
      </c>
      <c r="P101" s="99" t="n">
        <v>-978159</v>
      </c>
      <c r="Q101" s="99" t="n">
        <v>-934550</v>
      </c>
      <c r="R101" s="99" t="n">
        <v>-1113022</v>
      </c>
      <c r="S101" s="99" t="n">
        <v>24432</v>
      </c>
      <c r="T101" s="99" t="n">
        <v>23666</v>
      </c>
      <c r="U101" s="99" t="n">
        <v>27080</v>
      </c>
      <c r="V101" s="99" t="n">
        <v>32249</v>
      </c>
      <c r="W101" s="99" t="n">
        <v>36507</v>
      </c>
      <c r="X101" s="99" t="n">
        <v>35192</v>
      </c>
      <c r="Y101" s="99" t="n">
        <v>42020</v>
      </c>
      <c r="Z101" s="99" t="n">
        <v>0</v>
      </c>
      <c r="AA101" s="99" t="n">
        <v>-19292285</v>
      </c>
    </row>
    <row r="102" customFormat="false" ht="11.25" hidden="false" customHeight="true" outlineLevel="0" collapsed="false">
      <c r="A102" s="98" t="s">
        <v>106</v>
      </c>
      <c r="C102" s="100" t="n">
        <v>-130261</v>
      </c>
      <c r="D102" s="100" t="n">
        <v>-74293</v>
      </c>
      <c r="E102" s="100" t="n">
        <v>-39066</v>
      </c>
      <c r="F102" s="100" t="n">
        <v>-21604</v>
      </c>
      <c r="G102" s="100" t="n">
        <v>13305</v>
      </c>
      <c r="H102" s="100" t="n">
        <v>18296</v>
      </c>
      <c r="I102" s="100" t="n">
        <v>17668</v>
      </c>
      <c r="J102" s="100" t="n">
        <v>30388</v>
      </c>
      <c r="K102" s="100" t="n">
        <v>30320</v>
      </c>
      <c r="L102" s="100" t="n">
        <v>43971</v>
      </c>
      <c r="M102" s="100" t="n">
        <v>30178</v>
      </c>
      <c r="N102" s="100" t="n">
        <v>21852</v>
      </c>
      <c r="O102" s="100" t="n">
        <v>14987</v>
      </c>
      <c r="P102" s="100" t="n">
        <v>14938</v>
      </c>
      <c r="Q102" s="100" t="n">
        <v>20197</v>
      </c>
      <c r="R102" s="100" t="n">
        <v>22273</v>
      </c>
      <c r="S102" s="100" t="n">
        <v>1440</v>
      </c>
      <c r="T102" s="100" t="n">
        <v>2960</v>
      </c>
      <c r="U102" s="100" t="n">
        <v>2853</v>
      </c>
      <c r="V102" s="100" t="n">
        <v>4401</v>
      </c>
      <c r="W102" s="100" t="n">
        <v>4385</v>
      </c>
      <c r="X102" s="100" t="n">
        <v>4227</v>
      </c>
      <c r="Y102" s="100" t="n">
        <v>4352</v>
      </c>
      <c r="Z102" s="100" t="n">
        <v>0</v>
      </c>
      <c r="AA102" s="100" t="n">
        <v>37767</v>
      </c>
    </row>
    <row r="104" customFormat="false" ht="12" hidden="false" customHeight="true" outlineLevel="0" collapsed="false">
      <c r="A104" s="94" t="s">
        <v>130</v>
      </c>
    </row>
    <row r="106" customFormat="false" ht="12" hidden="false" customHeight="true" outlineLevel="0" collapsed="false">
      <c r="A106" s="95" t="s">
        <v>120</v>
      </c>
      <c r="C106" s="96" t="s">
        <v>35</v>
      </c>
      <c r="D106" s="96" t="s">
        <v>36</v>
      </c>
      <c r="E106" s="96" t="s">
        <v>37</v>
      </c>
      <c r="F106" s="96" t="s">
        <v>38</v>
      </c>
      <c r="G106" s="96" t="s">
        <v>39</v>
      </c>
      <c r="H106" s="96" t="s">
        <v>40</v>
      </c>
      <c r="I106" s="96" t="s">
        <v>41</v>
      </c>
      <c r="J106" s="96" t="s">
        <v>42</v>
      </c>
      <c r="K106" s="96" t="s">
        <v>43</v>
      </c>
      <c r="L106" s="96" t="s">
        <v>44</v>
      </c>
      <c r="M106" s="96" t="s">
        <v>45</v>
      </c>
      <c r="N106" s="96" t="s">
        <v>46</v>
      </c>
      <c r="O106" s="96" t="s">
        <v>47</v>
      </c>
      <c r="P106" s="96" t="s">
        <v>48</v>
      </c>
      <c r="Q106" s="96" t="s">
        <v>49</v>
      </c>
      <c r="R106" s="96" t="s">
        <v>50</v>
      </c>
      <c r="S106" s="96" t="s">
        <v>51</v>
      </c>
      <c r="T106" s="96" t="s">
        <v>52</v>
      </c>
      <c r="U106" s="96" t="s">
        <v>53</v>
      </c>
      <c r="V106" s="96" t="s">
        <v>54</v>
      </c>
      <c r="W106" s="96" t="s">
        <v>55</v>
      </c>
      <c r="X106" s="96" t="s">
        <v>56</v>
      </c>
      <c r="Y106" s="96" t="s">
        <v>57</v>
      </c>
      <c r="Z106" s="96" t="s">
        <v>58</v>
      </c>
      <c r="AA106" s="96" t="s">
        <v>34</v>
      </c>
    </row>
    <row r="107" customFormat="false" ht="11.25" hidden="false" customHeight="true" outlineLevel="0" collapsed="false">
      <c r="A107" s="98" t="s">
        <v>121</v>
      </c>
      <c r="C107" s="99" t="n">
        <v>55000</v>
      </c>
      <c r="D107" s="99" t="n">
        <v>55000</v>
      </c>
      <c r="E107" s="99" t="n">
        <v>55000</v>
      </c>
      <c r="F107" s="99" t="n">
        <v>45000</v>
      </c>
      <c r="G107" s="99" t="n">
        <v>10000</v>
      </c>
      <c r="H107" s="99" t="n">
        <v>10000</v>
      </c>
      <c r="I107" s="99" t="n">
        <v>15000</v>
      </c>
      <c r="J107" s="99" t="n">
        <v>25000</v>
      </c>
      <c r="K107" s="99" t="n">
        <v>30000</v>
      </c>
      <c r="L107" s="99" t="n">
        <v>30000</v>
      </c>
      <c r="M107" s="99" t="n">
        <v>30000</v>
      </c>
      <c r="N107" s="99" t="n">
        <v>15000</v>
      </c>
      <c r="O107" s="99" t="n">
        <v>15000</v>
      </c>
      <c r="P107" s="99" t="n">
        <v>15000</v>
      </c>
      <c r="Q107" s="99" t="n">
        <v>15000</v>
      </c>
      <c r="R107" s="99" t="n">
        <v>15000</v>
      </c>
      <c r="S107" s="99" t="n">
        <v>0</v>
      </c>
      <c r="T107" s="99" t="n">
        <v>0</v>
      </c>
      <c r="U107" s="99" t="n">
        <v>0</v>
      </c>
      <c r="V107" s="99" t="n">
        <v>0</v>
      </c>
      <c r="W107" s="99" t="n">
        <v>0</v>
      </c>
      <c r="X107" s="99" t="n">
        <v>0</v>
      </c>
      <c r="Y107" s="99" t="n">
        <v>0</v>
      </c>
      <c r="Z107" s="99" t="n">
        <v>0</v>
      </c>
      <c r="AA107" s="99" t="n">
        <v>435000</v>
      </c>
    </row>
    <row r="108" customFormat="false" ht="11.25" hidden="false" customHeight="true" outlineLevel="0" collapsed="false">
      <c r="A108" s="98" t="s">
        <v>122</v>
      </c>
      <c r="C108" s="99" t="n">
        <v>-53000</v>
      </c>
      <c r="D108" s="99" t="n">
        <v>-34967.7097</v>
      </c>
      <c r="E108" s="99" t="n">
        <v>-36250</v>
      </c>
      <c r="F108" s="99" t="n">
        <v>-6903.2258</v>
      </c>
      <c r="G108" s="99" t="n">
        <v>-8433.3333</v>
      </c>
      <c r="H108" s="99" t="n">
        <v>-18419.3548</v>
      </c>
      <c r="I108" s="99" t="n">
        <v>-26333.3</v>
      </c>
      <c r="J108" s="99" t="n">
        <v>-63096.7742</v>
      </c>
      <c r="K108" s="99" t="n">
        <v>-68032.2581</v>
      </c>
      <c r="L108" s="99" t="n">
        <v>-55966.6667</v>
      </c>
      <c r="M108" s="99" t="n">
        <v>-47903.2258</v>
      </c>
      <c r="N108" s="99" t="n">
        <v>-35599.9667</v>
      </c>
      <c r="O108" s="99" t="n">
        <v>-38741.9032</v>
      </c>
      <c r="P108" s="99" t="n">
        <v>-37387.0968</v>
      </c>
      <c r="Q108" s="99" t="n">
        <v>-31535.6786</v>
      </c>
      <c r="R108" s="99" t="n">
        <v>-22612.9355</v>
      </c>
      <c r="S108" s="99" t="n">
        <v>-31833.3333</v>
      </c>
      <c r="T108" s="99" t="n">
        <v>-21451.5806</v>
      </c>
      <c r="U108" s="99" t="n">
        <v>-22433.3333</v>
      </c>
      <c r="V108" s="99" t="n">
        <v>-53677.4516</v>
      </c>
      <c r="W108" s="99" t="n">
        <v>-61096.7742</v>
      </c>
      <c r="X108" s="99" t="n">
        <v>-51166.6667</v>
      </c>
      <c r="Y108" s="99" t="n">
        <v>-39225.8065</v>
      </c>
      <c r="Z108" s="99" t="n">
        <v>-33933.3333</v>
      </c>
      <c r="AA108" s="99" t="n">
        <v>-900001.7087</v>
      </c>
    </row>
    <row r="109" customFormat="false" ht="11.25" hidden="false" customHeight="true" outlineLevel="0" collapsed="false">
      <c r="A109" s="98" t="s">
        <v>123</v>
      </c>
      <c r="C109" s="100" t="n">
        <v>2000</v>
      </c>
      <c r="D109" s="100" t="n">
        <v>20032.2903</v>
      </c>
      <c r="E109" s="100" t="n">
        <v>18750</v>
      </c>
      <c r="F109" s="100" t="n">
        <v>38096.7742</v>
      </c>
      <c r="G109" s="100" t="n">
        <v>1566.6667</v>
      </c>
      <c r="H109" s="100" t="n">
        <v>-8419.3548</v>
      </c>
      <c r="I109" s="100" t="n">
        <v>-11333.3</v>
      </c>
      <c r="J109" s="100" t="n">
        <v>-38096.7742</v>
      </c>
      <c r="K109" s="100" t="n">
        <v>-38032.2581</v>
      </c>
      <c r="L109" s="100" t="n">
        <v>-25966.6667</v>
      </c>
      <c r="M109" s="100" t="n">
        <v>-17903.2258</v>
      </c>
      <c r="N109" s="100" t="n">
        <v>-20599.9667</v>
      </c>
      <c r="O109" s="100" t="n">
        <v>-23741.9032</v>
      </c>
      <c r="P109" s="100" t="n">
        <v>-22387.0968</v>
      </c>
      <c r="Q109" s="100" t="n">
        <v>-16535.6786</v>
      </c>
      <c r="R109" s="100" t="n">
        <v>-7612.9355</v>
      </c>
      <c r="S109" s="100" t="n">
        <v>-31833.3333</v>
      </c>
      <c r="T109" s="100" t="n">
        <v>-21451.5806</v>
      </c>
      <c r="U109" s="100" t="n">
        <v>-22433.3333</v>
      </c>
      <c r="V109" s="100" t="n">
        <v>-53677.4516</v>
      </c>
      <c r="W109" s="100" t="n">
        <v>-61096.7742</v>
      </c>
      <c r="X109" s="100" t="n">
        <v>-51166.6667</v>
      </c>
      <c r="Y109" s="100" t="n">
        <v>-39225.8065</v>
      </c>
      <c r="Z109" s="100" t="n">
        <v>-33933.3333</v>
      </c>
      <c r="AA109" s="100" t="n">
        <v>-465001.7087</v>
      </c>
    </row>
    <row r="111" customFormat="false" ht="12" hidden="false" customHeight="true" outlineLevel="0" collapsed="false">
      <c r="A111" s="95" t="s">
        <v>124</v>
      </c>
      <c r="C111" s="96" t="s">
        <v>35</v>
      </c>
      <c r="D111" s="96" t="s">
        <v>36</v>
      </c>
      <c r="E111" s="96" t="s">
        <v>37</v>
      </c>
      <c r="F111" s="96" t="s">
        <v>38</v>
      </c>
      <c r="G111" s="96" t="s">
        <v>39</v>
      </c>
      <c r="H111" s="96" t="s">
        <v>40</v>
      </c>
      <c r="I111" s="96" t="s">
        <v>41</v>
      </c>
      <c r="J111" s="96" t="s">
        <v>42</v>
      </c>
      <c r="K111" s="96" t="s">
        <v>43</v>
      </c>
      <c r="L111" s="96" t="s">
        <v>44</v>
      </c>
      <c r="M111" s="96" t="s">
        <v>45</v>
      </c>
      <c r="N111" s="96" t="s">
        <v>46</v>
      </c>
      <c r="O111" s="96" t="s">
        <v>47</v>
      </c>
      <c r="P111" s="96" t="s">
        <v>48</v>
      </c>
      <c r="Q111" s="96" t="s">
        <v>49</v>
      </c>
      <c r="R111" s="96" t="s">
        <v>50</v>
      </c>
      <c r="S111" s="96" t="s">
        <v>51</v>
      </c>
      <c r="T111" s="96" t="s">
        <v>52</v>
      </c>
      <c r="U111" s="96" t="s">
        <v>53</v>
      </c>
      <c r="V111" s="96" t="s">
        <v>54</v>
      </c>
      <c r="W111" s="96" t="s">
        <v>55</v>
      </c>
      <c r="X111" s="96" t="s">
        <v>56</v>
      </c>
      <c r="Y111" s="96" t="s">
        <v>57</v>
      </c>
      <c r="Z111" s="96" t="s">
        <v>58</v>
      </c>
      <c r="AA111" s="96" t="s">
        <v>34</v>
      </c>
    </row>
    <row r="112" customFormat="false" ht="11.25" hidden="false" customHeight="true" outlineLevel="0" collapsed="false">
      <c r="A112" s="98" t="s">
        <v>124</v>
      </c>
      <c r="C112" s="99" t="n">
        <v>5000</v>
      </c>
      <c r="D112" s="99" t="n">
        <v>5000</v>
      </c>
      <c r="E112" s="99" t="n">
        <v>5000</v>
      </c>
      <c r="F112" s="99" t="n">
        <v>-25000</v>
      </c>
      <c r="G112" s="99" t="n">
        <v>-15000</v>
      </c>
      <c r="H112" s="99" t="n">
        <v>-15000</v>
      </c>
      <c r="I112" s="99" t="n">
        <v>0</v>
      </c>
      <c r="J112" s="99" t="n">
        <v>-5000</v>
      </c>
      <c r="K112" s="99" t="n">
        <v>-5000</v>
      </c>
      <c r="L112" s="99" t="n">
        <v>-5000</v>
      </c>
      <c r="M112" s="99" t="n">
        <v>-5000</v>
      </c>
      <c r="N112" s="99" t="n">
        <v>10000</v>
      </c>
      <c r="O112" s="99" t="n">
        <v>10000</v>
      </c>
      <c r="P112" s="99" t="n">
        <v>10000</v>
      </c>
      <c r="Q112" s="99" t="n">
        <v>5000</v>
      </c>
      <c r="R112" s="99" t="n">
        <v>5000</v>
      </c>
      <c r="S112" s="99" t="n">
        <v>5000</v>
      </c>
      <c r="T112" s="99" t="n">
        <v>5000</v>
      </c>
      <c r="U112" s="99" t="n">
        <v>5000</v>
      </c>
      <c r="V112" s="99" t="n">
        <v>5000</v>
      </c>
      <c r="W112" s="99" t="n">
        <v>5000</v>
      </c>
      <c r="X112" s="99" t="n">
        <v>5000</v>
      </c>
      <c r="Y112" s="99" t="n">
        <v>5000</v>
      </c>
      <c r="Z112" s="99" t="n">
        <v>0</v>
      </c>
      <c r="AA112" s="99" t="n">
        <v>15000</v>
      </c>
    </row>
    <row r="114" customFormat="false" ht="11.25" hidden="false" customHeight="true" outlineLevel="0" collapsed="false">
      <c r="A114" s="104" t="s">
        <v>123</v>
      </c>
      <c r="B114" s="105"/>
      <c r="C114" s="106" t="n">
        <v>7000</v>
      </c>
      <c r="D114" s="106" t="n">
        <v>25032.2903</v>
      </c>
      <c r="E114" s="106" t="n">
        <v>23750</v>
      </c>
      <c r="F114" s="106" t="n">
        <v>13096.7742</v>
      </c>
      <c r="G114" s="106" t="n">
        <v>-13433.3333</v>
      </c>
      <c r="H114" s="106" t="n">
        <v>-23419.3548</v>
      </c>
      <c r="I114" s="106" t="n">
        <v>-11333.3</v>
      </c>
      <c r="J114" s="106" t="n">
        <v>-43096.7742</v>
      </c>
      <c r="K114" s="106" t="n">
        <v>-43032.2581</v>
      </c>
      <c r="L114" s="106" t="n">
        <v>-30966.6667</v>
      </c>
      <c r="M114" s="106" t="n">
        <v>-22903.2258</v>
      </c>
      <c r="N114" s="106" t="n">
        <v>-10599.9667</v>
      </c>
      <c r="O114" s="106" t="n">
        <v>-13741.9032</v>
      </c>
      <c r="P114" s="106" t="n">
        <v>-12387.0968</v>
      </c>
      <c r="Q114" s="106" t="n">
        <v>-11535.6786</v>
      </c>
      <c r="R114" s="106" t="n">
        <v>-2612.9355</v>
      </c>
      <c r="S114" s="106" t="n">
        <v>-26833.3333</v>
      </c>
      <c r="T114" s="106" t="n">
        <v>-16451.5806</v>
      </c>
      <c r="U114" s="106" t="n">
        <v>-17433.3333</v>
      </c>
      <c r="V114" s="106" t="n">
        <v>-48677.4516</v>
      </c>
      <c r="W114" s="106" t="n">
        <v>-56096.7742</v>
      </c>
      <c r="X114" s="106" t="n">
        <v>-46166.6667</v>
      </c>
      <c r="Y114" s="106" t="n">
        <v>-34225.8065</v>
      </c>
      <c r="Z114" s="106" t="n">
        <v>-33933.3333</v>
      </c>
      <c r="AA114" s="107" t="n">
        <v>-450001.7087</v>
      </c>
    </row>
    <row r="116" customFormat="false" ht="12" hidden="false" customHeight="true" outlineLevel="0" collapsed="false">
      <c r="A116" s="97" t="s">
        <v>115</v>
      </c>
    </row>
    <row r="117" customFormat="false" ht="11.25" hidden="false" customHeight="true" outlineLevel="0" collapsed="false">
      <c r="A117" s="98" t="s">
        <v>121</v>
      </c>
      <c r="C117" s="99" t="n">
        <v>55000</v>
      </c>
      <c r="D117" s="99" t="n">
        <v>55000</v>
      </c>
      <c r="E117" s="99" t="n">
        <v>55000</v>
      </c>
      <c r="F117" s="99" t="n">
        <v>45000</v>
      </c>
      <c r="G117" s="99" t="n">
        <v>10000</v>
      </c>
      <c r="H117" s="99" t="n">
        <v>10000</v>
      </c>
      <c r="I117" s="99" t="n">
        <v>15000</v>
      </c>
      <c r="J117" s="99" t="n">
        <v>25000</v>
      </c>
      <c r="K117" s="99" t="n">
        <v>30000</v>
      </c>
      <c r="L117" s="99" t="n">
        <v>30000</v>
      </c>
      <c r="M117" s="99" t="n">
        <v>30000</v>
      </c>
      <c r="N117" s="99" t="n">
        <v>15000</v>
      </c>
      <c r="O117" s="99" t="n">
        <v>15000</v>
      </c>
      <c r="P117" s="99" t="n">
        <v>15000</v>
      </c>
      <c r="Q117" s="99" t="n">
        <v>15000</v>
      </c>
      <c r="R117" s="99" t="n">
        <v>15000</v>
      </c>
      <c r="S117" s="99" t="n">
        <v>0</v>
      </c>
      <c r="T117" s="99" t="n">
        <v>0</v>
      </c>
      <c r="U117" s="99" t="n">
        <v>0</v>
      </c>
      <c r="V117" s="99" t="n">
        <v>0</v>
      </c>
      <c r="W117" s="99" t="n">
        <v>0</v>
      </c>
      <c r="X117" s="99" t="n">
        <v>0</v>
      </c>
      <c r="Y117" s="99" t="n">
        <v>0</v>
      </c>
      <c r="Z117" s="99" t="n">
        <v>0</v>
      </c>
      <c r="AA117" s="99" t="n">
        <v>435000</v>
      </c>
    </row>
    <row r="118" customFormat="false" ht="11.25" hidden="false" customHeight="true" outlineLevel="0" collapsed="false">
      <c r="A118" s="98" t="s">
        <v>122</v>
      </c>
      <c r="C118" s="99" t="n">
        <v>-45064.5161</v>
      </c>
      <c r="D118" s="99" t="n">
        <v>-31870.9355</v>
      </c>
      <c r="E118" s="99" t="n">
        <v>-35642.8571</v>
      </c>
      <c r="F118" s="99" t="n">
        <v>-7516.129</v>
      </c>
      <c r="G118" s="99" t="n">
        <v>-7400</v>
      </c>
      <c r="H118" s="99" t="n">
        <v>-20741.9355</v>
      </c>
      <c r="I118" s="99" t="n">
        <v>-26233.3</v>
      </c>
      <c r="J118" s="99" t="n">
        <v>-61741.9355</v>
      </c>
      <c r="K118" s="99" t="n">
        <v>-67612.9032</v>
      </c>
      <c r="L118" s="99" t="n">
        <v>-54600</v>
      </c>
      <c r="M118" s="99" t="n">
        <v>-45612.9032</v>
      </c>
      <c r="N118" s="99" t="n">
        <v>-34699.9667</v>
      </c>
      <c r="O118" s="99" t="n">
        <v>-40193.5161</v>
      </c>
      <c r="P118" s="99" t="n">
        <v>-38580.6452</v>
      </c>
      <c r="Q118" s="99" t="n">
        <v>-32821.3929</v>
      </c>
      <c r="R118" s="99" t="n">
        <v>-23548.4194</v>
      </c>
      <c r="S118" s="99" t="n">
        <v>-32266.6667</v>
      </c>
      <c r="T118" s="99" t="n">
        <v>-22096.7419</v>
      </c>
      <c r="U118" s="99" t="n">
        <v>-23000</v>
      </c>
      <c r="V118" s="99" t="n">
        <v>-54548.4194</v>
      </c>
      <c r="W118" s="99" t="n">
        <v>-61967.7419</v>
      </c>
      <c r="X118" s="99" t="n">
        <v>-52100</v>
      </c>
      <c r="Y118" s="99" t="n">
        <v>-39967.7419</v>
      </c>
      <c r="Z118" s="99" t="n">
        <v>-35000</v>
      </c>
      <c r="AA118" s="99" t="n">
        <v>-894828.6672</v>
      </c>
    </row>
    <row r="119" customFormat="false" ht="11.25" hidden="false" customHeight="true" outlineLevel="0" collapsed="false">
      <c r="A119" s="98" t="s">
        <v>124</v>
      </c>
      <c r="C119" s="99" t="n">
        <v>5000</v>
      </c>
      <c r="D119" s="99" t="n">
        <v>5000</v>
      </c>
      <c r="E119" s="99" t="n">
        <v>5000</v>
      </c>
      <c r="F119" s="99" t="n">
        <v>-25000</v>
      </c>
      <c r="G119" s="99" t="n">
        <v>-15000</v>
      </c>
      <c r="H119" s="99" t="n">
        <v>-15000</v>
      </c>
      <c r="I119" s="99" t="n">
        <v>0</v>
      </c>
      <c r="J119" s="99" t="n">
        <v>-5000</v>
      </c>
      <c r="K119" s="99" t="n">
        <v>-5000</v>
      </c>
      <c r="L119" s="99" t="n">
        <v>-5000</v>
      </c>
      <c r="M119" s="99" t="n">
        <v>-5000</v>
      </c>
      <c r="N119" s="99" t="n">
        <v>10000</v>
      </c>
      <c r="O119" s="99" t="n">
        <v>10000</v>
      </c>
      <c r="P119" s="99" t="n">
        <v>10000</v>
      </c>
      <c r="Q119" s="99" t="n">
        <v>5000</v>
      </c>
      <c r="R119" s="99" t="n">
        <v>5000</v>
      </c>
      <c r="S119" s="99" t="n">
        <v>5000</v>
      </c>
      <c r="T119" s="99" t="n">
        <v>5000</v>
      </c>
      <c r="U119" s="99" t="n">
        <v>5000</v>
      </c>
      <c r="V119" s="99" t="n">
        <v>5000</v>
      </c>
      <c r="W119" s="99" t="n">
        <v>5000</v>
      </c>
      <c r="X119" s="99" t="n">
        <v>5000</v>
      </c>
      <c r="Y119" s="99" t="n">
        <v>5000</v>
      </c>
      <c r="Z119" s="99" t="n">
        <v>0</v>
      </c>
      <c r="AA119" s="99" t="n">
        <v>15000</v>
      </c>
    </row>
    <row r="120" customFormat="false" ht="11.25" hidden="false" customHeight="true" outlineLevel="0" collapsed="false">
      <c r="A120" s="98" t="s">
        <v>123</v>
      </c>
      <c r="C120" s="100" t="n">
        <v>14935.4839</v>
      </c>
      <c r="D120" s="100" t="n">
        <v>28129.0645</v>
      </c>
      <c r="E120" s="100" t="n">
        <v>24357.1429</v>
      </c>
      <c r="F120" s="100" t="n">
        <v>12483.871</v>
      </c>
      <c r="G120" s="100" t="n">
        <v>-12400</v>
      </c>
      <c r="H120" s="100" t="n">
        <v>-25741.9355</v>
      </c>
      <c r="I120" s="100" t="n">
        <v>-11233.3</v>
      </c>
      <c r="J120" s="100" t="n">
        <v>-41741.9355</v>
      </c>
      <c r="K120" s="100" t="n">
        <v>-42612.9032</v>
      </c>
      <c r="L120" s="100" t="n">
        <v>-29600</v>
      </c>
      <c r="M120" s="100" t="n">
        <v>-20612.9032</v>
      </c>
      <c r="N120" s="100" t="n">
        <v>-9699.9667</v>
      </c>
      <c r="O120" s="100" t="n">
        <v>-15193.5161</v>
      </c>
      <c r="P120" s="100" t="n">
        <v>-13580.6452</v>
      </c>
      <c r="Q120" s="100" t="n">
        <v>-12821.3929</v>
      </c>
      <c r="R120" s="100" t="n">
        <v>-3548.4194</v>
      </c>
      <c r="S120" s="100" t="n">
        <v>-27266.6667</v>
      </c>
      <c r="T120" s="100" t="n">
        <v>-17096.7419</v>
      </c>
      <c r="U120" s="100" t="n">
        <v>-18000</v>
      </c>
      <c r="V120" s="100" t="n">
        <v>-49548.4194</v>
      </c>
      <c r="W120" s="100" t="n">
        <v>-56967.7419</v>
      </c>
      <c r="X120" s="100" t="n">
        <v>-47100</v>
      </c>
      <c r="Y120" s="100" t="n">
        <v>-34967.7419</v>
      </c>
      <c r="Z120" s="100" t="n">
        <v>-35000</v>
      </c>
      <c r="AA120" s="100" t="n">
        <v>-444828.6672</v>
      </c>
    </row>
    <row r="122" customFormat="false" ht="12" hidden="false" customHeight="true" outlineLevel="0" collapsed="false">
      <c r="A122" s="97" t="s">
        <v>106</v>
      </c>
    </row>
    <row r="123" customFormat="false" ht="11.25" hidden="false" customHeight="true" outlineLevel="0" collapsed="false">
      <c r="A123" s="98" t="s">
        <v>121</v>
      </c>
      <c r="C123" s="99" t="n">
        <v>0</v>
      </c>
      <c r="D123" s="99" t="n">
        <v>0</v>
      </c>
      <c r="E123" s="99" t="n">
        <v>0</v>
      </c>
      <c r="F123" s="99" t="n">
        <v>0</v>
      </c>
      <c r="G123" s="99" t="n">
        <v>0</v>
      </c>
      <c r="H123" s="99" t="n">
        <v>0</v>
      </c>
      <c r="I123" s="99" t="n">
        <v>0</v>
      </c>
      <c r="J123" s="99" t="n">
        <v>0</v>
      </c>
      <c r="K123" s="99" t="n">
        <v>0</v>
      </c>
      <c r="L123" s="99" t="n">
        <v>0</v>
      </c>
      <c r="M123" s="99" t="n">
        <v>0</v>
      </c>
      <c r="N123" s="99" t="n">
        <v>0</v>
      </c>
      <c r="O123" s="99" t="n">
        <v>0</v>
      </c>
      <c r="P123" s="99" t="n">
        <v>0</v>
      </c>
      <c r="Q123" s="99" t="n">
        <v>0</v>
      </c>
      <c r="R123" s="99" t="n">
        <v>0</v>
      </c>
      <c r="S123" s="99" t="n">
        <v>0</v>
      </c>
      <c r="T123" s="99" t="n">
        <v>0</v>
      </c>
      <c r="U123" s="99" t="n">
        <v>0</v>
      </c>
      <c r="V123" s="99" t="n">
        <v>0</v>
      </c>
      <c r="W123" s="99" t="n">
        <v>0</v>
      </c>
      <c r="X123" s="99" t="n">
        <v>0</v>
      </c>
      <c r="Y123" s="99" t="n">
        <v>0</v>
      </c>
      <c r="Z123" s="99" t="n">
        <v>0</v>
      </c>
      <c r="AA123" s="99" t="n">
        <v>0</v>
      </c>
    </row>
    <row r="124" customFormat="false" ht="11.25" hidden="false" customHeight="true" outlineLevel="0" collapsed="false">
      <c r="A124" s="98" t="s">
        <v>122</v>
      </c>
      <c r="C124" s="99" t="n">
        <v>-7935.4839</v>
      </c>
      <c r="D124" s="99" t="n">
        <v>-3096.7742</v>
      </c>
      <c r="E124" s="99" t="n">
        <v>-607.142899999999</v>
      </c>
      <c r="F124" s="99" t="n">
        <v>612.9032</v>
      </c>
      <c r="G124" s="99" t="n">
        <v>-1033.3333</v>
      </c>
      <c r="H124" s="99" t="n">
        <v>2322.5807</v>
      </c>
      <c r="I124" s="99" t="n">
        <v>-100</v>
      </c>
      <c r="J124" s="99" t="n">
        <v>-1354.8387</v>
      </c>
      <c r="K124" s="99" t="n">
        <v>-419.354900000006</v>
      </c>
      <c r="L124" s="99" t="n">
        <v>-1366.6667</v>
      </c>
      <c r="M124" s="99" t="n">
        <v>-2290.3226</v>
      </c>
      <c r="N124" s="99" t="n">
        <v>-900</v>
      </c>
      <c r="O124" s="99" t="n">
        <v>1451.6129</v>
      </c>
      <c r="P124" s="99" t="n">
        <v>1193.5484</v>
      </c>
      <c r="Q124" s="99" t="n">
        <v>1285.7143</v>
      </c>
      <c r="R124" s="99" t="n">
        <v>935.483899999999</v>
      </c>
      <c r="S124" s="99" t="n">
        <v>433.333400000003</v>
      </c>
      <c r="T124" s="99" t="n">
        <v>645.1613</v>
      </c>
      <c r="U124" s="99" t="n">
        <v>566.666700000002</v>
      </c>
      <c r="V124" s="99" t="n">
        <v>870.967799999999</v>
      </c>
      <c r="W124" s="99" t="n">
        <v>870.967700000001</v>
      </c>
      <c r="X124" s="99" t="n">
        <v>933.333299999998</v>
      </c>
      <c r="Y124" s="99" t="n">
        <v>741.935400000002</v>
      </c>
      <c r="Z124" s="99" t="n">
        <v>1066.6667</v>
      </c>
      <c r="AA124" s="99" t="n">
        <v>-5173.04150000005</v>
      </c>
    </row>
    <row r="125" customFormat="false" ht="11.25" hidden="false" customHeight="true" outlineLevel="0" collapsed="false">
      <c r="A125" s="98" t="s">
        <v>124</v>
      </c>
      <c r="C125" s="99" t="n">
        <v>0</v>
      </c>
      <c r="D125" s="99" t="n">
        <v>0</v>
      </c>
      <c r="E125" s="99" t="n">
        <v>0</v>
      </c>
      <c r="F125" s="99" t="n">
        <v>0</v>
      </c>
      <c r="G125" s="99" t="n">
        <v>0</v>
      </c>
      <c r="H125" s="99" t="n">
        <v>0</v>
      </c>
      <c r="I125" s="99" t="n">
        <v>0</v>
      </c>
      <c r="J125" s="99" t="n">
        <v>0</v>
      </c>
      <c r="K125" s="99" t="n">
        <v>0</v>
      </c>
      <c r="L125" s="99" t="n">
        <v>0</v>
      </c>
      <c r="M125" s="99" t="n">
        <v>0</v>
      </c>
      <c r="N125" s="99" t="n">
        <v>0</v>
      </c>
      <c r="O125" s="99" t="n">
        <v>0</v>
      </c>
      <c r="P125" s="99" t="n">
        <v>0</v>
      </c>
      <c r="Q125" s="99" t="n">
        <v>0</v>
      </c>
      <c r="R125" s="99" t="n">
        <v>0</v>
      </c>
      <c r="S125" s="99" t="n">
        <v>0</v>
      </c>
      <c r="T125" s="99" t="n">
        <v>0</v>
      </c>
      <c r="U125" s="99" t="n">
        <v>0</v>
      </c>
      <c r="V125" s="99" t="n">
        <v>0</v>
      </c>
      <c r="W125" s="99" t="n">
        <v>0</v>
      </c>
      <c r="X125" s="99" t="n">
        <v>0</v>
      </c>
      <c r="Y125" s="99" t="n">
        <v>0</v>
      </c>
      <c r="Z125" s="99" t="n">
        <v>0</v>
      </c>
      <c r="AA125" s="99" t="n">
        <v>0</v>
      </c>
    </row>
    <row r="126" customFormat="false" ht="11.25" hidden="false" customHeight="true" outlineLevel="0" collapsed="false">
      <c r="A126" s="98" t="s">
        <v>123</v>
      </c>
      <c r="C126" s="100" t="n">
        <v>-7935.4839</v>
      </c>
      <c r="D126" s="100" t="n">
        <v>-3096.7742</v>
      </c>
      <c r="E126" s="100" t="n">
        <v>-607.142899999999</v>
      </c>
      <c r="F126" s="100" t="n">
        <v>612.9032</v>
      </c>
      <c r="G126" s="100" t="n">
        <v>-1033.3333</v>
      </c>
      <c r="H126" s="100" t="n">
        <v>2322.5807</v>
      </c>
      <c r="I126" s="100" t="n">
        <v>-100</v>
      </c>
      <c r="J126" s="100" t="n">
        <v>-1354.8387</v>
      </c>
      <c r="K126" s="100" t="n">
        <v>-419.354900000006</v>
      </c>
      <c r="L126" s="100" t="n">
        <v>-1366.6667</v>
      </c>
      <c r="M126" s="100" t="n">
        <v>-2290.3226</v>
      </c>
      <c r="N126" s="100" t="n">
        <v>-900</v>
      </c>
      <c r="O126" s="100" t="n">
        <v>1451.6129</v>
      </c>
      <c r="P126" s="100" t="n">
        <v>1193.5484</v>
      </c>
      <c r="Q126" s="100" t="n">
        <v>1285.7143</v>
      </c>
      <c r="R126" s="100" t="n">
        <v>935.483899999999</v>
      </c>
      <c r="S126" s="100" t="n">
        <v>433.333400000003</v>
      </c>
      <c r="T126" s="100" t="n">
        <v>645.1613</v>
      </c>
      <c r="U126" s="100" t="n">
        <v>566.666700000002</v>
      </c>
      <c r="V126" s="100" t="n">
        <v>870.967799999999</v>
      </c>
      <c r="W126" s="100" t="n">
        <v>870.967700000001</v>
      </c>
      <c r="X126" s="100" t="n">
        <v>933.333299999998</v>
      </c>
      <c r="Y126" s="100" t="n">
        <v>741.935400000002</v>
      </c>
      <c r="Z126" s="100" t="n">
        <v>1066.6667</v>
      </c>
      <c r="AA126" s="100" t="n">
        <v>-5173.04150000005</v>
      </c>
    </row>
    <row r="128" customFormat="false" ht="12" hidden="false" customHeight="true" outlineLevel="0" collapsed="false">
      <c r="A128" s="97" t="s">
        <v>116</v>
      </c>
    </row>
    <row r="129" customFormat="false" ht="11.25" hidden="false" customHeight="true" outlineLevel="0" collapsed="false">
      <c r="A129" s="98" t="s">
        <v>5</v>
      </c>
      <c r="C129" s="101" t="n">
        <v>2.611</v>
      </c>
      <c r="D129" s="101" t="n">
        <v>3.051</v>
      </c>
      <c r="E129" s="101" t="n">
        <v>2.836</v>
      </c>
      <c r="F129" s="101" t="n">
        <v>2.802</v>
      </c>
      <c r="G129" s="101" t="n">
        <v>2.561</v>
      </c>
      <c r="H129" s="101" t="n">
        <v>2.599</v>
      </c>
      <c r="I129" s="101" t="n">
        <v>2.637</v>
      </c>
      <c r="J129" s="101" t="n">
        <v>2.674</v>
      </c>
      <c r="K129" s="101" t="n">
        <v>2.707</v>
      </c>
      <c r="L129" s="101" t="n">
        <v>2.71</v>
      </c>
      <c r="M129" s="101" t="n">
        <v>2.729</v>
      </c>
      <c r="N129" s="101" t="n">
        <v>3.344</v>
      </c>
      <c r="O129" s="101" t="n">
        <v>3.524</v>
      </c>
      <c r="P129" s="101" t="n">
        <v>3.624</v>
      </c>
      <c r="Q129" s="101" t="n">
        <v>3.552</v>
      </c>
      <c r="R129" s="101" t="n">
        <v>3.441</v>
      </c>
      <c r="S129" s="101" t="n">
        <v>3.039</v>
      </c>
      <c r="T129" s="101" t="n">
        <v>3.039</v>
      </c>
      <c r="U129" s="101" t="n">
        <v>3.069</v>
      </c>
      <c r="V129" s="101" t="n">
        <v>3.109</v>
      </c>
      <c r="W129" s="101" t="n">
        <v>3.141</v>
      </c>
      <c r="X129" s="101" t="n">
        <v>3.141</v>
      </c>
      <c r="Y129" s="101" t="n">
        <v>3.176</v>
      </c>
      <c r="Z129" s="101" t="n">
        <v>3.701</v>
      </c>
      <c r="AA129" s="101"/>
    </row>
    <row r="130" customFormat="false" ht="11.25" hidden="false" customHeight="true" outlineLevel="0" collapsed="false">
      <c r="A130" s="98" t="s">
        <v>115</v>
      </c>
      <c r="C130" s="101" t="n">
        <v>2.696</v>
      </c>
      <c r="D130" s="101" t="n">
        <v>3.035</v>
      </c>
      <c r="E130" s="101" t="n">
        <v>2.812</v>
      </c>
      <c r="F130" s="101" t="n">
        <v>2.772</v>
      </c>
      <c r="G130" s="101" t="n">
        <v>2.525</v>
      </c>
      <c r="H130" s="101" t="n">
        <v>2.563</v>
      </c>
      <c r="I130" s="101" t="n">
        <v>2.603</v>
      </c>
      <c r="J130" s="101" t="n">
        <v>2.64</v>
      </c>
      <c r="K130" s="101" t="n">
        <v>2.673</v>
      </c>
      <c r="L130" s="101" t="n">
        <v>2.676</v>
      </c>
      <c r="M130" s="101" t="n">
        <v>2.695</v>
      </c>
      <c r="N130" s="101" t="n">
        <v>3.305</v>
      </c>
      <c r="O130" s="101" t="n">
        <v>3.49</v>
      </c>
      <c r="P130" s="101" t="n">
        <v>3.59</v>
      </c>
      <c r="Q130" s="101" t="n">
        <v>3.518</v>
      </c>
      <c r="R130" s="101" t="n">
        <v>3.403</v>
      </c>
      <c r="S130" s="101" t="n">
        <v>3.03</v>
      </c>
      <c r="T130" s="101" t="n">
        <v>3.025</v>
      </c>
      <c r="U130" s="101" t="n">
        <v>3.055</v>
      </c>
      <c r="V130" s="101" t="n">
        <v>3.084</v>
      </c>
      <c r="W130" s="101" t="n">
        <v>3.116</v>
      </c>
      <c r="X130" s="101" t="n">
        <v>3.116</v>
      </c>
      <c r="Y130" s="101" t="n">
        <v>3.151</v>
      </c>
      <c r="Z130" s="101" t="n">
        <v>3.661</v>
      </c>
      <c r="AA130" s="101"/>
    </row>
    <row r="131" customFormat="false" ht="11.25" hidden="false" customHeight="true" outlineLevel="0" collapsed="false">
      <c r="A131" s="98" t="s">
        <v>106</v>
      </c>
      <c r="C131" s="102" t="n">
        <v>-0.085</v>
      </c>
      <c r="D131" s="102" t="n">
        <v>0.016</v>
      </c>
      <c r="E131" s="102" t="n">
        <v>0.024</v>
      </c>
      <c r="F131" s="102" t="n">
        <v>0.0300000000000003</v>
      </c>
      <c r="G131" s="102" t="n">
        <v>0.036</v>
      </c>
      <c r="H131" s="102" t="n">
        <v>0.036</v>
      </c>
      <c r="I131" s="102" t="n">
        <v>0.0339999999999998</v>
      </c>
      <c r="J131" s="102" t="n">
        <v>0.0339999999999998</v>
      </c>
      <c r="K131" s="102" t="n">
        <v>0.0339999999999998</v>
      </c>
      <c r="L131" s="102" t="n">
        <v>0.0339999999999998</v>
      </c>
      <c r="M131" s="102" t="n">
        <v>0.0340000000000003</v>
      </c>
      <c r="N131" s="102" t="n">
        <v>0.0389999999999997</v>
      </c>
      <c r="O131" s="102" t="n">
        <v>0.0339999999999998</v>
      </c>
      <c r="P131" s="102" t="n">
        <v>0.0340000000000003</v>
      </c>
      <c r="Q131" s="102" t="n">
        <v>0.0340000000000003</v>
      </c>
      <c r="R131" s="102" t="n">
        <v>0.0379999999999998</v>
      </c>
      <c r="S131" s="102" t="n">
        <v>0.00900000000000034</v>
      </c>
      <c r="T131" s="102" t="n">
        <v>0.0140000000000002</v>
      </c>
      <c r="U131" s="102" t="n">
        <v>0.0139999999999998</v>
      </c>
      <c r="V131" s="102" t="n">
        <v>0.0249999999999999</v>
      </c>
      <c r="W131" s="102" t="n">
        <v>0.0249999999999999</v>
      </c>
      <c r="X131" s="102" t="n">
        <v>0.0249999999999999</v>
      </c>
      <c r="Y131" s="102" t="n">
        <v>0.0250000000000004</v>
      </c>
      <c r="Z131" s="102" t="n">
        <v>0.04</v>
      </c>
      <c r="AA131" s="101"/>
    </row>
    <row r="133" customFormat="false" ht="12" hidden="false" customHeight="true" outlineLevel="0" collapsed="false">
      <c r="A133" s="97" t="s">
        <v>125</v>
      </c>
    </row>
    <row r="134" customFormat="false" ht="11.25" hidden="false" customHeight="true" outlineLevel="0" collapsed="false">
      <c r="A134" s="98" t="s">
        <v>126</v>
      </c>
      <c r="C134" s="101" t="n">
        <v>4.1567</v>
      </c>
      <c r="D134" s="101" t="n">
        <v>4.1567</v>
      </c>
      <c r="E134" s="101" t="n">
        <v>4.1567</v>
      </c>
      <c r="F134" s="101" t="n">
        <v>4.1567</v>
      </c>
      <c r="G134" s="101" t="n">
        <v>3.8712</v>
      </c>
      <c r="H134" s="101" t="n">
        <v>3.8712</v>
      </c>
      <c r="I134" s="101" t="n">
        <v>3.732</v>
      </c>
      <c r="J134" s="101" t="n">
        <v>3.732</v>
      </c>
      <c r="K134" s="101" t="n">
        <v>3.9483</v>
      </c>
      <c r="L134" s="101" t="n">
        <v>3.9483</v>
      </c>
      <c r="M134" s="101" t="n">
        <v>3.9483</v>
      </c>
      <c r="N134" s="101" t="n">
        <v>5.3633</v>
      </c>
      <c r="O134" s="101" t="n">
        <v>5.3633</v>
      </c>
      <c r="P134" s="101" t="n">
        <v>5.3633</v>
      </c>
      <c r="Q134" s="101" t="n">
        <v>5.3633</v>
      </c>
      <c r="R134" s="101" t="n">
        <v>5.3633</v>
      </c>
      <c r="S134" s="101" t="n">
        <v>0</v>
      </c>
      <c r="T134" s="101" t="n">
        <v>0</v>
      </c>
      <c r="U134" s="101" t="n">
        <v>0</v>
      </c>
      <c r="V134" s="101" t="n">
        <v>0</v>
      </c>
      <c r="W134" s="101" t="n">
        <v>0</v>
      </c>
      <c r="X134" s="101" t="n">
        <v>0</v>
      </c>
      <c r="Y134" s="101" t="n">
        <v>0</v>
      </c>
      <c r="Z134" s="101" t="n">
        <v>0</v>
      </c>
      <c r="AA134" s="101"/>
    </row>
    <row r="135" customFormat="false" ht="11.25" hidden="false" customHeight="true" outlineLevel="0" collapsed="false">
      <c r="A135" s="98" t="s">
        <v>127</v>
      </c>
      <c r="C135" s="101" t="n">
        <v>0</v>
      </c>
      <c r="D135" s="101" t="n">
        <v>0</v>
      </c>
      <c r="E135" s="101" t="n">
        <v>0</v>
      </c>
      <c r="F135" s="101" t="n">
        <v>3.1575</v>
      </c>
      <c r="G135" s="101" t="n">
        <v>3.1575</v>
      </c>
      <c r="H135" s="101" t="n">
        <v>3.1575</v>
      </c>
      <c r="I135" s="101" t="n">
        <v>3.1575</v>
      </c>
      <c r="J135" s="101" t="n">
        <v>0</v>
      </c>
      <c r="K135" s="101" t="n">
        <v>0</v>
      </c>
      <c r="L135" s="101" t="n">
        <v>0</v>
      </c>
      <c r="M135" s="101" t="n">
        <v>0</v>
      </c>
      <c r="N135" s="101" t="n">
        <v>0</v>
      </c>
      <c r="O135" s="101" t="n">
        <v>0</v>
      </c>
      <c r="P135" s="101" t="n">
        <v>0</v>
      </c>
      <c r="Q135" s="101" t="n">
        <v>0</v>
      </c>
      <c r="R135" s="101" t="n">
        <v>0</v>
      </c>
      <c r="S135" s="101" t="n">
        <v>0</v>
      </c>
      <c r="T135" s="101" t="n">
        <v>0</v>
      </c>
      <c r="U135" s="101" t="n">
        <v>0</v>
      </c>
      <c r="V135" s="101" t="n">
        <v>0</v>
      </c>
      <c r="W135" s="101" t="n">
        <v>0</v>
      </c>
      <c r="X135" s="101" t="n">
        <v>0</v>
      </c>
      <c r="Y135" s="101" t="n">
        <v>0</v>
      </c>
      <c r="Z135" s="101" t="n">
        <v>0</v>
      </c>
      <c r="AA135" s="101"/>
    </row>
    <row r="137" customFormat="false" ht="12" hidden="false" customHeight="true" outlineLevel="0" collapsed="false">
      <c r="A137" s="97" t="s">
        <v>117</v>
      </c>
    </row>
    <row r="138" customFormat="false" ht="11.25" hidden="false" customHeight="true" outlineLevel="0" collapsed="false">
      <c r="A138" s="98" t="s">
        <v>118</v>
      </c>
      <c r="C138" s="99" t="n">
        <v>-2929889</v>
      </c>
      <c r="D138" s="99" t="n">
        <v>-2447184</v>
      </c>
      <c r="E138" s="103" t="n">
        <v>-2415107</v>
      </c>
      <c r="F138" s="103" t="n">
        <v>-2055749</v>
      </c>
      <c r="G138" s="103" t="n">
        <v>-464340</v>
      </c>
      <c r="H138" s="103" t="n">
        <v>-484569</v>
      </c>
      <c r="I138" s="103" t="n">
        <v>-828215</v>
      </c>
      <c r="J138" s="99" t="n">
        <v>-893580</v>
      </c>
      <c r="K138" s="99" t="n">
        <v>-1225027</v>
      </c>
      <c r="L138" s="99" t="n">
        <v>-1180530</v>
      </c>
      <c r="M138" s="99" t="n">
        <v>-1202599</v>
      </c>
      <c r="N138" s="99" t="n">
        <v>-2794261</v>
      </c>
      <c r="O138" s="99" t="n">
        <v>-2743019</v>
      </c>
      <c r="P138" s="99" t="n">
        <v>-2658431</v>
      </c>
      <c r="Q138" s="99" t="n">
        <v>-2286490</v>
      </c>
      <c r="R138" s="99" t="n">
        <v>-2588721</v>
      </c>
      <c r="S138" s="99" t="n">
        <v>22853</v>
      </c>
      <c r="T138" s="99" t="n">
        <v>23520</v>
      </c>
      <c r="U138" s="99" t="n">
        <v>26940</v>
      </c>
      <c r="V138" s="99" t="n">
        <v>33572</v>
      </c>
      <c r="W138" s="99" t="n">
        <v>38117</v>
      </c>
      <c r="X138" s="99" t="n">
        <v>36744</v>
      </c>
      <c r="Y138" s="99" t="n">
        <v>42894</v>
      </c>
      <c r="Z138" s="99" t="n">
        <v>0</v>
      </c>
      <c r="AA138" s="99" t="n">
        <v>-28973071</v>
      </c>
    </row>
    <row r="139" customFormat="false" ht="11.25" hidden="false" customHeight="true" outlineLevel="0" collapsed="false">
      <c r="A139" s="98" t="s">
        <v>128</v>
      </c>
      <c r="C139" s="99" t="n">
        <v>11547242</v>
      </c>
      <c r="D139" s="99" t="n">
        <v>11363979</v>
      </c>
      <c r="E139" s="99" t="n">
        <v>8709073</v>
      </c>
      <c r="F139" s="99" t="n">
        <v>1783675</v>
      </c>
      <c r="G139" s="99" t="n">
        <v>182147</v>
      </c>
      <c r="H139" s="99" t="n">
        <v>2143422</v>
      </c>
      <c r="I139" s="99" t="n">
        <v>2725231</v>
      </c>
      <c r="J139" s="99" t="n">
        <v>4372558</v>
      </c>
      <c r="K139" s="99" t="n">
        <v>3983212</v>
      </c>
      <c r="L139" s="99" t="n">
        <v>4569703</v>
      </c>
      <c r="M139" s="99" t="n">
        <v>4806566</v>
      </c>
      <c r="N139" s="99" t="n">
        <v>4737173</v>
      </c>
      <c r="O139" s="99" t="n">
        <v>4907758</v>
      </c>
      <c r="P139" s="99" t="n">
        <v>1926295</v>
      </c>
      <c r="Q139" s="99" t="n">
        <v>1309037</v>
      </c>
      <c r="R139" s="99" t="n">
        <v>1517924</v>
      </c>
      <c r="S139" s="99" t="n">
        <v>148475</v>
      </c>
      <c r="T139" s="99" t="n">
        <v>37382</v>
      </c>
      <c r="U139" s="99" t="n">
        <v>63700</v>
      </c>
      <c r="V139" s="99" t="n">
        <v>125057</v>
      </c>
      <c r="W139" s="99" t="n">
        <v>124154</v>
      </c>
      <c r="X139" s="99" t="n">
        <v>159244</v>
      </c>
      <c r="Y139" s="99" t="n">
        <v>187113</v>
      </c>
      <c r="Z139" s="99" t="n">
        <v>1899582</v>
      </c>
      <c r="AA139" s="99" t="n">
        <v>73329702</v>
      </c>
    </row>
    <row r="140" customFormat="false" ht="11.25" hidden="false" customHeight="true" outlineLevel="0" collapsed="false">
      <c r="A140" s="104" t="s">
        <v>110</v>
      </c>
      <c r="B140" s="105"/>
      <c r="C140" s="106" t="n">
        <v>8617353</v>
      </c>
      <c r="D140" s="106" t="n">
        <v>8916795</v>
      </c>
      <c r="E140" s="106" t="n">
        <v>6293966</v>
      </c>
      <c r="F140" s="106" t="n">
        <v>-272074</v>
      </c>
      <c r="G140" s="106" t="n">
        <v>-282193</v>
      </c>
      <c r="H140" s="106" t="n">
        <v>1658853</v>
      </c>
      <c r="I140" s="106" t="n">
        <v>1897016</v>
      </c>
      <c r="J140" s="106" t="n">
        <v>3478978</v>
      </c>
      <c r="K140" s="106" t="n">
        <v>2758185</v>
      </c>
      <c r="L140" s="106" t="n">
        <v>3389173</v>
      </c>
      <c r="M140" s="106" t="n">
        <v>3603967</v>
      </c>
      <c r="N140" s="106" t="n">
        <v>1942912</v>
      </c>
      <c r="O140" s="106" t="n">
        <v>2164739</v>
      </c>
      <c r="P140" s="106" t="n">
        <v>-732136</v>
      </c>
      <c r="Q140" s="106" t="n">
        <v>-977453</v>
      </c>
      <c r="R140" s="106" t="n">
        <v>-1070797</v>
      </c>
      <c r="S140" s="106" t="n">
        <v>171328</v>
      </c>
      <c r="T140" s="106" t="n">
        <v>60902</v>
      </c>
      <c r="U140" s="106" t="n">
        <v>90640</v>
      </c>
      <c r="V140" s="106" t="n">
        <v>158629</v>
      </c>
      <c r="W140" s="106" t="n">
        <v>162271</v>
      </c>
      <c r="X140" s="106" t="n">
        <v>195988</v>
      </c>
      <c r="Y140" s="106" t="n">
        <v>230007</v>
      </c>
      <c r="Z140" s="106" t="n">
        <v>1899582</v>
      </c>
      <c r="AA140" s="107" t="n">
        <v>44356631</v>
      </c>
    </row>
    <row r="141" customFormat="false" ht="11.25" hidden="false" customHeight="true" outlineLevel="0" collapsed="false">
      <c r="A141" s="98" t="s">
        <v>111</v>
      </c>
      <c r="C141" s="99" t="n">
        <v>8590217</v>
      </c>
      <c r="D141" s="99" t="n">
        <v>8914607</v>
      </c>
      <c r="E141" s="99" t="n">
        <v>6293942</v>
      </c>
      <c r="F141" s="99" t="n">
        <v>-260493</v>
      </c>
      <c r="G141" s="99" t="n">
        <v>-268901</v>
      </c>
      <c r="H141" s="99" t="n">
        <v>1687139</v>
      </c>
      <c r="I141" s="99" t="n">
        <v>1908182</v>
      </c>
      <c r="J141" s="99" t="n">
        <v>3522030</v>
      </c>
      <c r="K141" s="99" t="n">
        <v>2802090</v>
      </c>
      <c r="L141" s="99" t="n">
        <v>3418503</v>
      </c>
      <c r="M141" s="99" t="n">
        <v>3624936</v>
      </c>
      <c r="N141" s="99" t="n">
        <v>1953833</v>
      </c>
      <c r="O141" s="99" t="n">
        <v>2180139</v>
      </c>
      <c r="P141" s="99" t="n">
        <v>-718213</v>
      </c>
      <c r="Q141" s="99" t="n">
        <v>-965589</v>
      </c>
      <c r="R141" s="99" t="n">
        <v>-1066686</v>
      </c>
      <c r="S141" s="99" t="n">
        <v>178367</v>
      </c>
      <c r="T141" s="99" t="n">
        <v>67977</v>
      </c>
      <c r="U141" s="99" t="n">
        <v>97814</v>
      </c>
      <c r="V141" s="99" t="n">
        <v>194929</v>
      </c>
      <c r="W141" s="99" t="n">
        <v>203850</v>
      </c>
      <c r="X141" s="99" t="n">
        <v>229120</v>
      </c>
      <c r="Y141" s="99" t="n">
        <v>255318</v>
      </c>
      <c r="Z141" s="99" t="n">
        <v>1938493</v>
      </c>
      <c r="AA141" s="99" t="n">
        <v>44781604</v>
      </c>
    </row>
    <row r="142" customFormat="false" ht="11.25" hidden="false" customHeight="true" outlineLevel="0" collapsed="false">
      <c r="A142" s="98" t="s">
        <v>106</v>
      </c>
      <c r="C142" s="100" t="n">
        <v>27136</v>
      </c>
      <c r="D142" s="100" t="n">
        <v>2188</v>
      </c>
      <c r="E142" s="100" t="n">
        <v>24</v>
      </c>
      <c r="F142" s="100" t="n">
        <v>-11581</v>
      </c>
      <c r="G142" s="100" t="n">
        <v>-13292</v>
      </c>
      <c r="H142" s="100" t="n">
        <v>-28286</v>
      </c>
      <c r="I142" s="100" t="n">
        <v>-11166</v>
      </c>
      <c r="J142" s="100" t="n">
        <v>-43052</v>
      </c>
      <c r="K142" s="100" t="n">
        <v>-43905</v>
      </c>
      <c r="L142" s="100" t="n">
        <v>-29330</v>
      </c>
      <c r="M142" s="100" t="n">
        <v>-20969</v>
      </c>
      <c r="N142" s="100" t="n">
        <v>-10921</v>
      </c>
      <c r="O142" s="100" t="n">
        <v>-15400</v>
      </c>
      <c r="P142" s="100" t="n">
        <v>-13923</v>
      </c>
      <c r="Q142" s="100" t="n">
        <v>-11864</v>
      </c>
      <c r="R142" s="100" t="n">
        <v>-4111</v>
      </c>
      <c r="S142" s="100" t="n">
        <v>-7039</v>
      </c>
      <c r="T142" s="100" t="n">
        <v>-7075</v>
      </c>
      <c r="U142" s="100" t="n">
        <v>-7174</v>
      </c>
      <c r="V142" s="100" t="n">
        <v>-36300</v>
      </c>
      <c r="W142" s="100" t="n">
        <v>-41579</v>
      </c>
      <c r="X142" s="100" t="n">
        <v>-33132</v>
      </c>
      <c r="Y142" s="100" t="n">
        <v>-25311</v>
      </c>
      <c r="Z142" s="100" t="n">
        <v>-38911</v>
      </c>
      <c r="AA142" s="100" t="n">
        <v>-424973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1" width="29.99"/>
    <col collapsed="false" customWidth="true" hidden="false" outlineLevel="0" max="2" min="2" style="91" width="3.99"/>
    <col collapsed="false" customWidth="true" hidden="false" outlineLevel="0" max="26" min="3" style="91" width="13.32"/>
    <col collapsed="false" customWidth="true" hidden="false" outlineLevel="0" max="27" min="27" style="91" width="15.99"/>
    <col collapsed="false" customWidth="false" hidden="false" outlineLevel="0" max="257" min="28" style="92" width="11.99"/>
  </cols>
  <sheetData>
    <row r="1" customFormat="false" ht="12" hidden="false" customHeight="true" outlineLevel="0" collapsed="false">
      <c r="A1" s="93" t="s">
        <v>131</v>
      </c>
    </row>
    <row r="2" customFormat="false" ht="12" hidden="false" customHeight="true" outlineLevel="0" collapsed="false">
      <c r="A2" s="93" t="s">
        <v>94</v>
      </c>
    </row>
    <row r="3" customFormat="false" ht="12" hidden="false" customHeight="true" outlineLevel="0" collapsed="false">
      <c r="A3" s="93" t="s">
        <v>97</v>
      </c>
    </row>
    <row r="4" customFormat="false" ht="12" hidden="false" customHeight="true" outlineLevel="0" collapsed="false">
      <c r="A4" s="93" t="s">
        <v>98</v>
      </c>
    </row>
    <row r="6" customFormat="false" ht="12" hidden="false" customHeight="true" outlineLevel="0" collapsed="false">
      <c r="A6" s="94" t="s">
        <v>114</v>
      </c>
    </row>
    <row r="8" customFormat="false" ht="12" hidden="false" customHeight="true" outlineLevel="0" collapsed="false">
      <c r="A8" s="95" t="s">
        <v>62</v>
      </c>
      <c r="C8" s="96" t="s">
        <v>35</v>
      </c>
      <c r="D8" s="96" t="s">
        <v>36</v>
      </c>
      <c r="E8" s="96" t="s">
        <v>37</v>
      </c>
      <c r="F8" s="96" t="s">
        <v>38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43</v>
      </c>
      <c r="L8" s="96" t="s">
        <v>44</v>
      </c>
      <c r="M8" s="96" t="s">
        <v>45</v>
      </c>
      <c r="N8" s="96" t="s">
        <v>46</v>
      </c>
      <c r="O8" s="96" t="s">
        <v>47</v>
      </c>
      <c r="P8" s="96" t="s">
        <v>48</v>
      </c>
      <c r="Q8" s="96" t="s">
        <v>49</v>
      </c>
      <c r="R8" s="96" t="s">
        <v>50</v>
      </c>
      <c r="S8" s="96" t="s">
        <v>51</v>
      </c>
      <c r="T8" s="96" t="s">
        <v>52</v>
      </c>
      <c r="U8" s="96" t="s">
        <v>53</v>
      </c>
      <c r="V8" s="96" t="s">
        <v>54</v>
      </c>
      <c r="W8" s="96" t="s">
        <v>55</v>
      </c>
      <c r="X8" s="96" t="s">
        <v>56</v>
      </c>
      <c r="Y8" s="96" t="s">
        <v>57</v>
      </c>
      <c r="Z8" s="96" t="s">
        <v>58</v>
      </c>
      <c r="AA8" s="96" t="s">
        <v>34</v>
      </c>
    </row>
    <row r="9" customFormat="false" ht="12" hidden="false" customHeight="true" outlineLevel="0" collapsed="false">
      <c r="A9" s="97" t="s">
        <v>99</v>
      </c>
    </row>
    <row r="10" customFormat="false" ht="11.25" hidden="false" customHeight="true" outlineLevel="0" collapsed="false">
      <c r="A10" s="98" t="s">
        <v>5</v>
      </c>
      <c r="C10" s="99" t="n">
        <v>0</v>
      </c>
      <c r="D10" s="99" t="n">
        <v>0</v>
      </c>
      <c r="E10" s="99" t="n">
        <v>0</v>
      </c>
      <c r="F10" s="99" t="n">
        <v>0</v>
      </c>
      <c r="G10" s="99" t="n">
        <v>0</v>
      </c>
      <c r="H10" s="99" t="n">
        <v>0</v>
      </c>
      <c r="I10" s="99" t="n">
        <v>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99" t="n">
        <v>0</v>
      </c>
      <c r="R10" s="99" t="n">
        <v>0</v>
      </c>
      <c r="S10" s="99" t="n">
        <v>0</v>
      </c>
      <c r="T10" s="99" t="n">
        <v>0</v>
      </c>
      <c r="U10" s="99" t="n">
        <v>0</v>
      </c>
      <c r="V10" s="99" t="n">
        <v>0</v>
      </c>
      <c r="W10" s="99" t="n">
        <v>0</v>
      </c>
      <c r="X10" s="99" t="n">
        <v>0</v>
      </c>
      <c r="Y10" s="99" t="n">
        <v>0</v>
      </c>
      <c r="Z10" s="99" t="n">
        <v>0</v>
      </c>
      <c r="AA10" s="99" t="n">
        <v>0</v>
      </c>
    </row>
    <row r="11" customFormat="false" ht="11.25" hidden="false" customHeight="true" outlineLevel="0" collapsed="false">
      <c r="A11" s="98" t="s">
        <v>115</v>
      </c>
      <c r="C11" s="99" t="n">
        <v>0</v>
      </c>
      <c r="D11" s="99" t="n">
        <v>0</v>
      </c>
      <c r="E11" s="99" t="n">
        <v>0</v>
      </c>
      <c r="F11" s="99" t="n">
        <v>0</v>
      </c>
      <c r="G11" s="99" t="n">
        <v>0</v>
      </c>
      <c r="H11" s="99" t="n">
        <v>0</v>
      </c>
      <c r="I11" s="99" t="n">
        <v>0</v>
      </c>
      <c r="J11" s="99" t="n">
        <v>0</v>
      </c>
      <c r="K11" s="99" t="n">
        <v>0</v>
      </c>
      <c r="L11" s="99" t="n">
        <v>0</v>
      </c>
      <c r="M11" s="99" t="n">
        <v>0</v>
      </c>
      <c r="N11" s="99" t="n">
        <v>0</v>
      </c>
      <c r="O11" s="99" t="n">
        <v>0</v>
      </c>
      <c r="P11" s="99" t="n">
        <v>0</v>
      </c>
      <c r="Q11" s="99" t="n">
        <v>0</v>
      </c>
      <c r="R11" s="99" t="n">
        <v>0</v>
      </c>
      <c r="S11" s="99" t="n">
        <v>0</v>
      </c>
      <c r="T11" s="99" t="n">
        <v>0</v>
      </c>
      <c r="U11" s="99" t="n">
        <v>0</v>
      </c>
      <c r="V11" s="99" t="n">
        <v>0</v>
      </c>
      <c r="W11" s="99" t="n">
        <v>0</v>
      </c>
      <c r="X11" s="99" t="n">
        <v>0</v>
      </c>
      <c r="Y11" s="99" t="n">
        <v>0</v>
      </c>
      <c r="Z11" s="99" t="n">
        <v>0</v>
      </c>
      <c r="AA11" s="99" t="n">
        <v>0</v>
      </c>
    </row>
    <row r="12" customFormat="false" ht="11.25" hidden="false" customHeight="true" outlineLevel="0" collapsed="false">
      <c r="A12" s="98" t="s">
        <v>106</v>
      </c>
      <c r="C12" s="100" t="n">
        <v>0</v>
      </c>
      <c r="D12" s="100" t="n">
        <v>0</v>
      </c>
      <c r="E12" s="100" t="n">
        <v>0</v>
      </c>
      <c r="F12" s="100" t="n">
        <v>0</v>
      </c>
      <c r="G12" s="100" t="n">
        <v>0</v>
      </c>
      <c r="H12" s="100" t="n">
        <v>0</v>
      </c>
      <c r="I12" s="100" t="n">
        <v>0</v>
      </c>
      <c r="J12" s="100" t="n">
        <v>0</v>
      </c>
      <c r="K12" s="100" t="n">
        <v>0</v>
      </c>
      <c r="L12" s="100" t="n">
        <v>0</v>
      </c>
      <c r="M12" s="100" t="n">
        <v>0</v>
      </c>
      <c r="N12" s="100" t="n">
        <v>0</v>
      </c>
      <c r="O12" s="100" t="n">
        <v>0</v>
      </c>
      <c r="P12" s="100" t="n">
        <v>0</v>
      </c>
      <c r="Q12" s="100" t="n">
        <v>0</v>
      </c>
      <c r="R12" s="100" t="n">
        <v>0</v>
      </c>
      <c r="S12" s="100" t="n">
        <v>0</v>
      </c>
      <c r="T12" s="100" t="n">
        <v>0</v>
      </c>
      <c r="U12" s="100" t="n">
        <v>0</v>
      </c>
      <c r="V12" s="100" t="n">
        <v>0</v>
      </c>
      <c r="W12" s="100" t="n">
        <v>0</v>
      </c>
      <c r="X12" s="100" t="n">
        <v>0</v>
      </c>
      <c r="Y12" s="100" t="n">
        <v>0</v>
      </c>
      <c r="Z12" s="100" t="n">
        <v>0</v>
      </c>
      <c r="AA12" s="100" t="n">
        <v>0</v>
      </c>
    </row>
    <row r="14" customFormat="false" ht="12" hidden="false" customHeight="true" outlineLevel="0" collapsed="false">
      <c r="A14" s="97" t="s">
        <v>116</v>
      </c>
    </row>
    <row r="15" customFormat="false" ht="11.25" hidden="false" customHeight="true" outlineLevel="0" collapsed="false">
      <c r="A15" s="98" t="s">
        <v>5</v>
      </c>
      <c r="C15" s="101" t="n">
        <v>2.61</v>
      </c>
      <c r="D15" s="101" t="n">
        <v>2.95</v>
      </c>
      <c r="E15" s="101" t="n">
        <v>3.01</v>
      </c>
      <c r="F15" s="101" t="n">
        <v>2.97</v>
      </c>
      <c r="G15" s="101" t="n">
        <v>2.91</v>
      </c>
      <c r="H15" s="101" t="n">
        <v>2.95</v>
      </c>
      <c r="I15" s="101" t="n">
        <v>2.99</v>
      </c>
      <c r="J15" s="101" t="n">
        <v>3.02</v>
      </c>
      <c r="K15" s="101" t="n">
        <v>3.06</v>
      </c>
      <c r="L15" s="101" t="n">
        <v>3.06</v>
      </c>
      <c r="M15" s="101" t="n">
        <v>3.08</v>
      </c>
      <c r="N15" s="101" t="n">
        <v>3.26</v>
      </c>
      <c r="O15" s="101" t="n">
        <v>3.44</v>
      </c>
      <c r="P15" s="101" t="n">
        <v>3.54</v>
      </c>
      <c r="Q15" s="101" t="n">
        <v>3.47</v>
      </c>
      <c r="R15" s="101" t="n">
        <v>3.36</v>
      </c>
      <c r="S15" s="101" t="n">
        <v>3.22</v>
      </c>
      <c r="T15" s="101" t="n">
        <v>3.22</v>
      </c>
      <c r="U15" s="101" t="n">
        <v>3.25</v>
      </c>
      <c r="V15" s="101" t="n">
        <v>3.29</v>
      </c>
      <c r="W15" s="101" t="n">
        <v>3.32</v>
      </c>
      <c r="X15" s="101" t="n">
        <v>3.32</v>
      </c>
      <c r="Y15" s="101" t="n">
        <v>3.36</v>
      </c>
      <c r="Z15" s="101" t="n">
        <v>3.5</v>
      </c>
      <c r="AA15" s="101"/>
    </row>
    <row r="16" customFormat="false" ht="11.25" hidden="false" customHeight="true" outlineLevel="0" collapsed="false">
      <c r="A16" s="98" t="s">
        <v>115</v>
      </c>
      <c r="C16" s="101" t="n">
        <v>2.7</v>
      </c>
      <c r="D16" s="101" t="n">
        <v>2.94</v>
      </c>
      <c r="E16" s="101" t="n">
        <v>2.98</v>
      </c>
      <c r="F16" s="101" t="n">
        <v>2.94</v>
      </c>
      <c r="G16" s="101" t="n">
        <v>2.88</v>
      </c>
      <c r="H16" s="101" t="n">
        <v>2.91</v>
      </c>
      <c r="I16" s="101" t="n">
        <v>2.95</v>
      </c>
      <c r="J16" s="101" t="n">
        <v>2.99</v>
      </c>
      <c r="K16" s="101" t="n">
        <v>3.02</v>
      </c>
      <c r="L16" s="101" t="n">
        <v>3.03</v>
      </c>
      <c r="M16" s="101" t="n">
        <v>3.05</v>
      </c>
      <c r="N16" s="101" t="n">
        <v>3.23</v>
      </c>
      <c r="O16" s="101" t="n">
        <v>3.41</v>
      </c>
      <c r="P16" s="101" t="n">
        <v>3.51</v>
      </c>
      <c r="Q16" s="101" t="n">
        <v>3.44</v>
      </c>
      <c r="R16" s="101" t="n">
        <v>3.32</v>
      </c>
      <c r="S16" s="101" t="n">
        <v>3.2</v>
      </c>
      <c r="T16" s="101" t="n">
        <v>3.19</v>
      </c>
      <c r="U16" s="101" t="n">
        <v>3.22</v>
      </c>
      <c r="V16" s="101" t="n">
        <v>3.25</v>
      </c>
      <c r="W16" s="101" t="n">
        <v>3.28</v>
      </c>
      <c r="X16" s="101" t="n">
        <v>3.28</v>
      </c>
      <c r="Y16" s="101" t="n">
        <v>3.32</v>
      </c>
      <c r="Z16" s="101" t="n">
        <v>3.46</v>
      </c>
      <c r="AA16" s="101"/>
    </row>
    <row r="17" customFormat="false" ht="11.25" hidden="false" customHeight="true" outlineLevel="0" collapsed="false">
      <c r="A17" s="98" t="s">
        <v>106</v>
      </c>
      <c r="C17" s="102" t="n">
        <v>-0.0900000000000003</v>
      </c>
      <c r="D17" s="102" t="n">
        <v>0.0100000000000002</v>
      </c>
      <c r="E17" s="102" t="n">
        <v>0.0299999999999998</v>
      </c>
      <c r="F17" s="102" t="n">
        <v>0.0300000000000003</v>
      </c>
      <c r="G17" s="102" t="n">
        <v>0.0300000000000003</v>
      </c>
      <c r="H17" s="102" t="n">
        <v>0.04</v>
      </c>
      <c r="I17" s="102" t="n">
        <v>0.04</v>
      </c>
      <c r="J17" s="102" t="n">
        <v>0.0299999999999998</v>
      </c>
      <c r="K17" s="102" t="n">
        <v>0.04</v>
      </c>
      <c r="L17" s="102" t="n">
        <v>0.0300000000000003</v>
      </c>
      <c r="M17" s="102" t="n">
        <v>0.0300000000000003</v>
      </c>
      <c r="N17" s="102" t="n">
        <v>0.0299999999999998</v>
      </c>
      <c r="O17" s="102" t="n">
        <v>0.0299999999999998</v>
      </c>
      <c r="P17" s="102" t="n">
        <v>0.0300000000000003</v>
      </c>
      <c r="Q17" s="102" t="n">
        <v>0.0300000000000003</v>
      </c>
      <c r="R17" s="102" t="n">
        <v>0.04</v>
      </c>
      <c r="S17" s="102" t="n">
        <v>0.02</v>
      </c>
      <c r="T17" s="102" t="n">
        <v>0.0300000000000003</v>
      </c>
      <c r="U17" s="102" t="n">
        <v>0.0299999999999998</v>
      </c>
      <c r="V17" s="102" t="n">
        <v>0.04</v>
      </c>
      <c r="W17" s="102" t="n">
        <v>0.04</v>
      </c>
      <c r="X17" s="102" t="n">
        <v>0.04</v>
      </c>
      <c r="Y17" s="102" t="n">
        <v>0.04</v>
      </c>
      <c r="Z17" s="102" t="n">
        <v>0.04</v>
      </c>
      <c r="AA17" s="101"/>
    </row>
    <row r="19" customFormat="false" ht="12" hidden="false" customHeight="true" outlineLevel="0" collapsed="false">
      <c r="A19" s="97" t="s">
        <v>117</v>
      </c>
    </row>
    <row r="20" customFormat="false" ht="11.25" hidden="false" customHeight="true" outlineLevel="0" collapsed="false">
      <c r="A20" s="98" t="s">
        <v>118</v>
      </c>
      <c r="C20" s="99" t="n">
        <v>-46636</v>
      </c>
      <c r="D20" s="99" t="n">
        <v>33167</v>
      </c>
      <c r="E20" s="103" t="n">
        <v>14929</v>
      </c>
      <c r="F20" s="99" t="n">
        <v>10430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v>11890</v>
      </c>
    </row>
    <row r="21" customFormat="false" ht="11.25" hidden="false" customHeight="true" outlineLevel="0" collapsed="false">
      <c r="A21" s="98" t="s">
        <v>111</v>
      </c>
      <c r="C21" s="99" t="n">
        <v>-46633</v>
      </c>
      <c r="D21" s="99" t="n">
        <v>33164</v>
      </c>
      <c r="E21" s="99" t="n">
        <v>14928</v>
      </c>
      <c r="F21" s="99" t="n">
        <v>10429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v>11888</v>
      </c>
    </row>
    <row r="22" customFormat="false" ht="11.25" hidden="false" customHeight="true" outlineLevel="0" collapsed="false">
      <c r="A22" s="98" t="s">
        <v>106</v>
      </c>
      <c r="C22" s="100" t="n">
        <v>-3</v>
      </c>
      <c r="D22" s="100" t="n">
        <v>3</v>
      </c>
      <c r="E22" s="100" t="n">
        <v>1</v>
      </c>
      <c r="F22" s="100" t="n">
        <v>1</v>
      </c>
      <c r="G22" s="100" t="n">
        <v>0</v>
      </c>
      <c r="H22" s="100" t="n">
        <v>0</v>
      </c>
      <c r="I22" s="100" t="n">
        <v>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>
        <v>0</v>
      </c>
      <c r="T22" s="100" t="n">
        <v>0</v>
      </c>
      <c r="U22" s="100" t="n">
        <v>0</v>
      </c>
      <c r="V22" s="100" t="n">
        <v>0</v>
      </c>
      <c r="W22" s="100" t="n">
        <v>0</v>
      </c>
      <c r="X22" s="100" t="n">
        <v>0</v>
      </c>
      <c r="Y22" s="100" t="n">
        <v>0</v>
      </c>
      <c r="Z22" s="100" t="n">
        <v>0</v>
      </c>
      <c r="AA22" s="100" t="n">
        <v>2</v>
      </c>
    </row>
    <row r="24" customFormat="false" ht="12" hidden="false" customHeight="true" outlineLevel="0" collapsed="false">
      <c r="A24" s="94" t="s">
        <v>119</v>
      </c>
    </row>
    <row r="26" customFormat="false" ht="12" hidden="false" customHeight="true" outlineLevel="0" collapsed="false">
      <c r="A26" s="95" t="s">
        <v>120</v>
      </c>
      <c r="C26" s="96" t="s">
        <v>35</v>
      </c>
      <c r="D26" s="96" t="s">
        <v>36</v>
      </c>
      <c r="E26" s="96" t="s">
        <v>37</v>
      </c>
      <c r="F26" s="96" t="s">
        <v>38</v>
      </c>
      <c r="G26" s="96" t="s">
        <v>39</v>
      </c>
      <c r="H26" s="96" t="s">
        <v>40</v>
      </c>
      <c r="I26" s="96" t="s">
        <v>41</v>
      </c>
      <c r="J26" s="96" t="s">
        <v>42</v>
      </c>
      <c r="K26" s="96" t="s">
        <v>43</v>
      </c>
      <c r="L26" s="96" t="s">
        <v>44</v>
      </c>
      <c r="M26" s="96" t="s">
        <v>45</v>
      </c>
      <c r="N26" s="96" t="s">
        <v>46</v>
      </c>
      <c r="O26" s="96" t="s">
        <v>47</v>
      </c>
      <c r="P26" s="96" t="s">
        <v>48</v>
      </c>
      <c r="Q26" s="96" t="s">
        <v>49</v>
      </c>
      <c r="R26" s="96" t="s">
        <v>50</v>
      </c>
      <c r="S26" s="96" t="s">
        <v>51</v>
      </c>
      <c r="T26" s="96" t="s">
        <v>52</v>
      </c>
      <c r="U26" s="96" t="s">
        <v>53</v>
      </c>
      <c r="V26" s="96" t="s">
        <v>54</v>
      </c>
      <c r="W26" s="96" t="s">
        <v>55</v>
      </c>
      <c r="X26" s="96" t="s">
        <v>56</v>
      </c>
      <c r="Y26" s="96" t="s">
        <v>57</v>
      </c>
      <c r="Z26" s="96" t="s">
        <v>58</v>
      </c>
      <c r="AA26" s="96" t="s">
        <v>34</v>
      </c>
    </row>
    <row r="27" customFormat="false" ht="11.25" hidden="false" customHeight="true" outlineLevel="0" collapsed="false">
      <c r="A27" s="98" t="s">
        <v>121</v>
      </c>
      <c r="C27" s="99" t="n">
        <v>0</v>
      </c>
      <c r="D27" s="99" t="n">
        <v>0</v>
      </c>
      <c r="E27" s="99" t="n">
        <v>0</v>
      </c>
      <c r="F27" s="99" t="n">
        <v>0</v>
      </c>
      <c r="G27" s="99" t="n">
        <v>0</v>
      </c>
      <c r="H27" s="99" t="n">
        <v>0</v>
      </c>
      <c r="I27" s="99" t="n">
        <v>0</v>
      </c>
      <c r="J27" s="99" t="n">
        <v>0</v>
      </c>
      <c r="K27" s="99" t="n">
        <v>0</v>
      </c>
      <c r="L27" s="99" t="n">
        <v>0</v>
      </c>
      <c r="M27" s="99" t="n">
        <v>0</v>
      </c>
      <c r="N27" s="99" t="n">
        <v>0</v>
      </c>
      <c r="O27" s="99" t="n">
        <v>0</v>
      </c>
      <c r="P27" s="99" t="n">
        <v>0</v>
      </c>
      <c r="Q27" s="99" t="n">
        <v>0</v>
      </c>
      <c r="R27" s="99" t="n">
        <v>0</v>
      </c>
      <c r="S27" s="99" t="n">
        <v>0</v>
      </c>
      <c r="T27" s="99" t="n">
        <v>0</v>
      </c>
      <c r="U27" s="99" t="n">
        <v>0</v>
      </c>
      <c r="V27" s="99" t="n">
        <v>0</v>
      </c>
      <c r="W27" s="99" t="n">
        <v>0</v>
      </c>
      <c r="X27" s="99" t="n">
        <v>0</v>
      </c>
      <c r="Y27" s="99" t="n">
        <v>0</v>
      </c>
      <c r="Z27" s="99" t="n">
        <v>0</v>
      </c>
      <c r="AA27" s="99" t="n">
        <v>0</v>
      </c>
    </row>
    <row r="28" customFormat="false" ht="11.25" hidden="false" customHeight="true" outlineLevel="0" collapsed="false">
      <c r="A28" s="98" t="s">
        <v>122</v>
      </c>
      <c r="C28" s="99" t="n">
        <v>0</v>
      </c>
      <c r="D28" s="99" t="n">
        <v>0</v>
      </c>
      <c r="E28" s="99" t="n">
        <v>0</v>
      </c>
      <c r="F28" s="99" t="n">
        <v>0</v>
      </c>
      <c r="G28" s="99" t="n">
        <v>0</v>
      </c>
      <c r="H28" s="99" t="n">
        <v>0</v>
      </c>
      <c r="I28" s="99" t="n">
        <v>0</v>
      </c>
      <c r="J28" s="99" t="n">
        <v>0</v>
      </c>
      <c r="K28" s="99" t="n">
        <v>0</v>
      </c>
      <c r="L28" s="99" t="n">
        <v>0</v>
      </c>
      <c r="M28" s="99" t="n">
        <v>0</v>
      </c>
      <c r="N28" s="99" t="n">
        <v>0</v>
      </c>
      <c r="O28" s="99" t="n">
        <v>0</v>
      </c>
      <c r="P28" s="99" t="n">
        <v>0</v>
      </c>
      <c r="Q28" s="99" t="n">
        <v>0</v>
      </c>
      <c r="R28" s="99" t="n">
        <v>0</v>
      </c>
      <c r="S28" s="99" t="n">
        <v>0</v>
      </c>
      <c r="T28" s="99" t="n">
        <v>0</v>
      </c>
      <c r="U28" s="99" t="n">
        <v>0</v>
      </c>
      <c r="V28" s="99" t="n">
        <v>0</v>
      </c>
      <c r="W28" s="99" t="n">
        <v>0</v>
      </c>
      <c r="X28" s="99" t="n">
        <v>0</v>
      </c>
      <c r="Y28" s="99" t="n">
        <v>0</v>
      </c>
      <c r="Z28" s="99" t="n">
        <v>0</v>
      </c>
      <c r="AA28" s="99" t="n">
        <v>0</v>
      </c>
    </row>
    <row r="29" customFormat="false" ht="11.25" hidden="false" customHeight="true" outlineLevel="0" collapsed="false">
      <c r="A29" s="98" t="s">
        <v>123</v>
      </c>
      <c r="C29" s="100" t="n">
        <v>0</v>
      </c>
      <c r="D29" s="100" t="n">
        <v>0</v>
      </c>
      <c r="E29" s="100" t="n">
        <v>0</v>
      </c>
      <c r="F29" s="100" t="n">
        <v>0</v>
      </c>
      <c r="G29" s="100" t="n">
        <v>0</v>
      </c>
      <c r="H29" s="100" t="n">
        <v>0</v>
      </c>
      <c r="I29" s="100" t="n">
        <v>0</v>
      </c>
      <c r="J29" s="100" t="n">
        <v>0</v>
      </c>
      <c r="K29" s="100" t="n">
        <v>0</v>
      </c>
      <c r="L29" s="100" t="n">
        <v>0</v>
      </c>
      <c r="M29" s="100" t="n">
        <v>0</v>
      </c>
      <c r="N29" s="100" t="n">
        <v>0</v>
      </c>
      <c r="O29" s="100" t="n">
        <v>0</v>
      </c>
      <c r="P29" s="100" t="n">
        <v>0</v>
      </c>
      <c r="Q29" s="100" t="n">
        <v>0</v>
      </c>
      <c r="R29" s="100" t="n">
        <v>0</v>
      </c>
      <c r="S29" s="100" t="n">
        <v>0</v>
      </c>
      <c r="T29" s="100" t="n">
        <v>0</v>
      </c>
      <c r="U29" s="100" t="n">
        <v>0</v>
      </c>
      <c r="V29" s="100" t="n">
        <v>0</v>
      </c>
      <c r="W29" s="100" t="n">
        <v>0</v>
      </c>
      <c r="X29" s="100" t="n">
        <v>0</v>
      </c>
      <c r="Y29" s="100" t="n">
        <v>0</v>
      </c>
      <c r="Z29" s="100" t="n">
        <v>0</v>
      </c>
      <c r="AA29" s="100" t="n">
        <v>0</v>
      </c>
    </row>
    <row r="31" customFormat="false" ht="12" hidden="false" customHeight="true" outlineLevel="0" collapsed="false">
      <c r="A31" s="95" t="s">
        <v>124</v>
      </c>
      <c r="C31" s="96" t="s">
        <v>35</v>
      </c>
      <c r="D31" s="96" t="s">
        <v>36</v>
      </c>
      <c r="E31" s="96" t="s">
        <v>37</v>
      </c>
      <c r="F31" s="96" t="s">
        <v>38</v>
      </c>
      <c r="G31" s="96" t="s">
        <v>39</v>
      </c>
      <c r="H31" s="96" t="s">
        <v>40</v>
      </c>
      <c r="I31" s="96" t="s">
        <v>41</v>
      </c>
      <c r="J31" s="96" t="s">
        <v>42</v>
      </c>
      <c r="K31" s="96" t="s">
        <v>43</v>
      </c>
      <c r="L31" s="96" t="s">
        <v>44</v>
      </c>
      <c r="M31" s="96" t="s">
        <v>45</v>
      </c>
      <c r="N31" s="96" t="s">
        <v>46</v>
      </c>
      <c r="O31" s="96" t="s">
        <v>47</v>
      </c>
      <c r="P31" s="96" t="s">
        <v>48</v>
      </c>
      <c r="Q31" s="96" t="s">
        <v>49</v>
      </c>
      <c r="R31" s="96" t="s">
        <v>50</v>
      </c>
      <c r="S31" s="96" t="s">
        <v>51</v>
      </c>
      <c r="T31" s="96" t="s">
        <v>52</v>
      </c>
      <c r="U31" s="96" t="s">
        <v>53</v>
      </c>
      <c r="V31" s="96" t="s">
        <v>54</v>
      </c>
      <c r="W31" s="96" t="s">
        <v>55</v>
      </c>
      <c r="X31" s="96" t="s">
        <v>56</v>
      </c>
      <c r="Y31" s="96" t="s">
        <v>57</v>
      </c>
      <c r="Z31" s="96" t="s">
        <v>58</v>
      </c>
      <c r="AA31" s="96" t="s">
        <v>34</v>
      </c>
    </row>
    <row r="32" customFormat="false" ht="11.25" hidden="false" customHeight="true" outlineLevel="0" collapsed="false">
      <c r="A32" s="98" t="s">
        <v>124</v>
      </c>
      <c r="C32" s="99" t="n">
        <v>0</v>
      </c>
      <c r="D32" s="99" t="n">
        <v>0</v>
      </c>
      <c r="E32" s="99" t="n">
        <v>0</v>
      </c>
      <c r="F32" s="99" t="n">
        <v>0</v>
      </c>
      <c r="G32" s="99" t="n">
        <v>0</v>
      </c>
      <c r="H32" s="99" t="n">
        <v>0</v>
      </c>
      <c r="I32" s="99" t="n">
        <v>0</v>
      </c>
      <c r="J32" s="99" t="n">
        <v>0</v>
      </c>
      <c r="K32" s="99" t="n">
        <v>0</v>
      </c>
      <c r="L32" s="99" t="n">
        <v>0</v>
      </c>
      <c r="M32" s="99" t="n">
        <v>0</v>
      </c>
      <c r="N32" s="99" t="n">
        <v>0</v>
      </c>
      <c r="O32" s="99" t="n">
        <v>0</v>
      </c>
      <c r="P32" s="99" t="n">
        <v>0</v>
      </c>
      <c r="Q32" s="99" t="n">
        <v>0</v>
      </c>
      <c r="R32" s="99" t="n">
        <v>0</v>
      </c>
      <c r="S32" s="99" t="n">
        <v>0</v>
      </c>
      <c r="T32" s="99" t="n">
        <v>0</v>
      </c>
      <c r="U32" s="99" t="n">
        <v>0</v>
      </c>
      <c r="V32" s="99" t="n">
        <v>0</v>
      </c>
      <c r="W32" s="99" t="n">
        <v>0</v>
      </c>
      <c r="X32" s="99" t="n">
        <v>0</v>
      </c>
      <c r="Y32" s="99" t="n">
        <v>0</v>
      </c>
      <c r="Z32" s="99" t="n">
        <v>0</v>
      </c>
      <c r="AA32" s="99" t="n">
        <v>0</v>
      </c>
    </row>
    <row r="34" customFormat="false" ht="11.25" hidden="false" customHeight="true" outlineLevel="0" collapsed="false">
      <c r="A34" s="104" t="s">
        <v>123</v>
      </c>
      <c r="B34" s="105"/>
      <c r="C34" s="106" t="n">
        <v>0</v>
      </c>
      <c r="D34" s="106" t="n">
        <v>0</v>
      </c>
      <c r="E34" s="106" t="n">
        <v>0</v>
      </c>
      <c r="F34" s="106" t="n">
        <v>0</v>
      </c>
      <c r="G34" s="106" t="n">
        <v>0</v>
      </c>
      <c r="H34" s="106" t="n">
        <v>0</v>
      </c>
      <c r="I34" s="106" t="n">
        <v>0</v>
      </c>
      <c r="J34" s="106" t="n">
        <v>0</v>
      </c>
      <c r="K34" s="106" t="n">
        <v>0</v>
      </c>
      <c r="L34" s="106" t="n">
        <v>0</v>
      </c>
      <c r="M34" s="106" t="n">
        <v>0</v>
      </c>
      <c r="N34" s="106" t="n">
        <v>0</v>
      </c>
      <c r="O34" s="106" t="n">
        <v>0</v>
      </c>
      <c r="P34" s="106" t="n">
        <v>0</v>
      </c>
      <c r="Q34" s="106" t="n">
        <v>0</v>
      </c>
      <c r="R34" s="106" t="n">
        <v>0</v>
      </c>
      <c r="S34" s="106" t="n">
        <v>0</v>
      </c>
      <c r="T34" s="106" t="n">
        <v>0</v>
      </c>
      <c r="U34" s="106" t="n">
        <v>0</v>
      </c>
      <c r="V34" s="106" t="n">
        <v>0</v>
      </c>
      <c r="W34" s="106" t="n">
        <v>0</v>
      </c>
      <c r="X34" s="106" t="n">
        <v>0</v>
      </c>
      <c r="Y34" s="106" t="n">
        <v>0</v>
      </c>
      <c r="Z34" s="106" t="n">
        <v>0</v>
      </c>
      <c r="AA34" s="107" t="n">
        <v>0</v>
      </c>
    </row>
    <row r="36" customFormat="false" ht="12" hidden="false" customHeight="true" outlineLevel="0" collapsed="false">
      <c r="A36" s="97" t="s">
        <v>115</v>
      </c>
    </row>
    <row r="37" customFormat="false" ht="11.25" hidden="false" customHeight="true" outlineLevel="0" collapsed="false">
      <c r="A37" s="98" t="s">
        <v>121</v>
      </c>
      <c r="C37" s="99" t="n">
        <v>0</v>
      </c>
      <c r="D37" s="99" t="n">
        <v>0</v>
      </c>
      <c r="E37" s="99" t="n">
        <v>0</v>
      </c>
      <c r="F37" s="99" t="n">
        <v>0</v>
      </c>
      <c r="G37" s="99" t="n">
        <v>0</v>
      </c>
      <c r="H37" s="99" t="n">
        <v>0</v>
      </c>
      <c r="I37" s="99" t="n">
        <v>0</v>
      </c>
      <c r="J37" s="99" t="n">
        <v>0</v>
      </c>
      <c r="K37" s="99" t="n">
        <v>0</v>
      </c>
      <c r="L37" s="99" t="n">
        <v>0</v>
      </c>
      <c r="M37" s="99" t="n">
        <v>0</v>
      </c>
      <c r="N37" s="99" t="n">
        <v>0</v>
      </c>
      <c r="O37" s="99" t="n">
        <v>0</v>
      </c>
      <c r="P37" s="99" t="n">
        <v>0</v>
      </c>
      <c r="Q37" s="99" t="n">
        <v>0</v>
      </c>
      <c r="R37" s="99" t="n">
        <v>0</v>
      </c>
      <c r="S37" s="99" t="n">
        <v>0</v>
      </c>
      <c r="T37" s="99" t="n">
        <v>0</v>
      </c>
      <c r="U37" s="99" t="n">
        <v>0</v>
      </c>
      <c r="V37" s="99" t="n">
        <v>0</v>
      </c>
      <c r="W37" s="99" t="n">
        <v>0</v>
      </c>
      <c r="X37" s="99" t="n">
        <v>0</v>
      </c>
      <c r="Y37" s="99" t="n">
        <v>0</v>
      </c>
      <c r="Z37" s="99" t="n">
        <v>0</v>
      </c>
      <c r="AA37" s="99" t="n">
        <v>0</v>
      </c>
    </row>
    <row r="38" customFormat="false" ht="11.25" hidden="false" customHeight="true" outlineLevel="0" collapsed="false">
      <c r="A38" s="98" t="s">
        <v>122</v>
      </c>
      <c r="C38" s="99" t="n">
        <v>0</v>
      </c>
      <c r="D38" s="99" t="n">
        <v>0</v>
      </c>
      <c r="E38" s="99" t="n">
        <v>0</v>
      </c>
      <c r="F38" s="99" t="n">
        <v>0</v>
      </c>
      <c r="G38" s="99" t="n">
        <v>0</v>
      </c>
      <c r="H38" s="99" t="n">
        <v>0</v>
      </c>
      <c r="I38" s="99" t="n">
        <v>0</v>
      </c>
      <c r="J38" s="99" t="n">
        <v>0</v>
      </c>
      <c r="K38" s="99" t="n">
        <v>0</v>
      </c>
      <c r="L38" s="99" t="n">
        <v>0</v>
      </c>
      <c r="M38" s="99" t="n">
        <v>0</v>
      </c>
      <c r="N38" s="99" t="n">
        <v>0</v>
      </c>
      <c r="O38" s="99" t="n">
        <v>0</v>
      </c>
      <c r="P38" s="99" t="n">
        <v>0</v>
      </c>
      <c r="Q38" s="99" t="n">
        <v>0</v>
      </c>
      <c r="R38" s="99" t="n">
        <v>0</v>
      </c>
      <c r="S38" s="99" t="n">
        <v>0</v>
      </c>
      <c r="T38" s="99" t="n">
        <v>0</v>
      </c>
      <c r="U38" s="99" t="n">
        <v>0</v>
      </c>
      <c r="V38" s="99" t="n">
        <v>0</v>
      </c>
      <c r="W38" s="99" t="n">
        <v>0</v>
      </c>
      <c r="X38" s="99" t="n">
        <v>0</v>
      </c>
      <c r="Y38" s="99" t="n">
        <v>0</v>
      </c>
      <c r="Z38" s="99" t="n">
        <v>0</v>
      </c>
      <c r="AA38" s="99" t="n">
        <v>0</v>
      </c>
    </row>
    <row r="39" customFormat="false" ht="11.25" hidden="false" customHeight="true" outlineLevel="0" collapsed="false">
      <c r="A39" s="98" t="s">
        <v>124</v>
      </c>
      <c r="C39" s="99" t="n">
        <v>0</v>
      </c>
      <c r="D39" s="99" t="n">
        <v>0</v>
      </c>
      <c r="E39" s="99" t="n">
        <v>0</v>
      </c>
      <c r="F39" s="99" t="n">
        <v>0</v>
      </c>
      <c r="G39" s="99" t="n">
        <v>0</v>
      </c>
      <c r="H39" s="99" t="n">
        <v>0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0</v>
      </c>
      <c r="O39" s="99" t="n">
        <v>0</v>
      </c>
      <c r="P39" s="99" t="n">
        <v>0</v>
      </c>
      <c r="Q39" s="99" t="n">
        <v>0</v>
      </c>
      <c r="R39" s="99" t="n">
        <v>0</v>
      </c>
      <c r="S39" s="99" t="n">
        <v>0</v>
      </c>
      <c r="T39" s="99" t="n">
        <v>0</v>
      </c>
      <c r="U39" s="99" t="n">
        <v>0</v>
      </c>
      <c r="V39" s="99" t="n">
        <v>0</v>
      </c>
      <c r="W39" s="99" t="n">
        <v>0</v>
      </c>
      <c r="X39" s="99" t="n">
        <v>0</v>
      </c>
      <c r="Y39" s="99" t="n">
        <v>0</v>
      </c>
      <c r="Z39" s="99" t="n">
        <v>0</v>
      </c>
      <c r="AA39" s="99" t="n">
        <v>0</v>
      </c>
    </row>
    <row r="40" customFormat="false" ht="11.25" hidden="false" customHeight="true" outlineLevel="0" collapsed="false">
      <c r="A40" s="98" t="s">
        <v>123</v>
      </c>
      <c r="C40" s="100" t="n">
        <v>0</v>
      </c>
      <c r="D40" s="100" t="n">
        <v>0</v>
      </c>
      <c r="E40" s="100" t="n">
        <v>0</v>
      </c>
      <c r="F40" s="100" t="n">
        <v>0</v>
      </c>
      <c r="G40" s="100" t="n">
        <v>0</v>
      </c>
      <c r="H40" s="100" t="n">
        <v>0</v>
      </c>
      <c r="I40" s="100" t="n">
        <v>0</v>
      </c>
      <c r="J40" s="100" t="n">
        <v>0</v>
      </c>
      <c r="K40" s="100" t="n">
        <v>0</v>
      </c>
      <c r="L40" s="100" t="n">
        <v>0</v>
      </c>
      <c r="M40" s="100" t="n">
        <v>0</v>
      </c>
      <c r="N40" s="100" t="n">
        <v>0</v>
      </c>
      <c r="O40" s="100" t="n">
        <v>0</v>
      </c>
      <c r="P40" s="100" t="n">
        <v>0</v>
      </c>
      <c r="Q40" s="100" t="n">
        <v>0</v>
      </c>
      <c r="R40" s="100" t="n">
        <v>0</v>
      </c>
      <c r="S40" s="100" t="n">
        <v>0</v>
      </c>
      <c r="T40" s="100" t="n">
        <v>0</v>
      </c>
      <c r="U40" s="100" t="n">
        <v>0</v>
      </c>
      <c r="V40" s="100" t="n">
        <v>0</v>
      </c>
      <c r="W40" s="100" t="n">
        <v>0</v>
      </c>
      <c r="X40" s="100" t="n">
        <v>0</v>
      </c>
      <c r="Y40" s="100" t="n">
        <v>0</v>
      </c>
      <c r="Z40" s="100" t="n">
        <v>0</v>
      </c>
      <c r="AA40" s="100" t="n">
        <v>0</v>
      </c>
    </row>
    <row r="42" customFormat="false" ht="12" hidden="false" customHeight="true" outlineLevel="0" collapsed="false">
      <c r="A42" s="97" t="s">
        <v>106</v>
      </c>
    </row>
    <row r="43" customFormat="false" ht="11.25" hidden="false" customHeight="true" outlineLevel="0" collapsed="false">
      <c r="A43" s="98" t="s">
        <v>121</v>
      </c>
      <c r="C43" s="99" t="n">
        <v>0</v>
      </c>
      <c r="D43" s="99" t="n">
        <v>0</v>
      </c>
      <c r="E43" s="99" t="n">
        <v>0</v>
      </c>
      <c r="F43" s="99" t="n">
        <v>0</v>
      </c>
      <c r="G43" s="99" t="n">
        <v>0</v>
      </c>
      <c r="H43" s="99" t="n">
        <v>0</v>
      </c>
      <c r="I43" s="99" t="n">
        <v>0</v>
      </c>
      <c r="J43" s="99" t="n">
        <v>0</v>
      </c>
      <c r="K43" s="99" t="n">
        <v>0</v>
      </c>
      <c r="L43" s="99" t="n">
        <v>0</v>
      </c>
      <c r="M43" s="99" t="n">
        <v>0</v>
      </c>
      <c r="N43" s="99" t="n">
        <v>0</v>
      </c>
      <c r="O43" s="99" t="n">
        <v>0</v>
      </c>
      <c r="P43" s="99" t="n">
        <v>0</v>
      </c>
      <c r="Q43" s="99" t="n">
        <v>0</v>
      </c>
      <c r="R43" s="99" t="n">
        <v>0</v>
      </c>
      <c r="S43" s="99" t="n">
        <v>0</v>
      </c>
      <c r="T43" s="99" t="n">
        <v>0</v>
      </c>
      <c r="U43" s="99" t="n">
        <v>0</v>
      </c>
      <c r="V43" s="99" t="n">
        <v>0</v>
      </c>
      <c r="W43" s="99" t="n">
        <v>0</v>
      </c>
      <c r="X43" s="99" t="n">
        <v>0</v>
      </c>
      <c r="Y43" s="99" t="n">
        <v>0</v>
      </c>
      <c r="Z43" s="99" t="n">
        <v>0</v>
      </c>
      <c r="AA43" s="99" t="n">
        <v>0</v>
      </c>
    </row>
    <row r="44" customFormat="false" ht="11.25" hidden="false" customHeight="true" outlineLevel="0" collapsed="false">
      <c r="A44" s="98" t="s">
        <v>122</v>
      </c>
      <c r="C44" s="99" t="n">
        <v>0</v>
      </c>
      <c r="D44" s="99" t="n">
        <v>0</v>
      </c>
      <c r="E44" s="99" t="n">
        <v>0</v>
      </c>
      <c r="F44" s="99" t="n">
        <v>0</v>
      </c>
      <c r="G44" s="99" t="n">
        <v>0</v>
      </c>
      <c r="H44" s="99" t="n">
        <v>0</v>
      </c>
      <c r="I44" s="99" t="n">
        <v>0</v>
      </c>
      <c r="J44" s="99" t="n">
        <v>0</v>
      </c>
      <c r="K44" s="99" t="n">
        <v>0</v>
      </c>
      <c r="L44" s="99" t="n">
        <v>0</v>
      </c>
      <c r="M44" s="99" t="n">
        <v>0</v>
      </c>
      <c r="N44" s="99" t="n">
        <v>0</v>
      </c>
      <c r="O44" s="99" t="n">
        <v>0</v>
      </c>
      <c r="P44" s="99" t="n">
        <v>0</v>
      </c>
      <c r="Q44" s="99" t="n">
        <v>0</v>
      </c>
      <c r="R44" s="99" t="n">
        <v>0</v>
      </c>
      <c r="S44" s="99" t="n">
        <v>0</v>
      </c>
      <c r="T44" s="99" t="n">
        <v>0</v>
      </c>
      <c r="U44" s="99" t="n">
        <v>0</v>
      </c>
      <c r="V44" s="99" t="n">
        <v>0</v>
      </c>
      <c r="W44" s="99" t="n">
        <v>0</v>
      </c>
      <c r="X44" s="99" t="n">
        <v>0</v>
      </c>
      <c r="Y44" s="99" t="n">
        <v>0</v>
      </c>
      <c r="Z44" s="99" t="n">
        <v>0</v>
      </c>
      <c r="AA44" s="99" t="n">
        <v>0</v>
      </c>
    </row>
    <row r="45" customFormat="false" ht="11.25" hidden="false" customHeight="true" outlineLevel="0" collapsed="false">
      <c r="A45" s="98" t="s">
        <v>124</v>
      </c>
      <c r="C45" s="99" t="n">
        <v>0</v>
      </c>
      <c r="D45" s="99" t="n">
        <v>0</v>
      </c>
      <c r="E45" s="99" t="n">
        <v>0</v>
      </c>
      <c r="F45" s="99" t="n">
        <v>0</v>
      </c>
      <c r="G45" s="99" t="n">
        <v>0</v>
      </c>
      <c r="H45" s="99" t="n">
        <v>0</v>
      </c>
      <c r="I45" s="99" t="n">
        <v>0</v>
      </c>
      <c r="J45" s="99" t="n">
        <v>0</v>
      </c>
      <c r="K45" s="99" t="n">
        <v>0</v>
      </c>
      <c r="L45" s="99" t="n">
        <v>0</v>
      </c>
      <c r="M45" s="99" t="n">
        <v>0</v>
      </c>
      <c r="N45" s="99" t="n">
        <v>0</v>
      </c>
      <c r="O45" s="99" t="n">
        <v>0</v>
      </c>
      <c r="P45" s="99" t="n">
        <v>0</v>
      </c>
      <c r="Q45" s="99" t="n">
        <v>0</v>
      </c>
      <c r="R45" s="99" t="n">
        <v>0</v>
      </c>
      <c r="S45" s="99" t="n">
        <v>0</v>
      </c>
      <c r="T45" s="99" t="n">
        <v>0</v>
      </c>
      <c r="U45" s="99" t="n">
        <v>0</v>
      </c>
      <c r="V45" s="99" t="n">
        <v>0</v>
      </c>
      <c r="W45" s="99" t="n">
        <v>0</v>
      </c>
      <c r="X45" s="99" t="n">
        <v>0</v>
      </c>
      <c r="Y45" s="99" t="n">
        <v>0</v>
      </c>
      <c r="Z45" s="99" t="n">
        <v>0</v>
      </c>
      <c r="AA45" s="99" t="n">
        <v>0</v>
      </c>
    </row>
    <row r="46" customFormat="false" ht="11.25" hidden="false" customHeight="true" outlineLevel="0" collapsed="false">
      <c r="A46" s="98" t="s">
        <v>123</v>
      </c>
      <c r="C46" s="100" t="n">
        <v>0</v>
      </c>
      <c r="D46" s="100" t="n">
        <v>0</v>
      </c>
      <c r="E46" s="100" t="n">
        <v>0</v>
      </c>
      <c r="F46" s="100" t="n">
        <v>0</v>
      </c>
      <c r="G46" s="100" t="n">
        <v>0</v>
      </c>
      <c r="H46" s="100" t="n">
        <v>0</v>
      </c>
      <c r="I46" s="100" t="n">
        <v>0</v>
      </c>
      <c r="J46" s="100" t="n">
        <v>0</v>
      </c>
      <c r="K46" s="100" t="n">
        <v>0</v>
      </c>
      <c r="L46" s="100" t="n">
        <v>0</v>
      </c>
      <c r="M46" s="100" t="n">
        <v>0</v>
      </c>
      <c r="N46" s="100" t="n">
        <v>0</v>
      </c>
      <c r="O46" s="100" t="n">
        <v>0</v>
      </c>
      <c r="P46" s="100" t="n">
        <v>0</v>
      </c>
      <c r="Q46" s="100" t="n">
        <v>0</v>
      </c>
      <c r="R46" s="100" t="n">
        <v>0</v>
      </c>
      <c r="S46" s="100" t="n">
        <v>0</v>
      </c>
      <c r="T46" s="100" t="n">
        <v>0</v>
      </c>
      <c r="U46" s="100" t="n">
        <v>0</v>
      </c>
      <c r="V46" s="100" t="n">
        <v>0</v>
      </c>
      <c r="W46" s="100" t="n">
        <v>0</v>
      </c>
      <c r="X46" s="100" t="n">
        <v>0</v>
      </c>
      <c r="Y46" s="100" t="n">
        <v>0</v>
      </c>
      <c r="Z46" s="100" t="n">
        <v>0</v>
      </c>
      <c r="AA46" s="100" t="n">
        <v>0</v>
      </c>
    </row>
    <row r="48" customFormat="false" ht="12" hidden="false" customHeight="true" outlineLevel="0" collapsed="false">
      <c r="A48" s="97" t="s">
        <v>116</v>
      </c>
    </row>
    <row r="49" customFormat="false" ht="11.25" hidden="false" customHeight="true" outlineLevel="0" collapsed="false">
      <c r="A49" s="98" t="s">
        <v>5</v>
      </c>
      <c r="C49" s="101" t="n">
        <v>3.41</v>
      </c>
      <c r="D49" s="101" t="n">
        <v>3.84</v>
      </c>
      <c r="E49" s="101" t="n">
        <v>3.9</v>
      </c>
      <c r="F49" s="101" t="n">
        <v>3.78</v>
      </c>
      <c r="G49" s="101" t="n">
        <v>3.67</v>
      </c>
      <c r="H49" s="101" t="n">
        <v>3.73</v>
      </c>
      <c r="I49" s="101" t="n">
        <v>3.78</v>
      </c>
      <c r="J49" s="101" t="n">
        <v>3.84</v>
      </c>
      <c r="K49" s="101" t="n">
        <v>3.89</v>
      </c>
      <c r="L49" s="101" t="n">
        <v>3.89</v>
      </c>
      <c r="M49" s="101" t="n">
        <v>3.92</v>
      </c>
      <c r="N49" s="101" t="n">
        <v>4.27</v>
      </c>
      <c r="O49" s="101" t="n">
        <v>4.55</v>
      </c>
      <c r="P49" s="101" t="n">
        <v>4.7</v>
      </c>
      <c r="Q49" s="101" t="n">
        <v>4.59</v>
      </c>
      <c r="R49" s="101" t="n">
        <v>4.42</v>
      </c>
      <c r="S49" s="101" t="n">
        <v>4.21</v>
      </c>
      <c r="T49" s="101" t="n">
        <v>4.21</v>
      </c>
      <c r="U49" s="101" t="n">
        <v>4.26</v>
      </c>
      <c r="V49" s="101" t="n">
        <v>4.32</v>
      </c>
      <c r="W49" s="101" t="n">
        <v>4.36</v>
      </c>
      <c r="X49" s="101" t="n">
        <v>4.36</v>
      </c>
      <c r="Y49" s="101" t="n">
        <v>4.42</v>
      </c>
      <c r="Z49" s="101" t="n">
        <v>4.64</v>
      </c>
      <c r="AA49" s="101"/>
    </row>
    <row r="50" customFormat="false" ht="11.25" hidden="false" customHeight="true" outlineLevel="0" collapsed="false">
      <c r="A50" s="98" t="s">
        <v>115</v>
      </c>
      <c r="C50" s="101" t="n">
        <v>3.57</v>
      </c>
      <c r="D50" s="101" t="n">
        <v>3.83</v>
      </c>
      <c r="E50" s="101" t="n">
        <v>3.86</v>
      </c>
      <c r="F50" s="101" t="n">
        <v>3.76</v>
      </c>
      <c r="G50" s="101" t="n">
        <v>3.61</v>
      </c>
      <c r="H50" s="101" t="n">
        <v>3.67</v>
      </c>
      <c r="I50" s="101" t="n">
        <v>3.73</v>
      </c>
      <c r="J50" s="101" t="n">
        <v>3.79</v>
      </c>
      <c r="K50" s="101" t="n">
        <v>3.84</v>
      </c>
      <c r="L50" s="101" t="n">
        <v>3.84</v>
      </c>
      <c r="M50" s="101" t="n">
        <v>3.87</v>
      </c>
      <c r="N50" s="101" t="n">
        <v>4.23</v>
      </c>
      <c r="O50" s="101" t="n">
        <v>4.51</v>
      </c>
      <c r="P50" s="101" t="n">
        <v>4.66</v>
      </c>
      <c r="Q50" s="101" t="n">
        <v>4.55</v>
      </c>
      <c r="R50" s="101" t="n">
        <v>4.37</v>
      </c>
      <c r="S50" s="101" t="n">
        <v>4.17</v>
      </c>
      <c r="T50" s="101" t="n">
        <v>4.17</v>
      </c>
      <c r="U50" s="101" t="n">
        <v>4.21</v>
      </c>
      <c r="V50" s="101" t="n">
        <v>4.26</v>
      </c>
      <c r="W50" s="101" t="n">
        <v>4.3</v>
      </c>
      <c r="X50" s="101" t="n">
        <v>4.3</v>
      </c>
      <c r="Y50" s="101" t="n">
        <v>4.36</v>
      </c>
      <c r="Z50" s="101" t="n">
        <v>4.58</v>
      </c>
      <c r="AA50" s="101"/>
    </row>
    <row r="51" customFormat="false" ht="11.25" hidden="false" customHeight="true" outlineLevel="0" collapsed="false">
      <c r="A51" s="98" t="s">
        <v>106</v>
      </c>
      <c r="C51" s="102" t="n">
        <v>-0.16</v>
      </c>
      <c r="D51" s="102" t="n">
        <v>0.00999999999999979</v>
      </c>
      <c r="E51" s="102" t="n">
        <v>0.04</v>
      </c>
      <c r="F51" s="102" t="n">
        <v>0.02</v>
      </c>
      <c r="G51" s="102" t="n">
        <v>0.0600000000000001</v>
      </c>
      <c r="H51" s="102" t="n">
        <v>0.0600000000000001</v>
      </c>
      <c r="I51" s="102" t="n">
        <v>0.0499999999999998</v>
      </c>
      <c r="J51" s="102" t="n">
        <v>0.0499999999999998</v>
      </c>
      <c r="K51" s="102" t="n">
        <v>0.0500000000000003</v>
      </c>
      <c r="L51" s="102" t="n">
        <v>0.0500000000000003</v>
      </c>
      <c r="M51" s="102" t="n">
        <v>0.0499999999999998</v>
      </c>
      <c r="N51" s="102" t="n">
        <v>0.0399999999999992</v>
      </c>
      <c r="O51" s="102" t="n">
        <v>0.04</v>
      </c>
      <c r="P51" s="102" t="n">
        <v>0.04</v>
      </c>
      <c r="Q51" s="102" t="n">
        <v>0.04</v>
      </c>
      <c r="R51" s="102" t="n">
        <v>0.0499999999999998</v>
      </c>
      <c r="S51" s="102" t="n">
        <v>0.04</v>
      </c>
      <c r="T51" s="102" t="n">
        <v>0.04</v>
      </c>
      <c r="U51" s="102" t="n">
        <v>0.0499999999999998</v>
      </c>
      <c r="V51" s="102" t="n">
        <v>0.0600000000000005</v>
      </c>
      <c r="W51" s="102" t="n">
        <v>0.0600000000000005</v>
      </c>
      <c r="X51" s="102" t="n">
        <v>0.0600000000000005</v>
      </c>
      <c r="Y51" s="102" t="n">
        <v>0.0599999999999996</v>
      </c>
      <c r="Z51" s="102" t="n">
        <v>0.0599999999999996</v>
      </c>
      <c r="AA51" s="101"/>
    </row>
    <row r="53" customFormat="false" ht="12" hidden="false" customHeight="true" outlineLevel="0" collapsed="false">
      <c r="A53" s="97" t="s">
        <v>125</v>
      </c>
    </row>
    <row r="54" customFormat="false" ht="11.25" hidden="false" customHeight="true" outlineLevel="0" collapsed="false">
      <c r="A54" s="98" t="s">
        <v>126</v>
      </c>
      <c r="C54" s="101" t="n">
        <v>5.2062</v>
      </c>
      <c r="D54" s="101" t="n">
        <v>5.2586</v>
      </c>
      <c r="E54" s="101" t="n">
        <v>5.2586</v>
      </c>
      <c r="F54" s="101" t="n">
        <v>5.2586</v>
      </c>
      <c r="G54" s="101" t="n">
        <v>4.4022</v>
      </c>
      <c r="H54" s="101" t="n">
        <v>4.4022</v>
      </c>
      <c r="I54" s="101" t="n">
        <v>4.4022</v>
      </c>
      <c r="J54" s="101" t="n">
        <v>4.4022</v>
      </c>
      <c r="K54" s="101" t="n">
        <v>4.4022</v>
      </c>
      <c r="L54" s="101" t="n">
        <v>4.4022</v>
      </c>
      <c r="M54" s="101" t="n">
        <v>4.4022</v>
      </c>
      <c r="N54" s="101" t="n">
        <v>0</v>
      </c>
      <c r="O54" s="101" t="n">
        <v>0</v>
      </c>
      <c r="P54" s="101" t="n">
        <v>0</v>
      </c>
      <c r="Q54" s="101" t="n">
        <v>0</v>
      </c>
      <c r="R54" s="101" t="n">
        <v>0</v>
      </c>
      <c r="S54" s="101" t="n">
        <v>0</v>
      </c>
      <c r="T54" s="101" t="n">
        <v>0</v>
      </c>
      <c r="U54" s="101" t="n">
        <v>0</v>
      </c>
      <c r="V54" s="101" t="n">
        <v>0</v>
      </c>
      <c r="W54" s="101" t="n">
        <v>0</v>
      </c>
      <c r="X54" s="101" t="n">
        <v>0</v>
      </c>
      <c r="Y54" s="101" t="n">
        <v>0</v>
      </c>
      <c r="Z54" s="101" t="n">
        <v>0</v>
      </c>
      <c r="AA54" s="101"/>
    </row>
    <row r="55" customFormat="false" ht="11.25" hidden="false" customHeight="true" outlineLevel="0" collapsed="false">
      <c r="A55" s="98" t="s">
        <v>127</v>
      </c>
      <c r="C55" s="101" t="n">
        <v>5.2036</v>
      </c>
      <c r="D55" s="101" t="n">
        <v>5.2534</v>
      </c>
      <c r="E55" s="101" t="n">
        <v>5.2534</v>
      </c>
      <c r="F55" s="101" t="n">
        <v>5.2534</v>
      </c>
      <c r="G55" s="101" t="n">
        <v>4.3406</v>
      </c>
      <c r="H55" s="101" t="n">
        <v>4.3406</v>
      </c>
      <c r="I55" s="101" t="n">
        <v>4.3406</v>
      </c>
      <c r="J55" s="101" t="n">
        <v>4.3406</v>
      </c>
      <c r="K55" s="101" t="n">
        <v>4.3406</v>
      </c>
      <c r="L55" s="101" t="n">
        <v>4.3406</v>
      </c>
      <c r="M55" s="101" t="n">
        <v>4.3406</v>
      </c>
      <c r="N55" s="101" t="n">
        <v>0</v>
      </c>
      <c r="O55" s="101" t="n">
        <v>0</v>
      </c>
      <c r="P55" s="101" t="n">
        <v>0</v>
      </c>
      <c r="Q55" s="101" t="n">
        <v>0</v>
      </c>
      <c r="R55" s="101" t="n">
        <v>0</v>
      </c>
      <c r="S55" s="101" t="n">
        <v>0</v>
      </c>
      <c r="T55" s="101" t="n">
        <v>0</v>
      </c>
      <c r="U55" s="101" t="n">
        <v>0</v>
      </c>
      <c r="V55" s="101" t="n">
        <v>0</v>
      </c>
      <c r="W55" s="101" t="n">
        <v>0</v>
      </c>
      <c r="X55" s="101" t="n">
        <v>0</v>
      </c>
      <c r="Y55" s="101" t="n">
        <v>0</v>
      </c>
      <c r="Z55" s="101" t="n">
        <v>0</v>
      </c>
      <c r="AA55" s="101"/>
    </row>
    <row r="57" customFormat="false" ht="12" hidden="false" customHeight="true" outlineLevel="0" collapsed="false">
      <c r="A57" s="97" t="s">
        <v>117</v>
      </c>
    </row>
    <row r="58" customFormat="false" ht="11.25" hidden="false" customHeight="true" outlineLevel="0" collapsed="false">
      <c r="A58" s="98" t="s">
        <v>118</v>
      </c>
      <c r="C58" s="99" t="n">
        <v>-10793</v>
      </c>
      <c r="D58" s="99" t="n">
        <v>-19021</v>
      </c>
      <c r="E58" s="99" t="n">
        <v>-17141</v>
      </c>
      <c r="F58" s="99" t="n">
        <v>-18941</v>
      </c>
      <c r="G58" s="99" t="n">
        <v>-51806</v>
      </c>
      <c r="H58" s="99" t="n">
        <v>-53413</v>
      </c>
      <c r="I58" s="99" t="n">
        <v>-51572</v>
      </c>
      <c r="J58" s="99" t="n">
        <v>-53171</v>
      </c>
      <c r="K58" s="99" t="n">
        <v>-53048</v>
      </c>
      <c r="L58" s="99" t="n">
        <v>-51216</v>
      </c>
      <c r="M58" s="99" t="n">
        <v>-52798</v>
      </c>
      <c r="N58" s="99" t="n">
        <v>0</v>
      </c>
      <c r="O58" s="99" t="n">
        <v>0</v>
      </c>
      <c r="P58" s="99" t="n">
        <v>0</v>
      </c>
      <c r="Q58" s="99" t="n">
        <v>0</v>
      </c>
      <c r="R58" s="99" t="n">
        <v>0</v>
      </c>
      <c r="S58" s="99" t="n">
        <v>0</v>
      </c>
      <c r="T58" s="99" t="n">
        <v>0</v>
      </c>
      <c r="U58" s="99" t="n">
        <v>0</v>
      </c>
      <c r="V58" s="99" t="n">
        <v>0</v>
      </c>
      <c r="W58" s="99" t="n">
        <v>0</v>
      </c>
      <c r="X58" s="99" t="n">
        <v>0</v>
      </c>
      <c r="Y58" s="99" t="n">
        <v>0</v>
      </c>
      <c r="Z58" s="99" t="n">
        <v>0</v>
      </c>
      <c r="AA58" s="99" t="n">
        <v>-432920</v>
      </c>
    </row>
    <row r="59" customFormat="false" ht="11.25" hidden="false" customHeight="true" outlineLevel="0" collapsed="false">
      <c r="A59" s="98" t="s">
        <v>128</v>
      </c>
      <c r="C59" s="99" t="n">
        <v>0</v>
      </c>
      <c r="D59" s="99" t="n">
        <v>0</v>
      </c>
      <c r="E59" s="99" t="n">
        <v>0</v>
      </c>
      <c r="F59" s="99" t="n">
        <v>0</v>
      </c>
      <c r="G59" s="99" t="n">
        <v>0</v>
      </c>
      <c r="H59" s="99" t="n">
        <v>0</v>
      </c>
      <c r="I59" s="99" t="n">
        <v>0</v>
      </c>
      <c r="J59" s="99" t="n">
        <v>0</v>
      </c>
      <c r="K59" s="99" t="n">
        <v>0</v>
      </c>
      <c r="L59" s="99" t="n">
        <v>0</v>
      </c>
      <c r="M59" s="99" t="n">
        <v>0</v>
      </c>
      <c r="N59" s="99" t="n">
        <v>0</v>
      </c>
      <c r="O59" s="99" t="n">
        <v>0</v>
      </c>
      <c r="P59" s="99" t="n">
        <v>0</v>
      </c>
      <c r="Q59" s="99" t="n">
        <v>0</v>
      </c>
      <c r="R59" s="99" t="n">
        <v>0</v>
      </c>
      <c r="S59" s="99" t="n">
        <v>0</v>
      </c>
      <c r="T59" s="99" t="n">
        <v>0</v>
      </c>
      <c r="U59" s="99" t="n">
        <v>0</v>
      </c>
      <c r="V59" s="99" t="n">
        <v>0</v>
      </c>
      <c r="W59" s="99" t="n">
        <v>0</v>
      </c>
      <c r="X59" s="99" t="n">
        <v>0</v>
      </c>
      <c r="Y59" s="99" t="n">
        <v>0</v>
      </c>
      <c r="Z59" s="99" t="n">
        <v>0</v>
      </c>
      <c r="AA59" s="99" t="n">
        <v>0</v>
      </c>
    </row>
    <row r="60" customFormat="false" ht="11.25" hidden="false" customHeight="true" outlineLevel="0" collapsed="false">
      <c r="A60" s="104" t="s">
        <v>110</v>
      </c>
      <c r="B60" s="105"/>
      <c r="C60" s="106" t="n">
        <v>-10793</v>
      </c>
      <c r="D60" s="106" t="n">
        <v>-19021</v>
      </c>
      <c r="E60" s="106" t="n">
        <v>-17141</v>
      </c>
      <c r="F60" s="106" t="n">
        <v>-18941</v>
      </c>
      <c r="G60" s="106" t="n">
        <v>-51806</v>
      </c>
      <c r="H60" s="106" t="n">
        <v>-53413</v>
      </c>
      <c r="I60" s="106" t="n">
        <v>-51572</v>
      </c>
      <c r="J60" s="106" t="n">
        <v>-53171</v>
      </c>
      <c r="K60" s="106" t="n">
        <v>-53048</v>
      </c>
      <c r="L60" s="106" t="n">
        <v>-51216</v>
      </c>
      <c r="M60" s="106" t="n">
        <v>-52798</v>
      </c>
      <c r="N60" s="106" t="n">
        <v>0</v>
      </c>
      <c r="O60" s="106" t="n">
        <v>0</v>
      </c>
      <c r="P60" s="106" t="n">
        <v>0</v>
      </c>
      <c r="Q60" s="106" t="n">
        <v>0</v>
      </c>
      <c r="R60" s="106" t="n">
        <v>0</v>
      </c>
      <c r="S60" s="106" t="n">
        <v>0</v>
      </c>
      <c r="T60" s="106" t="n">
        <v>0</v>
      </c>
      <c r="U60" s="106" t="n">
        <v>0</v>
      </c>
      <c r="V60" s="106" t="n">
        <v>0</v>
      </c>
      <c r="W60" s="106" t="n">
        <v>0</v>
      </c>
      <c r="X60" s="106" t="n">
        <v>0</v>
      </c>
      <c r="Y60" s="106" t="n">
        <v>0</v>
      </c>
      <c r="Z60" s="106" t="n">
        <v>0</v>
      </c>
      <c r="AA60" s="107" t="n">
        <v>-432920</v>
      </c>
    </row>
    <row r="61" customFormat="false" ht="11.25" hidden="false" customHeight="true" outlineLevel="0" collapsed="false">
      <c r="A61" s="98" t="s">
        <v>111</v>
      </c>
      <c r="C61" s="99" t="n">
        <v>-10792</v>
      </c>
      <c r="D61" s="99" t="n">
        <v>-19019</v>
      </c>
      <c r="E61" s="99" t="n">
        <v>-17140</v>
      </c>
      <c r="F61" s="99" t="n">
        <v>-18940</v>
      </c>
      <c r="G61" s="99" t="n">
        <v>-51802</v>
      </c>
      <c r="H61" s="99" t="n">
        <v>-53409</v>
      </c>
      <c r="I61" s="99" t="n">
        <v>-51568</v>
      </c>
      <c r="J61" s="99" t="n">
        <v>-53168</v>
      </c>
      <c r="K61" s="99" t="n">
        <v>-53044</v>
      </c>
      <c r="L61" s="99" t="n">
        <v>-51213</v>
      </c>
      <c r="M61" s="99" t="n">
        <v>-52794</v>
      </c>
      <c r="N61" s="99" t="n">
        <v>0</v>
      </c>
      <c r="O61" s="99" t="n">
        <v>0</v>
      </c>
      <c r="P61" s="99" t="n">
        <v>0</v>
      </c>
      <c r="Q61" s="99" t="n">
        <v>0</v>
      </c>
      <c r="R61" s="99" t="n">
        <v>0</v>
      </c>
      <c r="S61" s="99" t="n">
        <v>0</v>
      </c>
      <c r="T61" s="99" t="n">
        <v>0</v>
      </c>
      <c r="U61" s="99" t="n">
        <v>0</v>
      </c>
      <c r="V61" s="99" t="n">
        <v>0</v>
      </c>
      <c r="W61" s="99" t="n">
        <v>0</v>
      </c>
      <c r="X61" s="99" t="n">
        <v>0</v>
      </c>
      <c r="Y61" s="99" t="n">
        <v>0</v>
      </c>
      <c r="Z61" s="99" t="n">
        <v>0</v>
      </c>
      <c r="AA61" s="99" t="n">
        <v>-432889</v>
      </c>
    </row>
    <row r="62" customFormat="false" ht="11.25" hidden="false" customHeight="true" outlineLevel="0" collapsed="false">
      <c r="A62" s="98" t="s">
        <v>106</v>
      </c>
      <c r="C62" s="100" t="n">
        <v>-1</v>
      </c>
      <c r="D62" s="100" t="n">
        <v>-2</v>
      </c>
      <c r="E62" s="100" t="n">
        <v>-1</v>
      </c>
      <c r="F62" s="100" t="n">
        <v>-1</v>
      </c>
      <c r="G62" s="100" t="n">
        <v>-4</v>
      </c>
      <c r="H62" s="100" t="n">
        <v>-4</v>
      </c>
      <c r="I62" s="100" t="n">
        <v>-4</v>
      </c>
      <c r="J62" s="100" t="n">
        <v>-3</v>
      </c>
      <c r="K62" s="100" t="n">
        <v>-4</v>
      </c>
      <c r="L62" s="100" t="n">
        <v>-3</v>
      </c>
      <c r="M62" s="100" t="n">
        <v>-4</v>
      </c>
      <c r="N62" s="100" t="n">
        <v>0</v>
      </c>
      <c r="O62" s="100" t="n">
        <v>0</v>
      </c>
      <c r="P62" s="100" t="n">
        <v>0</v>
      </c>
      <c r="Q62" s="100" t="n">
        <v>0</v>
      </c>
      <c r="R62" s="100" t="n">
        <v>0</v>
      </c>
      <c r="S62" s="100" t="n">
        <v>0</v>
      </c>
      <c r="T62" s="100" t="n">
        <v>0</v>
      </c>
      <c r="U62" s="100" t="n">
        <v>0</v>
      </c>
      <c r="V62" s="100" t="n">
        <v>0</v>
      </c>
      <c r="W62" s="100" t="n">
        <v>0</v>
      </c>
      <c r="X62" s="100" t="n">
        <v>0</v>
      </c>
      <c r="Y62" s="100" t="n">
        <v>0</v>
      </c>
      <c r="Z62" s="100" t="n">
        <v>0</v>
      </c>
      <c r="AA62" s="100" t="n">
        <v>-31</v>
      </c>
    </row>
    <row r="64" customFormat="false" ht="12" hidden="false" customHeight="true" outlineLevel="0" collapsed="false">
      <c r="A64" s="94" t="s">
        <v>129</v>
      </c>
    </row>
    <row r="66" customFormat="false" ht="12" hidden="false" customHeight="true" outlineLevel="0" collapsed="false">
      <c r="A66" s="95" t="s">
        <v>120</v>
      </c>
      <c r="C66" s="96" t="s">
        <v>35</v>
      </c>
      <c r="D66" s="96" t="s">
        <v>36</v>
      </c>
      <c r="E66" s="96" t="s">
        <v>37</v>
      </c>
      <c r="F66" s="96" t="s">
        <v>38</v>
      </c>
      <c r="G66" s="96" t="s">
        <v>39</v>
      </c>
      <c r="H66" s="96" t="s">
        <v>40</v>
      </c>
      <c r="I66" s="96" t="s">
        <v>41</v>
      </c>
      <c r="J66" s="96" t="s">
        <v>42</v>
      </c>
      <c r="K66" s="96" t="s">
        <v>43</v>
      </c>
      <c r="L66" s="96" t="s">
        <v>44</v>
      </c>
      <c r="M66" s="96" t="s">
        <v>45</v>
      </c>
      <c r="N66" s="96" t="s">
        <v>46</v>
      </c>
      <c r="O66" s="96" t="s">
        <v>47</v>
      </c>
      <c r="P66" s="96" t="s">
        <v>48</v>
      </c>
      <c r="Q66" s="96" t="s">
        <v>49</v>
      </c>
      <c r="R66" s="96" t="s">
        <v>50</v>
      </c>
      <c r="S66" s="96" t="s">
        <v>51</v>
      </c>
      <c r="T66" s="96" t="s">
        <v>52</v>
      </c>
      <c r="U66" s="96" t="s">
        <v>53</v>
      </c>
      <c r="V66" s="96" t="s">
        <v>54</v>
      </c>
      <c r="W66" s="96" t="s">
        <v>55</v>
      </c>
      <c r="X66" s="96" t="s">
        <v>56</v>
      </c>
      <c r="Y66" s="96" t="s">
        <v>57</v>
      </c>
      <c r="Z66" s="96" t="s">
        <v>58</v>
      </c>
      <c r="AA66" s="96" t="s">
        <v>34</v>
      </c>
    </row>
    <row r="67" customFormat="false" ht="11.25" hidden="false" customHeight="true" outlineLevel="0" collapsed="false">
      <c r="A67" s="98" t="s">
        <v>121</v>
      </c>
      <c r="C67" s="99" t="n">
        <v>0</v>
      </c>
      <c r="D67" s="99" t="n">
        <v>0</v>
      </c>
      <c r="E67" s="99" t="n">
        <v>0</v>
      </c>
      <c r="F67" s="99" t="n">
        <v>0</v>
      </c>
      <c r="G67" s="99" t="n">
        <v>0</v>
      </c>
      <c r="H67" s="99" t="n">
        <v>0</v>
      </c>
      <c r="I67" s="99" t="n">
        <v>0</v>
      </c>
      <c r="J67" s="99" t="n">
        <v>0</v>
      </c>
      <c r="K67" s="99" t="n">
        <v>0</v>
      </c>
      <c r="L67" s="99" t="n">
        <v>0</v>
      </c>
      <c r="M67" s="99" t="n">
        <v>0</v>
      </c>
      <c r="N67" s="99" t="n">
        <v>0</v>
      </c>
      <c r="O67" s="99" t="n">
        <v>0</v>
      </c>
      <c r="P67" s="99" t="n">
        <v>0</v>
      </c>
      <c r="Q67" s="99" t="n">
        <v>0</v>
      </c>
      <c r="R67" s="99" t="n">
        <v>0</v>
      </c>
      <c r="S67" s="99" t="n">
        <v>0</v>
      </c>
      <c r="T67" s="99" t="n">
        <v>0</v>
      </c>
      <c r="U67" s="99" t="n">
        <v>0</v>
      </c>
      <c r="V67" s="99" t="n">
        <v>0</v>
      </c>
      <c r="W67" s="99" t="n">
        <v>0</v>
      </c>
      <c r="X67" s="99" t="n">
        <v>0</v>
      </c>
      <c r="Y67" s="99" t="n">
        <v>0</v>
      </c>
      <c r="Z67" s="99" t="n">
        <v>0</v>
      </c>
      <c r="AA67" s="99" t="n">
        <v>0</v>
      </c>
    </row>
    <row r="68" customFormat="false" ht="11.25" hidden="false" customHeight="true" outlineLevel="0" collapsed="false">
      <c r="A68" s="98" t="s">
        <v>122</v>
      </c>
      <c r="C68" s="99" t="n">
        <v>0</v>
      </c>
      <c r="D68" s="99" t="n">
        <v>0</v>
      </c>
      <c r="E68" s="99" t="n">
        <v>0</v>
      </c>
      <c r="F68" s="99" t="n">
        <v>0</v>
      </c>
      <c r="G68" s="99" t="n">
        <v>0</v>
      </c>
      <c r="H68" s="99" t="n">
        <v>0</v>
      </c>
      <c r="I68" s="99" t="n">
        <v>0</v>
      </c>
      <c r="J68" s="99" t="n">
        <v>0</v>
      </c>
      <c r="K68" s="99" t="n">
        <v>0</v>
      </c>
      <c r="L68" s="99" t="n">
        <v>0</v>
      </c>
      <c r="M68" s="99" t="n">
        <v>0</v>
      </c>
      <c r="N68" s="99" t="n">
        <v>0</v>
      </c>
      <c r="O68" s="99" t="n">
        <v>0</v>
      </c>
      <c r="P68" s="99" t="n">
        <v>0</v>
      </c>
      <c r="Q68" s="99" t="n">
        <v>0</v>
      </c>
      <c r="R68" s="99" t="n">
        <v>0</v>
      </c>
      <c r="S68" s="99" t="n">
        <v>0</v>
      </c>
      <c r="T68" s="99" t="n">
        <v>0</v>
      </c>
      <c r="U68" s="99" t="n">
        <v>0</v>
      </c>
      <c r="V68" s="99" t="n">
        <v>0</v>
      </c>
      <c r="W68" s="99" t="n">
        <v>0</v>
      </c>
      <c r="X68" s="99" t="n">
        <v>0</v>
      </c>
      <c r="Y68" s="99" t="n">
        <v>0</v>
      </c>
      <c r="Z68" s="99" t="n">
        <v>0</v>
      </c>
      <c r="AA68" s="99" t="n">
        <v>0</v>
      </c>
    </row>
    <row r="69" customFormat="false" ht="11.25" hidden="false" customHeight="true" outlineLevel="0" collapsed="false">
      <c r="A69" s="98" t="s">
        <v>123</v>
      </c>
      <c r="C69" s="100" t="n">
        <v>0</v>
      </c>
      <c r="D69" s="100" t="n">
        <v>0</v>
      </c>
      <c r="E69" s="100" t="n">
        <v>0</v>
      </c>
      <c r="F69" s="100" t="n">
        <v>0</v>
      </c>
      <c r="G69" s="100" t="n">
        <v>0</v>
      </c>
      <c r="H69" s="100" t="n">
        <v>0</v>
      </c>
      <c r="I69" s="100" t="n">
        <v>0</v>
      </c>
      <c r="J69" s="100" t="n">
        <v>0</v>
      </c>
      <c r="K69" s="100" t="n">
        <v>0</v>
      </c>
      <c r="L69" s="100" t="n">
        <v>0</v>
      </c>
      <c r="M69" s="100" t="n">
        <v>0</v>
      </c>
      <c r="N69" s="100" t="n">
        <v>0</v>
      </c>
      <c r="O69" s="100" t="n">
        <v>0</v>
      </c>
      <c r="P69" s="100" t="n">
        <v>0</v>
      </c>
      <c r="Q69" s="100" t="n">
        <v>0</v>
      </c>
      <c r="R69" s="100" t="n">
        <v>0</v>
      </c>
      <c r="S69" s="100" t="n">
        <v>0</v>
      </c>
      <c r="T69" s="100" t="n">
        <v>0</v>
      </c>
      <c r="U69" s="100" t="n">
        <v>0</v>
      </c>
      <c r="V69" s="100" t="n">
        <v>0</v>
      </c>
      <c r="W69" s="100" t="n">
        <v>0</v>
      </c>
      <c r="X69" s="100" t="n">
        <v>0</v>
      </c>
      <c r="Y69" s="100" t="n">
        <v>0</v>
      </c>
      <c r="Z69" s="100" t="n">
        <v>0</v>
      </c>
      <c r="AA69" s="100" t="n">
        <v>0</v>
      </c>
    </row>
    <row r="71" customFormat="false" ht="12" hidden="false" customHeight="true" outlineLevel="0" collapsed="false">
      <c r="A71" s="95" t="s">
        <v>124</v>
      </c>
      <c r="C71" s="96" t="s">
        <v>35</v>
      </c>
      <c r="D71" s="96" t="s">
        <v>36</v>
      </c>
      <c r="E71" s="96" t="s">
        <v>37</v>
      </c>
      <c r="F71" s="96" t="s">
        <v>38</v>
      </c>
      <c r="G71" s="96" t="s">
        <v>39</v>
      </c>
      <c r="H71" s="96" t="s">
        <v>40</v>
      </c>
      <c r="I71" s="96" t="s">
        <v>41</v>
      </c>
      <c r="J71" s="96" t="s">
        <v>42</v>
      </c>
      <c r="K71" s="96" t="s">
        <v>43</v>
      </c>
      <c r="L71" s="96" t="s">
        <v>44</v>
      </c>
      <c r="M71" s="96" t="s">
        <v>45</v>
      </c>
      <c r="N71" s="96" t="s">
        <v>46</v>
      </c>
      <c r="O71" s="96" t="s">
        <v>47</v>
      </c>
      <c r="P71" s="96" t="s">
        <v>48</v>
      </c>
      <c r="Q71" s="96" t="s">
        <v>49</v>
      </c>
      <c r="R71" s="96" t="s">
        <v>50</v>
      </c>
      <c r="S71" s="96" t="s">
        <v>51</v>
      </c>
      <c r="T71" s="96" t="s">
        <v>52</v>
      </c>
      <c r="U71" s="96" t="s">
        <v>53</v>
      </c>
      <c r="V71" s="96" t="s">
        <v>54</v>
      </c>
      <c r="W71" s="96" t="s">
        <v>55</v>
      </c>
      <c r="X71" s="96" t="s">
        <v>56</v>
      </c>
      <c r="Y71" s="96" t="s">
        <v>57</v>
      </c>
      <c r="Z71" s="96" t="s">
        <v>58</v>
      </c>
      <c r="AA71" s="96" t="s">
        <v>34</v>
      </c>
    </row>
    <row r="72" customFormat="false" ht="11.25" hidden="false" customHeight="true" outlineLevel="0" collapsed="false">
      <c r="A72" s="98" t="s">
        <v>124</v>
      </c>
      <c r="C72" s="99" t="n">
        <v>0</v>
      </c>
      <c r="D72" s="99" t="n">
        <v>0</v>
      </c>
      <c r="E72" s="99" t="n">
        <v>0</v>
      </c>
      <c r="F72" s="99" t="n">
        <v>0</v>
      </c>
      <c r="G72" s="99" t="n">
        <v>0</v>
      </c>
      <c r="H72" s="99" t="n">
        <v>0</v>
      </c>
      <c r="I72" s="99" t="n">
        <v>0</v>
      </c>
      <c r="J72" s="99" t="n">
        <v>0</v>
      </c>
      <c r="K72" s="99" t="n">
        <v>0</v>
      </c>
      <c r="L72" s="99" t="n">
        <v>0</v>
      </c>
      <c r="M72" s="99" t="n">
        <v>0</v>
      </c>
      <c r="N72" s="99" t="n">
        <v>0</v>
      </c>
      <c r="O72" s="99" t="n">
        <v>0</v>
      </c>
      <c r="P72" s="99" t="n">
        <v>0</v>
      </c>
      <c r="Q72" s="99" t="n">
        <v>0</v>
      </c>
      <c r="R72" s="99" t="n">
        <v>0</v>
      </c>
      <c r="S72" s="99" t="n">
        <v>0</v>
      </c>
      <c r="T72" s="99" t="n">
        <v>0</v>
      </c>
      <c r="U72" s="99" t="n">
        <v>0</v>
      </c>
      <c r="V72" s="99" t="n">
        <v>0</v>
      </c>
      <c r="W72" s="99" t="n">
        <v>0</v>
      </c>
      <c r="X72" s="99" t="n">
        <v>0</v>
      </c>
      <c r="Y72" s="99" t="n">
        <v>0</v>
      </c>
      <c r="Z72" s="99" t="n">
        <v>0</v>
      </c>
      <c r="AA72" s="99" t="n">
        <v>0</v>
      </c>
    </row>
    <row r="74" customFormat="false" ht="11.25" hidden="false" customHeight="true" outlineLevel="0" collapsed="false">
      <c r="A74" s="104" t="s">
        <v>123</v>
      </c>
      <c r="B74" s="105"/>
      <c r="C74" s="106" t="n">
        <v>0</v>
      </c>
      <c r="D74" s="106" t="n">
        <v>0</v>
      </c>
      <c r="E74" s="106" t="n">
        <v>0</v>
      </c>
      <c r="F74" s="106" t="n">
        <v>0</v>
      </c>
      <c r="G74" s="106" t="n">
        <v>0</v>
      </c>
      <c r="H74" s="106" t="n">
        <v>0</v>
      </c>
      <c r="I74" s="106" t="n">
        <v>0</v>
      </c>
      <c r="J74" s="106" t="n">
        <v>0</v>
      </c>
      <c r="K74" s="106" t="n">
        <v>0</v>
      </c>
      <c r="L74" s="106" t="n">
        <v>0</v>
      </c>
      <c r="M74" s="106" t="n">
        <v>0</v>
      </c>
      <c r="N74" s="106" t="n">
        <v>0</v>
      </c>
      <c r="O74" s="106" t="n">
        <v>0</v>
      </c>
      <c r="P74" s="106" t="n">
        <v>0</v>
      </c>
      <c r="Q74" s="106" t="n">
        <v>0</v>
      </c>
      <c r="R74" s="106" t="n">
        <v>0</v>
      </c>
      <c r="S74" s="106" t="n">
        <v>0</v>
      </c>
      <c r="T74" s="106" t="n">
        <v>0</v>
      </c>
      <c r="U74" s="106" t="n">
        <v>0</v>
      </c>
      <c r="V74" s="106" t="n">
        <v>0</v>
      </c>
      <c r="W74" s="106" t="n">
        <v>0</v>
      </c>
      <c r="X74" s="106" t="n">
        <v>0</v>
      </c>
      <c r="Y74" s="106" t="n">
        <v>0</v>
      </c>
      <c r="Z74" s="106" t="n">
        <v>0</v>
      </c>
      <c r="AA74" s="107" t="n">
        <v>0</v>
      </c>
    </row>
    <row r="76" customFormat="false" ht="12" hidden="false" customHeight="true" outlineLevel="0" collapsed="false">
      <c r="A76" s="97" t="s">
        <v>115</v>
      </c>
    </row>
    <row r="77" customFormat="false" ht="11.25" hidden="false" customHeight="true" outlineLevel="0" collapsed="false">
      <c r="A77" s="98" t="s">
        <v>121</v>
      </c>
      <c r="C77" s="99" t="n">
        <v>0</v>
      </c>
      <c r="D77" s="99" t="n">
        <v>0</v>
      </c>
      <c r="E77" s="99" t="n">
        <v>0</v>
      </c>
      <c r="F77" s="99" t="n">
        <v>0</v>
      </c>
      <c r="G77" s="99" t="n">
        <v>0</v>
      </c>
      <c r="H77" s="99" t="n">
        <v>0</v>
      </c>
      <c r="I77" s="99" t="n">
        <v>0</v>
      </c>
      <c r="J77" s="99" t="n">
        <v>0</v>
      </c>
      <c r="K77" s="99" t="n">
        <v>0</v>
      </c>
      <c r="L77" s="99" t="n">
        <v>0</v>
      </c>
      <c r="M77" s="99" t="n">
        <v>0</v>
      </c>
      <c r="N77" s="99" t="n">
        <v>0</v>
      </c>
      <c r="O77" s="99" t="n">
        <v>0</v>
      </c>
      <c r="P77" s="99" t="n">
        <v>0</v>
      </c>
      <c r="Q77" s="99" t="n">
        <v>0</v>
      </c>
      <c r="R77" s="99" t="n">
        <v>0</v>
      </c>
      <c r="S77" s="99" t="n">
        <v>0</v>
      </c>
      <c r="T77" s="99" t="n">
        <v>0</v>
      </c>
      <c r="U77" s="99" t="n">
        <v>0</v>
      </c>
      <c r="V77" s="99" t="n">
        <v>0</v>
      </c>
      <c r="W77" s="99" t="n">
        <v>0</v>
      </c>
      <c r="X77" s="99" t="n">
        <v>0</v>
      </c>
      <c r="Y77" s="99" t="n">
        <v>0</v>
      </c>
      <c r="Z77" s="99" t="n">
        <v>0</v>
      </c>
      <c r="AA77" s="99" t="n">
        <v>0</v>
      </c>
    </row>
    <row r="78" customFormat="false" ht="11.25" hidden="false" customHeight="true" outlineLevel="0" collapsed="false">
      <c r="A78" s="98" t="s">
        <v>122</v>
      </c>
      <c r="C78" s="99" t="n">
        <v>0</v>
      </c>
      <c r="D78" s="99" t="n">
        <v>0</v>
      </c>
      <c r="E78" s="99" t="n">
        <v>0</v>
      </c>
      <c r="F78" s="99" t="n">
        <v>0</v>
      </c>
      <c r="G78" s="99" t="n">
        <v>0</v>
      </c>
      <c r="H78" s="99" t="n">
        <v>0</v>
      </c>
      <c r="I78" s="99" t="n">
        <v>0</v>
      </c>
      <c r="J78" s="99" t="n">
        <v>0</v>
      </c>
      <c r="K78" s="99" t="n">
        <v>0</v>
      </c>
      <c r="L78" s="99" t="n">
        <v>0</v>
      </c>
      <c r="M78" s="99" t="n">
        <v>0</v>
      </c>
      <c r="N78" s="99" t="n">
        <v>0</v>
      </c>
      <c r="O78" s="99" t="n">
        <v>0</v>
      </c>
      <c r="P78" s="99" t="n">
        <v>0</v>
      </c>
      <c r="Q78" s="99" t="n">
        <v>0</v>
      </c>
      <c r="R78" s="99" t="n">
        <v>0</v>
      </c>
      <c r="S78" s="99" t="n">
        <v>0</v>
      </c>
      <c r="T78" s="99" t="n">
        <v>0</v>
      </c>
      <c r="U78" s="99" t="n">
        <v>0</v>
      </c>
      <c r="V78" s="99" t="n">
        <v>0</v>
      </c>
      <c r="W78" s="99" t="n">
        <v>0</v>
      </c>
      <c r="X78" s="99" t="n">
        <v>0</v>
      </c>
      <c r="Y78" s="99" t="n">
        <v>0</v>
      </c>
      <c r="Z78" s="99" t="n">
        <v>0</v>
      </c>
      <c r="AA78" s="99" t="n">
        <v>0</v>
      </c>
    </row>
    <row r="79" customFormat="false" ht="11.25" hidden="false" customHeight="true" outlineLevel="0" collapsed="false">
      <c r="A79" s="98" t="s">
        <v>124</v>
      </c>
      <c r="C79" s="99" t="n">
        <v>0</v>
      </c>
      <c r="D79" s="99" t="n">
        <v>0</v>
      </c>
      <c r="E79" s="99" t="n">
        <v>0</v>
      </c>
      <c r="F79" s="99" t="n">
        <v>0</v>
      </c>
      <c r="G79" s="99" t="n">
        <v>0</v>
      </c>
      <c r="H79" s="99" t="n">
        <v>0</v>
      </c>
      <c r="I79" s="99" t="n">
        <v>0</v>
      </c>
      <c r="J79" s="99" t="n">
        <v>0</v>
      </c>
      <c r="K79" s="99" t="n">
        <v>0</v>
      </c>
      <c r="L79" s="99" t="n">
        <v>0</v>
      </c>
      <c r="M79" s="99" t="n">
        <v>0</v>
      </c>
      <c r="N79" s="99" t="n">
        <v>0</v>
      </c>
      <c r="O79" s="99" t="n">
        <v>0</v>
      </c>
      <c r="P79" s="99" t="n">
        <v>0</v>
      </c>
      <c r="Q79" s="99" t="n">
        <v>0</v>
      </c>
      <c r="R79" s="99" t="n">
        <v>0</v>
      </c>
      <c r="S79" s="99" t="n">
        <v>0</v>
      </c>
      <c r="T79" s="99" t="n">
        <v>0</v>
      </c>
      <c r="U79" s="99" t="n">
        <v>0</v>
      </c>
      <c r="V79" s="99" t="n">
        <v>0</v>
      </c>
      <c r="W79" s="99" t="n">
        <v>0</v>
      </c>
      <c r="X79" s="99" t="n">
        <v>0</v>
      </c>
      <c r="Y79" s="99" t="n">
        <v>0</v>
      </c>
      <c r="Z79" s="99" t="n">
        <v>0</v>
      </c>
      <c r="AA79" s="99" t="n">
        <v>0</v>
      </c>
    </row>
    <row r="80" customFormat="false" ht="11.25" hidden="false" customHeight="true" outlineLevel="0" collapsed="false">
      <c r="A80" s="98" t="s">
        <v>123</v>
      </c>
      <c r="C80" s="100" t="n">
        <v>0</v>
      </c>
      <c r="D80" s="100" t="n">
        <v>0</v>
      </c>
      <c r="E80" s="100" t="n">
        <v>0</v>
      </c>
      <c r="F80" s="100" t="n">
        <v>0</v>
      </c>
      <c r="G80" s="100" t="n">
        <v>0</v>
      </c>
      <c r="H80" s="100" t="n">
        <v>0</v>
      </c>
      <c r="I80" s="100" t="n">
        <v>0</v>
      </c>
      <c r="J80" s="100" t="n">
        <v>0</v>
      </c>
      <c r="K80" s="100" t="n">
        <v>0</v>
      </c>
      <c r="L80" s="100" t="n">
        <v>0</v>
      </c>
      <c r="M80" s="100" t="n">
        <v>0</v>
      </c>
      <c r="N80" s="100" t="n">
        <v>0</v>
      </c>
      <c r="O80" s="100" t="n">
        <v>0</v>
      </c>
      <c r="P80" s="100" t="n">
        <v>0</v>
      </c>
      <c r="Q80" s="100" t="n">
        <v>0</v>
      </c>
      <c r="R80" s="100" t="n">
        <v>0</v>
      </c>
      <c r="S80" s="100" t="n">
        <v>0</v>
      </c>
      <c r="T80" s="100" t="n">
        <v>0</v>
      </c>
      <c r="U80" s="100" t="n">
        <v>0</v>
      </c>
      <c r="V80" s="100" t="n">
        <v>0</v>
      </c>
      <c r="W80" s="100" t="n">
        <v>0</v>
      </c>
      <c r="X80" s="100" t="n">
        <v>0</v>
      </c>
      <c r="Y80" s="100" t="n">
        <v>0</v>
      </c>
      <c r="Z80" s="100" t="n">
        <v>0</v>
      </c>
      <c r="AA80" s="100" t="n">
        <v>0</v>
      </c>
    </row>
    <row r="82" customFormat="false" ht="12" hidden="false" customHeight="true" outlineLevel="0" collapsed="false">
      <c r="A82" s="97" t="s">
        <v>106</v>
      </c>
    </row>
    <row r="83" customFormat="false" ht="11.25" hidden="false" customHeight="true" outlineLevel="0" collapsed="false">
      <c r="A83" s="98" t="s">
        <v>121</v>
      </c>
      <c r="C83" s="99" t="n">
        <v>0</v>
      </c>
      <c r="D83" s="99" t="n">
        <v>0</v>
      </c>
      <c r="E83" s="99" t="n">
        <v>0</v>
      </c>
      <c r="F83" s="99" t="n">
        <v>0</v>
      </c>
      <c r="G83" s="99" t="n">
        <v>0</v>
      </c>
      <c r="H83" s="99" t="n">
        <v>0</v>
      </c>
      <c r="I83" s="99" t="n">
        <v>0</v>
      </c>
      <c r="J83" s="99" t="n">
        <v>0</v>
      </c>
      <c r="K83" s="99" t="n">
        <v>0</v>
      </c>
      <c r="L83" s="99" t="n">
        <v>0</v>
      </c>
      <c r="M83" s="99" t="n">
        <v>0</v>
      </c>
      <c r="N83" s="99" t="n">
        <v>0</v>
      </c>
      <c r="O83" s="99" t="n">
        <v>0</v>
      </c>
      <c r="P83" s="99" t="n">
        <v>0</v>
      </c>
      <c r="Q83" s="99" t="n">
        <v>0</v>
      </c>
      <c r="R83" s="99" t="n">
        <v>0</v>
      </c>
      <c r="S83" s="99" t="n">
        <v>0</v>
      </c>
      <c r="T83" s="99" t="n">
        <v>0</v>
      </c>
      <c r="U83" s="99" t="n">
        <v>0</v>
      </c>
      <c r="V83" s="99" t="n">
        <v>0</v>
      </c>
      <c r="W83" s="99" t="n">
        <v>0</v>
      </c>
      <c r="X83" s="99" t="n">
        <v>0</v>
      </c>
      <c r="Y83" s="99" t="n">
        <v>0</v>
      </c>
      <c r="Z83" s="99" t="n">
        <v>0</v>
      </c>
      <c r="AA83" s="99" t="n">
        <v>0</v>
      </c>
    </row>
    <row r="84" customFormat="false" ht="11.25" hidden="false" customHeight="true" outlineLevel="0" collapsed="false">
      <c r="A84" s="98" t="s">
        <v>122</v>
      </c>
      <c r="C84" s="99" t="n">
        <v>0</v>
      </c>
      <c r="D84" s="99" t="n">
        <v>0</v>
      </c>
      <c r="E84" s="99" t="n">
        <v>0</v>
      </c>
      <c r="F84" s="99" t="n">
        <v>0</v>
      </c>
      <c r="G84" s="99" t="n">
        <v>0</v>
      </c>
      <c r="H84" s="99" t="n">
        <v>0</v>
      </c>
      <c r="I84" s="99" t="n">
        <v>0</v>
      </c>
      <c r="J84" s="99" t="n">
        <v>0</v>
      </c>
      <c r="K84" s="99" t="n">
        <v>0</v>
      </c>
      <c r="L84" s="99" t="n">
        <v>0</v>
      </c>
      <c r="M84" s="99" t="n">
        <v>0</v>
      </c>
      <c r="N84" s="99" t="n">
        <v>0</v>
      </c>
      <c r="O84" s="99" t="n">
        <v>0</v>
      </c>
      <c r="P84" s="99" t="n">
        <v>0</v>
      </c>
      <c r="Q84" s="99" t="n">
        <v>0</v>
      </c>
      <c r="R84" s="99" t="n">
        <v>0</v>
      </c>
      <c r="S84" s="99" t="n">
        <v>0</v>
      </c>
      <c r="T84" s="99" t="n">
        <v>0</v>
      </c>
      <c r="U84" s="99" t="n">
        <v>0</v>
      </c>
      <c r="V84" s="99" t="n">
        <v>0</v>
      </c>
      <c r="W84" s="99" t="n">
        <v>0</v>
      </c>
      <c r="X84" s="99" t="n">
        <v>0</v>
      </c>
      <c r="Y84" s="99" t="n">
        <v>0</v>
      </c>
      <c r="Z84" s="99" t="n">
        <v>0</v>
      </c>
      <c r="AA84" s="99" t="n">
        <v>0</v>
      </c>
    </row>
    <row r="85" customFormat="false" ht="11.25" hidden="false" customHeight="true" outlineLevel="0" collapsed="false">
      <c r="A85" s="98" t="s">
        <v>124</v>
      </c>
      <c r="C85" s="99" t="n">
        <v>0</v>
      </c>
      <c r="D85" s="99" t="n">
        <v>0</v>
      </c>
      <c r="E85" s="99" t="n">
        <v>0</v>
      </c>
      <c r="F85" s="99" t="n">
        <v>0</v>
      </c>
      <c r="G85" s="99" t="n">
        <v>0</v>
      </c>
      <c r="H85" s="99" t="n">
        <v>0</v>
      </c>
      <c r="I85" s="99" t="n">
        <v>0</v>
      </c>
      <c r="J85" s="99" t="n">
        <v>0</v>
      </c>
      <c r="K85" s="99" t="n">
        <v>0</v>
      </c>
      <c r="L85" s="99" t="n">
        <v>0</v>
      </c>
      <c r="M85" s="99" t="n">
        <v>0</v>
      </c>
      <c r="N85" s="99" t="n">
        <v>0</v>
      </c>
      <c r="O85" s="99" t="n">
        <v>0</v>
      </c>
      <c r="P85" s="99" t="n">
        <v>0</v>
      </c>
      <c r="Q85" s="99" t="n">
        <v>0</v>
      </c>
      <c r="R85" s="99" t="n">
        <v>0</v>
      </c>
      <c r="S85" s="99" t="n">
        <v>0</v>
      </c>
      <c r="T85" s="99" t="n">
        <v>0</v>
      </c>
      <c r="U85" s="99" t="n">
        <v>0</v>
      </c>
      <c r="V85" s="99" t="n">
        <v>0</v>
      </c>
      <c r="W85" s="99" t="n">
        <v>0</v>
      </c>
      <c r="X85" s="99" t="n">
        <v>0</v>
      </c>
      <c r="Y85" s="99" t="n">
        <v>0</v>
      </c>
      <c r="Z85" s="99" t="n">
        <v>0</v>
      </c>
      <c r="AA85" s="99" t="n">
        <v>0</v>
      </c>
    </row>
    <row r="86" customFormat="false" ht="11.25" hidden="false" customHeight="true" outlineLevel="0" collapsed="false">
      <c r="A86" s="98" t="s">
        <v>123</v>
      </c>
      <c r="C86" s="100" t="n">
        <v>0</v>
      </c>
      <c r="D86" s="100" t="n">
        <v>0</v>
      </c>
      <c r="E86" s="100" t="n">
        <v>0</v>
      </c>
      <c r="F86" s="100" t="n">
        <v>0</v>
      </c>
      <c r="G86" s="100" t="n">
        <v>0</v>
      </c>
      <c r="H86" s="100" t="n">
        <v>0</v>
      </c>
      <c r="I86" s="100" t="n">
        <v>0</v>
      </c>
      <c r="J86" s="100" t="n">
        <v>0</v>
      </c>
      <c r="K86" s="100" t="n">
        <v>0</v>
      </c>
      <c r="L86" s="100" t="n">
        <v>0</v>
      </c>
      <c r="M86" s="100" t="n">
        <v>0</v>
      </c>
      <c r="N86" s="100" t="n">
        <v>0</v>
      </c>
      <c r="O86" s="100" t="n">
        <v>0</v>
      </c>
      <c r="P86" s="100" t="n">
        <v>0</v>
      </c>
      <c r="Q86" s="100" t="n">
        <v>0</v>
      </c>
      <c r="R86" s="100" t="n">
        <v>0</v>
      </c>
      <c r="S86" s="100" t="n">
        <v>0</v>
      </c>
      <c r="T86" s="100" t="n">
        <v>0</v>
      </c>
      <c r="U86" s="100" t="n">
        <v>0</v>
      </c>
      <c r="V86" s="100" t="n">
        <v>0</v>
      </c>
      <c r="W86" s="100" t="n">
        <v>0</v>
      </c>
      <c r="X86" s="100" t="n">
        <v>0</v>
      </c>
      <c r="Y86" s="100" t="n">
        <v>0</v>
      </c>
      <c r="Z86" s="100" t="n">
        <v>0</v>
      </c>
      <c r="AA86" s="100" t="n">
        <v>0</v>
      </c>
    </row>
    <row r="88" customFormat="false" ht="12" hidden="false" customHeight="true" outlineLevel="0" collapsed="false">
      <c r="A88" s="97" t="s">
        <v>116</v>
      </c>
    </row>
    <row r="89" customFormat="false" ht="11.25" hidden="false" customHeight="true" outlineLevel="0" collapsed="false">
      <c r="A89" s="98" t="s">
        <v>5</v>
      </c>
      <c r="C89" s="101" t="n">
        <v>2.23</v>
      </c>
      <c r="D89" s="101" t="n">
        <v>2.55</v>
      </c>
      <c r="E89" s="101" t="n">
        <v>2.61</v>
      </c>
      <c r="F89" s="101" t="n">
        <v>2.57</v>
      </c>
      <c r="G89" s="101" t="n">
        <v>2.37</v>
      </c>
      <c r="H89" s="101" t="n">
        <v>2.4</v>
      </c>
      <c r="I89" s="101" t="n">
        <v>2.44</v>
      </c>
      <c r="J89" s="101" t="n">
        <v>2.48</v>
      </c>
      <c r="K89" s="101" t="n">
        <v>2.51</v>
      </c>
      <c r="L89" s="101" t="n">
        <v>2.52</v>
      </c>
      <c r="M89" s="101" t="n">
        <v>2.53</v>
      </c>
      <c r="N89" s="101" t="n">
        <v>2.97</v>
      </c>
      <c r="O89" s="101" t="n">
        <v>3.15</v>
      </c>
      <c r="P89" s="101" t="n">
        <v>3.25</v>
      </c>
      <c r="Q89" s="101" t="n">
        <v>3.18</v>
      </c>
      <c r="R89" s="101" t="n">
        <v>3.07</v>
      </c>
      <c r="S89" s="101" t="n">
        <v>2.82</v>
      </c>
      <c r="T89" s="101" t="n">
        <v>2.82</v>
      </c>
      <c r="U89" s="101" t="n">
        <v>2.85</v>
      </c>
      <c r="V89" s="101" t="n">
        <v>2.89</v>
      </c>
      <c r="W89" s="101" t="n">
        <v>2.92</v>
      </c>
      <c r="X89" s="101" t="n">
        <v>2.92</v>
      </c>
      <c r="Y89" s="101" t="n">
        <v>2.96</v>
      </c>
      <c r="Z89" s="101" t="n">
        <v>3.36</v>
      </c>
      <c r="AA89" s="101"/>
    </row>
    <row r="90" customFormat="false" ht="11.25" hidden="false" customHeight="true" outlineLevel="0" collapsed="false">
      <c r="A90" s="98" t="s">
        <v>115</v>
      </c>
      <c r="C90" s="101" t="n">
        <v>2.37</v>
      </c>
      <c r="D90" s="101" t="n">
        <v>2.63</v>
      </c>
      <c r="E90" s="101" t="n">
        <v>2.68</v>
      </c>
      <c r="F90" s="101" t="n">
        <v>2.64</v>
      </c>
      <c r="G90" s="101" t="n">
        <v>2.34</v>
      </c>
      <c r="H90" s="101" t="n">
        <v>2.38</v>
      </c>
      <c r="I90" s="101" t="n">
        <v>2.42</v>
      </c>
      <c r="J90" s="101" t="n">
        <v>2.46</v>
      </c>
      <c r="K90" s="101" t="n">
        <v>2.49</v>
      </c>
      <c r="L90" s="101" t="n">
        <v>2.49</v>
      </c>
      <c r="M90" s="101" t="n">
        <v>2.51</v>
      </c>
      <c r="N90" s="101" t="n">
        <v>2.94</v>
      </c>
      <c r="O90" s="101" t="n">
        <v>3.13</v>
      </c>
      <c r="P90" s="101" t="n">
        <v>3.23</v>
      </c>
      <c r="Q90" s="101" t="n">
        <v>3.15</v>
      </c>
      <c r="R90" s="101" t="n">
        <v>3.04</v>
      </c>
      <c r="S90" s="101" t="n">
        <v>2.81</v>
      </c>
      <c r="T90" s="101" t="n">
        <v>2.8</v>
      </c>
      <c r="U90" s="101" t="n">
        <v>2.83</v>
      </c>
      <c r="V90" s="101" t="n">
        <v>2.86</v>
      </c>
      <c r="W90" s="101" t="n">
        <v>2.89</v>
      </c>
      <c r="X90" s="101" t="n">
        <v>2.89</v>
      </c>
      <c r="Y90" s="101" t="n">
        <v>2.93</v>
      </c>
      <c r="Z90" s="101" t="n">
        <v>3.32</v>
      </c>
      <c r="AA90" s="101"/>
    </row>
    <row r="91" customFormat="false" ht="11.25" hidden="false" customHeight="true" outlineLevel="0" collapsed="false">
      <c r="A91" s="98" t="s">
        <v>106</v>
      </c>
      <c r="C91" s="102" t="n">
        <v>-0.14</v>
      </c>
      <c r="D91" s="102" t="n">
        <v>-0.0800000000000001</v>
      </c>
      <c r="E91" s="102" t="n">
        <v>-0.0700000000000003</v>
      </c>
      <c r="F91" s="102" t="n">
        <v>-0.0700000000000003</v>
      </c>
      <c r="G91" s="102" t="n">
        <v>0.0300000000000003</v>
      </c>
      <c r="H91" s="102" t="n">
        <v>0.02</v>
      </c>
      <c r="I91" s="102" t="n">
        <v>0.02</v>
      </c>
      <c r="J91" s="102" t="n">
        <v>0.02</v>
      </c>
      <c r="K91" s="102" t="n">
        <v>0.0199999999999996</v>
      </c>
      <c r="L91" s="102" t="n">
        <v>0.0299999999999998</v>
      </c>
      <c r="M91" s="102" t="n">
        <v>0.02</v>
      </c>
      <c r="N91" s="102" t="n">
        <v>0.0300000000000003</v>
      </c>
      <c r="O91" s="102" t="n">
        <v>0.02</v>
      </c>
      <c r="P91" s="102" t="n">
        <v>0.02</v>
      </c>
      <c r="Q91" s="102" t="n">
        <v>0.0300000000000003</v>
      </c>
      <c r="R91" s="102" t="n">
        <v>0.0299999999999998</v>
      </c>
      <c r="S91" s="102" t="n">
        <v>0.00999999999999979</v>
      </c>
      <c r="T91" s="102" t="n">
        <v>0.02</v>
      </c>
      <c r="U91" s="102" t="n">
        <v>0.02</v>
      </c>
      <c r="V91" s="102" t="n">
        <v>0.0300000000000003</v>
      </c>
      <c r="W91" s="102" t="n">
        <v>0.0299999999999998</v>
      </c>
      <c r="X91" s="102" t="n">
        <v>0.0299999999999998</v>
      </c>
      <c r="Y91" s="102" t="n">
        <v>0.0299999999999998</v>
      </c>
      <c r="Z91" s="102" t="n">
        <v>0.04</v>
      </c>
      <c r="AA91" s="101"/>
    </row>
    <row r="93" customFormat="false" ht="12" hidden="false" customHeight="true" outlineLevel="0" collapsed="false">
      <c r="A93" s="97" t="s">
        <v>125</v>
      </c>
    </row>
    <row r="94" customFormat="false" ht="11.25" hidden="false" customHeight="true" outlineLevel="0" collapsed="false">
      <c r="A94" s="98" t="s">
        <v>126</v>
      </c>
      <c r="C94" s="101" t="n">
        <v>0</v>
      </c>
      <c r="D94" s="101" t="n">
        <v>0</v>
      </c>
      <c r="E94" s="101" t="n">
        <v>0</v>
      </c>
      <c r="F94" s="101" t="n">
        <v>0</v>
      </c>
      <c r="G94" s="101" t="n">
        <v>2.45</v>
      </c>
      <c r="H94" s="101" t="n">
        <v>2.45</v>
      </c>
      <c r="I94" s="101" t="n">
        <v>2.45</v>
      </c>
      <c r="J94" s="101" t="n">
        <v>2.45</v>
      </c>
      <c r="K94" s="101" t="n">
        <v>2.45</v>
      </c>
      <c r="L94" s="101" t="n">
        <v>2.45</v>
      </c>
      <c r="M94" s="101" t="n">
        <v>2.45</v>
      </c>
      <c r="N94" s="101" t="n">
        <v>0</v>
      </c>
      <c r="O94" s="101" t="n">
        <v>0</v>
      </c>
      <c r="P94" s="101" t="n">
        <v>0</v>
      </c>
      <c r="Q94" s="101" t="n">
        <v>0</v>
      </c>
      <c r="R94" s="101" t="n">
        <v>0</v>
      </c>
      <c r="S94" s="101" t="n">
        <v>0</v>
      </c>
      <c r="T94" s="101" t="n">
        <v>0</v>
      </c>
      <c r="U94" s="101" t="n">
        <v>0</v>
      </c>
      <c r="V94" s="101" t="n">
        <v>0</v>
      </c>
      <c r="W94" s="101" t="n">
        <v>0</v>
      </c>
      <c r="X94" s="101" t="n">
        <v>0</v>
      </c>
      <c r="Y94" s="101" t="n">
        <v>0</v>
      </c>
      <c r="Z94" s="101" t="n">
        <v>0</v>
      </c>
      <c r="AA94" s="101"/>
    </row>
    <row r="95" customFormat="false" ht="11.25" hidden="false" customHeight="true" outlineLevel="0" collapsed="false">
      <c r="A95" s="98" t="s">
        <v>127</v>
      </c>
      <c r="C95" s="101" t="n">
        <v>0</v>
      </c>
      <c r="D95" s="101" t="n">
        <v>0</v>
      </c>
      <c r="E95" s="101" t="n">
        <v>0</v>
      </c>
      <c r="F95" s="101" t="n">
        <v>0</v>
      </c>
      <c r="G95" s="101" t="n">
        <v>2.5</v>
      </c>
      <c r="H95" s="101" t="n">
        <v>2.5</v>
      </c>
      <c r="I95" s="101" t="n">
        <v>2.5</v>
      </c>
      <c r="J95" s="101" t="n">
        <v>2.5</v>
      </c>
      <c r="K95" s="101" t="n">
        <v>2.5</v>
      </c>
      <c r="L95" s="101" t="n">
        <v>2.5</v>
      </c>
      <c r="M95" s="101" t="n">
        <v>2.5</v>
      </c>
      <c r="N95" s="101" t="n">
        <v>0</v>
      </c>
      <c r="O95" s="101" t="n">
        <v>0</v>
      </c>
      <c r="P95" s="101" t="n">
        <v>0</v>
      </c>
      <c r="Q95" s="101" t="n">
        <v>0</v>
      </c>
      <c r="R95" s="101" t="n">
        <v>0</v>
      </c>
      <c r="S95" s="101" t="n">
        <v>0</v>
      </c>
      <c r="T95" s="101" t="n">
        <v>0</v>
      </c>
      <c r="U95" s="101" t="n">
        <v>0</v>
      </c>
      <c r="V95" s="101" t="n">
        <v>0</v>
      </c>
      <c r="W95" s="101" t="n">
        <v>0</v>
      </c>
      <c r="X95" s="101" t="n">
        <v>0</v>
      </c>
      <c r="Y95" s="101" t="n">
        <v>0</v>
      </c>
      <c r="Z95" s="101" t="n">
        <v>0</v>
      </c>
      <c r="AA95" s="101"/>
    </row>
    <row r="97" customFormat="false" ht="12" hidden="false" customHeight="true" outlineLevel="0" collapsed="false">
      <c r="A97" s="97" t="s">
        <v>117</v>
      </c>
    </row>
    <row r="98" customFormat="false" ht="11.25" hidden="false" customHeight="true" outlineLevel="0" collapsed="false">
      <c r="A98" s="98" t="s">
        <v>118</v>
      </c>
      <c r="C98" s="99" t="n">
        <v>0</v>
      </c>
      <c r="D98" s="99" t="n">
        <v>0</v>
      </c>
      <c r="E98" s="99" t="n">
        <v>0</v>
      </c>
      <c r="F98" s="99" t="n">
        <v>0</v>
      </c>
      <c r="G98" s="99" t="n">
        <v>7433</v>
      </c>
      <c r="H98" s="99" t="n">
        <v>7664</v>
      </c>
      <c r="I98" s="99" t="n">
        <v>7399</v>
      </c>
      <c r="J98" s="99" t="n">
        <v>7629</v>
      </c>
      <c r="K98" s="99" t="n">
        <v>7611</v>
      </c>
      <c r="L98" s="99" t="n">
        <v>7348</v>
      </c>
      <c r="M98" s="99" t="n">
        <v>7575</v>
      </c>
      <c r="N98" s="99" t="n">
        <v>0</v>
      </c>
      <c r="O98" s="99" t="n">
        <v>0</v>
      </c>
      <c r="P98" s="99" t="n">
        <v>0</v>
      </c>
      <c r="Q98" s="99" t="n">
        <v>0</v>
      </c>
      <c r="R98" s="99" t="n">
        <v>0</v>
      </c>
      <c r="S98" s="99" t="n">
        <v>0</v>
      </c>
      <c r="T98" s="99" t="n">
        <v>0</v>
      </c>
      <c r="U98" s="99" t="n">
        <v>0</v>
      </c>
      <c r="V98" s="99" t="n">
        <v>0</v>
      </c>
      <c r="W98" s="99" t="n">
        <v>0</v>
      </c>
      <c r="X98" s="99" t="n">
        <v>0</v>
      </c>
      <c r="Y98" s="99" t="n">
        <v>0</v>
      </c>
      <c r="Z98" s="99" t="n">
        <v>0</v>
      </c>
      <c r="AA98" s="99" t="n">
        <v>52659</v>
      </c>
    </row>
    <row r="99" customFormat="false" ht="11.25" hidden="false" customHeight="true" outlineLevel="0" collapsed="false">
      <c r="A99" s="98" t="s">
        <v>128</v>
      </c>
      <c r="C99" s="99" t="n">
        <v>0</v>
      </c>
      <c r="D99" s="99" t="n">
        <v>0</v>
      </c>
      <c r="E99" s="99" t="n">
        <v>0</v>
      </c>
      <c r="F99" s="99" t="n">
        <v>0</v>
      </c>
      <c r="G99" s="99" t="n">
        <v>0</v>
      </c>
      <c r="H99" s="99" t="n">
        <v>0</v>
      </c>
      <c r="I99" s="99" t="n">
        <v>0</v>
      </c>
      <c r="J99" s="99" t="n">
        <v>0</v>
      </c>
      <c r="K99" s="99" t="n">
        <v>0</v>
      </c>
      <c r="L99" s="99" t="n">
        <v>0</v>
      </c>
      <c r="M99" s="99" t="n">
        <v>0</v>
      </c>
      <c r="N99" s="99" t="n">
        <v>0</v>
      </c>
      <c r="O99" s="99" t="n">
        <v>0</v>
      </c>
      <c r="P99" s="99" t="n">
        <v>0</v>
      </c>
      <c r="Q99" s="99" t="n">
        <v>0</v>
      </c>
      <c r="R99" s="99" t="n">
        <v>0</v>
      </c>
      <c r="S99" s="99" t="n">
        <v>0</v>
      </c>
      <c r="T99" s="99" t="n">
        <v>0</v>
      </c>
      <c r="U99" s="99" t="n">
        <v>0</v>
      </c>
      <c r="V99" s="99" t="n">
        <v>0</v>
      </c>
      <c r="W99" s="99" t="n">
        <v>0</v>
      </c>
      <c r="X99" s="99" t="n">
        <v>0</v>
      </c>
      <c r="Y99" s="99" t="n">
        <v>0</v>
      </c>
      <c r="Z99" s="99" t="n">
        <v>0</v>
      </c>
      <c r="AA99" s="99" t="n">
        <v>0</v>
      </c>
    </row>
    <row r="100" customFormat="false" ht="11.25" hidden="false" customHeight="true" outlineLevel="0" collapsed="false">
      <c r="A100" s="104" t="s">
        <v>110</v>
      </c>
      <c r="B100" s="105"/>
      <c r="C100" s="106" t="n">
        <v>0</v>
      </c>
      <c r="D100" s="106" t="n">
        <v>0</v>
      </c>
      <c r="E100" s="106" t="n">
        <v>0</v>
      </c>
      <c r="F100" s="106" t="n">
        <v>0</v>
      </c>
      <c r="G100" s="106" t="n">
        <v>7433</v>
      </c>
      <c r="H100" s="106" t="n">
        <v>7664</v>
      </c>
      <c r="I100" s="106" t="n">
        <v>7399</v>
      </c>
      <c r="J100" s="106" t="n">
        <v>7629</v>
      </c>
      <c r="K100" s="106" t="n">
        <v>7611</v>
      </c>
      <c r="L100" s="106" t="n">
        <v>7348</v>
      </c>
      <c r="M100" s="106" t="n">
        <v>7575</v>
      </c>
      <c r="N100" s="106" t="n">
        <v>0</v>
      </c>
      <c r="O100" s="106" t="n">
        <v>0</v>
      </c>
      <c r="P100" s="106" t="n">
        <v>0</v>
      </c>
      <c r="Q100" s="106" t="n">
        <v>0</v>
      </c>
      <c r="R100" s="106" t="n">
        <v>0</v>
      </c>
      <c r="S100" s="106" t="n">
        <v>0</v>
      </c>
      <c r="T100" s="106" t="n">
        <v>0</v>
      </c>
      <c r="U100" s="106" t="n">
        <v>0</v>
      </c>
      <c r="V100" s="106" t="n">
        <v>0</v>
      </c>
      <c r="W100" s="106" t="n">
        <v>0</v>
      </c>
      <c r="X100" s="106" t="n">
        <v>0</v>
      </c>
      <c r="Y100" s="106" t="n">
        <v>0</v>
      </c>
      <c r="Z100" s="106" t="n">
        <v>0</v>
      </c>
      <c r="AA100" s="107" t="n">
        <v>52659</v>
      </c>
    </row>
    <row r="101" customFormat="false" ht="11.25" hidden="false" customHeight="true" outlineLevel="0" collapsed="false">
      <c r="A101" s="98" t="s">
        <v>111</v>
      </c>
      <c r="C101" s="99" t="n">
        <v>0</v>
      </c>
      <c r="D101" s="99" t="n">
        <v>0</v>
      </c>
      <c r="E101" s="99" t="n">
        <v>0</v>
      </c>
      <c r="F101" s="99" t="n">
        <v>0</v>
      </c>
      <c r="G101" s="99" t="n">
        <v>7432</v>
      </c>
      <c r="H101" s="99" t="n">
        <v>7663</v>
      </c>
      <c r="I101" s="99" t="n">
        <v>7399</v>
      </c>
      <c r="J101" s="99" t="n">
        <v>7628</v>
      </c>
      <c r="K101" s="99" t="n">
        <v>7611</v>
      </c>
      <c r="L101" s="99" t="n">
        <v>7348</v>
      </c>
      <c r="M101" s="99" t="n">
        <v>7575</v>
      </c>
      <c r="N101" s="99" t="n">
        <v>0</v>
      </c>
      <c r="O101" s="99" t="n">
        <v>0</v>
      </c>
      <c r="P101" s="99" t="n">
        <v>0</v>
      </c>
      <c r="Q101" s="99" t="n">
        <v>0</v>
      </c>
      <c r="R101" s="99" t="n">
        <v>0</v>
      </c>
      <c r="S101" s="99" t="n">
        <v>0</v>
      </c>
      <c r="T101" s="99" t="n">
        <v>0</v>
      </c>
      <c r="U101" s="99" t="n">
        <v>0</v>
      </c>
      <c r="V101" s="99" t="n">
        <v>0</v>
      </c>
      <c r="W101" s="99" t="n">
        <v>0</v>
      </c>
      <c r="X101" s="99" t="n">
        <v>0</v>
      </c>
      <c r="Y101" s="99" t="n">
        <v>0</v>
      </c>
      <c r="Z101" s="99" t="n">
        <v>0</v>
      </c>
      <c r="AA101" s="99" t="n">
        <v>52656</v>
      </c>
    </row>
    <row r="102" customFormat="false" ht="11.25" hidden="false" customHeight="true" outlineLevel="0" collapsed="false">
      <c r="A102" s="98" t="s">
        <v>106</v>
      </c>
      <c r="C102" s="100" t="n">
        <v>0</v>
      </c>
      <c r="D102" s="100" t="n">
        <v>0</v>
      </c>
      <c r="E102" s="100" t="n">
        <v>0</v>
      </c>
      <c r="F102" s="100" t="n">
        <v>0</v>
      </c>
      <c r="G102" s="100" t="n">
        <v>1</v>
      </c>
      <c r="H102" s="100" t="n">
        <v>1</v>
      </c>
      <c r="I102" s="100" t="n">
        <v>0</v>
      </c>
      <c r="J102" s="100" t="n">
        <v>1</v>
      </c>
      <c r="K102" s="100" t="n">
        <v>0</v>
      </c>
      <c r="L102" s="100" t="n">
        <v>0</v>
      </c>
      <c r="M102" s="100" t="n">
        <v>0</v>
      </c>
      <c r="N102" s="100" t="n">
        <v>0</v>
      </c>
      <c r="O102" s="100" t="n">
        <v>0</v>
      </c>
      <c r="P102" s="100" t="n">
        <v>0</v>
      </c>
      <c r="Q102" s="100" t="n">
        <v>0</v>
      </c>
      <c r="R102" s="100" t="n">
        <v>0</v>
      </c>
      <c r="S102" s="100" t="n">
        <v>0</v>
      </c>
      <c r="T102" s="100" t="n">
        <v>0</v>
      </c>
      <c r="U102" s="100" t="n">
        <v>0</v>
      </c>
      <c r="V102" s="100" t="n">
        <v>0</v>
      </c>
      <c r="W102" s="100" t="n">
        <v>0</v>
      </c>
      <c r="X102" s="100" t="n">
        <v>0</v>
      </c>
      <c r="Y102" s="100" t="n">
        <v>0</v>
      </c>
      <c r="Z102" s="100" t="n">
        <v>0</v>
      </c>
      <c r="AA102" s="100" t="n">
        <v>3</v>
      </c>
    </row>
    <row r="104" customFormat="false" ht="12" hidden="false" customHeight="true" outlineLevel="0" collapsed="false">
      <c r="A104" s="94" t="s">
        <v>130</v>
      </c>
    </row>
    <row r="106" customFormat="false" ht="12" hidden="false" customHeight="true" outlineLevel="0" collapsed="false">
      <c r="A106" s="95" t="s">
        <v>120</v>
      </c>
      <c r="C106" s="96" t="s">
        <v>35</v>
      </c>
      <c r="D106" s="96" t="s">
        <v>36</v>
      </c>
      <c r="E106" s="96" t="s">
        <v>37</v>
      </c>
      <c r="F106" s="96" t="s">
        <v>38</v>
      </c>
      <c r="G106" s="96" t="s">
        <v>39</v>
      </c>
      <c r="H106" s="96" t="s">
        <v>40</v>
      </c>
      <c r="I106" s="96" t="s">
        <v>41</v>
      </c>
      <c r="J106" s="96" t="s">
        <v>42</v>
      </c>
      <c r="K106" s="96" t="s">
        <v>43</v>
      </c>
      <c r="L106" s="96" t="s">
        <v>44</v>
      </c>
      <c r="M106" s="96" t="s">
        <v>45</v>
      </c>
      <c r="N106" s="96" t="s">
        <v>46</v>
      </c>
      <c r="O106" s="96" t="s">
        <v>47</v>
      </c>
      <c r="P106" s="96" t="s">
        <v>48</v>
      </c>
      <c r="Q106" s="96" t="s">
        <v>49</v>
      </c>
      <c r="R106" s="96" t="s">
        <v>50</v>
      </c>
      <c r="S106" s="96" t="s">
        <v>51</v>
      </c>
      <c r="T106" s="96" t="s">
        <v>52</v>
      </c>
      <c r="U106" s="96" t="s">
        <v>53</v>
      </c>
      <c r="V106" s="96" t="s">
        <v>54</v>
      </c>
      <c r="W106" s="96" t="s">
        <v>55</v>
      </c>
      <c r="X106" s="96" t="s">
        <v>56</v>
      </c>
      <c r="Y106" s="96" t="s">
        <v>57</v>
      </c>
      <c r="Z106" s="96" t="s">
        <v>58</v>
      </c>
      <c r="AA106" s="96" t="s">
        <v>34</v>
      </c>
    </row>
    <row r="107" customFormat="false" ht="11.25" hidden="false" customHeight="true" outlineLevel="0" collapsed="false">
      <c r="A107" s="98" t="s">
        <v>121</v>
      </c>
      <c r="C107" s="99" t="n">
        <v>0</v>
      </c>
      <c r="D107" s="99" t="n">
        <v>0</v>
      </c>
      <c r="E107" s="99" t="n">
        <v>0</v>
      </c>
      <c r="F107" s="99" t="n">
        <v>0</v>
      </c>
      <c r="G107" s="99" t="n">
        <v>0</v>
      </c>
      <c r="H107" s="99" t="n">
        <v>0</v>
      </c>
      <c r="I107" s="99" t="n">
        <v>0</v>
      </c>
      <c r="J107" s="99" t="n">
        <v>0</v>
      </c>
      <c r="K107" s="99" t="n">
        <v>0</v>
      </c>
      <c r="L107" s="99" t="n">
        <v>0</v>
      </c>
      <c r="M107" s="99" t="n">
        <v>0</v>
      </c>
      <c r="N107" s="99" t="n">
        <v>0</v>
      </c>
      <c r="O107" s="99" t="n">
        <v>0</v>
      </c>
      <c r="P107" s="99" t="n">
        <v>0</v>
      </c>
      <c r="Q107" s="99" t="n">
        <v>0</v>
      </c>
      <c r="R107" s="99" t="n">
        <v>0</v>
      </c>
      <c r="S107" s="99" t="n">
        <v>0</v>
      </c>
      <c r="T107" s="99" t="n">
        <v>0</v>
      </c>
      <c r="U107" s="99" t="n">
        <v>0</v>
      </c>
      <c r="V107" s="99" t="n">
        <v>0</v>
      </c>
      <c r="W107" s="99" t="n">
        <v>0</v>
      </c>
      <c r="X107" s="99" t="n">
        <v>0</v>
      </c>
      <c r="Y107" s="99" t="n">
        <v>0</v>
      </c>
      <c r="Z107" s="99" t="n">
        <v>0</v>
      </c>
      <c r="AA107" s="99" t="n">
        <v>0</v>
      </c>
    </row>
    <row r="108" customFormat="false" ht="11.25" hidden="false" customHeight="true" outlineLevel="0" collapsed="false">
      <c r="A108" s="98" t="s">
        <v>122</v>
      </c>
      <c r="C108" s="99" t="n">
        <v>0</v>
      </c>
      <c r="D108" s="99" t="n">
        <v>0</v>
      </c>
      <c r="E108" s="99" t="n">
        <v>0</v>
      </c>
      <c r="F108" s="99" t="n">
        <v>0</v>
      </c>
      <c r="G108" s="99" t="n">
        <v>0</v>
      </c>
      <c r="H108" s="99" t="n">
        <v>0</v>
      </c>
      <c r="I108" s="99" t="n">
        <v>0</v>
      </c>
      <c r="J108" s="99" t="n">
        <v>0</v>
      </c>
      <c r="K108" s="99" t="n">
        <v>0</v>
      </c>
      <c r="L108" s="99" t="n">
        <v>0</v>
      </c>
      <c r="M108" s="99" t="n">
        <v>0</v>
      </c>
      <c r="N108" s="99" t="n">
        <v>0</v>
      </c>
      <c r="O108" s="99" t="n">
        <v>0</v>
      </c>
      <c r="P108" s="99" t="n">
        <v>0</v>
      </c>
      <c r="Q108" s="99" t="n">
        <v>0</v>
      </c>
      <c r="R108" s="99" t="n">
        <v>0</v>
      </c>
      <c r="S108" s="99" t="n">
        <v>0</v>
      </c>
      <c r="T108" s="99" t="n">
        <v>0</v>
      </c>
      <c r="U108" s="99" t="n">
        <v>0</v>
      </c>
      <c r="V108" s="99" t="n">
        <v>0</v>
      </c>
      <c r="W108" s="99" t="n">
        <v>0</v>
      </c>
      <c r="X108" s="99" t="n">
        <v>0</v>
      </c>
      <c r="Y108" s="99" t="n">
        <v>0</v>
      </c>
      <c r="Z108" s="99" t="n">
        <v>0</v>
      </c>
      <c r="AA108" s="99" t="n">
        <v>0</v>
      </c>
    </row>
    <row r="109" customFormat="false" ht="11.25" hidden="false" customHeight="true" outlineLevel="0" collapsed="false">
      <c r="A109" s="98" t="s">
        <v>123</v>
      </c>
      <c r="C109" s="100" t="n">
        <v>0</v>
      </c>
      <c r="D109" s="100" t="n">
        <v>0</v>
      </c>
      <c r="E109" s="100" t="n">
        <v>0</v>
      </c>
      <c r="F109" s="100" t="n">
        <v>0</v>
      </c>
      <c r="G109" s="100" t="n">
        <v>0</v>
      </c>
      <c r="H109" s="100" t="n">
        <v>0</v>
      </c>
      <c r="I109" s="100" t="n">
        <v>0</v>
      </c>
      <c r="J109" s="100" t="n">
        <v>0</v>
      </c>
      <c r="K109" s="100" t="n">
        <v>0</v>
      </c>
      <c r="L109" s="100" t="n">
        <v>0</v>
      </c>
      <c r="M109" s="100" t="n">
        <v>0</v>
      </c>
      <c r="N109" s="100" t="n">
        <v>0</v>
      </c>
      <c r="O109" s="100" t="n">
        <v>0</v>
      </c>
      <c r="P109" s="100" t="n">
        <v>0</v>
      </c>
      <c r="Q109" s="100" t="n">
        <v>0</v>
      </c>
      <c r="R109" s="100" t="n">
        <v>0</v>
      </c>
      <c r="S109" s="100" t="n">
        <v>0</v>
      </c>
      <c r="T109" s="100" t="n">
        <v>0</v>
      </c>
      <c r="U109" s="100" t="n">
        <v>0</v>
      </c>
      <c r="V109" s="100" t="n">
        <v>0</v>
      </c>
      <c r="W109" s="100" t="n">
        <v>0</v>
      </c>
      <c r="X109" s="100" t="n">
        <v>0</v>
      </c>
      <c r="Y109" s="100" t="n">
        <v>0</v>
      </c>
      <c r="Z109" s="100" t="n">
        <v>0</v>
      </c>
      <c r="AA109" s="100" t="n">
        <v>0</v>
      </c>
    </row>
    <row r="111" customFormat="false" ht="12" hidden="false" customHeight="true" outlineLevel="0" collapsed="false">
      <c r="A111" s="95" t="s">
        <v>124</v>
      </c>
      <c r="C111" s="96" t="s">
        <v>35</v>
      </c>
      <c r="D111" s="96" t="s">
        <v>36</v>
      </c>
      <c r="E111" s="96" t="s">
        <v>37</v>
      </c>
      <c r="F111" s="96" t="s">
        <v>38</v>
      </c>
      <c r="G111" s="96" t="s">
        <v>39</v>
      </c>
      <c r="H111" s="96" t="s">
        <v>40</v>
      </c>
      <c r="I111" s="96" t="s">
        <v>41</v>
      </c>
      <c r="J111" s="96" t="s">
        <v>42</v>
      </c>
      <c r="K111" s="96" t="s">
        <v>43</v>
      </c>
      <c r="L111" s="96" t="s">
        <v>44</v>
      </c>
      <c r="M111" s="96" t="s">
        <v>45</v>
      </c>
      <c r="N111" s="96" t="s">
        <v>46</v>
      </c>
      <c r="O111" s="96" t="s">
        <v>47</v>
      </c>
      <c r="P111" s="96" t="s">
        <v>48</v>
      </c>
      <c r="Q111" s="96" t="s">
        <v>49</v>
      </c>
      <c r="R111" s="96" t="s">
        <v>50</v>
      </c>
      <c r="S111" s="96" t="s">
        <v>51</v>
      </c>
      <c r="T111" s="96" t="s">
        <v>52</v>
      </c>
      <c r="U111" s="96" t="s">
        <v>53</v>
      </c>
      <c r="V111" s="96" t="s">
        <v>54</v>
      </c>
      <c r="W111" s="96" t="s">
        <v>55</v>
      </c>
      <c r="X111" s="96" t="s">
        <v>56</v>
      </c>
      <c r="Y111" s="96" t="s">
        <v>57</v>
      </c>
      <c r="Z111" s="96" t="s">
        <v>58</v>
      </c>
      <c r="AA111" s="96" t="s">
        <v>34</v>
      </c>
    </row>
    <row r="112" customFormat="false" ht="11.25" hidden="false" customHeight="true" outlineLevel="0" collapsed="false">
      <c r="A112" s="98" t="s">
        <v>124</v>
      </c>
      <c r="C112" s="99" t="n">
        <v>0</v>
      </c>
      <c r="D112" s="99" t="n">
        <v>0</v>
      </c>
      <c r="E112" s="99" t="n">
        <v>0</v>
      </c>
      <c r="F112" s="99" t="n">
        <v>0</v>
      </c>
      <c r="G112" s="99" t="n">
        <v>0</v>
      </c>
      <c r="H112" s="99" t="n">
        <v>0</v>
      </c>
      <c r="I112" s="99" t="n">
        <v>0</v>
      </c>
      <c r="J112" s="99" t="n">
        <v>0</v>
      </c>
      <c r="K112" s="99" t="n">
        <v>0</v>
      </c>
      <c r="L112" s="99" t="n">
        <v>0</v>
      </c>
      <c r="M112" s="99" t="n">
        <v>0</v>
      </c>
      <c r="N112" s="99" t="n">
        <v>0</v>
      </c>
      <c r="O112" s="99" t="n">
        <v>0</v>
      </c>
      <c r="P112" s="99" t="n">
        <v>0</v>
      </c>
      <c r="Q112" s="99" t="n">
        <v>0</v>
      </c>
      <c r="R112" s="99" t="n">
        <v>0</v>
      </c>
      <c r="S112" s="99" t="n">
        <v>0</v>
      </c>
      <c r="T112" s="99" t="n">
        <v>0</v>
      </c>
      <c r="U112" s="99" t="n">
        <v>0</v>
      </c>
      <c r="V112" s="99" t="n">
        <v>0</v>
      </c>
      <c r="W112" s="99" t="n">
        <v>0</v>
      </c>
      <c r="X112" s="99" t="n">
        <v>0</v>
      </c>
      <c r="Y112" s="99" t="n">
        <v>0</v>
      </c>
      <c r="Z112" s="99" t="n">
        <v>0</v>
      </c>
      <c r="AA112" s="99" t="n">
        <v>0</v>
      </c>
    </row>
    <row r="114" customFormat="false" ht="11.25" hidden="false" customHeight="true" outlineLevel="0" collapsed="false">
      <c r="A114" s="104" t="s">
        <v>123</v>
      </c>
      <c r="B114" s="105"/>
      <c r="C114" s="106" t="n">
        <v>0</v>
      </c>
      <c r="D114" s="106" t="n">
        <v>0</v>
      </c>
      <c r="E114" s="106" t="n">
        <v>0</v>
      </c>
      <c r="F114" s="106" t="n">
        <v>0</v>
      </c>
      <c r="G114" s="106" t="n">
        <v>0</v>
      </c>
      <c r="H114" s="106" t="n">
        <v>0</v>
      </c>
      <c r="I114" s="106" t="n">
        <v>0</v>
      </c>
      <c r="J114" s="106" t="n">
        <v>0</v>
      </c>
      <c r="K114" s="106" t="n">
        <v>0</v>
      </c>
      <c r="L114" s="106" t="n">
        <v>0</v>
      </c>
      <c r="M114" s="106" t="n">
        <v>0</v>
      </c>
      <c r="N114" s="106" t="n">
        <v>0</v>
      </c>
      <c r="O114" s="106" t="n">
        <v>0</v>
      </c>
      <c r="P114" s="106" t="n">
        <v>0</v>
      </c>
      <c r="Q114" s="106" t="n">
        <v>0</v>
      </c>
      <c r="R114" s="106" t="n">
        <v>0</v>
      </c>
      <c r="S114" s="106" t="n">
        <v>0</v>
      </c>
      <c r="T114" s="106" t="n">
        <v>0</v>
      </c>
      <c r="U114" s="106" t="n">
        <v>0</v>
      </c>
      <c r="V114" s="106" t="n">
        <v>0</v>
      </c>
      <c r="W114" s="106" t="n">
        <v>0</v>
      </c>
      <c r="X114" s="106" t="n">
        <v>0</v>
      </c>
      <c r="Y114" s="106" t="n">
        <v>0</v>
      </c>
      <c r="Z114" s="106" t="n">
        <v>0</v>
      </c>
      <c r="AA114" s="107" t="n">
        <v>0</v>
      </c>
    </row>
    <row r="116" customFormat="false" ht="12" hidden="false" customHeight="true" outlineLevel="0" collapsed="false">
      <c r="A116" s="97" t="s">
        <v>115</v>
      </c>
    </row>
    <row r="117" customFormat="false" ht="11.25" hidden="false" customHeight="true" outlineLevel="0" collapsed="false">
      <c r="A117" s="98" t="s">
        <v>121</v>
      </c>
      <c r="C117" s="99" t="n">
        <v>0</v>
      </c>
      <c r="D117" s="99" t="n">
        <v>0</v>
      </c>
      <c r="E117" s="99" t="n">
        <v>0</v>
      </c>
      <c r="F117" s="99" t="n">
        <v>0</v>
      </c>
      <c r="G117" s="99" t="n">
        <v>0</v>
      </c>
      <c r="H117" s="99" t="n">
        <v>0</v>
      </c>
      <c r="I117" s="99" t="n">
        <v>0</v>
      </c>
      <c r="J117" s="99" t="n">
        <v>0</v>
      </c>
      <c r="K117" s="99" t="n">
        <v>0</v>
      </c>
      <c r="L117" s="99" t="n">
        <v>0</v>
      </c>
      <c r="M117" s="99" t="n">
        <v>0</v>
      </c>
      <c r="N117" s="99" t="n">
        <v>0</v>
      </c>
      <c r="O117" s="99" t="n">
        <v>0</v>
      </c>
      <c r="P117" s="99" t="n">
        <v>0</v>
      </c>
      <c r="Q117" s="99" t="n">
        <v>0</v>
      </c>
      <c r="R117" s="99" t="n">
        <v>0</v>
      </c>
      <c r="S117" s="99" t="n">
        <v>0</v>
      </c>
      <c r="T117" s="99" t="n">
        <v>0</v>
      </c>
      <c r="U117" s="99" t="n">
        <v>0</v>
      </c>
      <c r="V117" s="99" t="n">
        <v>0</v>
      </c>
      <c r="W117" s="99" t="n">
        <v>0</v>
      </c>
      <c r="X117" s="99" t="n">
        <v>0</v>
      </c>
      <c r="Y117" s="99" t="n">
        <v>0</v>
      </c>
      <c r="Z117" s="99" t="n">
        <v>0</v>
      </c>
      <c r="AA117" s="99" t="n">
        <v>0</v>
      </c>
    </row>
    <row r="118" customFormat="false" ht="11.25" hidden="false" customHeight="true" outlineLevel="0" collapsed="false">
      <c r="A118" s="98" t="s">
        <v>122</v>
      </c>
      <c r="C118" s="99" t="n">
        <v>0</v>
      </c>
      <c r="D118" s="99" t="n">
        <v>0</v>
      </c>
      <c r="E118" s="99" t="n">
        <v>0</v>
      </c>
      <c r="F118" s="99" t="n">
        <v>0</v>
      </c>
      <c r="G118" s="99" t="n">
        <v>0</v>
      </c>
      <c r="H118" s="99" t="n">
        <v>0</v>
      </c>
      <c r="I118" s="99" t="n">
        <v>0</v>
      </c>
      <c r="J118" s="99" t="n">
        <v>0</v>
      </c>
      <c r="K118" s="99" t="n">
        <v>0</v>
      </c>
      <c r="L118" s="99" t="n">
        <v>0</v>
      </c>
      <c r="M118" s="99" t="n">
        <v>0</v>
      </c>
      <c r="N118" s="99" t="n">
        <v>0</v>
      </c>
      <c r="O118" s="99" t="n">
        <v>0</v>
      </c>
      <c r="P118" s="99" t="n">
        <v>0</v>
      </c>
      <c r="Q118" s="99" t="n">
        <v>0</v>
      </c>
      <c r="R118" s="99" t="n">
        <v>0</v>
      </c>
      <c r="S118" s="99" t="n">
        <v>0</v>
      </c>
      <c r="T118" s="99" t="n">
        <v>0</v>
      </c>
      <c r="U118" s="99" t="n">
        <v>0</v>
      </c>
      <c r="V118" s="99" t="n">
        <v>0</v>
      </c>
      <c r="W118" s="99" t="n">
        <v>0</v>
      </c>
      <c r="X118" s="99" t="n">
        <v>0</v>
      </c>
      <c r="Y118" s="99" t="n">
        <v>0</v>
      </c>
      <c r="Z118" s="99" t="n">
        <v>0</v>
      </c>
      <c r="AA118" s="99" t="n">
        <v>0</v>
      </c>
    </row>
    <row r="119" customFormat="false" ht="11.25" hidden="false" customHeight="true" outlineLevel="0" collapsed="false">
      <c r="A119" s="98" t="s">
        <v>124</v>
      </c>
      <c r="C119" s="99" t="n">
        <v>0</v>
      </c>
      <c r="D119" s="99" t="n">
        <v>0</v>
      </c>
      <c r="E119" s="99" t="n">
        <v>0</v>
      </c>
      <c r="F119" s="99" t="n">
        <v>0</v>
      </c>
      <c r="G119" s="99" t="n">
        <v>0</v>
      </c>
      <c r="H119" s="99" t="n">
        <v>0</v>
      </c>
      <c r="I119" s="99" t="n">
        <v>0</v>
      </c>
      <c r="J119" s="99" t="n">
        <v>0</v>
      </c>
      <c r="K119" s="99" t="n">
        <v>0</v>
      </c>
      <c r="L119" s="99" t="n">
        <v>0</v>
      </c>
      <c r="M119" s="99" t="n">
        <v>0</v>
      </c>
      <c r="N119" s="99" t="n">
        <v>0</v>
      </c>
      <c r="O119" s="99" t="n">
        <v>0</v>
      </c>
      <c r="P119" s="99" t="n">
        <v>0</v>
      </c>
      <c r="Q119" s="99" t="n">
        <v>0</v>
      </c>
      <c r="R119" s="99" t="n">
        <v>0</v>
      </c>
      <c r="S119" s="99" t="n">
        <v>0</v>
      </c>
      <c r="T119" s="99" t="n">
        <v>0</v>
      </c>
      <c r="U119" s="99" t="n">
        <v>0</v>
      </c>
      <c r="V119" s="99" t="n">
        <v>0</v>
      </c>
      <c r="W119" s="99" t="n">
        <v>0</v>
      </c>
      <c r="X119" s="99" t="n">
        <v>0</v>
      </c>
      <c r="Y119" s="99" t="n">
        <v>0</v>
      </c>
      <c r="Z119" s="99" t="n">
        <v>0</v>
      </c>
      <c r="AA119" s="99" t="n">
        <v>0</v>
      </c>
    </row>
    <row r="120" customFormat="false" ht="11.25" hidden="false" customHeight="true" outlineLevel="0" collapsed="false">
      <c r="A120" s="98" t="s">
        <v>123</v>
      </c>
      <c r="C120" s="100" t="n">
        <v>0</v>
      </c>
      <c r="D120" s="100" t="n">
        <v>0</v>
      </c>
      <c r="E120" s="100" t="n">
        <v>0</v>
      </c>
      <c r="F120" s="100" t="n">
        <v>0</v>
      </c>
      <c r="G120" s="100" t="n">
        <v>0</v>
      </c>
      <c r="H120" s="100" t="n">
        <v>0</v>
      </c>
      <c r="I120" s="100" t="n">
        <v>0</v>
      </c>
      <c r="J120" s="100" t="n">
        <v>0</v>
      </c>
      <c r="K120" s="100" t="n">
        <v>0</v>
      </c>
      <c r="L120" s="100" t="n">
        <v>0</v>
      </c>
      <c r="M120" s="100" t="n">
        <v>0</v>
      </c>
      <c r="N120" s="100" t="n">
        <v>0</v>
      </c>
      <c r="O120" s="100" t="n">
        <v>0</v>
      </c>
      <c r="P120" s="100" t="n">
        <v>0</v>
      </c>
      <c r="Q120" s="100" t="n">
        <v>0</v>
      </c>
      <c r="R120" s="100" t="n">
        <v>0</v>
      </c>
      <c r="S120" s="100" t="n">
        <v>0</v>
      </c>
      <c r="T120" s="100" t="n">
        <v>0</v>
      </c>
      <c r="U120" s="100" t="n">
        <v>0</v>
      </c>
      <c r="V120" s="100" t="n">
        <v>0</v>
      </c>
      <c r="W120" s="100" t="n">
        <v>0</v>
      </c>
      <c r="X120" s="100" t="n">
        <v>0</v>
      </c>
      <c r="Y120" s="100" t="n">
        <v>0</v>
      </c>
      <c r="Z120" s="100" t="n">
        <v>0</v>
      </c>
      <c r="AA120" s="100" t="n">
        <v>0</v>
      </c>
    </row>
    <row r="122" customFormat="false" ht="12" hidden="false" customHeight="true" outlineLevel="0" collapsed="false">
      <c r="A122" s="97" t="s">
        <v>106</v>
      </c>
    </row>
    <row r="123" customFormat="false" ht="11.25" hidden="false" customHeight="true" outlineLevel="0" collapsed="false">
      <c r="A123" s="98" t="s">
        <v>121</v>
      </c>
      <c r="C123" s="99" t="n">
        <v>0</v>
      </c>
      <c r="D123" s="99" t="n">
        <v>0</v>
      </c>
      <c r="E123" s="99" t="n">
        <v>0</v>
      </c>
      <c r="F123" s="99" t="n">
        <v>0</v>
      </c>
      <c r="G123" s="99" t="n">
        <v>0</v>
      </c>
      <c r="H123" s="99" t="n">
        <v>0</v>
      </c>
      <c r="I123" s="99" t="n">
        <v>0</v>
      </c>
      <c r="J123" s="99" t="n">
        <v>0</v>
      </c>
      <c r="K123" s="99" t="n">
        <v>0</v>
      </c>
      <c r="L123" s="99" t="n">
        <v>0</v>
      </c>
      <c r="M123" s="99" t="n">
        <v>0</v>
      </c>
      <c r="N123" s="99" t="n">
        <v>0</v>
      </c>
      <c r="O123" s="99" t="n">
        <v>0</v>
      </c>
      <c r="P123" s="99" t="n">
        <v>0</v>
      </c>
      <c r="Q123" s="99" t="n">
        <v>0</v>
      </c>
      <c r="R123" s="99" t="n">
        <v>0</v>
      </c>
      <c r="S123" s="99" t="n">
        <v>0</v>
      </c>
      <c r="T123" s="99" t="n">
        <v>0</v>
      </c>
      <c r="U123" s="99" t="n">
        <v>0</v>
      </c>
      <c r="V123" s="99" t="n">
        <v>0</v>
      </c>
      <c r="W123" s="99" t="n">
        <v>0</v>
      </c>
      <c r="X123" s="99" t="n">
        <v>0</v>
      </c>
      <c r="Y123" s="99" t="n">
        <v>0</v>
      </c>
      <c r="Z123" s="99" t="n">
        <v>0</v>
      </c>
      <c r="AA123" s="99" t="n">
        <v>0</v>
      </c>
    </row>
    <row r="124" customFormat="false" ht="11.25" hidden="false" customHeight="true" outlineLevel="0" collapsed="false">
      <c r="A124" s="98" t="s">
        <v>122</v>
      </c>
      <c r="C124" s="99" t="n">
        <v>0</v>
      </c>
      <c r="D124" s="99" t="n">
        <v>0</v>
      </c>
      <c r="E124" s="99" t="n">
        <v>0</v>
      </c>
      <c r="F124" s="99" t="n">
        <v>0</v>
      </c>
      <c r="G124" s="99" t="n">
        <v>0</v>
      </c>
      <c r="H124" s="99" t="n">
        <v>0</v>
      </c>
      <c r="I124" s="99" t="n">
        <v>0</v>
      </c>
      <c r="J124" s="99" t="n">
        <v>0</v>
      </c>
      <c r="K124" s="99" t="n">
        <v>0</v>
      </c>
      <c r="L124" s="99" t="n">
        <v>0</v>
      </c>
      <c r="M124" s="99" t="n">
        <v>0</v>
      </c>
      <c r="N124" s="99" t="n">
        <v>0</v>
      </c>
      <c r="O124" s="99" t="n">
        <v>0</v>
      </c>
      <c r="P124" s="99" t="n">
        <v>0</v>
      </c>
      <c r="Q124" s="99" t="n">
        <v>0</v>
      </c>
      <c r="R124" s="99" t="n">
        <v>0</v>
      </c>
      <c r="S124" s="99" t="n">
        <v>0</v>
      </c>
      <c r="T124" s="99" t="n">
        <v>0</v>
      </c>
      <c r="U124" s="99" t="n">
        <v>0</v>
      </c>
      <c r="V124" s="99" t="n">
        <v>0</v>
      </c>
      <c r="W124" s="99" t="n">
        <v>0</v>
      </c>
      <c r="X124" s="99" t="n">
        <v>0</v>
      </c>
      <c r="Y124" s="99" t="n">
        <v>0</v>
      </c>
      <c r="Z124" s="99" t="n">
        <v>0</v>
      </c>
      <c r="AA124" s="99" t="n">
        <v>0</v>
      </c>
    </row>
    <row r="125" customFormat="false" ht="11.25" hidden="false" customHeight="true" outlineLevel="0" collapsed="false">
      <c r="A125" s="98" t="s">
        <v>124</v>
      </c>
      <c r="C125" s="99" t="n">
        <v>0</v>
      </c>
      <c r="D125" s="99" t="n">
        <v>0</v>
      </c>
      <c r="E125" s="99" t="n">
        <v>0</v>
      </c>
      <c r="F125" s="99" t="n">
        <v>0</v>
      </c>
      <c r="G125" s="99" t="n">
        <v>0</v>
      </c>
      <c r="H125" s="99" t="n">
        <v>0</v>
      </c>
      <c r="I125" s="99" t="n">
        <v>0</v>
      </c>
      <c r="J125" s="99" t="n">
        <v>0</v>
      </c>
      <c r="K125" s="99" t="n">
        <v>0</v>
      </c>
      <c r="L125" s="99" t="n">
        <v>0</v>
      </c>
      <c r="M125" s="99" t="n">
        <v>0</v>
      </c>
      <c r="N125" s="99" t="n">
        <v>0</v>
      </c>
      <c r="O125" s="99" t="n">
        <v>0</v>
      </c>
      <c r="P125" s="99" t="n">
        <v>0</v>
      </c>
      <c r="Q125" s="99" t="n">
        <v>0</v>
      </c>
      <c r="R125" s="99" t="n">
        <v>0</v>
      </c>
      <c r="S125" s="99" t="n">
        <v>0</v>
      </c>
      <c r="T125" s="99" t="n">
        <v>0</v>
      </c>
      <c r="U125" s="99" t="n">
        <v>0</v>
      </c>
      <c r="V125" s="99" t="n">
        <v>0</v>
      </c>
      <c r="W125" s="99" t="n">
        <v>0</v>
      </c>
      <c r="X125" s="99" t="n">
        <v>0</v>
      </c>
      <c r="Y125" s="99" t="n">
        <v>0</v>
      </c>
      <c r="Z125" s="99" t="n">
        <v>0</v>
      </c>
      <c r="AA125" s="99" t="n">
        <v>0</v>
      </c>
    </row>
    <row r="126" customFormat="false" ht="11.25" hidden="false" customHeight="true" outlineLevel="0" collapsed="false">
      <c r="A126" s="98" t="s">
        <v>123</v>
      </c>
      <c r="C126" s="100" t="n">
        <v>0</v>
      </c>
      <c r="D126" s="100" t="n">
        <v>0</v>
      </c>
      <c r="E126" s="100" t="n">
        <v>0</v>
      </c>
      <c r="F126" s="100" t="n">
        <v>0</v>
      </c>
      <c r="G126" s="100" t="n">
        <v>0</v>
      </c>
      <c r="H126" s="100" t="n">
        <v>0</v>
      </c>
      <c r="I126" s="100" t="n">
        <v>0</v>
      </c>
      <c r="J126" s="100" t="n">
        <v>0</v>
      </c>
      <c r="K126" s="100" t="n">
        <v>0</v>
      </c>
      <c r="L126" s="100" t="n">
        <v>0</v>
      </c>
      <c r="M126" s="100" t="n">
        <v>0</v>
      </c>
      <c r="N126" s="100" t="n">
        <v>0</v>
      </c>
      <c r="O126" s="100" t="n">
        <v>0</v>
      </c>
      <c r="P126" s="100" t="n">
        <v>0</v>
      </c>
      <c r="Q126" s="100" t="n">
        <v>0</v>
      </c>
      <c r="R126" s="100" t="n">
        <v>0</v>
      </c>
      <c r="S126" s="100" t="n">
        <v>0</v>
      </c>
      <c r="T126" s="100" t="n">
        <v>0</v>
      </c>
      <c r="U126" s="100" t="n">
        <v>0</v>
      </c>
      <c r="V126" s="100" t="n">
        <v>0</v>
      </c>
      <c r="W126" s="100" t="n">
        <v>0</v>
      </c>
      <c r="X126" s="100" t="n">
        <v>0</v>
      </c>
      <c r="Y126" s="100" t="n">
        <v>0</v>
      </c>
      <c r="Z126" s="100" t="n">
        <v>0</v>
      </c>
      <c r="AA126" s="100" t="n">
        <v>0</v>
      </c>
    </row>
    <row r="128" customFormat="false" ht="12" hidden="false" customHeight="true" outlineLevel="0" collapsed="false">
      <c r="A128" s="97" t="s">
        <v>116</v>
      </c>
    </row>
    <row r="129" customFormat="false" ht="11.25" hidden="false" customHeight="true" outlineLevel="0" collapsed="false">
      <c r="A129" s="98" t="s">
        <v>5</v>
      </c>
      <c r="C129" s="101" t="n">
        <v>2.611</v>
      </c>
      <c r="D129" s="101" t="n">
        <v>3.051</v>
      </c>
      <c r="E129" s="101" t="n">
        <v>2.836</v>
      </c>
      <c r="F129" s="101" t="n">
        <v>2.802</v>
      </c>
      <c r="G129" s="101" t="n">
        <v>2.561</v>
      </c>
      <c r="H129" s="101" t="n">
        <v>2.599</v>
      </c>
      <c r="I129" s="101" t="n">
        <v>2.637</v>
      </c>
      <c r="J129" s="101" t="n">
        <v>2.674</v>
      </c>
      <c r="K129" s="101" t="n">
        <v>2.707</v>
      </c>
      <c r="L129" s="101" t="n">
        <v>2.71</v>
      </c>
      <c r="M129" s="101" t="n">
        <v>2.729</v>
      </c>
      <c r="N129" s="101" t="n">
        <v>3.344</v>
      </c>
      <c r="O129" s="101" t="n">
        <v>3.524</v>
      </c>
      <c r="P129" s="101" t="n">
        <v>3.624</v>
      </c>
      <c r="Q129" s="101" t="n">
        <v>3.552</v>
      </c>
      <c r="R129" s="101" t="n">
        <v>3.441</v>
      </c>
      <c r="S129" s="101" t="n">
        <v>3.039</v>
      </c>
      <c r="T129" s="101" t="n">
        <v>3.039</v>
      </c>
      <c r="U129" s="101" t="n">
        <v>3.069</v>
      </c>
      <c r="V129" s="101" t="n">
        <v>3.109</v>
      </c>
      <c r="W129" s="101" t="n">
        <v>3.141</v>
      </c>
      <c r="X129" s="101" t="n">
        <v>3.141</v>
      </c>
      <c r="Y129" s="101" t="n">
        <v>3.176</v>
      </c>
      <c r="Z129" s="101" t="n">
        <v>3.701</v>
      </c>
      <c r="AA129" s="101"/>
    </row>
    <row r="130" customFormat="false" ht="11.25" hidden="false" customHeight="true" outlineLevel="0" collapsed="false">
      <c r="A130" s="98" t="s">
        <v>115</v>
      </c>
      <c r="C130" s="101" t="n">
        <v>2.696</v>
      </c>
      <c r="D130" s="101" t="n">
        <v>3.035</v>
      </c>
      <c r="E130" s="101" t="n">
        <v>2.812</v>
      </c>
      <c r="F130" s="101" t="n">
        <v>2.772</v>
      </c>
      <c r="G130" s="101" t="n">
        <v>2.525</v>
      </c>
      <c r="H130" s="101" t="n">
        <v>2.563</v>
      </c>
      <c r="I130" s="101" t="n">
        <v>2.603</v>
      </c>
      <c r="J130" s="101" t="n">
        <v>2.64</v>
      </c>
      <c r="K130" s="101" t="n">
        <v>2.673</v>
      </c>
      <c r="L130" s="101" t="n">
        <v>2.676</v>
      </c>
      <c r="M130" s="101" t="n">
        <v>2.695</v>
      </c>
      <c r="N130" s="101" t="n">
        <v>3.305</v>
      </c>
      <c r="O130" s="101" t="n">
        <v>3.49</v>
      </c>
      <c r="P130" s="101" t="n">
        <v>3.59</v>
      </c>
      <c r="Q130" s="101" t="n">
        <v>3.518</v>
      </c>
      <c r="R130" s="101" t="n">
        <v>3.403</v>
      </c>
      <c r="S130" s="101" t="n">
        <v>3.03</v>
      </c>
      <c r="T130" s="101" t="n">
        <v>3.025</v>
      </c>
      <c r="U130" s="101" t="n">
        <v>3.055</v>
      </c>
      <c r="V130" s="101" t="n">
        <v>3.084</v>
      </c>
      <c r="W130" s="101" t="n">
        <v>3.116</v>
      </c>
      <c r="X130" s="101" t="n">
        <v>3.116</v>
      </c>
      <c r="Y130" s="101" t="n">
        <v>3.151</v>
      </c>
      <c r="Z130" s="101" t="n">
        <v>3.661</v>
      </c>
      <c r="AA130" s="101"/>
    </row>
    <row r="131" customFormat="false" ht="11.25" hidden="false" customHeight="true" outlineLevel="0" collapsed="false">
      <c r="A131" s="98" t="s">
        <v>106</v>
      </c>
      <c r="C131" s="102" t="n">
        <v>-0.085</v>
      </c>
      <c r="D131" s="102" t="n">
        <v>0.016</v>
      </c>
      <c r="E131" s="102" t="n">
        <v>0.024</v>
      </c>
      <c r="F131" s="102" t="n">
        <v>0.0300000000000003</v>
      </c>
      <c r="G131" s="102" t="n">
        <v>0.036</v>
      </c>
      <c r="H131" s="102" t="n">
        <v>0.036</v>
      </c>
      <c r="I131" s="102" t="n">
        <v>0.0339999999999998</v>
      </c>
      <c r="J131" s="102" t="n">
        <v>0.0339999999999998</v>
      </c>
      <c r="K131" s="102" t="n">
        <v>0.0339999999999998</v>
      </c>
      <c r="L131" s="102" t="n">
        <v>0.0339999999999998</v>
      </c>
      <c r="M131" s="102" t="n">
        <v>0.0340000000000003</v>
      </c>
      <c r="N131" s="102" t="n">
        <v>0.0389999999999997</v>
      </c>
      <c r="O131" s="102" t="n">
        <v>0.0339999999999998</v>
      </c>
      <c r="P131" s="102" t="n">
        <v>0.0340000000000003</v>
      </c>
      <c r="Q131" s="102" t="n">
        <v>0.0340000000000003</v>
      </c>
      <c r="R131" s="102" t="n">
        <v>0.0379999999999998</v>
      </c>
      <c r="S131" s="102" t="n">
        <v>0.00900000000000034</v>
      </c>
      <c r="T131" s="102" t="n">
        <v>0.0140000000000002</v>
      </c>
      <c r="U131" s="102" t="n">
        <v>0.0139999999999998</v>
      </c>
      <c r="V131" s="102" t="n">
        <v>0.0249999999999999</v>
      </c>
      <c r="W131" s="102" t="n">
        <v>0.0249999999999999</v>
      </c>
      <c r="X131" s="102" t="n">
        <v>0.0249999999999999</v>
      </c>
      <c r="Y131" s="102" t="n">
        <v>0.0250000000000004</v>
      </c>
      <c r="Z131" s="102" t="n">
        <v>0.04</v>
      </c>
      <c r="AA131" s="101"/>
    </row>
    <row r="133" customFormat="false" ht="12" hidden="false" customHeight="true" outlineLevel="0" collapsed="false">
      <c r="A133" s="97" t="s">
        <v>125</v>
      </c>
    </row>
    <row r="134" customFormat="false" ht="11.25" hidden="false" customHeight="true" outlineLevel="0" collapsed="false">
      <c r="A134" s="98" t="s">
        <v>126</v>
      </c>
      <c r="C134" s="101" t="n">
        <v>4.7</v>
      </c>
      <c r="D134" s="101" t="n">
        <v>4.7</v>
      </c>
      <c r="E134" s="101" t="n">
        <v>4.7</v>
      </c>
      <c r="F134" s="101" t="n">
        <v>4.7</v>
      </c>
      <c r="G134" s="101" t="n">
        <v>3.2256</v>
      </c>
      <c r="H134" s="101" t="n">
        <v>3.2256</v>
      </c>
      <c r="I134" s="101" t="n">
        <v>3.2256</v>
      </c>
      <c r="J134" s="101" t="n">
        <v>3.2256</v>
      </c>
      <c r="K134" s="101" t="n">
        <v>3.2256</v>
      </c>
      <c r="L134" s="101" t="n">
        <v>3.2256</v>
      </c>
      <c r="M134" s="101" t="n">
        <v>3.2256</v>
      </c>
      <c r="N134" s="101" t="n">
        <v>0</v>
      </c>
      <c r="O134" s="101" t="n">
        <v>0</v>
      </c>
      <c r="P134" s="101" t="n">
        <v>0</v>
      </c>
      <c r="Q134" s="101" t="n">
        <v>0</v>
      </c>
      <c r="R134" s="101" t="n">
        <v>0</v>
      </c>
      <c r="S134" s="101" t="n">
        <v>0</v>
      </c>
      <c r="T134" s="101" t="n">
        <v>0</v>
      </c>
      <c r="U134" s="101" t="n">
        <v>0</v>
      </c>
      <c r="V134" s="101" t="n">
        <v>0</v>
      </c>
      <c r="W134" s="101" t="n">
        <v>0</v>
      </c>
      <c r="X134" s="101" t="n">
        <v>0</v>
      </c>
      <c r="Y134" s="101" t="n">
        <v>0</v>
      </c>
      <c r="Z134" s="101" t="n">
        <v>0</v>
      </c>
      <c r="AA134" s="101"/>
    </row>
    <row r="135" customFormat="false" ht="11.25" hidden="false" customHeight="true" outlineLevel="0" collapsed="false">
      <c r="A135" s="98" t="s">
        <v>127</v>
      </c>
      <c r="C135" s="101" t="n">
        <v>4.8436</v>
      </c>
      <c r="D135" s="101" t="n">
        <v>4.8436</v>
      </c>
      <c r="E135" s="101" t="n">
        <v>4.8436</v>
      </c>
      <c r="F135" s="101" t="n">
        <v>4.8436</v>
      </c>
      <c r="G135" s="101" t="n">
        <v>3.2469</v>
      </c>
      <c r="H135" s="101" t="n">
        <v>3.2469</v>
      </c>
      <c r="I135" s="101" t="n">
        <v>3.2469</v>
      </c>
      <c r="J135" s="101" t="n">
        <v>3.2469</v>
      </c>
      <c r="K135" s="101" t="n">
        <v>3.2469</v>
      </c>
      <c r="L135" s="101" t="n">
        <v>3.2469</v>
      </c>
      <c r="M135" s="101" t="n">
        <v>3.2469</v>
      </c>
      <c r="N135" s="101" t="n">
        <v>0</v>
      </c>
      <c r="O135" s="101" t="n">
        <v>0</v>
      </c>
      <c r="P135" s="101" t="n">
        <v>0</v>
      </c>
      <c r="Q135" s="101" t="n">
        <v>0</v>
      </c>
      <c r="R135" s="101" t="n">
        <v>0</v>
      </c>
      <c r="S135" s="101" t="n">
        <v>0</v>
      </c>
      <c r="T135" s="101" t="n">
        <v>0</v>
      </c>
      <c r="U135" s="101" t="n">
        <v>0</v>
      </c>
      <c r="V135" s="101" t="n">
        <v>0</v>
      </c>
      <c r="W135" s="101" t="n">
        <v>0</v>
      </c>
      <c r="X135" s="101" t="n">
        <v>0</v>
      </c>
      <c r="Y135" s="101" t="n">
        <v>0</v>
      </c>
      <c r="Z135" s="101" t="n">
        <v>0</v>
      </c>
      <c r="AA135" s="101"/>
    </row>
    <row r="137" customFormat="false" ht="12" hidden="false" customHeight="true" outlineLevel="0" collapsed="false">
      <c r="A137" s="97" t="s">
        <v>117</v>
      </c>
    </row>
    <row r="138" customFormat="false" ht="11.25" hidden="false" customHeight="true" outlineLevel="0" collapsed="false">
      <c r="A138" s="98" t="s">
        <v>118</v>
      </c>
      <c r="C138" s="99" t="n">
        <v>155575</v>
      </c>
      <c r="D138" s="99" t="n">
        <v>155230</v>
      </c>
      <c r="E138" s="103" t="n">
        <v>139893</v>
      </c>
      <c r="F138" s="103" t="n">
        <v>154581</v>
      </c>
      <c r="G138" s="103" t="n">
        <v>25272</v>
      </c>
      <c r="H138" s="103" t="n">
        <v>26056</v>
      </c>
      <c r="I138" s="103" t="n">
        <v>25158</v>
      </c>
      <c r="J138" s="99" t="n">
        <v>25938</v>
      </c>
      <c r="K138" s="99" t="n">
        <v>25878</v>
      </c>
      <c r="L138" s="99" t="n">
        <v>24985</v>
      </c>
      <c r="M138" s="99" t="n">
        <v>25756</v>
      </c>
      <c r="N138" s="99" t="n">
        <v>0</v>
      </c>
      <c r="O138" s="99" t="n">
        <v>0</v>
      </c>
      <c r="P138" s="99" t="n">
        <v>0</v>
      </c>
      <c r="Q138" s="99" t="n">
        <v>0</v>
      </c>
      <c r="R138" s="99" t="n">
        <v>0</v>
      </c>
      <c r="S138" s="99" t="n">
        <v>0</v>
      </c>
      <c r="T138" s="99" t="n">
        <v>0</v>
      </c>
      <c r="U138" s="99" t="n">
        <v>0</v>
      </c>
      <c r="V138" s="99" t="n">
        <v>0</v>
      </c>
      <c r="W138" s="99" t="n">
        <v>0</v>
      </c>
      <c r="X138" s="99" t="n">
        <v>0</v>
      </c>
      <c r="Y138" s="99" t="n">
        <v>0</v>
      </c>
      <c r="Z138" s="99" t="n">
        <v>0</v>
      </c>
      <c r="AA138" s="99" t="n">
        <v>784322</v>
      </c>
    </row>
    <row r="139" customFormat="false" ht="11.25" hidden="false" customHeight="true" outlineLevel="0" collapsed="false">
      <c r="A139" s="98" t="s">
        <v>128</v>
      </c>
      <c r="C139" s="99" t="n">
        <v>0</v>
      </c>
      <c r="D139" s="99" t="n">
        <v>0</v>
      </c>
      <c r="E139" s="99" t="n">
        <v>0</v>
      </c>
      <c r="F139" s="99" t="n">
        <v>0</v>
      </c>
      <c r="G139" s="99" t="n">
        <v>0</v>
      </c>
      <c r="H139" s="99" t="n">
        <v>0</v>
      </c>
      <c r="I139" s="99" t="n">
        <v>0</v>
      </c>
      <c r="J139" s="99" t="n">
        <v>0</v>
      </c>
      <c r="K139" s="99" t="n">
        <v>0</v>
      </c>
      <c r="L139" s="99" t="n">
        <v>0</v>
      </c>
      <c r="M139" s="99" t="n">
        <v>0</v>
      </c>
      <c r="N139" s="99" t="n">
        <v>0</v>
      </c>
      <c r="O139" s="99" t="n">
        <v>0</v>
      </c>
      <c r="P139" s="99" t="n">
        <v>0</v>
      </c>
      <c r="Q139" s="99" t="n">
        <v>0</v>
      </c>
      <c r="R139" s="99" t="n">
        <v>0</v>
      </c>
      <c r="S139" s="99" t="n">
        <v>0</v>
      </c>
      <c r="T139" s="99" t="n">
        <v>0</v>
      </c>
      <c r="U139" s="99" t="n">
        <v>0</v>
      </c>
      <c r="V139" s="99" t="n">
        <v>0</v>
      </c>
      <c r="W139" s="99" t="n">
        <v>0</v>
      </c>
      <c r="X139" s="99" t="n">
        <v>0</v>
      </c>
      <c r="Y139" s="99" t="n">
        <v>0</v>
      </c>
      <c r="Z139" s="99" t="n">
        <v>0</v>
      </c>
      <c r="AA139" s="99" t="n">
        <v>0</v>
      </c>
    </row>
    <row r="140" customFormat="false" ht="11.25" hidden="false" customHeight="true" outlineLevel="0" collapsed="false">
      <c r="A140" s="104" t="s">
        <v>110</v>
      </c>
      <c r="B140" s="105"/>
      <c r="C140" s="106" t="n">
        <v>155575</v>
      </c>
      <c r="D140" s="106" t="n">
        <v>155230</v>
      </c>
      <c r="E140" s="106" t="n">
        <v>139893</v>
      </c>
      <c r="F140" s="106" t="n">
        <v>154581</v>
      </c>
      <c r="G140" s="106" t="n">
        <v>25272</v>
      </c>
      <c r="H140" s="106" t="n">
        <v>26056</v>
      </c>
      <c r="I140" s="106" t="n">
        <v>25158</v>
      </c>
      <c r="J140" s="106" t="n">
        <v>25938</v>
      </c>
      <c r="K140" s="106" t="n">
        <v>25878</v>
      </c>
      <c r="L140" s="106" t="n">
        <v>24985</v>
      </c>
      <c r="M140" s="106" t="n">
        <v>25756</v>
      </c>
      <c r="N140" s="106" t="n">
        <v>0</v>
      </c>
      <c r="O140" s="106" t="n">
        <v>0</v>
      </c>
      <c r="P140" s="106" t="n">
        <v>0</v>
      </c>
      <c r="Q140" s="106" t="n">
        <v>0</v>
      </c>
      <c r="R140" s="106" t="n">
        <v>0</v>
      </c>
      <c r="S140" s="106" t="n">
        <v>0</v>
      </c>
      <c r="T140" s="106" t="n">
        <v>0</v>
      </c>
      <c r="U140" s="106" t="n">
        <v>0</v>
      </c>
      <c r="V140" s="106" t="n">
        <v>0</v>
      </c>
      <c r="W140" s="106" t="n">
        <v>0</v>
      </c>
      <c r="X140" s="106" t="n">
        <v>0</v>
      </c>
      <c r="Y140" s="106" t="n">
        <v>0</v>
      </c>
      <c r="Z140" s="106" t="n">
        <v>0</v>
      </c>
      <c r="AA140" s="107" t="n">
        <v>784322</v>
      </c>
    </row>
    <row r="141" customFormat="false" ht="11.25" hidden="false" customHeight="true" outlineLevel="0" collapsed="false">
      <c r="A141" s="98" t="s">
        <v>111</v>
      </c>
      <c r="C141" s="99" t="n">
        <v>155564</v>
      </c>
      <c r="D141" s="99" t="n">
        <v>155218</v>
      </c>
      <c r="E141" s="99" t="n">
        <v>139883</v>
      </c>
      <c r="F141" s="99" t="n">
        <v>154570</v>
      </c>
      <c r="G141" s="99" t="n">
        <v>25270</v>
      </c>
      <c r="H141" s="99" t="n">
        <v>26054</v>
      </c>
      <c r="I141" s="99" t="n">
        <v>25156</v>
      </c>
      <c r="J141" s="99" t="n">
        <v>25937</v>
      </c>
      <c r="K141" s="99" t="n">
        <v>25876</v>
      </c>
      <c r="L141" s="99" t="n">
        <v>24983</v>
      </c>
      <c r="M141" s="99" t="n">
        <v>25755</v>
      </c>
      <c r="N141" s="99" t="n">
        <v>0</v>
      </c>
      <c r="O141" s="99" t="n">
        <v>0</v>
      </c>
      <c r="P141" s="99" t="n">
        <v>0</v>
      </c>
      <c r="Q141" s="99" t="n">
        <v>0</v>
      </c>
      <c r="R141" s="99" t="n">
        <v>0</v>
      </c>
      <c r="S141" s="99" t="n">
        <v>0</v>
      </c>
      <c r="T141" s="99" t="n">
        <v>0</v>
      </c>
      <c r="U141" s="99" t="n">
        <v>0</v>
      </c>
      <c r="V141" s="99" t="n">
        <v>0</v>
      </c>
      <c r="W141" s="99" t="n">
        <v>0</v>
      </c>
      <c r="X141" s="99" t="n">
        <v>0</v>
      </c>
      <c r="Y141" s="99" t="n">
        <v>0</v>
      </c>
      <c r="Z141" s="99" t="n">
        <v>0</v>
      </c>
      <c r="AA141" s="99" t="n">
        <v>784266</v>
      </c>
    </row>
    <row r="142" customFormat="false" ht="11.25" hidden="false" customHeight="true" outlineLevel="0" collapsed="false">
      <c r="A142" s="98" t="s">
        <v>106</v>
      </c>
      <c r="C142" s="100" t="n">
        <v>11</v>
      </c>
      <c r="D142" s="100" t="n">
        <v>12</v>
      </c>
      <c r="E142" s="100" t="n">
        <v>10</v>
      </c>
      <c r="F142" s="100" t="n">
        <v>11</v>
      </c>
      <c r="G142" s="100" t="n">
        <v>2</v>
      </c>
      <c r="H142" s="100" t="n">
        <v>2</v>
      </c>
      <c r="I142" s="100" t="n">
        <v>2</v>
      </c>
      <c r="J142" s="100" t="n">
        <v>1</v>
      </c>
      <c r="K142" s="100" t="n">
        <v>2</v>
      </c>
      <c r="L142" s="100" t="n">
        <v>2</v>
      </c>
      <c r="M142" s="100" t="n">
        <v>1</v>
      </c>
      <c r="N142" s="100" t="n">
        <v>0</v>
      </c>
      <c r="O142" s="100" t="n">
        <v>0</v>
      </c>
      <c r="P142" s="100" t="n">
        <v>0</v>
      </c>
      <c r="Q142" s="100" t="n">
        <v>0</v>
      </c>
      <c r="R142" s="100" t="n">
        <v>0</v>
      </c>
      <c r="S142" s="100" t="n">
        <v>0</v>
      </c>
      <c r="T142" s="100" t="n">
        <v>0</v>
      </c>
      <c r="U142" s="100" t="n">
        <v>0</v>
      </c>
      <c r="V142" s="100" t="n">
        <v>0</v>
      </c>
      <c r="W142" s="100" t="n">
        <v>0</v>
      </c>
      <c r="X142" s="100" t="n">
        <v>0</v>
      </c>
      <c r="Y142" s="100" t="n">
        <v>0</v>
      </c>
      <c r="Z142" s="100" t="n">
        <v>0</v>
      </c>
      <c r="AA142" s="100" t="n">
        <v>56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132</v>
      </c>
    </row>
    <row r="3" customFormat="false" ht="12.75" hidden="false" customHeight="false" outlineLevel="0" collapsed="false">
      <c r="A3" s="2" t="str">
        <f aca="false">'GAS SUM'!A3</f>
        <v>As of November 27, 2001</v>
      </c>
    </row>
    <row r="4" customFormat="false" ht="12.75" hidden="false" customHeight="false" outlineLevel="0" collapsed="false">
      <c r="A4" s="2" t="s">
        <v>3</v>
      </c>
      <c r="F4" s="108"/>
    </row>
    <row r="5" customFormat="false" ht="10.5" hidden="false" customHeight="false" outlineLevel="0" collapsed="false">
      <c r="I5" s="109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133</v>
      </c>
      <c r="D7" s="8" t="n">
        <f aca="false">SUM(C17:L17)</f>
        <v>1281152.94</v>
      </c>
      <c r="F7" s="110" t="s">
        <v>134</v>
      </c>
      <c r="I7" s="4" t="s">
        <v>5</v>
      </c>
      <c r="J7" s="4" t="s">
        <v>10</v>
      </c>
      <c r="K7" s="4" t="s">
        <v>11</v>
      </c>
    </row>
    <row r="8" customFormat="false" ht="10.5" hidden="false" customHeight="false" outlineLevel="0" collapsed="false">
      <c r="A8" s="1" t="s">
        <v>135</v>
      </c>
      <c r="D8" s="8" t="n">
        <f aca="false">SUM(M17)</f>
        <v>66703</v>
      </c>
      <c r="E8" s="8"/>
      <c r="F8" s="1" t="s">
        <v>6</v>
      </c>
      <c r="G8" s="9"/>
      <c r="I8" s="111" t="n">
        <f aca="false">'GAS SUM'!C23</f>
        <v>0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136</v>
      </c>
      <c r="B9" s="112"/>
      <c r="C9" s="8" t="n">
        <f aca="false">C25</f>
        <v>425001</v>
      </c>
      <c r="F9" s="1" t="s">
        <v>7</v>
      </c>
      <c r="I9" s="17" t="n">
        <f aca="false">O54</f>
        <v>30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137</v>
      </c>
      <c r="B10" s="112"/>
      <c r="C10" s="113" t="n">
        <v>2541355.60326649</v>
      </c>
      <c r="F10" s="1" t="s">
        <v>8</v>
      </c>
      <c r="I10" s="8" t="n">
        <f aca="false">'5-DAY'!C2</f>
        <v>107793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138</v>
      </c>
      <c r="B11" s="112"/>
      <c r="C11" s="114"/>
      <c r="D11" s="8" t="n">
        <f aca="false">SUM(C9:C10)</f>
        <v>2966356.60326649</v>
      </c>
      <c r="F11" s="1" t="s">
        <v>14</v>
      </c>
      <c r="H11" s="114"/>
      <c r="I11" s="115" t="n">
        <f aca="false">'Gap Risk'!B29</f>
        <v>0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16" t="s">
        <v>19</v>
      </c>
      <c r="B12" s="117"/>
      <c r="C12" s="117"/>
      <c r="D12" s="118" t="n">
        <f aca="false">SUM(D7:D11)</f>
        <v>4314212.54326649</v>
      </c>
      <c r="F12" s="1" t="s">
        <v>15</v>
      </c>
      <c r="I12" s="115" t="n">
        <f aca="false">'Gap Risk'!B8</f>
        <v>0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19"/>
    </row>
    <row r="14" customFormat="false" ht="10.5" hidden="false" customHeight="false" outlineLevel="0" collapsed="false">
      <c r="C14" s="120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139</v>
      </c>
      <c r="B16" s="3"/>
      <c r="C16" s="121" t="n">
        <v>36892</v>
      </c>
      <c r="D16" s="121" t="n">
        <v>36923</v>
      </c>
      <c r="E16" s="121" t="n">
        <v>36951</v>
      </c>
      <c r="F16" s="121" t="n">
        <v>36982</v>
      </c>
      <c r="G16" s="121" t="n">
        <v>37012</v>
      </c>
      <c r="H16" s="121" t="n">
        <v>37043</v>
      </c>
      <c r="I16" s="121" t="n">
        <v>37073</v>
      </c>
      <c r="J16" s="121" t="n">
        <v>37104</v>
      </c>
      <c r="K16" s="121" t="n">
        <v>37135</v>
      </c>
      <c r="L16" s="121" t="n">
        <v>37165</v>
      </c>
      <c r="M16" s="121" t="n">
        <v>37196</v>
      </c>
      <c r="N16" s="122" t="s">
        <v>140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23" t="s">
        <v>141</v>
      </c>
      <c r="B17" s="123"/>
      <c r="C17" s="124" t="n">
        <v>0</v>
      </c>
      <c r="D17" s="124" t="n">
        <f aca="false">-73083</f>
        <v>-73083</v>
      </c>
      <c r="E17" s="124" t="n">
        <v>268221</v>
      </c>
      <c r="F17" s="124" t="n">
        <v>194767</v>
      </c>
      <c r="G17" s="124" t="n">
        <v>96424</v>
      </c>
      <c r="H17" s="124" t="n">
        <v>99479</v>
      </c>
      <c r="I17" s="124" t="n">
        <f aca="false">132235+17000</f>
        <v>149235</v>
      </c>
      <c r="J17" s="124" t="n">
        <f aca="false">135570+40000</f>
        <v>175570</v>
      </c>
      <c r="K17" s="124" t="n">
        <f aca="false">132471+38900</f>
        <v>171371</v>
      </c>
      <c r="L17" s="124" t="n">
        <f aca="false">207918.94-8750</f>
        <v>199168.94</v>
      </c>
      <c r="M17" s="124" t="n">
        <v>66703</v>
      </c>
      <c r="N17" s="124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25"/>
      <c r="L18" s="125"/>
      <c r="M18" s="10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142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136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143</v>
      </c>
      <c r="C22" s="8" t="n">
        <f aca="false">O49</f>
        <v>415951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144</v>
      </c>
      <c r="C23" s="8" t="n">
        <f aca="false">O50</f>
        <v>0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145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23" t="s">
        <v>136</v>
      </c>
      <c r="B25" s="126"/>
      <c r="C25" s="124" t="n">
        <f aca="false">SUM(C22:C24)</f>
        <v>425001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08" t="s">
        <v>146</v>
      </c>
      <c r="C28" s="122" t="n">
        <v>37226</v>
      </c>
      <c r="D28" s="122" t="n">
        <v>37257</v>
      </c>
      <c r="E28" s="122" t="n">
        <v>37288</v>
      </c>
      <c r="F28" s="122" t="n">
        <v>37316</v>
      </c>
      <c r="G28" s="122" t="n">
        <v>37347</v>
      </c>
      <c r="H28" s="122" t="n">
        <v>37377</v>
      </c>
      <c r="I28" s="122" t="n">
        <v>37408</v>
      </c>
      <c r="J28" s="122" t="n">
        <v>37438</v>
      </c>
      <c r="K28" s="122" t="n">
        <v>37469</v>
      </c>
      <c r="L28" s="122" t="n">
        <v>37500</v>
      </c>
      <c r="M28" s="122" t="n">
        <v>37530</v>
      </c>
      <c r="N28" s="122" t="n">
        <v>37561</v>
      </c>
      <c r="O28" s="127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23" t="s">
        <v>147</v>
      </c>
      <c r="B30" s="128"/>
      <c r="C30" s="128" t="n">
        <f aca="false">'SPEC REPORT DETAILS'!J8+'SPEC REPORT DETAILS'!J20+'SPEC REPORT DETAILS'!J32+'SPEC REPORT DETAILS'!J44</f>
        <v>0</v>
      </c>
      <c r="D30" s="128" t="n">
        <f aca="false">'SPEC REPORT DETAILS'!K8+'SPEC REPORT DETAILS'!K20+'SPEC REPORT DETAILS'!K32+'SPEC REPORT DETAILS'!K44</f>
        <v>0</v>
      </c>
      <c r="E30" s="128" t="n">
        <f aca="false">'SPEC REPORT DETAILS'!L8+'SPEC REPORT DETAILS'!L20+'SPEC REPORT DETAILS'!L32+'SPEC REPORT DETAILS'!L44</f>
        <v>0</v>
      </c>
      <c r="F30" s="128" t="n">
        <f aca="false">'SPEC REPORT DETAILS'!M8+'SPEC REPORT DETAILS'!M20+'SPEC REPORT DETAILS'!M32+'SPEC REPORT DETAILS'!M44</f>
        <v>0</v>
      </c>
      <c r="G30" s="128" t="n">
        <f aca="false">'SPEC REPORT DETAILS'!N8+'SPEC REPORT DETAILS'!N20+'SPEC REPORT DETAILS'!N32+'SPEC REPORT DETAILS'!N44</f>
        <v>0</v>
      </c>
      <c r="H30" s="128" t="n">
        <f aca="false">'SPEC REPORT DETAILS'!O8+'SPEC REPORT DETAILS'!O20+'SPEC REPORT DETAILS'!O32+'SPEC REPORT DETAILS'!O44</f>
        <v>0</v>
      </c>
      <c r="I30" s="128" t="n">
        <f aca="false">'SPEC REPORT DETAILS'!P8+'SPEC REPORT DETAILS'!P20+'SPEC REPORT DETAILS'!P32+'SPEC REPORT DETAILS'!P44</f>
        <v>0</v>
      </c>
      <c r="J30" s="128" t="n">
        <f aca="false">'SPEC REPORT DETAILS'!Q8+'SPEC REPORT DETAILS'!Q20+'SPEC REPORT DETAILS'!Q32+'SPEC REPORT DETAILS'!Q44</f>
        <v>0</v>
      </c>
      <c r="K30" s="128" t="n">
        <f aca="false">'SPEC REPORT DETAILS'!R8+'SPEC REPORT DETAILS'!R20+'SPEC REPORT DETAILS'!R32+'SPEC REPORT DETAILS'!R44</f>
        <v>0</v>
      </c>
      <c r="L30" s="128" t="n">
        <f aca="false">'SPEC REPORT DETAILS'!S8+'SPEC REPORT DETAILS'!S20+'SPEC REPORT DETAILS'!S32+'SPEC REPORT DETAILS'!S44</f>
        <v>0</v>
      </c>
      <c r="M30" s="128" t="n">
        <f aca="false">'SPEC REPORT DETAILS'!T8+'SPEC REPORT DETAILS'!T20+'SPEC REPORT DETAILS'!T32+'SPEC REPORT DETAILS'!T44</f>
        <v>0</v>
      </c>
      <c r="N30" s="128" t="n">
        <f aca="false">'SPEC REPORT DETAILS'!U8+'SPEC REPORT DETAILS'!U20+'SPEC REPORT DETAILS'!U32+'SPEC REPORT DETAILS'!U44</f>
        <v>0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  <c r="IS30" s="129"/>
      <c r="IT30" s="129"/>
      <c r="IU30" s="129"/>
      <c r="IV30" s="129"/>
      <c r="IW30" s="129"/>
    </row>
    <row r="31" customFormat="false" ht="10.5" hidden="false" customHeight="false" outlineLevel="0" collapsed="false">
      <c r="A31" s="7" t="s">
        <v>148</v>
      </c>
      <c r="B31" s="129"/>
      <c r="C31" s="130" t="n">
        <f aca="false">'SPEC SUM'!C21</f>
        <v>0</v>
      </c>
      <c r="D31" s="130" t="n">
        <f aca="false">'SPEC SUM'!D21</f>
        <v>0</v>
      </c>
      <c r="E31" s="130" t="n">
        <f aca="false">'SPEC SUM'!E21</f>
        <v>0</v>
      </c>
      <c r="F31" s="130" t="n">
        <f aca="false">'SPEC SUM'!F21</f>
        <v>0</v>
      </c>
      <c r="G31" s="130" t="n">
        <f aca="false">'SPEC SUM'!G21</f>
        <v>0</v>
      </c>
      <c r="H31" s="130" t="n">
        <f aca="false">'SPEC SUM'!H21</f>
        <v>0</v>
      </c>
      <c r="I31" s="130" t="n">
        <f aca="false">'SPEC SUM'!I21</f>
        <v>0</v>
      </c>
      <c r="J31" s="130" t="n">
        <f aca="false">'SPEC SUM'!J21</f>
        <v>0</v>
      </c>
      <c r="K31" s="130" t="n">
        <f aca="false">'SPEC SUM'!K21</f>
        <v>0</v>
      </c>
      <c r="L31" s="130" t="n">
        <f aca="false">'SPEC SUM'!L21</f>
        <v>0</v>
      </c>
      <c r="M31" s="130" t="n">
        <f aca="false">'SPEC SUM'!M21</f>
        <v>0</v>
      </c>
      <c r="N31" s="130" t="n">
        <f aca="false">'SPEC SUM'!N21</f>
        <v>0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  <c r="IU31" s="129"/>
      <c r="IV31" s="129"/>
      <c r="IW31" s="129"/>
    </row>
    <row r="32" customFormat="false" ht="10.5" hidden="false" customHeight="false" outlineLevel="0" collapsed="false">
      <c r="A32" s="1" t="s">
        <v>106</v>
      </c>
      <c r="B32" s="129"/>
      <c r="C32" s="131" t="n">
        <f aca="false">ROUND((C30-C31),0)</f>
        <v>0</v>
      </c>
      <c r="D32" s="131" t="n">
        <f aca="false">D30-D31</f>
        <v>0</v>
      </c>
      <c r="E32" s="131" t="n">
        <f aca="false">E30-E31</f>
        <v>0</v>
      </c>
      <c r="F32" s="131" t="n">
        <f aca="false">F30-F31</f>
        <v>0</v>
      </c>
      <c r="G32" s="131" t="n">
        <f aca="false">G30-G31</f>
        <v>0</v>
      </c>
      <c r="H32" s="131" t="n">
        <f aca="false">H30-H31</f>
        <v>0</v>
      </c>
      <c r="I32" s="131" t="n">
        <f aca="false">I30-I31</f>
        <v>0</v>
      </c>
      <c r="J32" s="131" t="n">
        <f aca="false">J30-J31</f>
        <v>0</v>
      </c>
      <c r="K32" s="131" t="n">
        <f aca="false">K30-K31</f>
        <v>0</v>
      </c>
      <c r="L32" s="131" t="n">
        <f aca="false">L30-L31</f>
        <v>0</v>
      </c>
      <c r="M32" s="131" t="n">
        <f aca="false">M30-M31</f>
        <v>0</v>
      </c>
      <c r="N32" s="131" t="n">
        <f aca="false">N30-N31</f>
        <v>0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</row>
    <row r="33" customFormat="false" ht="10.5" hidden="false" customHeight="false" outlineLevel="0" collapsed="false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4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</row>
    <row r="34" customFormat="false" ht="10.5" hidden="false" customHeight="false" outlineLevel="0" collapsed="false">
      <c r="A34" s="110" t="s">
        <v>107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149</v>
      </c>
      <c r="C35" s="8" t="n">
        <f aca="false">'SPEC REPORT DETAILS'!J10+'SPEC REPORT DETAILS'!J22+'SPEC REPORT DETAILS'!J34+'SPEC REPORT DETAILS'!J46</f>
        <v>98146</v>
      </c>
      <c r="D35" s="8" t="n">
        <f aca="false">'SPEC REPORT DETAILS'!K10+'SPEC REPORT DETAILS'!K22+'SPEC REPORT DETAILS'!K34+'SPEC REPORT DETAILS'!K46</f>
        <v>169376</v>
      </c>
      <c r="E35" s="8" t="n">
        <f aca="false">'SPEC REPORT DETAILS'!L10+'SPEC REPORT DETAILS'!L22+'SPEC REPORT DETAILS'!L34+'SPEC REPORT DETAILS'!L46</f>
        <v>137681</v>
      </c>
      <c r="F35" s="8" t="n">
        <f aca="false">'SPEC REPORT DETAILS'!M10+'SPEC REPORT DETAILS'!M22+'SPEC REPORT DETAILS'!M34+'SPEC REPORT DETAILS'!M46</f>
        <v>146070</v>
      </c>
      <c r="G35" s="8" t="n">
        <f aca="false">'SPEC REPORT DETAILS'!N10+'SPEC REPORT DETAILS'!N22+'SPEC REPORT DETAILS'!N34+'SPEC REPORT DETAILS'!N46</f>
        <v>-19101</v>
      </c>
      <c r="H35" s="8" t="n">
        <f aca="false">'SPEC REPORT DETAILS'!O10+'SPEC REPORT DETAILS'!O22+'SPEC REPORT DETAILS'!O34+'SPEC REPORT DETAILS'!O46</f>
        <v>-19693</v>
      </c>
      <c r="I35" s="8" t="n">
        <f aca="false">'SPEC REPORT DETAILS'!P10+'SPEC REPORT DETAILS'!P22+'SPEC REPORT DETAILS'!P34+'SPEC REPORT DETAILS'!P46</f>
        <v>-19015</v>
      </c>
      <c r="J35" s="8" t="n">
        <f aca="false">'SPEC REPORT DETAILS'!Q10+'SPEC REPORT DETAILS'!Q22+'SPEC REPORT DETAILS'!Q34+'SPEC REPORT DETAILS'!Q46</f>
        <v>-19604</v>
      </c>
      <c r="K35" s="8" t="n">
        <f aca="false">'SPEC REPORT DETAILS'!R10+'SPEC REPORT DETAILS'!R22+'SPEC REPORT DETAILS'!R34+'SPEC REPORT DETAILS'!R46</f>
        <v>-19559</v>
      </c>
      <c r="L35" s="8" t="n">
        <f aca="false">'SPEC REPORT DETAILS'!S10+'SPEC REPORT DETAILS'!S22+'SPEC REPORT DETAILS'!S34+'SPEC REPORT DETAILS'!S46</f>
        <v>-18883</v>
      </c>
      <c r="M35" s="8" t="n">
        <f aca="false">'SPEC REPORT DETAILS'!T10+'SPEC REPORT DETAILS'!T22+'SPEC REPORT DETAILS'!T34+'SPEC REPORT DETAILS'!T46</f>
        <v>-19467</v>
      </c>
      <c r="N35" s="8" t="n">
        <f aca="false">'SPEC REPORT DETAILS'!U10+'SPEC REPORT DETAILS'!U22+'SPEC REPORT DETAILS'!U34+'SPEC REPORT DETAILS'!U46</f>
        <v>0</v>
      </c>
      <c r="O35" s="132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150</v>
      </c>
      <c r="C36" s="114" t="n">
        <f aca="false">'SPEC REPORT DETAILS'!J11+'SPEC REPORT DETAILS'!J23+'SPEC REPORT DETAILS'!J35+'SPEC REPORT DETAILS'!J47</f>
        <v>0</v>
      </c>
      <c r="D36" s="114" t="n">
        <f aca="false">'SPEC REPORT DETAILS'!K11+'SPEC REPORT DETAILS'!K23+'SPEC REPORT DETAILS'!K35+'SPEC REPORT DETAILS'!K47</f>
        <v>0</v>
      </c>
      <c r="E36" s="114" t="n">
        <f aca="false">'SPEC REPORT DETAILS'!L11+'SPEC REPORT DETAILS'!L23+'SPEC REPORT DETAILS'!L35+'SPEC REPORT DETAILS'!L47</f>
        <v>0</v>
      </c>
      <c r="F36" s="114" t="n">
        <f aca="false">'SPEC REPORT DETAILS'!M11+'SPEC REPORT DETAILS'!M23+'SPEC REPORT DETAILS'!M35+'SPEC REPORT DETAILS'!M47</f>
        <v>0</v>
      </c>
      <c r="G36" s="114" t="n">
        <f aca="false">'SPEC REPORT DETAILS'!N11+'SPEC REPORT DETAILS'!N23+'SPEC REPORT DETAILS'!N35+'SPEC REPORT DETAILS'!N47</f>
        <v>0</v>
      </c>
      <c r="H36" s="114" t="n">
        <f aca="false">'SPEC REPORT DETAILS'!O11+'SPEC REPORT DETAILS'!O23+'SPEC REPORT DETAILS'!O35+'SPEC REPORT DETAILS'!O47</f>
        <v>0</v>
      </c>
      <c r="I36" s="114" t="n">
        <f aca="false">'SPEC REPORT DETAILS'!P11+'SPEC REPORT DETAILS'!P23+'SPEC REPORT DETAILS'!P35+'SPEC REPORT DETAILS'!P47</f>
        <v>0</v>
      </c>
      <c r="J36" s="114" t="n">
        <f aca="false">'SPEC REPORT DETAILS'!Q11+'SPEC REPORT DETAILS'!Q23+'SPEC REPORT DETAILS'!Q35+'SPEC REPORT DETAILS'!Q47</f>
        <v>0</v>
      </c>
      <c r="K36" s="114" t="n">
        <f aca="false">'SPEC REPORT DETAILS'!R11+'SPEC REPORT DETAILS'!R23+'SPEC REPORT DETAILS'!R35+'SPEC REPORT DETAILS'!R47</f>
        <v>0</v>
      </c>
      <c r="L36" s="114" t="n">
        <f aca="false">'SPEC REPORT DETAILS'!S11+'SPEC REPORT DETAILS'!S23+'SPEC REPORT DETAILS'!S35+'SPEC REPORT DETAILS'!S47</f>
        <v>0</v>
      </c>
      <c r="M36" s="114" t="n">
        <f aca="false">'SPEC REPORT DETAILS'!T11+'SPEC REPORT DETAILS'!T23+'SPEC REPORT DETAILS'!T35+'SPEC REPORT DETAILS'!T47</f>
        <v>0</v>
      </c>
      <c r="N36" s="114" t="n">
        <f aca="false">'SPEC REPORT DETAILS'!U11+'SPEC REPORT DETAILS'!U23+'SPEC REPORT DETAILS'!U35+'SPEC REPORT DETAILS'!U47</f>
        <v>0</v>
      </c>
      <c r="O36" s="132"/>
    </row>
    <row r="37" customFormat="false" ht="10.5" hidden="false" customHeight="false" outlineLevel="0" collapsed="false">
      <c r="A37" s="8" t="s">
        <v>151</v>
      </c>
      <c r="B37" s="133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23" t="s">
        <v>152</v>
      </c>
      <c r="B38" s="134"/>
      <c r="C38" s="124" t="n">
        <f aca="false">SUM(C35:C37)</f>
        <v>82646</v>
      </c>
      <c r="D38" s="124" t="n">
        <f aca="false">SUM(D35:D37)</f>
        <v>153876</v>
      </c>
      <c r="E38" s="124" t="n">
        <f aca="false">SUM(E35:E37)</f>
        <v>123681</v>
      </c>
      <c r="F38" s="124" t="n">
        <f aca="false">SUM(F35:F37)</f>
        <v>130570</v>
      </c>
      <c r="G38" s="124" t="n">
        <f aca="false">SUM(G35:G37)</f>
        <v>-9351</v>
      </c>
      <c r="H38" s="124" t="n">
        <f aca="false">SUM(H35:H37)</f>
        <v>-9618</v>
      </c>
      <c r="I38" s="124" t="n">
        <f aca="false">SUM(I35:I37)</f>
        <v>-9265</v>
      </c>
      <c r="J38" s="124" t="n">
        <f aca="false">SUM(J35:J37)</f>
        <v>-9529</v>
      </c>
      <c r="K38" s="124" t="n">
        <f aca="false">SUM(K35:K37)</f>
        <v>-9484</v>
      </c>
      <c r="L38" s="124" t="n">
        <f aca="false">SUM(L35:L37)</f>
        <v>-9133</v>
      </c>
      <c r="M38" s="124" t="n">
        <f aca="false">SUM(M35:M37)</f>
        <v>-9392</v>
      </c>
      <c r="N38" s="124" t="n">
        <f aca="false">SUM(N35:N37)</f>
        <v>0</v>
      </c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  <c r="IU38" s="120"/>
      <c r="IV38" s="120"/>
      <c r="IW38" s="120"/>
    </row>
    <row r="39" customFormat="false" ht="10.5" hidden="false" customHeight="false" outlineLevel="0" collapsed="false">
      <c r="A39" s="108" t="s">
        <v>111</v>
      </c>
      <c r="C39" s="135" t="n">
        <v>82639</v>
      </c>
      <c r="D39" s="135" t="n">
        <v>153863</v>
      </c>
      <c r="E39" s="135" t="n">
        <v>123671</v>
      </c>
      <c r="F39" s="135" t="n">
        <v>130559</v>
      </c>
      <c r="G39" s="135" t="n">
        <v>-9350</v>
      </c>
      <c r="H39" s="135" t="n">
        <v>-9617</v>
      </c>
      <c r="I39" s="135" t="n">
        <v>-9263</v>
      </c>
      <c r="J39" s="135" t="n">
        <v>-9528</v>
      </c>
      <c r="K39" s="135" t="n">
        <v>-9482</v>
      </c>
      <c r="L39" s="135" t="n">
        <v>-9132</v>
      </c>
      <c r="M39" s="135" t="n">
        <v>-9389</v>
      </c>
      <c r="N39" s="135" t="n">
        <v>0</v>
      </c>
    </row>
    <row r="40" customFormat="false" ht="10.5" hidden="false" customHeight="false" outlineLevel="0" collapsed="false">
      <c r="A40" s="1" t="s">
        <v>106</v>
      </c>
      <c r="C40" s="8" t="n">
        <f aca="false">C38-C39</f>
        <v>7</v>
      </c>
      <c r="D40" s="8" t="n">
        <f aca="false">D38-D39</f>
        <v>13</v>
      </c>
      <c r="E40" s="8" t="n">
        <f aca="false">E38-E39</f>
        <v>10</v>
      </c>
      <c r="F40" s="8" t="n">
        <f aca="false">F38-F39</f>
        <v>11</v>
      </c>
      <c r="G40" s="8" t="n">
        <f aca="false">G38-G39</f>
        <v>-1</v>
      </c>
      <c r="H40" s="8" t="n">
        <f aca="false">H38-H39</f>
        <v>-1</v>
      </c>
      <c r="I40" s="8" t="n">
        <f aca="false">I38-I39</f>
        <v>-2</v>
      </c>
      <c r="J40" s="8" t="n">
        <f aca="false">J38-J39</f>
        <v>-1</v>
      </c>
      <c r="K40" s="8" t="n">
        <f aca="false">K38-K39</f>
        <v>-2</v>
      </c>
      <c r="L40" s="8" t="n">
        <f aca="false">L38-L39</f>
        <v>-1</v>
      </c>
      <c r="M40" s="8" t="n">
        <f aca="false">M38-M39</f>
        <v>-3</v>
      </c>
      <c r="N40" s="8" t="n">
        <f aca="false">N38-N39</f>
        <v>0</v>
      </c>
    </row>
    <row r="42" customFormat="false" ht="10.5" hidden="false" customHeight="false" outlineLevel="0" collapsed="false">
      <c r="A42" s="108" t="s">
        <v>146</v>
      </c>
      <c r="C42" s="122" t="n">
        <v>37591</v>
      </c>
      <c r="D42" s="122" t="n">
        <v>37622</v>
      </c>
      <c r="E42" s="122" t="n">
        <v>37653</v>
      </c>
      <c r="F42" s="122" t="n">
        <v>37681</v>
      </c>
      <c r="G42" s="122" t="n">
        <v>37712</v>
      </c>
      <c r="H42" s="122" t="n">
        <v>37742</v>
      </c>
      <c r="I42" s="122" t="n">
        <v>37773</v>
      </c>
      <c r="J42" s="122" t="n">
        <v>37803</v>
      </c>
      <c r="K42" s="122" t="n">
        <v>37834</v>
      </c>
      <c r="L42" s="122" t="n">
        <v>37865</v>
      </c>
      <c r="M42" s="122" t="n">
        <v>37895</v>
      </c>
      <c r="N42" s="122" t="n">
        <v>37926</v>
      </c>
      <c r="O42" s="122" t="s">
        <v>140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36"/>
    </row>
    <row r="44" customFormat="false" ht="10.5" hidden="false" customHeight="false" outlineLevel="0" collapsed="false">
      <c r="A44" s="123" t="s">
        <v>147</v>
      </c>
      <c r="B44" s="128"/>
      <c r="C44" s="128" t="n">
        <f aca="false">'SPEC REPORT DETAILS'!V8+'SPEC REPORT DETAILS'!V20+'SPEC REPORT DETAILS'!V32+'SPEC REPORT DETAILS'!V44</f>
        <v>0</v>
      </c>
      <c r="D44" s="128" t="n">
        <f aca="false">'SPEC REPORT DETAILS'!W8+'SPEC REPORT DETAILS'!W20+'SPEC REPORT DETAILS'!W32+'SPEC REPORT DETAILS'!W44</f>
        <v>0</v>
      </c>
      <c r="E44" s="128" t="n">
        <f aca="false">'SPEC REPORT DETAILS'!X8+'SPEC REPORT DETAILS'!X20+'SPEC REPORT DETAILS'!X32+'SPEC REPORT DETAILS'!X44</f>
        <v>0</v>
      </c>
      <c r="F44" s="128" t="n">
        <f aca="false">'SPEC REPORT DETAILS'!Y8+'SPEC REPORT DETAILS'!Y20+'SPEC REPORT DETAILS'!Y32+'SPEC REPORT DETAILS'!Y44</f>
        <v>0</v>
      </c>
      <c r="G44" s="128" t="n">
        <f aca="false">'SPEC REPORT DETAILS'!Z8+'SPEC REPORT DETAILS'!Z20+'SPEC REPORT DETAILS'!Z32+'SPEC REPORT DETAILS'!Z44</f>
        <v>0</v>
      </c>
      <c r="H44" s="128" t="n">
        <f aca="false">'SPEC REPORT DETAILS'!AA8+'SPEC REPORT DETAILS'!AA20+'SPEC REPORT DETAILS'!AA32+'SPEC REPORT DETAILS'!AA44</f>
        <v>0</v>
      </c>
      <c r="I44" s="128" t="n">
        <f aca="false">'SPEC REPORT DETAILS'!AB8+'SPEC REPORT DETAILS'!AB20+'SPEC REPORT DETAILS'!AB32+'SPEC REPORT DETAILS'!AB44</f>
        <v>0</v>
      </c>
      <c r="J44" s="128" t="n">
        <f aca="false">'SPEC REPORT DETAILS'!AC8+'SPEC REPORT DETAILS'!AC20+'SPEC REPORT DETAILS'!AC32+'SPEC REPORT DETAILS'!AC44</f>
        <v>0</v>
      </c>
      <c r="K44" s="128" t="n">
        <f aca="false">'SPEC REPORT DETAILS'!AD8+'SPEC REPORT DETAILS'!AD20+'SPEC REPORT DETAILS'!AD32+'SPEC REPORT DETAILS'!AD44</f>
        <v>0</v>
      </c>
      <c r="L44" s="128" t="n">
        <f aca="false">'SPEC REPORT DETAILS'!AE8+'SPEC REPORT DETAILS'!AE20+'SPEC REPORT DETAILS'!AE32+'SPEC REPORT DETAILS'!AE44</f>
        <v>0</v>
      </c>
      <c r="M44" s="128" t="n">
        <f aca="false">'SPEC REPORT DETAILS'!AF8+'SPEC REPORT DETAILS'!AF20+'SPEC REPORT DETAILS'!AF32+'SPEC REPORT DETAILS'!AF44</f>
        <v>0</v>
      </c>
      <c r="N44" s="128" t="n">
        <f aca="false">'SPEC REPORT DETAILS'!AG8+'SPEC REPORT DETAILS'!AG20+'SPEC REPORT DETAILS'!AG32+'SPEC REPORT DETAILS'!AG44</f>
        <v>0</v>
      </c>
      <c r="O44" s="129"/>
    </row>
    <row r="45" customFormat="false" ht="10.5" hidden="false" customHeight="false" outlineLevel="0" collapsed="false">
      <c r="A45" s="7" t="s">
        <v>148</v>
      </c>
      <c r="B45" s="129"/>
      <c r="C45" s="130" t="n">
        <f aca="false">'SPEC SUM'!O21</f>
        <v>0</v>
      </c>
      <c r="D45" s="130" t="n">
        <f aca="false">'SPEC SUM'!P21</f>
        <v>0</v>
      </c>
      <c r="E45" s="130" t="n">
        <f aca="false">'SPEC SUM'!Q21</f>
        <v>0</v>
      </c>
      <c r="F45" s="130" t="n">
        <f aca="false">'SPEC SUM'!R21</f>
        <v>0</v>
      </c>
      <c r="G45" s="130" t="n">
        <f aca="false">'SPEC SUM'!S21</f>
        <v>0</v>
      </c>
      <c r="H45" s="130" t="n">
        <f aca="false">'SPEC SUM'!T21</f>
        <v>0</v>
      </c>
      <c r="I45" s="130" t="n">
        <f aca="false">'SPEC SUM'!U21</f>
        <v>0</v>
      </c>
      <c r="J45" s="130" t="n">
        <f aca="false">'SPEC SUM'!V21</f>
        <v>0</v>
      </c>
      <c r="K45" s="130" t="n">
        <f aca="false">'SPEC SUM'!W21</f>
        <v>0</v>
      </c>
      <c r="L45" s="130" t="n">
        <f aca="false">'SPEC SUM'!X21</f>
        <v>0</v>
      </c>
      <c r="M45" s="130" t="n">
        <f aca="false">'SPEC SUM'!Y21</f>
        <v>0</v>
      </c>
      <c r="N45" s="130" t="n">
        <f aca="false">'SPEC SUM'!Z21</f>
        <v>0</v>
      </c>
      <c r="O45" s="131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29"/>
      <c r="HE45" s="129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29"/>
      <c r="IR45" s="129"/>
      <c r="IS45" s="129"/>
      <c r="IT45" s="129"/>
      <c r="IU45" s="129"/>
      <c r="IV45" s="129"/>
      <c r="IW45" s="129"/>
    </row>
    <row r="46" customFormat="false" ht="10.5" hidden="false" customHeight="false" outlineLevel="0" collapsed="false">
      <c r="A46" s="1" t="s">
        <v>106</v>
      </c>
      <c r="B46" s="129"/>
      <c r="C46" s="131" t="n">
        <f aca="false">C44-C45</f>
        <v>0</v>
      </c>
      <c r="D46" s="131" t="n">
        <f aca="false">D44-D45</f>
        <v>0</v>
      </c>
      <c r="E46" s="131" t="n">
        <f aca="false">E44-E45</f>
        <v>0</v>
      </c>
      <c r="F46" s="131" t="n">
        <f aca="false">F44-F45</f>
        <v>0</v>
      </c>
      <c r="G46" s="131" t="n">
        <f aca="false">G44-G45</f>
        <v>0</v>
      </c>
      <c r="H46" s="131" t="n">
        <f aca="false">H44-H45</f>
        <v>0</v>
      </c>
      <c r="I46" s="131" t="n">
        <f aca="false">I44-I45</f>
        <v>0</v>
      </c>
      <c r="J46" s="131" t="n">
        <f aca="false">J44-J45</f>
        <v>0</v>
      </c>
      <c r="K46" s="131" t="n">
        <f aca="false">K44-K45</f>
        <v>0</v>
      </c>
      <c r="L46" s="131" t="n">
        <f aca="false">L44-L45</f>
        <v>0</v>
      </c>
      <c r="M46" s="131" t="n">
        <f aca="false">M44-M45</f>
        <v>0</v>
      </c>
      <c r="N46" s="131" t="n">
        <f aca="false">N44-N45</f>
        <v>0</v>
      </c>
      <c r="O46" s="131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29"/>
      <c r="IR46" s="129"/>
      <c r="IS46" s="129"/>
      <c r="IT46" s="129"/>
      <c r="IU46" s="129"/>
      <c r="IV46" s="129"/>
      <c r="IW46" s="129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36"/>
    </row>
    <row r="48" customFormat="false" ht="10.5" hidden="false" customHeight="false" outlineLevel="0" collapsed="false">
      <c r="A48" s="110" t="s">
        <v>107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36"/>
    </row>
    <row r="49" customFormat="false" ht="10.5" hidden="false" customHeight="false" outlineLevel="0" collapsed="false">
      <c r="A49" s="8" t="s">
        <v>149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14" t="n">
        <f aca="false">SUM(C35:N35)+SUM(C49:N49)</f>
        <v>415951</v>
      </c>
    </row>
    <row r="50" customFormat="false" ht="11.25" hidden="false" customHeight="true" outlineLevel="0" collapsed="false">
      <c r="A50" s="8" t="s">
        <v>150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14" t="n">
        <f aca="false">SUM(C36:N36)+SUM(C50:N50)</f>
        <v>0</v>
      </c>
    </row>
    <row r="51" customFormat="false" ht="10.5" hidden="false" customHeight="false" outlineLevel="0" collapsed="false">
      <c r="A51" s="8" t="s">
        <v>151</v>
      </c>
      <c r="C51" s="8" t="n">
        <v>0</v>
      </c>
      <c r="D51" s="8" t="n">
        <v>0</v>
      </c>
      <c r="E51" s="8" t="n">
        <v>0</v>
      </c>
      <c r="F51" s="8" t="n">
        <v>0</v>
      </c>
      <c r="G51" s="8" t="n">
        <v>0</v>
      </c>
      <c r="H51" s="8" t="n">
        <v>0</v>
      </c>
      <c r="I51" s="8" t="n">
        <v>0</v>
      </c>
      <c r="J51" s="8" t="n">
        <v>0</v>
      </c>
      <c r="K51" s="8" t="n">
        <v>0</v>
      </c>
      <c r="L51" s="8" t="n">
        <v>0</v>
      </c>
      <c r="M51" s="8" t="n">
        <v>0</v>
      </c>
      <c r="N51" s="8" t="n">
        <v>0</v>
      </c>
      <c r="O51" s="114" t="n">
        <f aca="false">SUM(C37:N37)+SUM(C51:N51)</f>
        <v>9050</v>
      </c>
    </row>
    <row r="52" customFormat="false" ht="10.5" hidden="false" customHeight="false" outlineLevel="0" collapsed="false">
      <c r="A52" s="123" t="s">
        <v>152</v>
      </c>
      <c r="B52" s="124"/>
      <c r="C52" s="137" t="n">
        <f aca="false">SUM(C49:C51)</f>
        <v>0</v>
      </c>
      <c r="D52" s="137" t="n">
        <f aca="false">SUM(D49:D51)</f>
        <v>0</v>
      </c>
      <c r="E52" s="137" t="n">
        <f aca="false">SUM(E49:E51)</f>
        <v>0</v>
      </c>
      <c r="F52" s="137" t="n">
        <f aca="false">SUM(F49:F51)</f>
        <v>0</v>
      </c>
      <c r="G52" s="137" t="n">
        <f aca="false">SUM(G49:G51)</f>
        <v>0</v>
      </c>
      <c r="H52" s="137" t="n">
        <f aca="false">SUM(H49:H51)</f>
        <v>0</v>
      </c>
      <c r="I52" s="137" t="n">
        <f aca="false">SUM(I49:I51)</f>
        <v>0</v>
      </c>
      <c r="J52" s="137" t="n">
        <f aca="false">SUM(J49:J51)</f>
        <v>0</v>
      </c>
      <c r="K52" s="137" t="n">
        <f aca="false">SUM(K49:K51)</f>
        <v>0</v>
      </c>
      <c r="L52" s="137" t="n">
        <f aca="false">SUM(L49:L51)</f>
        <v>0</v>
      </c>
      <c r="M52" s="137" t="n">
        <f aca="false">SUM(M49:M51)</f>
        <v>0</v>
      </c>
      <c r="N52" s="137" t="n">
        <f aca="false">SUM(N49:N51)</f>
        <v>0</v>
      </c>
      <c r="O52" s="137" t="n">
        <f aca="false">SUM(C38:N38)+SUM(C52:N52)</f>
        <v>425001</v>
      </c>
    </row>
    <row r="53" customFormat="false" ht="10.5" hidden="false" customHeight="false" outlineLevel="0" collapsed="false">
      <c r="A53" s="108" t="s">
        <v>111</v>
      </c>
      <c r="C53" s="135" t="n">
        <v>0</v>
      </c>
      <c r="D53" s="135" t="n">
        <v>0</v>
      </c>
      <c r="E53" s="135" t="n">
        <v>0</v>
      </c>
      <c r="F53" s="135" t="n">
        <v>0</v>
      </c>
      <c r="G53" s="135" t="n">
        <v>0</v>
      </c>
      <c r="H53" s="135" t="n">
        <v>0</v>
      </c>
      <c r="I53" s="135" t="n">
        <v>0</v>
      </c>
      <c r="J53" s="135" t="n">
        <v>0</v>
      </c>
      <c r="K53" s="135" t="n">
        <v>0</v>
      </c>
      <c r="L53" s="135" t="n">
        <v>0</v>
      </c>
      <c r="M53" s="135" t="n">
        <v>0</v>
      </c>
      <c r="N53" s="135" t="n">
        <v>0</v>
      </c>
      <c r="O53" s="135" t="n">
        <f aca="false">SUM(C53:N53)+SUM(C39:N39)</f>
        <v>424971</v>
      </c>
      <c r="P53" s="114"/>
      <c r="Q53" s="114"/>
      <c r="R53" s="114"/>
      <c r="S53" s="114"/>
      <c r="T53" s="114"/>
      <c r="U53" s="138"/>
    </row>
    <row r="54" customFormat="false" ht="10.5" hidden="false" customHeight="false" outlineLevel="0" collapsed="false">
      <c r="A54" s="1" t="s">
        <v>106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30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39" width="16.82"/>
    <col collapsed="false" customWidth="true" hidden="false" outlineLevel="0" max="2" min="2" style="139" width="21.83"/>
    <col collapsed="false" customWidth="true" hidden="false" outlineLevel="0" max="3" min="3" style="139" width="4.99"/>
    <col collapsed="false" customWidth="true" hidden="true" outlineLevel="0" max="7" min="4" style="139" width="13.83"/>
    <col collapsed="false" customWidth="true" hidden="true" outlineLevel="0" max="8" min="8" style="139" width="0.15"/>
    <col collapsed="false" customWidth="true" hidden="true" outlineLevel="0" max="9" min="9" style="139" width="13.83"/>
    <col collapsed="false" customWidth="true" hidden="false" outlineLevel="0" max="11" min="10" style="139" width="14.99"/>
    <col collapsed="false" customWidth="true" hidden="false" outlineLevel="0" max="12" min="12" style="139" width="15.15"/>
    <col collapsed="false" customWidth="true" hidden="false" outlineLevel="0" max="33" min="13" style="139" width="13.83"/>
    <col collapsed="false" customWidth="true" hidden="false" outlineLevel="0" max="34" min="34" style="139" width="14.65"/>
    <col collapsed="false" customWidth="false" hidden="false" outlineLevel="0" max="257" min="35" style="140" width="9.33"/>
  </cols>
  <sheetData>
    <row r="1" customFormat="false" ht="10.5" hidden="false" customHeight="false" outlineLevel="0" collapsed="false">
      <c r="A1" s="108" t="s">
        <v>0</v>
      </c>
      <c r="B1" s="141"/>
    </row>
    <row r="2" customFormat="false" ht="10.5" hidden="false" customHeight="false" outlineLevel="0" collapsed="false">
      <c r="A2" s="108" t="s">
        <v>153</v>
      </c>
      <c r="B2" s="141"/>
    </row>
    <row r="3" customFormat="false" ht="10.5" hidden="false" customHeight="false" outlineLevel="0" collapsed="false">
      <c r="A3" s="108" t="str">
        <f aca="false">'SPEC REPORT'!A3</f>
        <v>As of November 27, 2001</v>
      </c>
      <c r="B3" s="141"/>
    </row>
    <row r="4" customFormat="false" ht="10.5" hidden="false" customHeight="false" outlineLevel="0" collapsed="false">
      <c r="A4" s="108" t="s">
        <v>3</v>
      </c>
      <c r="B4" s="141"/>
    </row>
    <row r="5" customFormat="false" ht="9" hidden="false" customHeight="false" outlineLevel="0" collapsed="false">
      <c r="A5" s="142"/>
      <c r="B5" s="142"/>
      <c r="D5" s="143" t="n">
        <v>36892</v>
      </c>
      <c r="E5" s="143" t="n">
        <v>36923</v>
      </c>
      <c r="F5" s="143" t="n">
        <v>36951</v>
      </c>
      <c r="G5" s="143" t="n">
        <v>36982</v>
      </c>
      <c r="H5" s="143" t="n">
        <v>37012</v>
      </c>
    </row>
    <row r="7" customFormat="false" ht="9" hidden="false" customHeight="false" outlineLevel="0" collapsed="false">
      <c r="A7" s="144" t="s">
        <v>119</v>
      </c>
      <c r="B7" s="145"/>
      <c r="D7" s="146"/>
      <c r="E7" s="146"/>
      <c r="F7" s="146"/>
      <c r="G7" s="146"/>
      <c r="H7" s="146"/>
      <c r="I7" s="143"/>
      <c r="J7" s="143" t="n">
        <v>37226</v>
      </c>
      <c r="K7" s="143" t="n">
        <v>37257</v>
      </c>
      <c r="L7" s="143" t="n">
        <v>37288</v>
      </c>
      <c r="M7" s="143" t="n">
        <v>37316</v>
      </c>
      <c r="N7" s="143" t="n">
        <v>37347</v>
      </c>
      <c r="O7" s="143" t="n">
        <v>37377</v>
      </c>
      <c r="P7" s="143" t="n">
        <v>37408</v>
      </c>
      <c r="Q7" s="143" t="n">
        <v>37438</v>
      </c>
      <c r="R7" s="143" t="n">
        <v>37469</v>
      </c>
      <c r="S7" s="143" t="n">
        <v>37500</v>
      </c>
      <c r="T7" s="143" t="n">
        <v>37530</v>
      </c>
      <c r="U7" s="143" t="n">
        <v>37561</v>
      </c>
      <c r="V7" s="143" t="n">
        <v>37591</v>
      </c>
      <c r="W7" s="143" t="n">
        <v>37622</v>
      </c>
      <c r="X7" s="143" t="n">
        <v>37653</v>
      </c>
      <c r="Y7" s="143" t="n">
        <v>37681</v>
      </c>
      <c r="Z7" s="143" t="n">
        <v>37712</v>
      </c>
      <c r="AA7" s="143" t="n">
        <v>37742</v>
      </c>
      <c r="AB7" s="143" t="n">
        <v>37773</v>
      </c>
      <c r="AC7" s="143" t="n">
        <v>37803</v>
      </c>
      <c r="AD7" s="143" t="n">
        <v>37834</v>
      </c>
      <c r="AE7" s="143" t="n">
        <v>37865</v>
      </c>
      <c r="AF7" s="143" t="n">
        <v>37895</v>
      </c>
      <c r="AG7" s="143" t="n">
        <v>37926</v>
      </c>
      <c r="AH7" s="147" t="s">
        <v>140</v>
      </c>
      <c r="AI7" s="148"/>
      <c r="AJ7" s="148"/>
      <c r="AK7" s="148"/>
      <c r="AL7" s="148"/>
      <c r="AM7" s="148"/>
    </row>
    <row r="8" customFormat="false" ht="9" hidden="false" customHeight="false" outlineLevel="0" collapsed="false">
      <c r="A8" s="149" t="s">
        <v>147</v>
      </c>
      <c r="B8" s="149"/>
      <c r="C8" s="149"/>
      <c r="D8" s="150"/>
      <c r="E8" s="150"/>
      <c r="F8" s="150"/>
      <c r="G8" s="150"/>
      <c r="H8" s="150"/>
      <c r="I8" s="150"/>
      <c r="J8" s="150" t="n">
        <f aca="false">'SPEC DETAILS'!C34</f>
        <v>0</v>
      </c>
      <c r="K8" s="150" t="n">
        <f aca="false">'SPEC DETAILS'!D34</f>
        <v>0</v>
      </c>
      <c r="L8" s="150" t="n">
        <f aca="false">'SPEC DETAILS'!E34</f>
        <v>0</v>
      </c>
      <c r="M8" s="150" t="n">
        <f aca="false">'SPEC DETAILS'!F34</f>
        <v>0</v>
      </c>
      <c r="N8" s="150" t="n">
        <f aca="false">'SPEC DETAILS'!G34</f>
        <v>0</v>
      </c>
      <c r="O8" s="150" t="n">
        <f aca="false">'SPEC DETAILS'!H34</f>
        <v>0</v>
      </c>
      <c r="P8" s="150" t="n">
        <f aca="false">'SPEC DETAILS'!I34</f>
        <v>0</v>
      </c>
      <c r="Q8" s="150" t="n">
        <f aca="false">'SPEC DETAILS'!J34</f>
        <v>0</v>
      </c>
      <c r="R8" s="150" t="n">
        <f aca="false">'SPEC DETAILS'!K34</f>
        <v>0</v>
      </c>
      <c r="S8" s="150" t="n">
        <f aca="false">'SPEC DETAILS'!L34</f>
        <v>0</v>
      </c>
      <c r="T8" s="150" t="n">
        <f aca="false">'SPEC DETAILS'!M34</f>
        <v>0</v>
      </c>
      <c r="U8" s="150" t="n">
        <f aca="false">'SPEC DETAILS'!N34</f>
        <v>0</v>
      </c>
      <c r="V8" s="150" t="n">
        <f aca="false">'SPEC DETAILS'!O34</f>
        <v>0</v>
      </c>
      <c r="W8" s="150" t="n">
        <f aca="false">'SPEC DETAILS'!P34</f>
        <v>0</v>
      </c>
      <c r="X8" s="150" t="n">
        <f aca="false">'SPEC DETAILS'!Q34</f>
        <v>0</v>
      </c>
      <c r="Y8" s="150" t="n">
        <f aca="false">'SPEC DETAILS'!R34</f>
        <v>0</v>
      </c>
      <c r="Z8" s="150" t="n">
        <f aca="false">'SPEC DETAILS'!S34</f>
        <v>0</v>
      </c>
      <c r="AA8" s="150" t="n">
        <f aca="false">'SPEC DETAILS'!T34</f>
        <v>0</v>
      </c>
      <c r="AB8" s="150" t="n">
        <f aca="false">'SPEC DETAILS'!U34</f>
        <v>0</v>
      </c>
      <c r="AC8" s="150" t="n">
        <f aca="false">'SPEC DETAILS'!V34</f>
        <v>0</v>
      </c>
      <c r="AD8" s="150" t="n">
        <f aca="false">'SPEC DETAILS'!W34</f>
        <v>0</v>
      </c>
      <c r="AE8" s="150" t="n">
        <f aca="false">'SPEC DETAILS'!X34</f>
        <v>0</v>
      </c>
      <c r="AF8" s="150" t="n">
        <f aca="false">'SPEC DETAILS'!Y34</f>
        <v>0</v>
      </c>
      <c r="AG8" s="150" t="n">
        <f aca="false">'SPEC DETAILS'!Z34</f>
        <v>0</v>
      </c>
      <c r="AH8" s="151"/>
      <c r="AI8" s="151"/>
      <c r="AJ8" s="151"/>
      <c r="AK8" s="151"/>
      <c r="AL8" s="151"/>
      <c r="AM8" s="151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9" hidden="false" customHeight="false" outlineLevel="0" collapsed="false">
      <c r="A9" s="139" t="s">
        <v>154</v>
      </c>
      <c r="D9" s="146"/>
      <c r="E9" s="146"/>
      <c r="F9" s="146"/>
      <c r="G9" s="146"/>
      <c r="H9" s="146"/>
      <c r="I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8"/>
      <c r="AJ9" s="148"/>
      <c r="AK9" s="148"/>
      <c r="AL9" s="148"/>
      <c r="AM9" s="148"/>
    </row>
    <row r="10" customFormat="false" ht="9" hidden="false" customHeight="false" outlineLevel="0" collapsed="false">
      <c r="A10" s="152" t="s">
        <v>155</v>
      </c>
      <c r="B10" s="152"/>
      <c r="C10" s="152"/>
      <c r="D10" s="152"/>
      <c r="E10" s="152"/>
      <c r="F10" s="152"/>
      <c r="G10" s="152"/>
      <c r="H10" s="152"/>
      <c r="I10" s="152"/>
      <c r="J10" s="152" t="n">
        <f aca="false">J12-J11</f>
        <v>-10793</v>
      </c>
      <c r="K10" s="152" t="n">
        <f aca="false">K12-K11</f>
        <v>-19021</v>
      </c>
      <c r="L10" s="152" t="n">
        <f aca="false">L12-L11</f>
        <v>-17141</v>
      </c>
      <c r="M10" s="152" t="n">
        <f aca="false">M12-M11</f>
        <v>-18941</v>
      </c>
      <c r="N10" s="152" t="n">
        <f aca="false">N12-N11</f>
        <v>-51806</v>
      </c>
      <c r="O10" s="152" t="n">
        <f aca="false">O12-O11</f>
        <v>-53413</v>
      </c>
      <c r="P10" s="152" t="n">
        <f aca="false">P12-P11</f>
        <v>-51572</v>
      </c>
      <c r="Q10" s="152" t="n">
        <f aca="false">Q12-Q11</f>
        <v>-53171</v>
      </c>
      <c r="R10" s="152" t="n">
        <f aca="false">R12-R11</f>
        <v>-53048</v>
      </c>
      <c r="S10" s="152" t="n">
        <f aca="false">S12-S11</f>
        <v>-51216</v>
      </c>
      <c r="T10" s="152" t="n">
        <f aca="false">T12-T11</f>
        <v>-52798</v>
      </c>
      <c r="U10" s="152" t="n">
        <f aca="false">U12-U11</f>
        <v>0</v>
      </c>
      <c r="V10" s="152" t="n">
        <f aca="false">V12-V11</f>
        <v>0</v>
      </c>
      <c r="W10" s="152" t="n">
        <f aca="false">W12-W11</f>
        <v>0</v>
      </c>
      <c r="X10" s="152" t="n">
        <f aca="false">X12-X11</f>
        <v>0</v>
      </c>
      <c r="Y10" s="152" t="n">
        <f aca="false">Y12-Y11</f>
        <v>0</v>
      </c>
      <c r="Z10" s="152" t="n">
        <f aca="false">Z12-Z11</f>
        <v>0</v>
      </c>
      <c r="AA10" s="152" t="n">
        <f aca="false">AA12-AA11</f>
        <v>0</v>
      </c>
      <c r="AB10" s="152" t="n">
        <f aca="false">AB12-AB11</f>
        <v>0</v>
      </c>
      <c r="AC10" s="152" t="n">
        <f aca="false">AC12-AC11</f>
        <v>0</v>
      </c>
      <c r="AD10" s="152" t="n">
        <f aca="false">AD12-AD11</f>
        <v>0</v>
      </c>
      <c r="AE10" s="152" t="n">
        <f aca="false">AE12-AE11</f>
        <v>0</v>
      </c>
      <c r="AF10" s="152" t="n">
        <f aca="false">AF12-AF11</f>
        <v>0</v>
      </c>
      <c r="AG10" s="152"/>
      <c r="AH10" s="152" t="n">
        <f aca="false">SUM(J10:AG10)</f>
        <v>-432920</v>
      </c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</row>
    <row r="11" customFormat="false" ht="9" hidden="false" customHeight="false" outlineLevel="0" collapsed="false">
      <c r="A11" s="152" t="s">
        <v>156</v>
      </c>
      <c r="B11" s="152"/>
      <c r="C11" s="152"/>
      <c r="D11" s="154"/>
      <c r="E11" s="154"/>
      <c r="F11" s="154"/>
      <c r="G11" s="154"/>
      <c r="H11" s="154"/>
      <c r="I11" s="154"/>
      <c r="J11" s="154"/>
      <c r="K11" s="154"/>
      <c r="L11" s="154"/>
      <c r="M11" s="153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 t="n">
        <f aca="false">SUM(J11:AG11)</f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</row>
    <row r="12" customFormat="false" ht="9" hidden="false" customHeight="false" outlineLevel="0" collapsed="false">
      <c r="A12" s="155" t="s">
        <v>157</v>
      </c>
      <c r="B12" s="155"/>
      <c r="C12" s="155"/>
      <c r="D12" s="155"/>
      <c r="E12" s="155"/>
      <c r="F12" s="155"/>
      <c r="G12" s="155"/>
      <c r="H12" s="155"/>
      <c r="I12" s="155"/>
      <c r="J12" s="155" t="n">
        <f aca="false">'SPEC DETAILS'!C60</f>
        <v>-10793</v>
      </c>
      <c r="K12" s="155" t="n">
        <f aca="false">'SPEC DETAILS'!D60</f>
        <v>-19021</v>
      </c>
      <c r="L12" s="155" t="n">
        <f aca="false">'SPEC DETAILS'!E60</f>
        <v>-17141</v>
      </c>
      <c r="M12" s="155" t="n">
        <f aca="false">'SPEC DETAILS'!F60</f>
        <v>-18941</v>
      </c>
      <c r="N12" s="155" t="n">
        <f aca="false">'SPEC DETAILS'!G60</f>
        <v>-51806</v>
      </c>
      <c r="O12" s="155" t="n">
        <f aca="false">'SPEC DETAILS'!H60</f>
        <v>-53413</v>
      </c>
      <c r="P12" s="155" t="n">
        <f aca="false">'SPEC DETAILS'!I60</f>
        <v>-51572</v>
      </c>
      <c r="Q12" s="155" t="n">
        <f aca="false">'SPEC DETAILS'!J60</f>
        <v>-53171</v>
      </c>
      <c r="R12" s="155" t="n">
        <f aca="false">'SPEC DETAILS'!K60</f>
        <v>-53048</v>
      </c>
      <c r="S12" s="155" t="n">
        <f aca="false">'SPEC DETAILS'!L60</f>
        <v>-51216</v>
      </c>
      <c r="T12" s="155" t="n">
        <f aca="false">'SPEC DETAILS'!M60</f>
        <v>-52798</v>
      </c>
      <c r="U12" s="155" t="n">
        <f aca="false">'SPEC DETAILS'!N60</f>
        <v>0</v>
      </c>
      <c r="V12" s="155" t="n">
        <f aca="false">'SPEC DETAILS'!O60</f>
        <v>0</v>
      </c>
      <c r="W12" s="155" t="n">
        <f aca="false">'SPEC DETAILS'!P60</f>
        <v>0</v>
      </c>
      <c r="X12" s="155" t="n">
        <f aca="false">'SPEC DETAILS'!Q60</f>
        <v>0</v>
      </c>
      <c r="Y12" s="155" t="n">
        <f aca="false">'SPEC DETAILS'!R60</f>
        <v>0</v>
      </c>
      <c r="Z12" s="155" t="n">
        <f aca="false">'SPEC DETAILS'!S60</f>
        <v>0</v>
      </c>
      <c r="AA12" s="155" t="n">
        <f aca="false">'SPEC DETAILS'!T60</f>
        <v>0</v>
      </c>
      <c r="AB12" s="155" t="n">
        <f aca="false">'SPEC DETAILS'!U60</f>
        <v>0</v>
      </c>
      <c r="AC12" s="155" t="n">
        <f aca="false">'SPEC DETAILS'!V60</f>
        <v>0</v>
      </c>
      <c r="AD12" s="155" t="n">
        <f aca="false">'SPEC DETAILS'!W60</f>
        <v>0</v>
      </c>
      <c r="AE12" s="155" t="n">
        <f aca="false">'SPEC DETAILS'!X60</f>
        <v>0</v>
      </c>
      <c r="AF12" s="155" t="n">
        <f aca="false">'SPEC DETAILS'!Y60</f>
        <v>0</v>
      </c>
      <c r="AG12" s="155" t="n">
        <f aca="false">'SPEC DETAILS'!Z60</f>
        <v>0</v>
      </c>
      <c r="AH12" s="155" t="n">
        <f aca="false">SUM(AH10:AH11)</f>
        <v>-432920</v>
      </c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  <c r="IT12" s="156"/>
      <c r="IU12" s="156"/>
      <c r="IV12" s="156"/>
      <c r="IW12" s="156"/>
    </row>
    <row r="13" customFormat="false" ht="9" hidden="false" customHeight="false" outlineLevel="0" collapsed="false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  <c r="IW13" s="156"/>
    </row>
    <row r="14" customFormat="false" ht="9" hidden="false" customHeight="false" outlineLevel="0" collapsed="false">
      <c r="A14" s="157" t="s">
        <v>125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8"/>
      <c r="AJ14" s="148"/>
      <c r="AK14" s="148"/>
      <c r="AL14" s="148"/>
      <c r="AM14" s="148"/>
    </row>
    <row r="15" customFormat="false" ht="9" hidden="false" customHeight="false" outlineLevel="0" collapsed="false">
      <c r="A15" s="158" t="s">
        <v>126</v>
      </c>
      <c r="D15" s="146"/>
      <c r="E15" s="146"/>
      <c r="F15" s="146"/>
      <c r="G15" s="146"/>
      <c r="H15" s="146"/>
      <c r="I15" s="146"/>
      <c r="J15" s="159" t="n">
        <f aca="false">'SPEC DETAILS'!C54</f>
        <v>5.2062</v>
      </c>
      <c r="K15" s="159" t="n">
        <f aca="false">'SPEC DETAILS'!D54</f>
        <v>5.2586</v>
      </c>
      <c r="L15" s="159" t="n">
        <f aca="false">'SPEC DETAILS'!E54</f>
        <v>5.2586</v>
      </c>
      <c r="M15" s="159" t="n">
        <f aca="false">'SPEC DETAILS'!F54</f>
        <v>5.2586</v>
      </c>
      <c r="N15" s="159" t="n">
        <f aca="false">'SPEC DETAILS'!G54</f>
        <v>4.4022</v>
      </c>
      <c r="O15" s="159" t="n">
        <f aca="false">'SPEC DETAILS'!H54</f>
        <v>4.4022</v>
      </c>
      <c r="P15" s="159" t="n">
        <f aca="false">'SPEC DETAILS'!I54</f>
        <v>4.4022</v>
      </c>
      <c r="Q15" s="159" t="n">
        <f aca="false">'SPEC DETAILS'!J54</f>
        <v>4.4022</v>
      </c>
      <c r="R15" s="159" t="n">
        <f aca="false">'SPEC DETAILS'!K54</f>
        <v>4.4022</v>
      </c>
      <c r="S15" s="159" t="n">
        <f aca="false">'SPEC DETAILS'!L54</f>
        <v>4.4022</v>
      </c>
      <c r="T15" s="159" t="n">
        <f aca="false">'SPEC DETAILS'!M54</f>
        <v>4.4022</v>
      </c>
      <c r="U15" s="159" t="n">
        <f aca="false">'SPEC DETAILS'!N54</f>
        <v>0</v>
      </c>
      <c r="V15" s="159" t="n">
        <f aca="false">'SPEC DETAILS'!O54</f>
        <v>0</v>
      </c>
      <c r="W15" s="159" t="n">
        <f aca="false">'SPEC DETAILS'!P54</f>
        <v>0</v>
      </c>
      <c r="X15" s="159" t="n">
        <f aca="false">'SPEC DETAILS'!Q54</f>
        <v>0</v>
      </c>
      <c r="Y15" s="159" t="n">
        <f aca="false">'SPEC DETAILS'!R54</f>
        <v>0</v>
      </c>
      <c r="Z15" s="159" t="n">
        <f aca="false">'SPEC DETAILS'!S54</f>
        <v>0</v>
      </c>
      <c r="AA15" s="159" t="n">
        <f aca="false">'SPEC DETAILS'!T54</f>
        <v>0</v>
      </c>
      <c r="AB15" s="159" t="n">
        <f aca="false">'SPEC DETAILS'!U54</f>
        <v>0</v>
      </c>
      <c r="AC15" s="159" t="n">
        <f aca="false">'SPEC DETAILS'!V54</f>
        <v>0</v>
      </c>
      <c r="AD15" s="159" t="n">
        <f aca="false">'SPEC DETAILS'!W54</f>
        <v>0</v>
      </c>
      <c r="AE15" s="159" t="n">
        <f aca="false">'SPEC DETAILS'!X54</f>
        <v>0</v>
      </c>
      <c r="AF15" s="159" t="n">
        <f aca="false">'SPEC DETAILS'!Y54</f>
        <v>0</v>
      </c>
      <c r="AG15" s="159" t="n">
        <f aca="false">'SPEC DETAILS'!Z54</f>
        <v>0</v>
      </c>
      <c r="AH15" s="146"/>
      <c r="AI15" s="148"/>
      <c r="AJ15" s="148"/>
      <c r="AK15" s="148"/>
      <c r="AL15" s="148"/>
      <c r="AM15" s="148"/>
    </row>
    <row r="16" customFormat="false" ht="9" hidden="false" customHeight="false" outlineLevel="0" collapsed="false">
      <c r="A16" s="158" t="s">
        <v>127</v>
      </c>
      <c r="D16" s="146"/>
      <c r="E16" s="146"/>
      <c r="F16" s="146"/>
      <c r="G16" s="146"/>
      <c r="H16" s="146"/>
      <c r="I16" s="146"/>
      <c r="J16" s="159" t="n">
        <f aca="false">'SPEC DETAILS'!C55</f>
        <v>5.2036</v>
      </c>
      <c r="K16" s="159" t="n">
        <f aca="false">'SPEC DETAILS'!D55</f>
        <v>5.2534</v>
      </c>
      <c r="L16" s="159" t="n">
        <f aca="false">'SPEC DETAILS'!E55</f>
        <v>5.2534</v>
      </c>
      <c r="M16" s="159" t="n">
        <f aca="false">'SPEC DETAILS'!F55</f>
        <v>5.2534</v>
      </c>
      <c r="N16" s="159" t="n">
        <f aca="false">'SPEC DETAILS'!G55</f>
        <v>4.3406</v>
      </c>
      <c r="O16" s="159" t="n">
        <f aca="false">'SPEC DETAILS'!H55</f>
        <v>4.3406</v>
      </c>
      <c r="P16" s="159" t="n">
        <f aca="false">'SPEC DETAILS'!I55</f>
        <v>4.3406</v>
      </c>
      <c r="Q16" s="159" t="n">
        <f aca="false">'SPEC DETAILS'!J55</f>
        <v>4.3406</v>
      </c>
      <c r="R16" s="159" t="n">
        <f aca="false">'SPEC DETAILS'!K55</f>
        <v>4.3406</v>
      </c>
      <c r="S16" s="159" t="n">
        <f aca="false">'SPEC DETAILS'!L55</f>
        <v>4.3406</v>
      </c>
      <c r="T16" s="159" t="n">
        <f aca="false">'SPEC DETAILS'!M55</f>
        <v>4.3406</v>
      </c>
      <c r="U16" s="159" t="n">
        <f aca="false">'SPEC DETAILS'!N55</f>
        <v>0</v>
      </c>
      <c r="V16" s="159" t="n">
        <f aca="false">'SPEC DETAILS'!O55</f>
        <v>0</v>
      </c>
      <c r="W16" s="159" t="n">
        <f aca="false">'SPEC DETAILS'!P55</f>
        <v>0</v>
      </c>
      <c r="X16" s="159" t="n">
        <f aca="false">'SPEC DETAILS'!Q55</f>
        <v>0</v>
      </c>
      <c r="Y16" s="159" t="n">
        <f aca="false">'SPEC DETAILS'!R55</f>
        <v>0</v>
      </c>
      <c r="Z16" s="159" t="n">
        <f aca="false">'SPEC DETAILS'!S55</f>
        <v>0</v>
      </c>
      <c r="AA16" s="159" t="n">
        <f aca="false">'SPEC DETAILS'!T55</f>
        <v>0</v>
      </c>
      <c r="AB16" s="159" t="n">
        <f aca="false">'SPEC DETAILS'!U55</f>
        <v>0</v>
      </c>
      <c r="AC16" s="159" t="n">
        <f aca="false">'SPEC DETAILS'!V55</f>
        <v>0</v>
      </c>
      <c r="AD16" s="159" t="n">
        <f aca="false">'SPEC DETAILS'!W55</f>
        <v>0</v>
      </c>
      <c r="AE16" s="159" t="n">
        <f aca="false">'SPEC DETAILS'!X55</f>
        <v>0</v>
      </c>
      <c r="AF16" s="159" t="n">
        <f aca="false">'SPEC DETAILS'!Y55</f>
        <v>0</v>
      </c>
      <c r="AG16" s="159" t="n">
        <f aca="false">'SPEC DETAILS'!Z55</f>
        <v>0</v>
      </c>
      <c r="AH16" s="146"/>
      <c r="AI16" s="148"/>
      <c r="AJ16" s="148"/>
      <c r="AK16" s="148"/>
      <c r="AL16" s="148"/>
      <c r="AM16" s="148"/>
    </row>
    <row r="17" customFormat="false" ht="9" hidden="false" customHeight="false" outlineLevel="0" collapsed="false"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8"/>
      <c r="AJ17" s="148"/>
      <c r="AK17" s="148"/>
      <c r="AL17" s="148"/>
      <c r="AM17" s="148"/>
    </row>
    <row r="18" customFormat="false" ht="9" hidden="false" customHeight="false" outlineLevel="0" collapsed="false"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8"/>
      <c r="AJ18" s="148"/>
      <c r="AK18" s="148"/>
      <c r="AL18" s="148"/>
      <c r="AM18" s="148"/>
    </row>
    <row r="19" customFormat="false" ht="9" hidden="false" customHeight="false" outlineLevel="0" collapsed="false">
      <c r="A19" s="144" t="s">
        <v>129</v>
      </c>
      <c r="B19" s="145"/>
      <c r="D19" s="146"/>
      <c r="E19" s="146"/>
      <c r="F19" s="146"/>
      <c r="G19" s="146"/>
      <c r="H19" s="146"/>
      <c r="I19" s="143"/>
      <c r="J19" s="143" t="n">
        <f aca="false">J7</f>
        <v>37226</v>
      </c>
      <c r="K19" s="143" t="n">
        <f aca="false">K7</f>
        <v>37257</v>
      </c>
      <c r="L19" s="143" t="n">
        <f aca="false">L7</f>
        <v>37288</v>
      </c>
      <c r="M19" s="143" t="n">
        <f aca="false">M7</f>
        <v>37316</v>
      </c>
      <c r="N19" s="143" t="n">
        <f aca="false">N7</f>
        <v>37347</v>
      </c>
      <c r="O19" s="143" t="n">
        <f aca="false">O7</f>
        <v>37377</v>
      </c>
      <c r="P19" s="143" t="n">
        <f aca="false">P7</f>
        <v>37408</v>
      </c>
      <c r="Q19" s="143" t="n">
        <f aca="false">Q7</f>
        <v>37438</v>
      </c>
      <c r="R19" s="143" t="n">
        <f aca="false">R7</f>
        <v>37469</v>
      </c>
      <c r="S19" s="143" t="n">
        <f aca="false">S7</f>
        <v>37500</v>
      </c>
      <c r="T19" s="143" t="n">
        <f aca="false">T7</f>
        <v>37530</v>
      </c>
      <c r="U19" s="143" t="n">
        <f aca="false">U7</f>
        <v>37561</v>
      </c>
      <c r="V19" s="143" t="n">
        <f aca="false">V7</f>
        <v>37591</v>
      </c>
      <c r="W19" s="143" t="n">
        <f aca="false">W7</f>
        <v>37622</v>
      </c>
      <c r="X19" s="143" t="n">
        <f aca="false">X7</f>
        <v>37653</v>
      </c>
      <c r="Y19" s="143" t="n">
        <f aca="false">Y7</f>
        <v>37681</v>
      </c>
      <c r="Z19" s="143" t="n">
        <f aca="false">Z7</f>
        <v>37712</v>
      </c>
      <c r="AA19" s="143" t="n">
        <f aca="false">AA7</f>
        <v>37742</v>
      </c>
      <c r="AB19" s="143" t="n">
        <f aca="false">AB7</f>
        <v>37773</v>
      </c>
      <c r="AC19" s="143" t="n">
        <f aca="false">AC7</f>
        <v>37803</v>
      </c>
      <c r="AD19" s="143" t="n">
        <f aca="false">AD7</f>
        <v>37834</v>
      </c>
      <c r="AE19" s="143" t="n">
        <f aca="false">AE7</f>
        <v>37865</v>
      </c>
      <c r="AF19" s="143" t="n">
        <f aca="false">AF7</f>
        <v>37895</v>
      </c>
      <c r="AG19" s="143" t="n">
        <f aca="false">AG7</f>
        <v>37926</v>
      </c>
      <c r="AH19" s="147" t="s">
        <v>140</v>
      </c>
      <c r="AI19" s="148"/>
      <c r="AJ19" s="148"/>
      <c r="AK19" s="148"/>
      <c r="AL19" s="148"/>
      <c r="AM19" s="148"/>
    </row>
    <row r="20" customFormat="false" ht="9" hidden="false" customHeight="false" outlineLevel="0" collapsed="false">
      <c r="A20" s="149" t="s">
        <v>147</v>
      </c>
      <c r="B20" s="149"/>
      <c r="C20" s="149"/>
      <c r="D20" s="150"/>
      <c r="E20" s="150"/>
      <c r="F20" s="150"/>
      <c r="G20" s="150"/>
      <c r="H20" s="150"/>
      <c r="I20" s="150"/>
      <c r="J20" s="150" t="n">
        <f aca="false">'SPEC DETAILS'!C74</f>
        <v>0</v>
      </c>
      <c r="K20" s="150" t="n">
        <f aca="false">'SPEC DETAILS'!D74</f>
        <v>0</v>
      </c>
      <c r="L20" s="150" t="n">
        <f aca="false">'SPEC DETAILS'!E74</f>
        <v>0</v>
      </c>
      <c r="M20" s="150" t="n">
        <f aca="false">'SPEC DETAILS'!F74</f>
        <v>0</v>
      </c>
      <c r="N20" s="150" t="n">
        <f aca="false">'SPEC DETAILS'!G74</f>
        <v>0</v>
      </c>
      <c r="O20" s="150" t="n">
        <f aca="false">'SPEC DETAILS'!H74</f>
        <v>0</v>
      </c>
      <c r="P20" s="150" t="n">
        <f aca="false">'SPEC DETAILS'!I74</f>
        <v>0</v>
      </c>
      <c r="Q20" s="150" t="n">
        <f aca="false">'SPEC DETAILS'!J74</f>
        <v>0</v>
      </c>
      <c r="R20" s="150" t="n">
        <f aca="false">'SPEC DETAILS'!K74</f>
        <v>0</v>
      </c>
      <c r="S20" s="150" t="n">
        <f aca="false">'SPEC DETAILS'!L74</f>
        <v>0</v>
      </c>
      <c r="T20" s="150" t="n">
        <f aca="false">'SPEC DETAILS'!M74</f>
        <v>0</v>
      </c>
      <c r="U20" s="150" t="n">
        <f aca="false">'SPEC DETAILS'!N74</f>
        <v>0</v>
      </c>
      <c r="V20" s="150" t="n">
        <f aca="false">'SPEC DETAILS'!O74</f>
        <v>0</v>
      </c>
      <c r="W20" s="150" t="n">
        <f aca="false">'SPEC DETAILS'!P74</f>
        <v>0</v>
      </c>
      <c r="X20" s="150" t="n">
        <f aca="false">'SPEC DETAILS'!Q74</f>
        <v>0</v>
      </c>
      <c r="Y20" s="150" t="n">
        <f aca="false">'SPEC DETAILS'!R74</f>
        <v>0</v>
      </c>
      <c r="Z20" s="150" t="n">
        <f aca="false">'SPEC DETAILS'!S74</f>
        <v>0</v>
      </c>
      <c r="AA20" s="150" t="n">
        <f aca="false">'SPEC DETAILS'!T74</f>
        <v>0</v>
      </c>
      <c r="AB20" s="150" t="n">
        <f aca="false">'SPEC DETAILS'!U74</f>
        <v>0</v>
      </c>
      <c r="AC20" s="150" t="n">
        <f aca="false">'SPEC DETAILS'!V74</f>
        <v>0</v>
      </c>
      <c r="AD20" s="150" t="n">
        <f aca="false">'SPEC DETAILS'!W74</f>
        <v>0</v>
      </c>
      <c r="AE20" s="150" t="n">
        <f aca="false">'SPEC DETAILS'!X74</f>
        <v>0</v>
      </c>
      <c r="AF20" s="150" t="n">
        <f aca="false">'SPEC DETAILS'!Y74</f>
        <v>0</v>
      </c>
      <c r="AG20" s="150" t="n">
        <f aca="false">'SPEC DETAILS'!Z74</f>
        <v>0</v>
      </c>
      <c r="AH20" s="151"/>
      <c r="AI20" s="151"/>
      <c r="AJ20" s="151"/>
      <c r="AK20" s="151"/>
      <c r="AL20" s="151"/>
      <c r="AM20" s="151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  <c r="IW20" s="145"/>
    </row>
    <row r="21" customFormat="false" ht="9" hidden="false" customHeight="false" outlineLevel="0" collapsed="false">
      <c r="A21" s="139" t="s">
        <v>154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8"/>
      <c r="AJ21" s="148"/>
      <c r="AK21" s="148"/>
      <c r="AL21" s="148"/>
      <c r="AM21" s="148"/>
    </row>
    <row r="22" customFormat="false" ht="9" hidden="false" customHeight="false" outlineLevel="0" collapsed="false">
      <c r="A22" s="152" t="s">
        <v>155</v>
      </c>
      <c r="B22" s="152"/>
      <c r="C22" s="152"/>
      <c r="D22" s="152"/>
      <c r="E22" s="152"/>
      <c r="F22" s="152"/>
      <c r="G22" s="152"/>
      <c r="H22" s="152"/>
      <c r="I22" s="152"/>
      <c r="J22" s="152" t="n">
        <f aca="false">J24-J23</f>
        <v>0</v>
      </c>
      <c r="K22" s="152" t="n">
        <f aca="false">K24-K23</f>
        <v>0</v>
      </c>
      <c r="L22" s="152" t="n">
        <f aca="false">L24-L23</f>
        <v>0</v>
      </c>
      <c r="M22" s="152" t="n">
        <f aca="false">M24-M23</f>
        <v>0</v>
      </c>
      <c r="N22" s="152" t="n">
        <f aca="false">N24-N23</f>
        <v>7433</v>
      </c>
      <c r="O22" s="152" t="n">
        <f aca="false">O24-O23</f>
        <v>7664</v>
      </c>
      <c r="P22" s="152" t="n">
        <f aca="false">P24-P23</f>
        <v>7399</v>
      </c>
      <c r="Q22" s="152" t="n">
        <f aca="false">Q24-Q23</f>
        <v>7629</v>
      </c>
      <c r="R22" s="152" t="n">
        <f aca="false">R24-R23</f>
        <v>7611</v>
      </c>
      <c r="S22" s="152" t="n">
        <f aca="false">S24-S23</f>
        <v>7348</v>
      </c>
      <c r="T22" s="152" t="n">
        <f aca="false">T24-T23</f>
        <v>7575</v>
      </c>
      <c r="U22" s="152" t="n">
        <f aca="false">U24-U23</f>
        <v>0</v>
      </c>
      <c r="V22" s="152" t="n">
        <f aca="false">V24-V23</f>
        <v>0</v>
      </c>
      <c r="W22" s="152" t="n">
        <f aca="false">W24-W23</f>
        <v>0</v>
      </c>
      <c r="X22" s="152" t="n">
        <f aca="false">X24-X23</f>
        <v>0</v>
      </c>
      <c r="Y22" s="152" t="n">
        <f aca="false">Y24-Y23</f>
        <v>0</v>
      </c>
      <c r="Z22" s="152" t="n">
        <f aca="false">Z24-Z23</f>
        <v>0</v>
      </c>
      <c r="AA22" s="152" t="n">
        <f aca="false">AA24-AA23</f>
        <v>0</v>
      </c>
      <c r="AB22" s="152" t="n">
        <f aca="false">AB24-AB23</f>
        <v>0</v>
      </c>
      <c r="AC22" s="152" t="n">
        <f aca="false">AC24-AC23</f>
        <v>0</v>
      </c>
      <c r="AD22" s="152" t="n">
        <f aca="false">AD24-AD23</f>
        <v>0</v>
      </c>
      <c r="AE22" s="152" t="n">
        <f aca="false">AE24-AE23</f>
        <v>0</v>
      </c>
      <c r="AF22" s="152" t="n">
        <f aca="false">AF24-AF23</f>
        <v>0</v>
      </c>
      <c r="AG22" s="152"/>
      <c r="AH22" s="152" t="n">
        <f aca="false">SUM(J22:AG22)</f>
        <v>52659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</row>
    <row r="23" customFormat="false" ht="9" hidden="false" customHeight="false" outlineLevel="0" collapsed="false">
      <c r="A23" s="152" t="s">
        <v>156</v>
      </c>
      <c r="B23" s="152"/>
      <c r="C23" s="152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 t="n">
        <f aca="false">SUM(M23:AG23)</f>
        <v>0</v>
      </c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</row>
    <row r="24" customFormat="false" ht="9" hidden="false" customHeight="false" outlineLevel="0" collapsed="false">
      <c r="A24" s="155" t="s">
        <v>158</v>
      </c>
      <c r="B24" s="155"/>
      <c r="C24" s="155"/>
      <c r="D24" s="155"/>
      <c r="E24" s="155"/>
      <c r="F24" s="155"/>
      <c r="G24" s="155"/>
      <c r="H24" s="155"/>
      <c r="I24" s="155"/>
      <c r="J24" s="155" t="n">
        <f aca="false">'SPEC DETAILS'!C100</f>
        <v>0</v>
      </c>
      <c r="K24" s="155" t="n">
        <f aca="false">'SPEC DETAILS'!D100</f>
        <v>0</v>
      </c>
      <c r="L24" s="155" t="n">
        <f aca="false">'SPEC DETAILS'!E100</f>
        <v>0</v>
      </c>
      <c r="M24" s="155" t="n">
        <f aca="false">'SPEC DETAILS'!F100</f>
        <v>0</v>
      </c>
      <c r="N24" s="155" t="n">
        <f aca="false">'SPEC DETAILS'!G100</f>
        <v>7433</v>
      </c>
      <c r="O24" s="155" t="n">
        <f aca="false">'SPEC DETAILS'!H100</f>
        <v>7664</v>
      </c>
      <c r="P24" s="155" t="n">
        <f aca="false">'SPEC DETAILS'!I100</f>
        <v>7399</v>
      </c>
      <c r="Q24" s="155" t="n">
        <f aca="false">'SPEC DETAILS'!J100</f>
        <v>7629</v>
      </c>
      <c r="R24" s="155" t="n">
        <f aca="false">'SPEC DETAILS'!K100</f>
        <v>7611</v>
      </c>
      <c r="S24" s="155" t="n">
        <f aca="false">'SPEC DETAILS'!L100</f>
        <v>7348</v>
      </c>
      <c r="T24" s="155" t="n">
        <f aca="false">'SPEC DETAILS'!M100</f>
        <v>7575</v>
      </c>
      <c r="U24" s="155" t="n">
        <f aca="false">'SPEC DETAILS'!N100</f>
        <v>0</v>
      </c>
      <c r="V24" s="155" t="n">
        <f aca="false">'SPEC DETAILS'!O100</f>
        <v>0</v>
      </c>
      <c r="W24" s="155" t="n">
        <f aca="false">'SPEC DETAILS'!P100</f>
        <v>0</v>
      </c>
      <c r="X24" s="155" t="n">
        <f aca="false">'SPEC DETAILS'!Q100</f>
        <v>0</v>
      </c>
      <c r="Y24" s="155" t="n">
        <f aca="false">'SPEC DETAILS'!R100</f>
        <v>0</v>
      </c>
      <c r="Z24" s="155" t="n">
        <f aca="false">'SPEC DETAILS'!S100</f>
        <v>0</v>
      </c>
      <c r="AA24" s="155" t="n">
        <f aca="false">'SPEC DETAILS'!T100</f>
        <v>0</v>
      </c>
      <c r="AB24" s="155" t="n">
        <f aca="false">'SPEC DETAILS'!U100</f>
        <v>0</v>
      </c>
      <c r="AC24" s="155" t="n">
        <f aca="false">'SPEC DETAILS'!V100</f>
        <v>0</v>
      </c>
      <c r="AD24" s="155" t="n">
        <f aca="false">'SPEC DETAILS'!W100</f>
        <v>0</v>
      </c>
      <c r="AE24" s="155" t="n">
        <f aca="false">'SPEC DETAILS'!X100</f>
        <v>0</v>
      </c>
      <c r="AF24" s="155" t="n">
        <f aca="false">'SPEC DETAILS'!Y100</f>
        <v>0</v>
      </c>
      <c r="AG24" s="155" t="n">
        <f aca="false">'SPEC DETAILS'!Z100</f>
        <v>0</v>
      </c>
      <c r="AH24" s="155" t="n">
        <f aca="false">SUM(AH22:AH23)</f>
        <v>52659</v>
      </c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  <c r="IW24" s="156"/>
    </row>
    <row r="25" customFormat="false" ht="9" hidden="false" customHeight="false" outlineLevel="0" collapsed="false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  <c r="IW25" s="156"/>
    </row>
    <row r="26" customFormat="false" ht="9" hidden="false" customHeight="false" outlineLevel="0" collapsed="false">
      <c r="A26" s="157" t="s">
        <v>125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8"/>
      <c r="AJ26" s="148"/>
      <c r="AK26" s="148"/>
      <c r="AL26" s="148"/>
      <c r="AM26" s="148"/>
    </row>
    <row r="27" customFormat="false" ht="9" hidden="false" customHeight="false" outlineLevel="0" collapsed="false">
      <c r="A27" s="158" t="s">
        <v>126</v>
      </c>
      <c r="D27" s="146"/>
      <c r="E27" s="146"/>
      <c r="F27" s="146"/>
      <c r="G27" s="146"/>
      <c r="H27" s="146"/>
      <c r="I27" s="146"/>
      <c r="J27" s="159" t="n">
        <f aca="false">'SPEC DETAILS'!C94</f>
        <v>0</v>
      </c>
      <c r="K27" s="159" t="n">
        <f aca="false">'SPEC DETAILS'!D94</f>
        <v>0</v>
      </c>
      <c r="L27" s="159" t="n">
        <f aca="false">'SPEC DETAILS'!E94</f>
        <v>0</v>
      </c>
      <c r="M27" s="159" t="n">
        <f aca="false">'SPEC DETAILS'!F94</f>
        <v>0</v>
      </c>
      <c r="N27" s="159" t="n">
        <f aca="false">'SPEC DETAILS'!G94</f>
        <v>2.45</v>
      </c>
      <c r="O27" s="159" t="n">
        <f aca="false">'SPEC DETAILS'!H94</f>
        <v>2.45</v>
      </c>
      <c r="P27" s="159" t="n">
        <f aca="false">'SPEC DETAILS'!I94</f>
        <v>2.45</v>
      </c>
      <c r="Q27" s="159" t="n">
        <f aca="false">'SPEC DETAILS'!J94</f>
        <v>2.45</v>
      </c>
      <c r="R27" s="159" t="n">
        <f aca="false">'SPEC DETAILS'!K94</f>
        <v>2.45</v>
      </c>
      <c r="S27" s="159" t="n">
        <f aca="false">'SPEC DETAILS'!L94</f>
        <v>2.45</v>
      </c>
      <c r="T27" s="159" t="n">
        <f aca="false">'SPEC DETAILS'!M94</f>
        <v>2.45</v>
      </c>
      <c r="U27" s="159" t="n">
        <f aca="false">'SPEC DETAILS'!N94</f>
        <v>0</v>
      </c>
      <c r="V27" s="159" t="n">
        <f aca="false">'SPEC DETAILS'!O94</f>
        <v>0</v>
      </c>
      <c r="W27" s="159" t="n">
        <f aca="false">'SPEC DETAILS'!P94</f>
        <v>0</v>
      </c>
      <c r="X27" s="159" t="n">
        <f aca="false">'SPEC DETAILS'!Q94</f>
        <v>0</v>
      </c>
      <c r="Y27" s="159" t="n">
        <f aca="false">'SPEC DETAILS'!R94</f>
        <v>0</v>
      </c>
      <c r="Z27" s="159" t="n">
        <f aca="false">'SPEC DETAILS'!S94</f>
        <v>0</v>
      </c>
      <c r="AA27" s="159" t="n">
        <f aca="false">'SPEC DETAILS'!T94</f>
        <v>0</v>
      </c>
      <c r="AB27" s="159" t="n">
        <f aca="false">'SPEC DETAILS'!U94</f>
        <v>0</v>
      </c>
      <c r="AC27" s="159" t="n">
        <f aca="false">'SPEC DETAILS'!V94</f>
        <v>0</v>
      </c>
      <c r="AD27" s="159" t="n">
        <f aca="false">'SPEC DETAILS'!W94</f>
        <v>0</v>
      </c>
      <c r="AE27" s="159" t="n">
        <f aca="false">'SPEC DETAILS'!X94</f>
        <v>0</v>
      </c>
      <c r="AF27" s="159" t="n">
        <f aca="false">'SPEC DETAILS'!Y94</f>
        <v>0</v>
      </c>
      <c r="AG27" s="159" t="n">
        <f aca="false">'SPEC DETAILS'!Z94</f>
        <v>0</v>
      </c>
      <c r="AH27" s="146"/>
      <c r="AI27" s="148"/>
      <c r="AJ27" s="148"/>
      <c r="AK27" s="148"/>
      <c r="AL27" s="148"/>
      <c r="AM27" s="148"/>
    </row>
    <row r="28" customFormat="false" ht="9" hidden="false" customHeight="false" outlineLevel="0" collapsed="false">
      <c r="A28" s="158" t="s">
        <v>127</v>
      </c>
      <c r="D28" s="146"/>
      <c r="E28" s="146"/>
      <c r="F28" s="146"/>
      <c r="G28" s="146"/>
      <c r="H28" s="146"/>
      <c r="I28" s="146"/>
      <c r="J28" s="159" t="n">
        <f aca="false">'SPEC DETAILS'!C95</f>
        <v>0</v>
      </c>
      <c r="K28" s="159" t="n">
        <f aca="false">'SPEC DETAILS'!D95</f>
        <v>0</v>
      </c>
      <c r="L28" s="159" t="n">
        <f aca="false">'SPEC DETAILS'!E95</f>
        <v>0</v>
      </c>
      <c r="M28" s="159" t="n">
        <f aca="false">'SPEC DETAILS'!F95</f>
        <v>0</v>
      </c>
      <c r="N28" s="159" t="n">
        <f aca="false">'SPEC DETAILS'!G95</f>
        <v>2.5</v>
      </c>
      <c r="O28" s="159" t="n">
        <f aca="false">'SPEC DETAILS'!H95</f>
        <v>2.5</v>
      </c>
      <c r="P28" s="159" t="n">
        <f aca="false">'SPEC DETAILS'!I95</f>
        <v>2.5</v>
      </c>
      <c r="Q28" s="159" t="n">
        <f aca="false">'SPEC DETAILS'!J95</f>
        <v>2.5</v>
      </c>
      <c r="R28" s="159" t="n">
        <f aca="false">'SPEC DETAILS'!K95</f>
        <v>2.5</v>
      </c>
      <c r="S28" s="159" t="n">
        <f aca="false">'SPEC DETAILS'!L95</f>
        <v>2.5</v>
      </c>
      <c r="T28" s="159" t="n">
        <f aca="false">'SPEC DETAILS'!M95</f>
        <v>2.5</v>
      </c>
      <c r="U28" s="159" t="n">
        <f aca="false">'SPEC DETAILS'!N95</f>
        <v>0</v>
      </c>
      <c r="V28" s="159" t="n">
        <f aca="false">'SPEC DETAILS'!O95</f>
        <v>0</v>
      </c>
      <c r="W28" s="159" t="n">
        <f aca="false">'SPEC DETAILS'!P95</f>
        <v>0</v>
      </c>
      <c r="X28" s="159" t="n">
        <f aca="false">'SPEC DETAILS'!Q95</f>
        <v>0</v>
      </c>
      <c r="Y28" s="159" t="n">
        <f aca="false">'SPEC DETAILS'!R95</f>
        <v>0</v>
      </c>
      <c r="Z28" s="159" t="n">
        <f aca="false">'SPEC DETAILS'!S95</f>
        <v>0</v>
      </c>
      <c r="AA28" s="159" t="n">
        <f aca="false">'SPEC DETAILS'!T95</f>
        <v>0</v>
      </c>
      <c r="AB28" s="159" t="n">
        <f aca="false">'SPEC DETAILS'!U95</f>
        <v>0</v>
      </c>
      <c r="AC28" s="159" t="n">
        <f aca="false">'SPEC DETAILS'!V95</f>
        <v>0</v>
      </c>
      <c r="AD28" s="159" t="n">
        <f aca="false">'SPEC DETAILS'!W95</f>
        <v>0</v>
      </c>
      <c r="AE28" s="159" t="n">
        <f aca="false">'SPEC DETAILS'!X95</f>
        <v>0</v>
      </c>
      <c r="AF28" s="159" t="n">
        <f aca="false">'SPEC DETAILS'!Y95</f>
        <v>0</v>
      </c>
      <c r="AG28" s="159" t="n">
        <f aca="false">'SPEC DETAILS'!Z95</f>
        <v>0</v>
      </c>
      <c r="AH28" s="146"/>
      <c r="AI28" s="148"/>
      <c r="AJ28" s="148"/>
      <c r="AK28" s="148"/>
      <c r="AL28" s="148"/>
      <c r="AM28" s="148"/>
    </row>
    <row r="29" customFormat="false" ht="9" hidden="false" customHeight="false" outlineLevel="0" collapsed="false"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8"/>
      <c r="AJ29" s="148"/>
      <c r="AK29" s="148"/>
      <c r="AL29" s="148"/>
      <c r="AM29" s="148"/>
    </row>
    <row r="30" customFormat="false" ht="9" hidden="false" customHeight="false" outlineLevel="0" collapsed="false"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8"/>
      <c r="AJ30" s="148"/>
      <c r="AK30" s="148"/>
      <c r="AL30" s="148"/>
      <c r="AM30" s="148"/>
    </row>
    <row r="31" customFormat="false" ht="9" hidden="false" customHeight="false" outlineLevel="0" collapsed="false">
      <c r="A31" s="144" t="s">
        <v>130</v>
      </c>
      <c r="B31" s="145"/>
      <c r="D31" s="146"/>
      <c r="E31" s="146"/>
      <c r="F31" s="146"/>
      <c r="G31" s="146"/>
      <c r="H31" s="146"/>
      <c r="I31" s="143"/>
      <c r="J31" s="143" t="n">
        <f aca="false">J19</f>
        <v>37226</v>
      </c>
      <c r="K31" s="143" t="n">
        <f aca="false">K19</f>
        <v>37257</v>
      </c>
      <c r="L31" s="143" t="n">
        <f aca="false">L19</f>
        <v>37288</v>
      </c>
      <c r="M31" s="143" t="n">
        <f aca="false">M19</f>
        <v>37316</v>
      </c>
      <c r="N31" s="143" t="n">
        <f aca="false">N19</f>
        <v>37347</v>
      </c>
      <c r="O31" s="143" t="n">
        <f aca="false">O19</f>
        <v>37377</v>
      </c>
      <c r="P31" s="143" t="n">
        <f aca="false">P19</f>
        <v>37408</v>
      </c>
      <c r="Q31" s="143" t="n">
        <f aca="false">Q19</f>
        <v>37438</v>
      </c>
      <c r="R31" s="143" t="n">
        <f aca="false">R19</f>
        <v>37469</v>
      </c>
      <c r="S31" s="143" t="n">
        <f aca="false">S19</f>
        <v>37500</v>
      </c>
      <c r="T31" s="143" t="n">
        <f aca="false">T19</f>
        <v>37530</v>
      </c>
      <c r="U31" s="143" t="n">
        <f aca="false">U19</f>
        <v>37561</v>
      </c>
      <c r="V31" s="143" t="n">
        <f aca="false">V19</f>
        <v>37591</v>
      </c>
      <c r="W31" s="143" t="n">
        <f aca="false">W19</f>
        <v>37622</v>
      </c>
      <c r="X31" s="143" t="n">
        <f aca="false">X19</f>
        <v>37653</v>
      </c>
      <c r="Y31" s="143" t="n">
        <f aca="false">Y19</f>
        <v>37681</v>
      </c>
      <c r="Z31" s="143" t="n">
        <f aca="false">Z19</f>
        <v>37712</v>
      </c>
      <c r="AA31" s="143" t="n">
        <f aca="false">AA19</f>
        <v>37742</v>
      </c>
      <c r="AB31" s="143" t="n">
        <f aca="false">AB19</f>
        <v>37773</v>
      </c>
      <c r="AC31" s="143" t="n">
        <f aca="false">AC19</f>
        <v>37803</v>
      </c>
      <c r="AD31" s="143" t="n">
        <f aca="false">AD19</f>
        <v>37834</v>
      </c>
      <c r="AE31" s="143" t="n">
        <f aca="false">AE19</f>
        <v>37865</v>
      </c>
      <c r="AF31" s="143" t="n">
        <f aca="false">AF19</f>
        <v>37895</v>
      </c>
      <c r="AG31" s="143" t="n">
        <f aca="false">AG19</f>
        <v>37926</v>
      </c>
      <c r="AH31" s="147" t="s">
        <v>140</v>
      </c>
      <c r="AI31" s="148"/>
      <c r="AJ31" s="148"/>
      <c r="AK31" s="148"/>
      <c r="AL31" s="148"/>
      <c r="AM31" s="148"/>
    </row>
    <row r="32" customFormat="false" ht="9" hidden="false" customHeight="false" outlineLevel="0" collapsed="false">
      <c r="A32" s="149" t="s">
        <v>147</v>
      </c>
      <c r="B32" s="149"/>
      <c r="C32" s="149"/>
      <c r="D32" s="150"/>
      <c r="E32" s="150"/>
      <c r="F32" s="150"/>
      <c r="G32" s="150"/>
      <c r="H32" s="150"/>
      <c r="I32" s="150"/>
      <c r="J32" s="150" t="n">
        <f aca="false">'SPEC DETAILS'!C114</f>
        <v>0</v>
      </c>
      <c r="K32" s="150" t="n">
        <f aca="false">'SPEC DETAILS'!D114</f>
        <v>0</v>
      </c>
      <c r="L32" s="150" t="n">
        <f aca="false">'SPEC DETAILS'!E114</f>
        <v>0</v>
      </c>
      <c r="M32" s="150" t="n">
        <f aca="false">'SPEC DETAILS'!F114</f>
        <v>0</v>
      </c>
      <c r="N32" s="150" t="n">
        <f aca="false">'SPEC DETAILS'!G114</f>
        <v>0</v>
      </c>
      <c r="O32" s="150" t="n">
        <f aca="false">'SPEC DETAILS'!H114</f>
        <v>0</v>
      </c>
      <c r="P32" s="150" t="n">
        <f aca="false">'SPEC DETAILS'!I114</f>
        <v>0</v>
      </c>
      <c r="Q32" s="150" t="n">
        <f aca="false">'SPEC DETAILS'!J114</f>
        <v>0</v>
      </c>
      <c r="R32" s="150" t="n">
        <f aca="false">'SPEC DETAILS'!K114</f>
        <v>0</v>
      </c>
      <c r="S32" s="150" t="n">
        <f aca="false">'SPEC DETAILS'!L114</f>
        <v>0</v>
      </c>
      <c r="T32" s="150" t="n">
        <f aca="false">'SPEC DETAILS'!M114</f>
        <v>0</v>
      </c>
      <c r="U32" s="150" t="n">
        <f aca="false">'SPEC DETAILS'!N114</f>
        <v>0</v>
      </c>
      <c r="V32" s="150" t="n">
        <f aca="false">'SPEC DETAILS'!O114</f>
        <v>0</v>
      </c>
      <c r="W32" s="150" t="n">
        <f aca="false">'SPEC DETAILS'!P114</f>
        <v>0</v>
      </c>
      <c r="X32" s="150" t="n">
        <f aca="false">'SPEC DETAILS'!Q114</f>
        <v>0</v>
      </c>
      <c r="Y32" s="150" t="n">
        <f aca="false">'SPEC DETAILS'!R114</f>
        <v>0</v>
      </c>
      <c r="Z32" s="150" t="n">
        <f aca="false">'SPEC DETAILS'!S114</f>
        <v>0</v>
      </c>
      <c r="AA32" s="150" t="n">
        <f aca="false">'SPEC DETAILS'!T114</f>
        <v>0</v>
      </c>
      <c r="AB32" s="150" t="n">
        <f aca="false">'SPEC DETAILS'!U114</f>
        <v>0</v>
      </c>
      <c r="AC32" s="150" t="n">
        <f aca="false">'SPEC DETAILS'!V114</f>
        <v>0</v>
      </c>
      <c r="AD32" s="150" t="n">
        <f aca="false">'SPEC DETAILS'!W114</f>
        <v>0</v>
      </c>
      <c r="AE32" s="150" t="n">
        <f aca="false">'SPEC DETAILS'!X114</f>
        <v>0</v>
      </c>
      <c r="AF32" s="150" t="n">
        <f aca="false">'SPEC DETAILS'!Y114</f>
        <v>0</v>
      </c>
      <c r="AG32" s="150" t="n">
        <f aca="false">'SPEC DETAILS'!Z114</f>
        <v>0</v>
      </c>
      <c r="AH32" s="151"/>
      <c r="AI32" s="151"/>
      <c r="AJ32" s="151"/>
      <c r="AK32" s="151"/>
      <c r="AL32" s="151"/>
      <c r="AM32" s="151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  <c r="IW32" s="145"/>
    </row>
    <row r="33" customFormat="false" ht="9" hidden="false" customHeight="false" outlineLevel="0" collapsed="false">
      <c r="A33" s="139" t="s">
        <v>154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8"/>
      <c r="AJ33" s="148"/>
      <c r="AK33" s="148"/>
      <c r="AL33" s="148"/>
      <c r="AM33" s="148"/>
    </row>
    <row r="34" customFormat="false" ht="9" hidden="false" customHeight="false" outlineLevel="0" collapsed="false">
      <c r="A34" s="152" t="s">
        <v>155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J36-J35</f>
        <v>155575</v>
      </c>
      <c r="K34" s="152" t="n">
        <f aca="false">K36-K35</f>
        <v>155230</v>
      </c>
      <c r="L34" s="152" t="n">
        <f aca="false">L36-L35</f>
        <v>139893</v>
      </c>
      <c r="M34" s="152" t="n">
        <f aca="false">M36-M35</f>
        <v>154581</v>
      </c>
      <c r="N34" s="152" t="n">
        <f aca="false">N36-N35</f>
        <v>25272</v>
      </c>
      <c r="O34" s="152" t="n">
        <f aca="false">O36-O35</f>
        <v>26056</v>
      </c>
      <c r="P34" s="152" t="n">
        <f aca="false">P36-P35</f>
        <v>25158</v>
      </c>
      <c r="Q34" s="152" t="n">
        <f aca="false">Q36-Q35</f>
        <v>25938</v>
      </c>
      <c r="R34" s="160" t="n">
        <f aca="false">R36-R35</f>
        <v>25878</v>
      </c>
      <c r="S34" s="160" t="n">
        <f aca="false">S36-S35</f>
        <v>24985</v>
      </c>
      <c r="T34" s="160" t="n">
        <f aca="false">T36-T35</f>
        <v>25756</v>
      </c>
      <c r="U34" s="160" t="n">
        <f aca="false">U36-U35</f>
        <v>0</v>
      </c>
      <c r="V34" s="160" t="n">
        <f aca="false">V36-V35</f>
        <v>0</v>
      </c>
      <c r="W34" s="160" t="n">
        <f aca="false">W36-W35</f>
        <v>0</v>
      </c>
      <c r="X34" s="160" t="n">
        <f aca="false">X36-X35</f>
        <v>0</v>
      </c>
      <c r="Y34" s="160" t="n">
        <f aca="false">Y36-Y35</f>
        <v>0</v>
      </c>
      <c r="Z34" s="160" t="n">
        <f aca="false">Z36-Z35</f>
        <v>0</v>
      </c>
      <c r="AA34" s="160" t="n">
        <f aca="false">AA36-AA35</f>
        <v>0</v>
      </c>
      <c r="AB34" s="160" t="n">
        <f aca="false">AB36-AB35</f>
        <v>0</v>
      </c>
      <c r="AC34" s="160" t="n">
        <f aca="false">AC36-AC35</f>
        <v>0</v>
      </c>
      <c r="AD34" s="160" t="n">
        <f aca="false">AD36-AD35</f>
        <v>0</v>
      </c>
      <c r="AE34" s="160" t="n">
        <f aca="false">AE36-AE35</f>
        <v>0</v>
      </c>
      <c r="AF34" s="160" t="n">
        <f aca="false">AF36-AF35</f>
        <v>0</v>
      </c>
      <c r="AG34" s="160"/>
      <c r="AH34" s="160" t="n">
        <f aca="false">SUM(J34:AG34)</f>
        <v>784322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9" hidden="false" customHeight="false" outlineLevel="0" collapsed="false">
      <c r="A35" s="152" t="s">
        <v>156</v>
      </c>
      <c r="B35" s="152"/>
      <c r="C35" s="152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3"/>
      <c r="Z35" s="153"/>
      <c r="AA35" s="153"/>
      <c r="AB35" s="153"/>
      <c r="AC35" s="153"/>
      <c r="AD35" s="153"/>
      <c r="AE35" s="153"/>
      <c r="AF35" s="153"/>
      <c r="AG35" s="153"/>
      <c r="AH35" s="153" t="n">
        <f aca="false">SUM(J35:AG35)</f>
        <v>0</v>
      </c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</row>
    <row r="36" customFormat="false" ht="9" hidden="false" customHeight="false" outlineLevel="0" collapsed="false">
      <c r="A36" s="155" t="s">
        <v>159</v>
      </c>
      <c r="B36" s="155"/>
      <c r="C36" s="155"/>
      <c r="D36" s="155"/>
      <c r="E36" s="155"/>
      <c r="F36" s="155"/>
      <c r="G36" s="155"/>
      <c r="H36" s="155"/>
      <c r="I36" s="155"/>
      <c r="J36" s="155" t="n">
        <f aca="false">'SPEC DETAILS'!C140</f>
        <v>155575</v>
      </c>
      <c r="K36" s="155" t="n">
        <f aca="false">'SPEC DETAILS'!D140</f>
        <v>155230</v>
      </c>
      <c r="L36" s="155" t="n">
        <f aca="false">'SPEC DETAILS'!E140</f>
        <v>139893</v>
      </c>
      <c r="M36" s="155" t="n">
        <f aca="false">'SPEC DETAILS'!F140</f>
        <v>154581</v>
      </c>
      <c r="N36" s="155" t="n">
        <f aca="false">'SPEC DETAILS'!G140</f>
        <v>25272</v>
      </c>
      <c r="O36" s="155" t="n">
        <f aca="false">'SPEC DETAILS'!H140</f>
        <v>26056</v>
      </c>
      <c r="P36" s="155" t="n">
        <f aca="false">'SPEC DETAILS'!I140</f>
        <v>25158</v>
      </c>
      <c r="Q36" s="155" t="n">
        <f aca="false">'SPEC DETAILS'!J140</f>
        <v>25938</v>
      </c>
      <c r="R36" s="155" t="n">
        <f aca="false">'SPEC DETAILS'!K140</f>
        <v>25878</v>
      </c>
      <c r="S36" s="155" t="n">
        <f aca="false">'SPEC DETAILS'!L140</f>
        <v>24985</v>
      </c>
      <c r="T36" s="155" t="n">
        <f aca="false">'SPEC DETAILS'!M140</f>
        <v>25756</v>
      </c>
      <c r="U36" s="155" t="n">
        <f aca="false">'SPEC DETAILS'!N140</f>
        <v>0</v>
      </c>
      <c r="V36" s="155" t="n">
        <f aca="false">'SPEC DETAILS'!O140</f>
        <v>0</v>
      </c>
      <c r="W36" s="155" t="n">
        <f aca="false">'SPEC DETAILS'!P140</f>
        <v>0</v>
      </c>
      <c r="X36" s="155" t="n">
        <f aca="false">'SPEC DETAILS'!Q140</f>
        <v>0</v>
      </c>
      <c r="Y36" s="155" t="n">
        <f aca="false">'SPEC DETAILS'!R140</f>
        <v>0</v>
      </c>
      <c r="Z36" s="155" t="n">
        <f aca="false">'SPEC DETAILS'!S140</f>
        <v>0</v>
      </c>
      <c r="AA36" s="155" t="n">
        <f aca="false">'SPEC DETAILS'!T140</f>
        <v>0</v>
      </c>
      <c r="AB36" s="155" t="n">
        <f aca="false">'SPEC DETAILS'!U140</f>
        <v>0</v>
      </c>
      <c r="AC36" s="155" t="n">
        <f aca="false">'SPEC DETAILS'!V140</f>
        <v>0</v>
      </c>
      <c r="AD36" s="155" t="n">
        <f aca="false">'SPEC DETAILS'!W140</f>
        <v>0</v>
      </c>
      <c r="AE36" s="155" t="n">
        <f aca="false">'SPEC DETAILS'!X140</f>
        <v>0</v>
      </c>
      <c r="AF36" s="155" t="n">
        <f aca="false">'SPEC DETAILS'!Y140</f>
        <v>0</v>
      </c>
      <c r="AG36" s="155" t="n">
        <f aca="false">'SPEC DETAILS'!Z140</f>
        <v>0</v>
      </c>
      <c r="AH36" s="155" t="n">
        <f aca="false">SUM(AH34:AH35)</f>
        <v>784322</v>
      </c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  <c r="IS36" s="156"/>
      <c r="IT36" s="156"/>
      <c r="IU36" s="156"/>
      <c r="IV36" s="156"/>
      <c r="IW36" s="156"/>
    </row>
    <row r="37" customFormat="false" ht="9" hidden="false" customHeight="false" outlineLevel="0" collapsed="false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  <c r="IS37" s="156"/>
      <c r="IT37" s="156"/>
      <c r="IU37" s="156"/>
      <c r="IV37" s="156"/>
      <c r="IW37" s="156"/>
    </row>
    <row r="38" customFormat="false" ht="9" hidden="false" customHeight="false" outlineLevel="0" collapsed="false">
      <c r="A38" s="157" t="s">
        <v>125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  <c r="IS38" s="156"/>
      <c r="IT38" s="156"/>
      <c r="IU38" s="156"/>
      <c r="IV38" s="156"/>
      <c r="IW38" s="156"/>
    </row>
    <row r="39" customFormat="false" ht="9" hidden="false" customHeight="false" outlineLevel="0" collapsed="false">
      <c r="A39" s="158" t="s">
        <v>126</v>
      </c>
      <c r="B39" s="156"/>
      <c r="C39" s="156"/>
      <c r="D39" s="156"/>
      <c r="E39" s="156"/>
      <c r="F39" s="156"/>
      <c r="G39" s="156"/>
      <c r="H39" s="156"/>
      <c r="I39" s="156"/>
      <c r="J39" s="159" t="n">
        <f aca="false">'SPEC DETAILS'!C134</f>
        <v>4.7</v>
      </c>
      <c r="K39" s="159" t="n">
        <f aca="false">'SPEC DETAILS'!D134</f>
        <v>4.7</v>
      </c>
      <c r="L39" s="159" t="n">
        <f aca="false">'SPEC DETAILS'!E134</f>
        <v>4.7</v>
      </c>
      <c r="M39" s="159" t="n">
        <f aca="false">'SPEC DETAILS'!F134</f>
        <v>4.7</v>
      </c>
      <c r="N39" s="159" t="n">
        <f aca="false">'SPEC DETAILS'!G134</f>
        <v>3.2256</v>
      </c>
      <c r="O39" s="159" t="n">
        <f aca="false">'SPEC DETAILS'!H134</f>
        <v>3.2256</v>
      </c>
      <c r="P39" s="159" t="n">
        <f aca="false">'SPEC DETAILS'!I134</f>
        <v>3.2256</v>
      </c>
      <c r="Q39" s="159" t="n">
        <f aca="false">'SPEC DETAILS'!J134</f>
        <v>3.2256</v>
      </c>
      <c r="R39" s="159" t="n">
        <f aca="false">'SPEC DETAILS'!K134</f>
        <v>3.2256</v>
      </c>
      <c r="S39" s="159" t="n">
        <f aca="false">'SPEC DETAILS'!L134</f>
        <v>3.2256</v>
      </c>
      <c r="T39" s="159" t="n">
        <f aca="false">'SPEC DETAILS'!M134</f>
        <v>3.2256</v>
      </c>
      <c r="U39" s="159" t="n">
        <f aca="false">'SPEC DETAILS'!N134</f>
        <v>0</v>
      </c>
      <c r="V39" s="159" t="n">
        <f aca="false">'SPEC DETAILS'!O134</f>
        <v>0</v>
      </c>
      <c r="W39" s="159" t="n">
        <f aca="false">'SPEC DETAILS'!P134</f>
        <v>0</v>
      </c>
      <c r="X39" s="159" t="n">
        <f aca="false">'SPEC DETAILS'!Q134</f>
        <v>0</v>
      </c>
      <c r="Y39" s="159" t="n">
        <f aca="false">'SPEC DETAILS'!R134</f>
        <v>0</v>
      </c>
      <c r="Z39" s="159" t="n">
        <f aca="false">'SPEC DETAILS'!S134</f>
        <v>0</v>
      </c>
      <c r="AA39" s="159" t="n">
        <f aca="false">'SPEC DETAILS'!T134</f>
        <v>0</v>
      </c>
      <c r="AB39" s="159" t="n">
        <f aca="false">'SPEC DETAILS'!U134</f>
        <v>0</v>
      </c>
      <c r="AC39" s="159" t="n">
        <f aca="false">'SPEC DETAILS'!V134</f>
        <v>0</v>
      </c>
      <c r="AD39" s="159" t="n">
        <f aca="false">'SPEC DETAILS'!W134</f>
        <v>0</v>
      </c>
      <c r="AE39" s="159" t="n">
        <f aca="false">'SPEC DETAILS'!X134</f>
        <v>0</v>
      </c>
      <c r="AF39" s="159" t="n">
        <f aca="false">'SPEC DETAILS'!Y134</f>
        <v>0</v>
      </c>
      <c r="AG39" s="159" t="n">
        <f aca="false">'SPEC DETAILS'!Z134</f>
        <v>0</v>
      </c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/>
      <c r="HT39" s="156"/>
      <c r="HU39" s="156"/>
      <c r="HV39" s="156"/>
      <c r="HW39" s="156"/>
      <c r="HX39" s="156"/>
      <c r="HY39" s="156"/>
      <c r="HZ39" s="156"/>
      <c r="IA39" s="156"/>
      <c r="IB39" s="156"/>
      <c r="IC39" s="156"/>
      <c r="ID39" s="156"/>
      <c r="IE39" s="156"/>
      <c r="IF39" s="156"/>
      <c r="IG39" s="156"/>
      <c r="IH39" s="156"/>
      <c r="II39" s="156"/>
      <c r="IJ39" s="156"/>
      <c r="IK39" s="156"/>
      <c r="IL39" s="156"/>
      <c r="IM39" s="156"/>
      <c r="IN39" s="156"/>
      <c r="IO39" s="156"/>
      <c r="IP39" s="156"/>
      <c r="IQ39" s="156"/>
      <c r="IR39" s="156"/>
      <c r="IS39" s="156"/>
      <c r="IT39" s="156"/>
      <c r="IU39" s="156"/>
      <c r="IV39" s="156"/>
      <c r="IW39" s="156"/>
    </row>
    <row r="40" customFormat="false" ht="9" hidden="false" customHeight="false" outlineLevel="0" collapsed="false">
      <c r="A40" s="158" t="s">
        <v>127</v>
      </c>
      <c r="B40" s="156"/>
      <c r="C40" s="156"/>
      <c r="D40" s="156"/>
      <c r="E40" s="156"/>
      <c r="F40" s="156"/>
      <c r="G40" s="156"/>
      <c r="H40" s="156"/>
      <c r="I40" s="156"/>
      <c r="J40" s="159" t="n">
        <f aca="false">'SPEC DETAILS'!C135</f>
        <v>4.8436</v>
      </c>
      <c r="K40" s="159" t="n">
        <f aca="false">'SPEC DETAILS'!D135</f>
        <v>4.8436</v>
      </c>
      <c r="L40" s="159" t="n">
        <f aca="false">'SPEC DETAILS'!E135</f>
        <v>4.8436</v>
      </c>
      <c r="M40" s="159" t="n">
        <f aca="false">'SPEC DETAILS'!F135</f>
        <v>4.8436</v>
      </c>
      <c r="N40" s="159" t="n">
        <f aca="false">'SPEC DETAILS'!G135</f>
        <v>3.2469</v>
      </c>
      <c r="O40" s="159" t="n">
        <f aca="false">'SPEC DETAILS'!H135</f>
        <v>3.2469</v>
      </c>
      <c r="P40" s="159" t="n">
        <f aca="false">'SPEC DETAILS'!I135</f>
        <v>3.2469</v>
      </c>
      <c r="Q40" s="159" t="n">
        <f aca="false">'SPEC DETAILS'!J135</f>
        <v>3.2469</v>
      </c>
      <c r="R40" s="159" t="n">
        <f aca="false">'SPEC DETAILS'!K135</f>
        <v>3.2469</v>
      </c>
      <c r="S40" s="159" t="n">
        <f aca="false">'SPEC DETAILS'!L135</f>
        <v>3.2469</v>
      </c>
      <c r="T40" s="159" t="n">
        <f aca="false">'SPEC DETAILS'!M135</f>
        <v>3.2469</v>
      </c>
      <c r="U40" s="159" t="n">
        <f aca="false">'SPEC DETAILS'!N135</f>
        <v>0</v>
      </c>
      <c r="V40" s="159" t="n">
        <f aca="false">'SPEC DETAILS'!O135</f>
        <v>0</v>
      </c>
      <c r="W40" s="159" t="n">
        <f aca="false">'SPEC DETAILS'!P135</f>
        <v>0</v>
      </c>
      <c r="X40" s="159" t="n">
        <f aca="false">'SPEC DETAILS'!Q135</f>
        <v>0</v>
      </c>
      <c r="Y40" s="159" t="n">
        <f aca="false">'SPEC DETAILS'!R135</f>
        <v>0</v>
      </c>
      <c r="Z40" s="159" t="n">
        <f aca="false">'SPEC DETAILS'!S135</f>
        <v>0</v>
      </c>
      <c r="AA40" s="159" t="n">
        <f aca="false">'SPEC DETAILS'!T135</f>
        <v>0</v>
      </c>
      <c r="AB40" s="159" t="n">
        <f aca="false">'SPEC DETAILS'!U135</f>
        <v>0</v>
      </c>
      <c r="AC40" s="159" t="n">
        <f aca="false">'SPEC DETAILS'!V135</f>
        <v>0</v>
      </c>
      <c r="AD40" s="159" t="n">
        <f aca="false">'SPEC DETAILS'!W135</f>
        <v>0</v>
      </c>
      <c r="AE40" s="159" t="n">
        <f aca="false">'SPEC DETAILS'!X135</f>
        <v>0</v>
      </c>
      <c r="AF40" s="159" t="n">
        <f aca="false">'SPEC DETAILS'!Y135</f>
        <v>0</v>
      </c>
      <c r="AG40" s="159" t="n">
        <f aca="false">'SPEC DETAILS'!Z135</f>
        <v>0</v>
      </c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/>
      <c r="HS40" s="156"/>
      <c r="HT40" s="156"/>
      <c r="HU40" s="156"/>
      <c r="HV40" s="156"/>
      <c r="HW40" s="156"/>
      <c r="HX40" s="156"/>
      <c r="HY40" s="156"/>
      <c r="HZ40" s="156"/>
      <c r="IA40" s="156"/>
      <c r="IB40" s="156"/>
      <c r="IC40" s="156"/>
      <c r="ID40" s="156"/>
      <c r="IE40" s="156"/>
      <c r="IF40" s="156"/>
      <c r="IG40" s="156"/>
      <c r="IH40" s="156"/>
      <c r="II40" s="156"/>
      <c r="IJ40" s="156"/>
      <c r="IK40" s="156"/>
      <c r="IL40" s="156"/>
      <c r="IM40" s="156"/>
      <c r="IN40" s="156"/>
      <c r="IO40" s="156"/>
      <c r="IP40" s="156"/>
      <c r="IQ40" s="156"/>
      <c r="IR40" s="156"/>
      <c r="IS40" s="156"/>
      <c r="IT40" s="156"/>
      <c r="IU40" s="156"/>
      <c r="IV40" s="156"/>
      <c r="IW40" s="156"/>
    </row>
    <row r="41" customFormat="false" ht="9" hidden="false" customHeight="false" outlineLevel="0" collapsed="false">
      <c r="A41" s="158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/>
      <c r="HT41" s="156"/>
      <c r="HU41" s="156"/>
      <c r="HV41" s="156"/>
      <c r="HW41" s="156"/>
      <c r="HX41" s="156"/>
      <c r="HY41" s="156"/>
      <c r="HZ41" s="156"/>
      <c r="IA41" s="156"/>
      <c r="IB41" s="156"/>
      <c r="IC41" s="156"/>
      <c r="ID41" s="156"/>
      <c r="IE41" s="156"/>
      <c r="IF41" s="156"/>
      <c r="IG41" s="156"/>
      <c r="IH41" s="156"/>
      <c r="II41" s="156"/>
      <c r="IJ41" s="156"/>
      <c r="IK41" s="156"/>
      <c r="IL41" s="156"/>
      <c r="IM41" s="156"/>
      <c r="IN41" s="156"/>
      <c r="IO41" s="156"/>
      <c r="IP41" s="156"/>
      <c r="IQ41" s="156"/>
      <c r="IR41" s="156"/>
      <c r="IS41" s="156"/>
      <c r="IT41" s="156"/>
      <c r="IU41" s="156"/>
      <c r="IV41" s="156"/>
      <c r="IW41" s="156"/>
    </row>
    <row r="42" customFormat="false" ht="9" hidden="false" customHeight="false" outlineLevel="0" collapsed="false">
      <c r="A42" s="158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/>
      <c r="HS42" s="156"/>
      <c r="HT42" s="156"/>
      <c r="HU42" s="156"/>
      <c r="HV42" s="156"/>
      <c r="HW42" s="156"/>
      <c r="HX42" s="156"/>
      <c r="HY42" s="156"/>
      <c r="HZ42" s="156"/>
      <c r="IA42" s="156"/>
      <c r="IB42" s="156"/>
      <c r="IC42" s="156"/>
      <c r="ID42" s="156"/>
      <c r="IE42" s="156"/>
      <c r="IF42" s="156"/>
      <c r="IG42" s="156"/>
      <c r="IH42" s="156"/>
      <c r="II42" s="156"/>
      <c r="IJ42" s="156"/>
      <c r="IK42" s="156"/>
      <c r="IL42" s="156"/>
      <c r="IM42" s="156"/>
      <c r="IN42" s="156"/>
      <c r="IO42" s="156"/>
      <c r="IP42" s="156"/>
      <c r="IQ42" s="156"/>
      <c r="IR42" s="156"/>
      <c r="IS42" s="156"/>
      <c r="IT42" s="156"/>
      <c r="IU42" s="156"/>
      <c r="IV42" s="156"/>
      <c r="IW42" s="156"/>
    </row>
    <row r="43" customFormat="false" ht="9" hidden="false" customHeight="false" outlineLevel="0" collapsed="false">
      <c r="A43" s="144" t="s">
        <v>114</v>
      </c>
      <c r="B43" s="145"/>
      <c r="D43" s="146"/>
      <c r="E43" s="146"/>
      <c r="F43" s="146"/>
      <c r="G43" s="146"/>
      <c r="H43" s="146"/>
      <c r="I43" s="143"/>
      <c r="J43" s="143" t="n">
        <f aca="false">J31</f>
        <v>37226</v>
      </c>
      <c r="K43" s="143" t="n">
        <f aca="false">K31</f>
        <v>37257</v>
      </c>
      <c r="L43" s="143" t="n">
        <f aca="false">L31</f>
        <v>37288</v>
      </c>
      <c r="M43" s="143" t="n">
        <f aca="false">M31</f>
        <v>37316</v>
      </c>
      <c r="N43" s="143" t="n">
        <f aca="false">N31</f>
        <v>37347</v>
      </c>
      <c r="O43" s="143" t="n">
        <f aca="false">O31</f>
        <v>37377</v>
      </c>
      <c r="P43" s="143" t="n">
        <f aca="false">P31</f>
        <v>37408</v>
      </c>
      <c r="Q43" s="143" t="n">
        <f aca="false">Q31</f>
        <v>37438</v>
      </c>
      <c r="R43" s="143" t="n">
        <f aca="false">R31</f>
        <v>37469</v>
      </c>
      <c r="S43" s="143" t="n">
        <f aca="false">S31</f>
        <v>37500</v>
      </c>
      <c r="T43" s="143" t="n">
        <f aca="false">T31</f>
        <v>37530</v>
      </c>
      <c r="U43" s="143" t="n">
        <f aca="false">U31</f>
        <v>37561</v>
      </c>
      <c r="V43" s="143" t="n">
        <f aca="false">V31</f>
        <v>37591</v>
      </c>
      <c r="W43" s="143" t="n">
        <f aca="false">W31</f>
        <v>37622</v>
      </c>
      <c r="X43" s="143" t="n">
        <f aca="false">X31</f>
        <v>37653</v>
      </c>
      <c r="Y43" s="143" t="n">
        <f aca="false">Y31</f>
        <v>37681</v>
      </c>
      <c r="Z43" s="143" t="n">
        <f aca="false">Z31</f>
        <v>37712</v>
      </c>
      <c r="AA43" s="143" t="n">
        <f aca="false">AA31</f>
        <v>37742</v>
      </c>
      <c r="AB43" s="143" t="n">
        <f aca="false">AB31</f>
        <v>37773</v>
      </c>
      <c r="AC43" s="143" t="n">
        <f aca="false">AC31</f>
        <v>37803</v>
      </c>
      <c r="AD43" s="143" t="n">
        <f aca="false">AD31</f>
        <v>37834</v>
      </c>
      <c r="AE43" s="143" t="n">
        <f aca="false">AE31</f>
        <v>37865</v>
      </c>
      <c r="AF43" s="143" t="n">
        <f aca="false">AF31</f>
        <v>37895</v>
      </c>
      <c r="AG43" s="143" t="n">
        <f aca="false">AG31</f>
        <v>37926</v>
      </c>
      <c r="AH43" s="147" t="s">
        <v>140</v>
      </c>
      <c r="AI43" s="148"/>
      <c r="AJ43" s="148"/>
      <c r="AK43" s="148"/>
      <c r="AL43" s="148"/>
      <c r="AM43" s="148"/>
    </row>
    <row r="44" customFormat="false" ht="9" hidden="false" customHeight="false" outlineLevel="0" collapsed="false">
      <c r="A44" s="149" t="s">
        <v>147</v>
      </c>
      <c r="B44" s="149"/>
      <c r="C44" s="149"/>
      <c r="D44" s="150"/>
      <c r="E44" s="150"/>
      <c r="F44" s="150"/>
      <c r="G44" s="150"/>
      <c r="H44" s="150"/>
      <c r="I44" s="150"/>
      <c r="J44" s="150" t="n">
        <f aca="false">'SPEC DETAILS'!C10</f>
        <v>0</v>
      </c>
      <c r="K44" s="150" t="n">
        <f aca="false">'SPEC DETAILS'!D10</f>
        <v>0</v>
      </c>
      <c r="L44" s="150" t="n">
        <f aca="false">'SPEC DETAILS'!E10</f>
        <v>0</v>
      </c>
      <c r="M44" s="150" t="n">
        <f aca="false">'SPEC DETAILS'!F10</f>
        <v>0</v>
      </c>
      <c r="N44" s="150" t="n">
        <f aca="false">'SPEC DETAILS'!G10</f>
        <v>0</v>
      </c>
      <c r="O44" s="150" t="n">
        <f aca="false">'SPEC DETAILS'!H10</f>
        <v>0</v>
      </c>
      <c r="P44" s="150" t="n">
        <f aca="false">'SPEC DETAILS'!I10</f>
        <v>0</v>
      </c>
      <c r="Q44" s="150" t="n">
        <f aca="false">'SPEC DETAILS'!J10</f>
        <v>0</v>
      </c>
      <c r="R44" s="150" t="n">
        <f aca="false">'SPEC DETAILS'!K10</f>
        <v>0</v>
      </c>
      <c r="S44" s="150" t="n">
        <f aca="false">'SPEC DETAILS'!L10</f>
        <v>0</v>
      </c>
      <c r="T44" s="150" t="n">
        <f aca="false">'SPEC DETAILS'!M10</f>
        <v>0</v>
      </c>
      <c r="U44" s="150" t="n">
        <f aca="false">'SPEC DETAILS'!N10</f>
        <v>0</v>
      </c>
      <c r="V44" s="150" t="n">
        <f aca="false">'SPEC DETAILS'!O10</f>
        <v>0</v>
      </c>
      <c r="W44" s="150" t="n">
        <f aca="false">'SPEC DETAILS'!P10</f>
        <v>0</v>
      </c>
      <c r="X44" s="150" t="n">
        <f aca="false">'SPEC DETAILS'!Q10</f>
        <v>0</v>
      </c>
      <c r="Y44" s="150" t="n">
        <f aca="false">'SPEC DETAILS'!R10</f>
        <v>0</v>
      </c>
      <c r="Z44" s="150" t="n">
        <f aca="false">'SPEC DETAILS'!S10</f>
        <v>0</v>
      </c>
      <c r="AA44" s="150" t="n">
        <f aca="false">'SPEC DETAILS'!T10</f>
        <v>0</v>
      </c>
      <c r="AB44" s="150" t="n">
        <f aca="false">'SPEC DETAILS'!U10</f>
        <v>0</v>
      </c>
      <c r="AC44" s="150" t="n">
        <f aca="false">'SPEC DETAILS'!V10</f>
        <v>0</v>
      </c>
      <c r="AD44" s="150" t="n">
        <f aca="false">'SPEC DETAILS'!W10</f>
        <v>0</v>
      </c>
      <c r="AE44" s="150" t="n">
        <f aca="false">'SPEC DETAILS'!X10</f>
        <v>0</v>
      </c>
      <c r="AF44" s="150" t="n">
        <f aca="false">'SPEC DETAILS'!Y10</f>
        <v>0</v>
      </c>
      <c r="AG44" s="150" t="n">
        <f aca="false">'SPEC DETAILS'!Z10</f>
        <v>0</v>
      </c>
      <c r="AH44" s="151"/>
      <c r="AI44" s="151"/>
      <c r="AJ44" s="151"/>
      <c r="AK44" s="151"/>
      <c r="AL44" s="151"/>
      <c r="AM44" s="151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5"/>
      <c r="EH44" s="145"/>
      <c r="EI44" s="145"/>
      <c r="EJ44" s="145"/>
      <c r="EK44" s="145"/>
      <c r="EL44" s="145"/>
      <c r="EM44" s="145"/>
      <c r="EN44" s="145"/>
      <c r="EO44" s="145"/>
      <c r="EP44" s="145"/>
      <c r="EQ44" s="145"/>
      <c r="ER44" s="145"/>
      <c r="ES44" s="145"/>
      <c r="ET44" s="145"/>
      <c r="EU44" s="145"/>
      <c r="EV44" s="145"/>
      <c r="EW44" s="145"/>
      <c r="EX44" s="145"/>
      <c r="EY44" s="145"/>
      <c r="EZ44" s="145"/>
      <c r="FA44" s="145"/>
      <c r="FB44" s="145"/>
      <c r="FC44" s="145"/>
      <c r="FD44" s="145"/>
      <c r="FE44" s="145"/>
      <c r="FF44" s="145"/>
      <c r="FG44" s="145"/>
      <c r="FH44" s="145"/>
      <c r="FI44" s="145"/>
      <c r="FJ44" s="145"/>
      <c r="FK44" s="145"/>
      <c r="FL44" s="145"/>
      <c r="FM44" s="145"/>
      <c r="FN44" s="145"/>
      <c r="FO44" s="145"/>
      <c r="FP44" s="145"/>
      <c r="FQ44" s="145"/>
      <c r="FR44" s="145"/>
      <c r="FS44" s="145"/>
      <c r="FT44" s="145"/>
      <c r="FU44" s="145"/>
      <c r="FV44" s="145"/>
      <c r="FW44" s="145"/>
      <c r="FX44" s="145"/>
      <c r="FY44" s="145"/>
      <c r="FZ44" s="145"/>
      <c r="GA44" s="145"/>
      <c r="GB44" s="145"/>
      <c r="GC44" s="145"/>
      <c r="GD44" s="145"/>
      <c r="GE44" s="145"/>
      <c r="GF44" s="145"/>
      <c r="GG44" s="145"/>
      <c r="GH44" s="145"/>
      <c r="GI44" s="145"/>
      <c r="GJ44" s="145"/>
      <c r="GK44" s="145"/>
      <c r="GL44" s="145"/>
      <c r="GM44" s="145"/>
      <c r="GN44" s="145"/>
      <c r="GO44" s="145"/>
      <c r="GP44" s="145"/>
      <c r="GQ44" s="145"/>
      <c r="GR44" s="145"/>
      <c r="GS44" s="145"/>
      <c r="GT44" s="145"/>
      <c r="GU44" s="145"/>
      <c r="GV44" s="145"/>
      <c r="GW44" s="145"/>
      <c r="GX44" s="145"/>
      <c r="GY44" s="145"/>
      <c r="GZ44" s="145"/>
      <c r="HA44" s="145"/>
      <c r="HB44" s="145"/>
      <c r="HC44" s="145"/>
      <c r="HD44" s="145"/>
      <c r="HE44" s="145"/>
      <c r="HF44" s="145"/>
      <c r="HG44" s="145"/>
      <c r="HH44" s="145"/>
      <c r="HI44" s="145"/>
      <c r="HJ44" s="145"/>
      <c r="HK44" s="145"/>
      <c r="HL44" s="145"/>
      <c r="HM44" s="145"/>
      <c r="HN44" s="145"/>
      <c r="HO44" s="145"/>
      <c r="HP44" s="145"/>
      <c r="HQ44" s="145"/>
      <c r="HR44" s="145"/>
      <c r="HS44" s="145"/>
      <c r="HT44" s="145"/>
      <c r="HU44" s="145"/>
      <c r="HV44" s="145"/>
      <c r="HW44" s="145"/>
      <c r="HX44" s="145"/>
      <c r="HY44" s="145"/>
      <c r="HZ44" s="145"/>
      <c r="IA44" s="145"/>
      <c r="IB44" s="145"/>
      <c r="IC44" s="145"/>
      <c r="ID44" s="145"/>
      <c r="IE44" s="145"/>
      <c r="IF44" s="145"/>
      <c r="IG44" s="145"/>
      <c r="IH44" s="145"/>
      <c r="II44" s="145"/>
      <c r="IJ44" s="145"/>
      <c r="IK44" s="145"/>
      <c r="IL44" s="145"/>
      <c r="IM44" s="145"/>
      <c r="IN44" s="145"/>
      <c r="IO44" s="145"/>
      <c r="IP44" s="145"/>
      <c r="IQ44" s="145"/>
      <c r="IR44" s="145"/>
      <c r="IS44" s="145"/>
      <c r="IT44" s="145"/>
      <c r="IU44" s="145"/>
      <c r="IV44" s="145"/>
      <c r="IW44" s="145"/>
    </row>
    <row r="45" customFormat="false" ht="9" hidden="false" customHeight="false" outlineLevel="0" collapsed="false">
      <c r="A45" s="139" t="s">
        <v>154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8"/>
      <c r="AJ45" s="148"/>
      <c r="AK45" s="148"/>
      <c r="AL45" s="148"/>
      <c r="AM45" s="148"/>
    </row>
    <row r="46" customFormat="false" ht="9" hidden="false" customHeight="false" outlineLevel="0" collapsed="false">
      <c r="A46" s="152" t="s">
        <v>155</v>
      </c>
      <c r="B46" s="152"/>
      <c r="C46" s="152"/>
      <c r="D46" s="152"/>
      <c r="E46" s="152"/>
      <c r="F46" s="152"/>
      <c r="G46" s="152"/>
      <c r="H46" s="152"/>
      <c r="I46" s="152"/>
      <c r="J46" s="152" t="n">
        <f aca="false">J48-J47</f>
        <v>-46636</v>
      </c>
      <c r="K46" s="152" t="n">
        <f aca="false">K48-K47</f>
        <v>33167</v>
      </c>
      <c r="L46" s="152" t="n">
        <f aca="false">L48-L47</f>
        <v>14929</v>
      </c>
      <c r="M46" s="152" t="n">
        <f aca="false">M48-M47</f>
        <v>10430</v>
      </c>
      <c r="N46" s="152" t="n">
        <f aca="false">N48-N47</f>
        <v>0</v>
      </c>
      <c r="O46" s="152" t="n">
        <f aca="false">O48-O47</f>
        <v>0</v>
      </c>
      <c r="P46" s="152" t="n">
        <f aca="false">P48-P47</f>
        <v>0</v>
      </c>
      <c r="Q46" s="152" t="n">
        <f aca="false">Q48-Q47</f>
        <v>0</v>
      </c>
      <c r="R46" s="152" t="n">
        <f aca="false">R48-R47</f>
        <v>0</v>
      </c>
      <c r="S46" s="152" t="n">
        <f aca="false">S48-S47</f>
        <v>0</v>
      </c>
      <c r="T46" s="152" t="n">
        <f aca="false">T48-T47</f>
        <v>0</v>
      </c>
      <c r="U46" s="152" t="n">
        <f aca="false">U48-U47</f>
        <v>0</v>
      </c>
      <c r="V46" s="152" t="n">
        <f aca="false">V48-V47</f>
        <v>0</v>
      </c>
      <c r="W46" s="152" t="n">
        <f aca="false">W48-W47</f>
        <v>0</v>
      </c>
      <c r="X46" s="152" t="n">
        <f aca="false">X48-X47</f>
        <v>0</v>
      </c>
      <c r="Y46" s="152" t="n">
        <f aca="false">Y48-Y47</f>
        <v>0</v>
      </c>
      <c r="Z46" s="152" t="n">
        <f aca="false">Z48-Z47</f>
        <v>0</v>
      </c>
      <c r="AA46" s="152" t="n">
        <f aca="false">AA48-AA47</f>
        <v>0</v>
      </c>
      <c r="AB46" s="152" t="n">
        <f aca="false">AB48-AB47</f>
        <v>0</v>
      </c>
      <c r="AC46" s="152" t="n">
        <f aca="false">AC48-AC47</f>
        <v>0</v>
      </c>
      <c r="AD46" s="152" t="n">
        <f aca="false">AD48-AD47</f>
        <v>0</v>
      </c>
      <c r="AE46" s="152" t="n">
        <f aca="false">AE48-AE47</f>
        <v>0</v>
      </c>
      <c r="AF46" s="152" t="n">
        <f aca="false">AF48-AF47</f>
        <v>0</v>
      </c>
      <c r="AG46" s="152"/>
      <c r="AH46" s="152" t="n">
        <f aca="false">SUM(J46:AG46)</f>
        <v>11890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  <c r="IR46" s="153"/>
      <c r="IS46" s="153"/>
      <c r="IT46" s="153"/>
      <c r="IU46" s="153"/>
      <c r="IV46" s="153"/>
      <c r="IW46" s="153"/>
    </row>
    <row r="47" customFormat="false" ht="9" hidden="false" customHeight="false" outlineLevel="0" collapsed="false">
      <c r="A47" s="152" t="s">
        <v>156</v>
      </c>
      <c r="B47" s="152"/>
      <c r="C47" s="152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 t="n">
        <f aca="false">SUM(P47:AG47)</f>
        <v>0</v>
      </c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9" hidden="false" customHeight="false" outlineLevel="0" collapsed="false">
      <c r="A48" s="155" t="s">
        <v>160</v>
      </c>
      <c r="B48" s="155"/>
      <c r="C48" s="155"/>
      <c r="D48" s="155"/>
      <c r="E48" s="155"/>
      <c r="F48" s="155"/>
      <c r="G48" s="155"/>
      <c r="H48" s="155"/>
      <c r="I48" s="155"/>
      <c r="J48" s="155" t="n">
        <f aca="false">'SPEC DETAILS'!C20</f>
        <v>-46636</v>
      </c>
      <c r="K48" s="155" t="n">
        <f aca="false">'SPEC DETAILS'!D20</f>
        <v>33167</v>
      </c>
      <c r="L48" s="155" t="n">
        <f aca="false">'SPEC DETAILS'!E20</f>
        <v>14929</v>
      </c>
      <c r="M48" s="155" t="n">
        <f aca="false">'SPEC DETAILS'!F20</f>
        <v>10430</v>
      </c>
      <c r="N48" s="155" t="n">
        <f aca="false">'SPEC DETAILS'!G20</f>
        <v>0</v>
      </c>
      <c r="O48" s="155" t="n">
        <f aca="false">'SPEC DETAILS'!H20</f>
        <v>0</v>
      </c>
      <c r="P48" s="155" t="n">
        <f aca="false">'SPEC DETAILS'!I20</f>
        <v>0</v>
      </c>
      <c r="Q48" s="155" t="n">
        <f aca="false">'SPEC DETAILS'!J20</f>
        <v>0</v>
      </c>
      <c r="R48" s="155" t="n">
        <f aca="false">'SPEC DETAILS'!K20</f>
        <v>0</v>
      </c>
      <c r="S48" s="155" t="n">
        <f aca="false">'SPEC DETAILS'!L20</f>
        <v>0</v>
      </c>
      <c r="T48" s="155" t="n">
        <f aca="false">'SPEC DETAILS'!M20</f>
        <v>0</v>
      </c>
      <c r="U48" s="155" t="n">
        <f aca="false">'SPEC DETAILS'!N20</f>
        <v>0</v>
      </c>
      <c r="V48" s="155" t="n">
        <f aca="false">'SPEC DETAILS'!O20</f>
        <v>0</v>
      </c>
      <c r="W48" s="155" t="n">
        <f aca="false">'SPEC DETAILS'!P20</f>
        <v>0</v>
      </c>
      <c r="X48" s="155" t="n">
        <f aca="false">'SPEC DETAILS'!Q20</f>
        <v>0</v>
      </c>
      <c r="Y48" s="155" t="n">
        <f aca="false">'SPEC DETAILS'!R20</f>
        <v>0</v>
      </c>
      <c r="Z48" s="155" t="n">
        <f aca="false">'SPEC DETAILS'!S20</f>
        <v>0</v>
      </c>
      <c r="AA48" s="155" t="n">
        <f aca="false">'SPEC DETAILS'!T20</f>
        <v>0</v>
      </c>
      <c r="AB48" s="155" t="n">
        <f aca="false">'SPEC DETAILS'!U20</f>
        <v>0</v>
      </c>
      <c r="AC48" s="155" t="n">
        <f aca="false">'SPEC DETAILS'!V20</f>
        <v>0</v>
      </c>
      <c r="AD48" s="155" t="n">
        <f aca="false">'SPEC DETAILS'!W20</f>
        <v>0</v>
      </c>
      <c r="AE48" s="155" t="n">
        <f aca="false">'SPEC DETAILS'!X20</f>
        <v>0</v>
      </c>
      <c r="AF48" s="155" t="n">
        <f aca="false">'SPEC DETAILS'!Y20</f>
        <v>0</v>
      </c>
      <c r="AG48" s="155" t="n">
        <f aca="false">'SPEC DETAILS'!Z20</f>
        <v>0</v>
      </c>
      <c r="AH48" s="155" t="n">
        <f aca="false">SUM(AH46:AH47)</f>
        <v>11890</v>
      </c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156"/>
      <c r="IC48" s="156"/>
      <c r="ID48" s="156"/>
      <c r="IE48" s="156"/>
      <c r="IF48" s="156"/>
      <c r="IG48" s="156"/>
      <c r="IH48" s="156"/>
      <c r="II48" s="156"/>
      <c r="IJ48" s="156"/>
      <c r="IK48" s="156"/>
      <c r="IL48" s="156"/>
      <c r="IM48" s="156"/>
      <c r="IN48" s="156"/>
      <c r="IO48" s="156"/>
      <c r="IP48" s="156"/>
      <c r="IQ48" s="156"/>
      <c r="IR48" s="156"/>
      <c r="IS48" s="156"/>
      <c r="IT48" s="156"/>
      <c r="IU48" s="156"/>
      <c r="IV48" s="156"/>
      <c r="IW48" s="156"/>
    </row>
    <row r="49" customFormat="false" ht="9" hidden="false" customHeight="false" outlineLevel="0" collapsed="false"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8"/>
      <c r="AJ49" s="148"/>
      <c r="AK49" s="148"/>
      <c r="AL49" s="148"/>
      <c r="AM49" s="148"/>
    </row>
    <row r="50" customFormat="false" ht="9" hidden="false" customHeight="false" outlineLevel="0" collapsed="false">
      <c r="A50" s="157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8"/>
      <c r="AJ50" s="148"/>
      <c r="AK50" s="148"/>
      <c r="AL50" s="148"/>
      <c r="AM50" s="148"/>
    </row>
    <row r="51" customFormat="false" ht="9" hidden="false" customHeight="false" outlineLevel="0" collapsed="false">
      <c r="A51" s="158"/>
      <c r="B51" s="145"/>
      <c r="C51" s="140"/>
      <c r="D51" s="148"/>
      <c r="E51" s="148"/>
      <c r="F51" s="148"/>
      <c r="G51" s="148"/>
      <c r="H51" s="148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2"/>
      <c r="AI51" s="148"/>
      <c r="AJ51" s="148"/>
      <c r="AK51" s="148"/>
      <c r="AL51" s="148"/>
      <c r="AM51" s="148"/>
    </row>
    <row r="52" customFormat="false" ht="9" hidden="false" customHeight="false" outlineLevel="0" collapsed="false">
      <c r="A52" s="158"/>
      <c r="B52" s="145"/>
      <c r="C52" s="14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customFormat="false" ht="9" hidden="false" customHeight="false" outlineLevel="0" collapsed="false">
      <c r="A53" s="145"/>
      <c r="B53" s="145"/>
      <c r="C53" s="145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5"/>
      <c r="DJ53" s="145"/>
      <c r="DK53" s="145"/>
      <c r="DL53" s="145"/>
      <c r="DM53" s="145"/>
      <c r="DN53" s="145"/>
      <c r="DO53" s="145"/>
      <c r="DP53" s="145"/>
      <c r="DQ53" s="145"/>
      <c r="DR53" s="145"/>
      <c r="DS53" s="145"/>
      <c r="DT53" s="145"/>
      <c r="DU53" s="145"/>
      <c r="DV53" s="145"/>
      <c r="DW53" s="145"/>
      <c r="DX53" s="145"/>
      <c r="DY53" s="145"/>
      <c r="DZ53" s="145"/>
      <c r="EA53" s="145"/>
      <c r="EB53" s="145"/>
      <c r="EC53" s="145"/>
      <c r="ED53" s="145"/>
      <c r="EE53" s="145"/>
      <c r="EF53" s="145"/>
      <c r="EG53" s="145"/>
      <c r="EH53" s="145"/>
      <c r="EI53" s="145"/>
      <c r="EJ53" s="145"/>
      <c r="EK53" s="145"/>
      <c r="EL53" s="145"/>
      <c r="EM53" s="145"/>
      <c r="EN53" s="145"/>
      <c r="EO53" s="145"/>
      <c r="EP53" s="145"/>
      <c r="EQ53" s="145"/>
      <c r="ER53" s="145"/>
      <c r="ES53" s="145"/>
      <c r="ET53" s="145"/>
      <c r="EU53" s="145"/>
      <c r="EV53" s="145"/>
      <c r="EW53" s="145"/>
      <c r="EX53" s="145"/>
      <c r="EY53" s="145"/>
      <c r="EZ53" s="145"/>
      <c r="FA53" s="145"/>
      <c r="FB53" s="145"/>
      <c r="FC53" s="145"/>
      <c r="FD53" s="145"/>
      <c r="FE53" s="145"/>
      <c r="FF53" s="145"/>
      <c r="FG53" s="145"/>
      <c r="FH53" s="145"/>
      <c r="FI53" s="145"/>
      <c r="FJ53" s="145"/>
      <c r="FK53" s="145"/>
      <c r="FL53" s="145"/>
      <c r="FM53" s="145"/>
      <c r="FN53" s="145"/>
      <c r="FO53" s="145"/>
      <c r="FP53" s="145"/>
      <c r="FQ53" s="145"/>
      <c r="FR53" s="145"/>
      <c r="FS53" s="145"/>
      <c r="FT53" s="145"/>
      <c r="FU53" s="145"/>
      <c r="FV53" s="145"/>
      <c r="FW53" s="145"/>
      <c r="FX53" s="145"/>
      <c r="FY53" s="145"/>
      <c r="FZ53" s="145"/>
      <c r="GA53" s="145"/>
      <c r="GB53" s="145"/>
      <c r="GC53" s="145"/>
      <c r="GD53" s="145"/>
      <c r="GE53" s="145"/>
      <c r="GF53" s="145"/>
      <c r="GG53" s="145"/>
      <c r="GH53" s="145"/>
      <c r="GI53" s="145"/>
      <c r="GJ53" s="145"/>
      <c r="GK53" s="145"/>
      <c r="GL53" s="145"/>
      <c r="GM53" s="145"/>
      <c r="GN53" s="145"/>
      <c r="GO53" s="145"/>
      <c r="GP53" s="145"/>
      <c r="GQ53" s="145"/>
      <c r="GR53" s="145"/>
      <c r="GS53" s="145"/>
      <c r="GT53" s="145"/>
      <c r="GU53" s="145"/>
      <c r="GV53" s="145"/>
      <c r="GW53" s="145"/>
      <c r="GX53" s="145"/>
      <c r="GY53" s="145"/>
      <c r="GZ53" s="145"/>
      <c r="HA53" s="145"/>
      <c r="HB53" s="145"/>
      <c r="HC53" s="145"/>
      <c r="HD53" s="145"/>
      <c r="HE53" s="145"/>
      <c r="HF53" s="145"/>
      <c r="HG53" s="145"/>
      <c r="HH53" s="145"/>
      <c r="HI53" s="145"/>
      <c r="HJ53" s="145"/>
      <c r="HK53" s="145"/>
      <c r="HL53" s="145"/>
      <c r="HM53" s="145"/>
      <c r="HN53" s="145"/>
      <c r="HO53" s="145"/>
      <c r="HP53" s="145"/>
      <c r="HQ53" s="145"/>
      <c r="HR53" s="145"/>
      <c r="HS53" s="145"/>
      <c r="HT53" s="145"/>
      <c r="HU53" s="145"/>
      <c r="HV53" s="145"/>
      <c r="HW53" s="145"/>
      <c r="HX53" s="145"/>
      <c r="HY53" s="145"/>
      <c r="HZ53" s="145"/>
      <c r="IA53" s="145"/>
      <c r="IB53" s="145"/>
      <c r="IC53" s="145"/>
      <c r="ID53" s="145"/>
      <c r="IE53" s="145"/>
      <c r="IF53" s="145"/>
      <c r="IG53" s="145"/>
      <c r="IH53" s="145"/>
      <c r="II53" s="145"/>
      <c r="IJ53" s="145"/>
      <c r="IK53" s="145"/>
      <c r="IL53" s="145"/>
      <c r="IM53" s="145"/>
      <c r="IN53" s="145"/>
      <c r="IO53" s="145"/>
      <c r="IP53" s="145"/>
      <c r="IQ53" s="145"/>
      <c r="IR53" s="145"/>
      <c r="IS53" s="145"/>
      <c r="IT53" s="145"/>
      <c r="IU53" s="145"/>
      <c r="IV53" s="145"/>
      <c r="IW53" s="145"/>
    </row>
    <row r="54" customFormat="false" ht="9" hidden="false" customHeight="false" outlineLevel="0" collapsed="false">
      <c r="A54" s="140"/>
      <c r="B54" s="140"/>
      <c r="C54" s="14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customFormat="false" ht="9" hidden="false" customHeight="false" outlineLevel="0" collapsed="false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  <c r="GG55" s="153"/>
      <c r="GH55" s="153"/>
      <c r="GI55" s="153"/>
      <c r="GJ55" s="153"/>
      <c r="GK55" s="153"/>
      <c r="GL55" s="153"/>
      <c r="GM55" s="153"/>
      <c r="GN55" s="153"/>
      <c r="GO55" s="153"/>
      <c r="GP55" s="153"/>
      <c r="GQ55" s="153"/>
      <c r="GR55" s="153"/>
      <c r="GS55" s="153"/>
      <c r="GT55" s="153"/>
      <c r="GU55" s="153"/>
      <c r="GV55" s="153"/>
      <c r="GW55" s="153"/>
      <c r="GX55" s="153"/>
      <c r="GY55" s="153"/>
      <c r="GZ55" s="153"/>
      <c r="HA55" s="153"/>
      <c r="HB55" s="153"/>
      <c r="HC55" s="153"/>
      <c r="HD55" s="153"/>
      <c r="HE55" s="153"/>
      <c r="HF55" s="153"/>
      <c r="HG55" s="153"/>
      <c r="HH55" s="153"/>
      <c r="HI55" s="153"/>
      <c r="HJ55" s="153"/>
      <c r="HK55" s="153"/>
      <c r="HL55" s="153"/>
      <c r="HM55" s="153"/>
      <c r="HN55" s="153"/>
      <c r="HO55" s="153"/>
      <c r="HP55" s="153"/>
      <c r="HQ55" s="153"/>
      <c r="HR55" s="153"/>
      <c r="HS55" s="153"/>
      <c r="HT55" s="153"/>
      <c r="HU55" s="153"/>
      <c r="HV55" s="153"/>
      <c r="HW55" s="153"/>
      <c r="HX55" s="153"/>
      <c r="HY55" s="153"/>
      <c r="HZ55" s="153"/>
      <c r="IA55" s="153"/>
      <c r="IB55" s="153"/>
      <c r="IC55" s="153"/>
      <c r="ID55" s="153"/>
      <c r="IE55" s="153"/>
      <c r="IF55" s="153"/>
      <c r="IG55" s="153"/>
      <c r="IH55" s="153"/>
      <c r="II55" s="153"/>
      <c r="IJ55" s="153"/>
      <c r="IK55" s="153"/>
      <c r="IL55" s="153"/>
      <c r="IM55" s="153"/>
      <c r="IN55" s="153"/>
      <c r="IO55" s="153"/>
      <c r="IP55" s="153"/>
      <c r="IQ55" s="153"/>
      <c r="IR55" s="153"/>
      <c r="IS55" s="153"/>
      <c r="IT55" s="153"/>
      <c r="IU55" s="153"/>
      <c r="IV55" s="153"/>
      <c r="IW55" s="153"/>
    </row>
    <row r="56" customFormat="false" ht="9" hidden="false" customHeight="false" outlineLevel="0" collapsed="false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153"/>
      <c r="FR56" s="153"/>
      <c r="FS56" s="153"/>
      <c r="FT56" s="153"/>
      <c r="FU56" s="153"/>
      <c r="FV56" s="153"/>
      <c r="FW56" s="153"/>
      <c r="FX56" s="153"/>
      <c r="FY56" s="153"/>
      <c r="FZ56" s="153"/>
      <c r="GA56" s="153"/>
      <c r="GB56" s="153"/>
      <c r="GC56" s="153"/>
      <c r="GD56" s="153"/>
      <c r="GE56" s="153"/>
      <c r="GF56" s="153"/>
      <c r="GG56" s="153"/>
      <c r="GH56" s="153"/>
      <c r="GI56" s="153"/>
      <c r="GJ56" s="153"/>
      <c r="GK56" s="153"/>
      <c r="GL56" s="153"/>
      <c r="GM56" s="153"/>
      <c r="GN56" s="153"/>
      <c r="GO56" s="153"/>
      <c r="GP56" s="153"/>
      <c r="GQ56" s="153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3"/>
      <c r="HG56" s="153"/>
      <c r="HH56" s="153"/>
      <c r="HI56" s="153"/>
      <c r="HJ56" s="153"/>
      <c r="HK56" s="153"/>
      <c r="HL56" s="153"/>
      <c r="HM56" s="153"/>
      <c r="HN56" s="153"/>
      <c r="HO56" s="153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3"/>
      <c r="IA56" s="153"/>
      <c r="IB56" s="153"/>
      <c r="IC56" s="153"/>
      <c r="ID56" s="153"/>
      <c r="IE56" s="153"/>
      <c r="IF56" s="153"/>
      <c r="IG56" s="153"/>
      <c r="IH56" s="153"/>
      <c r="II56" s="153"/>
      <c r="IJ56" s="153"/>
      <c r="IK56" s="153"/>
      <c r="IL56" s="153"/>
      <c r="IM56" s="153"/>
      <c r="IN56" s="153"/>
      <c r="IO56" s="153"/>
      <c r="IP56" s="153"/>
      <c r="IQ56" s="153"/>
      <c r="IR56" s="153"/>
      <c r="IS56" s="153"/>
      <c r="IT56" s="153"/>
      <c r="IU56" s="153"/>
      <c r="IV56" s="153"/>
      <c r="IW56" s="153"/>
    </row>
    <row r="57" customFormat="false" ht="9" hidden="false" customHeight="false" outlineLevel="0" collapsed="false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156"/>
      <c r="EG57" s="156"/>
      <c r="EH57" s="156"/>
      <c r="EI57" s="156"/>
      <c r="EJ57" s="156"/>
      <c r="EK57" s="156"/>
      <c r="EL57" s="156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/>
      <c r="HS57" s="156"/>
      <c r="HT57" s="156"/>
      <c r="HU57" s="156"/>
      <c r="HV57" s="156"/>
      <c r="HW57" s="156"/>
      <c r="HX57" s="156"/>
      <c r="HY57" s="156"/>
      <c r="HZ57" s="156"/>
      <c r="IA57" s="156"/>
      <c r="IB57" s="156"/>
      <c r="IC57" s="156"/>
      <c r="ID57" s="156"/>
      <c r="IE57" s="156"/>
      <c r="IF57" s="156"/>
      <c r="IG57" s="156"/>
      <c r="IH57" s="156"/>
      <c r="II57" s="156"/>
      <c r="IJ57" s="156"/>
      <c r="IK57" s="156"/>
      <c r="IL57" s="156"/>
      <c r="IM57" s="156"/>
      <c r="IN57" s="156"/>
      <c r="IO57" s="156"/>
      <c r="IP57" s="156"/>
      <c r="IQ57" s="156"/>
      <c r="IR57" s="156"/>
      <c r="IS57" s="156"/>
      <c r="IT57" s="156"/>
      <c r="IU57" s="156"/>
      <c r="IV57" s="156"/>
      <c r="IW57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63" width="13.15"/>
    <col collapsed="false" customWidth="true" hidden="false" outlineLevel="0" max="3" min="3" style="163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64" t="s">
        <v>161</v>
      </c>
      <c r="B1" s="165"/>
      <c r="C1" s="166" t="n">
        <f aca="false">SUM(B115:B65536)</f>
        <v>1710779</v>
      </c>
      <c r="E1" s="167" t="s">
        <v>162</v>
      </c>
    </row>
    <row r="2" customFormat="false" ht="11.25" hidden="false" customHeight="false" outlineLevel="0" collapsed="false">
      <c r="A2" s="167" t="s">
        <v>163</v>
      </c>
      <c r="B2" s="168"/>
      <c r="C2" s="166" t="n">
        <f aca="false">SUM(C115:C65536)</f>
        <v>107793</v>
      </c>
      <c r="E2" s="167" t="s">
        <v>164</v>
      </c>
      <c r="F2" s="166" t="n">
        <f aca="false">SUM(C103:C122)</f>
        <v>124852.94</v>
      </c>
    </row>
    <row r="3" customFormat="false" ht="11.25" hidden="false" customHeight="false" outlineLevel="0" collapsed="false">
      <c r="B3" s="168"/>
      <c r="C3" s="0"/>
    </row>
    <row r="4" customFormat="false" ht="13.5" hidden="false" customHeight="true" outlineLevel="0" collapsed="false">
      <c r="A4" s="0" t="s">
        <v>165</v>
      </c>
      <c r="B4" s="163" t="s">
        <v>166</v>
      </c>
      <c r="C4" s="163" t="s">
        <v>167</v>
      </c>
    </row>
    <row r="5" customFormat="false" ht="11.25" hidden="false" customHeight="false" outlineLevel="0" collapsed="false">
      <c r="A5" s="169" t="n">
        <v>37049</v>
      </c>
      <c r="B5" s="163" t="n">
        <v>910686</v>
      </c>
      <c r="C5" s="163" t="n">
        <v>-96407</v>
      </c>
    </row>
    <row r="6" customFormat="false" ht="11.25" hidden="false" customHeight="false" outlineLevel="0" collapsed="false">
      <c r="A6" s="169" t="n">
        <v>37050</v>
      </c>
      <c r="B6" s="163" t="n">
        <v>-3726232</v>
      </c>
      <c r="C6" s="163" t="n">
        <v>-41209</v>
      </c>
    </row>
    <row r="7" customFormat="false" ht="11.25" hidden="false" customHeight="false" outlineLevel="0" collapsed="false">
      <c r="A7" s="169" t="n">
        <v>37053</v>
      </c>
      <c r="B7" s="163" t="n">
        <v>-4747160</v>
      </c>
      <c r="C7" s="163" t="n">
        <v>-679473</v>
      </c>
    </row>
    <row r="8" customFormat="false" ht="11.25" hidden="false" customHeight="false" outlineLevel="0" collapsed="false">
      <c r="A8" s="169" t="n">
        <v>37054</v>
      </c>
      <c r="B8" s="163" t="n">
        <v>-3504225</v>
      </c>
      <c r="C8" s="163" t="n">
        <v>-242540</v>
      </c>
    </row>
    <row r="9" customFormat="false" ht="11.25" hidden="false" customHeight="false" outlineLevel="0" collapsed="false">
      <c r="A9" s="169" t="n">
        <v>37055</v>
      </c>
      <c r="B9" s="163" t="n">
        <v>6075442</v>
      </c>
      <c r="C9" s="163" t="n">
        <v>415218</v>
      </c>
    </row>
    <row r="10" customFormat="false" ht="11.25" hidden="false" customHeight="false" outlineLevel="0" collapsed="false">
      <c r="A10" s="169" t="n">
        <v>37056</v>
      </c>
      <c r="B10" s="163" t="n">
        <v>3150686</v>
      </c>
      <c r="C10" s="163" t="n">
        <v>269179</v>
      </c>
    </row>
    <row r="11" customFormat="false" ht="11.25" hidden="false" customHeight="false" outlineLevel="0" collapsed="false">
      <c r="A11" s="169" t="n">
        <v>37057</v>
      </c>
      <c r="B11" s="163" t="n">
        <v>1245395</v>
      </c>
      <c r="C11" s="163" t="n">
        <v>237068</v>
      </c>
    </row>
    <row r="12" customFormat="false" ht="11.25" hidden="false" customHeight="false" outlineLevel="0" collapsed="false">
      <c r="A12" s="169" t="n">
        <v>37060</v>
      </c>
      <c r="B12" s="163" t="n">
        <v>2290543</v>
      </c>
      <c r="C12" s="163" t="n">
        <v>172538</v>
      </c>
    </row>
    <row r="13" customFormat="false" ht="11.25" hidden="false" customHeight="false" outlineLevel="0" collapsed="false">
      <c r="A13" s="169" t="n">
        <v>37061</v>
      </c>
      <c r="B13" s="163" t="n">
        <v>1268341</v>
      </c>
      <c r="C13" s="163" t="n">
        <v>0</v>
      </c>
    </row>
    <row r="14" customFormat="false" ht="11.25" hidden="false" customHeight="false" outlineLevel="0" collapsed="false">
      <c r="A14" s="169" t="n">
        <v>37062</v>
      </c>
      <c r="B14" s="163" t="n">
        <v>3165392</v>
      </c>
      <c r="C14" s="163" t="n">
        <v>3503</v>
      </c>
    </row>
    <row r="15" customFormat="false" ht="11.25" hidden="false" customHeight="false" outlineLevel="0" collapsed="false">
      <c r="A15" s="169" t="n">
        <v>37063</v>
      </c>
      <c r="B15" s="163" t="n">
        <v>1378094</v>
      </c>
      <c r="C15" s="163" t="n">
        <v>-943</v>
      </c>
    </row>
    <row r="16" customFormat="false" ht="11.25" hidden="false" customHeight="false" outlineLevel="0" collapsed="false">
      <c r="A16" s="169" t="n">
        <v>37064</v>
      </c>
      <c r="B16" s="163" t="n">
        <v>739237</v>
      </c>
      <c r="C16" s="163" t="n">
        <v>175098</v>
      </c>
    </row>
    <row r="17" customFormat="false" ht="11.25" hidden="false" customHeight="false" outlineLevel="0" collapsed="false">
      <c r="A17" s="169" t="n">
        <v>37067</v>
      </c>
      <c r="B17" s="163" t="n">
        <v>6043683</v>
      </c>
      <c r="C17" s="163" t="n">
        <v>328112</v>
      </c>
    </row>
    <row r="18" customFormat="false" ht="11.25" hidden="false" customHeight="false" outlineLevel="0" collapsed="false">
      <c r="A18" s="169" t="n">
        <v>37068</v>
      </c>
      <c r="B18" s="163" t="n">
        <v>-710085</v>
      </c>
      <c r="C18" s="163" t="n">
        <v>151607</v>
      </c>
    </row>
    <row r="19" customFormat="false" ht="11.25" hidden="false" customHeight="false" outlineLevel="0" collapsed="false">
      <c r="A19" s="169" t="n">
        <v>37069</v>
      </c>
      <c r="B19" s="163" t="n">
        <v>-2411126</v>
      </c>
      <c r="C19" s="163" t="n">
        <v>209253</v>
      </c>
    </row>
    <row r="20" customFormat="false" ht="11.25" hidden="false" customHeight="false" outlineLevel="0" collapsed="false">
      <c r="A20" s="169" t="n">
        <v>37070</v>
      </c>
      <c r="B20" s="163" t="n">
        <v>1344183</v>
      </c>
      <c r="C20" s="163" t="n">
        <v>-52150</v>
      </c>
    </row>
    <row r="21" customFormat="false" ht="11.25" hidden="false" customHeight="false" outlineLevel="0" collapsed="false">
      <c r="A21" s="169" t="n">
        <v>37078</v>
      </c>
      <c r="B21" s="163" t="n">
        <v>-3552958</v>
      </c>
      <c r="C21" s="163" t="n">
        <v>-41118</v>
      </c>
    </row>
    <row r="22" customFormat="false" ht="11.25" hidden="false" customHeight="false" outlineLevel="0" collapsed="false">
      <c r="A22" s="169" t="n">
        <v>37081</v>
      </c>
      <c r="B22" s="163" t="n">
        <v>2496573</v>
      </c>
      <c r="C22" s="163" t="n">
        <v>257546</v>
      </c>
    </row>
    <row r="23" customFormat="false" ht="11.25" hidden="false" customHeight="false" outlineLevel="0" collapsed="false">
      <c r="A23" s="169" t="n">
        <v>37082</v>
      </c>
      <c r="B23" s="163" t="n">
        <v>2391506</v>
      </c>
      <c r="C23" s="163" t="n">
        <v>-54154</v>
      </c>
    </row>
    <row r="24" customFormat="false" ht="11.25" hidden="false" customHeight="false" outlineLevel="0" collapsed="false">
      <c r="A24" s="169" t="n">
        <v>37083</v>
      </c>
      <c r="B24" s="163" t="n">
        <v>1290930</v>
      </c>
      <c r="C24" s="163" t="n">
        <v>-47741</v>
      </c>
    </row>
    <row r="25" customFormat="false" ht="11.25" hidden="false" customHeight="false" outlineLevel="0" collapsed="false">
      <c r="A25" s="169" t="n">
        <v>37084</v>
      </c>
      <c r="B25" s="163" t="n">
        <v>-163646</v>
      </c>
      <c r="C25" s="163" t="n">
        <v>-127438</v>
      </c>
    </row>
    <row r="26" customFormat="false" ht="11.25" hidden="false" customHeight="false" outlineLevel="0" collapsed="false">
      <c r="A26" s="169" t="n">
        <v>37085</v>
      </c>
      <c r="B26" s="163" t="n">
        <v>3948581</v>
      </c>
      <c r="C26" s="163" t="n">
        <v>347297</v>
      </c>
    </row>
    <row r="27" customFormat="false" ht="11.25" hidden="false" customHeight="false" outlineLevel="0" collapsed="false">
      <c r="A27" s="169" t="n">
        <v>37088</v>
      </c>
      <c r="B27" s="163" t="n">
        <v>-1226974</v>
      </c>
      <c r="C27" s="163" t="n">
        <v>376095</v>
      </c>
    </row>
    <row r="28" customFormat="false" ht="11.25" hidden="false" customHeight="false" outlineLevel="0" collapsed="false">
      <c r="A28" s="169" t="n">
        <v>37089</v>
      </c>
      <c r="B28" s="163" t="n">
        <v>-601084</v>
      </c>
      <c r="C28" s="163" t="n">
        <v>-110326</v>
      </c>
    </row>
    <row r="29" customFormat="false" ht="11.25" hidden="false" customHeight="false" outlineLevel="0" collapsed="false">
      <c r="A29" s="169" t="n">
        <v>37090</v>
      </c>
      <c r="B29" s="163" t="n">
        <v>-143260</v>
      </c>
      <c r="C29" s="163" t="n">
        <v>1477</v>
      </c>
    </row>
    <row r="30" customFormat="false" ht="11.25" hidden="false" customHeight="false" outlineLevel="0" collapsed="false">
      <c r="A30" s="169" t="n">
        <v>37091</v>
      </c>
      <c r="B30" s="163" t="n">
        <v>2150621</v>
      </c>
      <c r="C30" s="170" t="n">
        <v>-7512</v>
      </c>
    </row>
    <row r="31" customFormat="false" ht="11.25" hidden="false" customHeight="false" outlineLevel="0" collapsed="false">
      <c r="A31" s="169" t="n">
        <v>37092</v>
      </c>
      <c r="B31" s="163" t="n">
        <v>-3255965</v>
      </c>
      <c r="C31" s="163" t="n">
        <v>-5018</v>
      </c>
    </row>
    <row r="32" customFormat="false" ht="11.25" hidden="false" customHeight="false" outlineLevel="0" collapsed="false">
      <c r="A32" s="169" t="n">
        <v>37095</v>
      </c>
      <c r="B32" s="163" t="n">
        <v>-7068505</v>
      </c>
      <c r="C32" s="163" t="n">
        <v>-28682</v>
      </c>
    </row>
    <row r="33" customFormat="false" ht="11.25" hidden="false" customHeight="false" outlineLevel="0" collapsed="false">
      <c r="A33" s="169" t="n">
        <v>37096</v>
      </c>
      <c r="B33" s="163" t="n">
        <v>-325783</v>
      </c>
      <c r="C33" s="163" t="n">
        <v>-13906</v>
      </c>
    </row>
    <row r="34" customFormat="false" ht="11.25" hidden="false" customHeight="false" outlineLevel="0" collapsed="false">
      <c r="A34" s="169" t="n">
        <v>37097</v>
      </c>
      <c r="B34" s="163" t="n">
        <v>-3204</v>
      </c>
      <c r="C34" s="163" t="n">
        <v>87</v>
      </c>
    </row>
    <row r="35" customFormat="false" ht="11.25" hidden="false" customHeight="false" outlineLevel="0" collapsed="false">
      <c r="A35" s="169" t="n">
        <v>37098</v>
      </c>
      <c r="B35" s="163" t="n">
        <v>833046</v>
      </c>
      <c r="C35" s="163" t="n">
        <v>-13227</v>
      </c>
    </row>
    <row r="36" customFormat="false" ht="11.25" hidden="false" customHeight="false" outlineLevel="0" collapsed="false">
      <c r="A36" s="169" t="n">
        <v>37099</v>
      </c>
      <c r="B36" s="163" t="n">
        <v>1024060</v>
      </c>
      <c r="C36" s="163" t="n">
        <v>-48236</v>
      </c>
    </row>
    <row r="37" customFormat="false" ht="11.25" hidden="false" customHeight="false" outlineLevel="0" collapsed="false">
      <c r="A37" s="169" t="n">
        <v>37102</v>
      </c>
      <c r="B37" s="163" t="n">
        <v>-1129456</v>
      </c>
      <c r="C37" s="163" t="n">
        <v>-174632</v>
      </c>
    </row>
    <row r="38" customFormat="false" ht="11.25" hidden="false" customHeight="false" outlineLevel="0" collapsed="false">
      <c r="A38" s="169" t="n">
        <v>37103</v>
      </c>
      <c r="B38" s="163" t="n">
        <v>-92215</v>
      </c>
      <c r="C38" s="163" t="n">
        <v>56114</v>
      </c>
    </row>
    <row r="39" customFormat="false" ht="11.25" hidden="false" customHeight="false" outlineLevel="0" collapsed="false">
      <c r="A39" s="169" t="n">
        <v>37104</v>
      </c>
      <c r="B39" s="163" t="n">
        <v>3258408</v>
      </c>
      <c r="C39" s="163" t="n">
        <v>238295</v>
      </c>
    </row>
    <row r="40" customFormat="false" ht="11.25" hidden="false" customHeight="false" outlineLevel="0" collapsed="false">
      <c r="A40" s="169" t="n">
        <v>37105</v>
      </c>
      <c r="B40" s="163" t="n">
        <v>-1196089</v>
      </c>
      <c r="C40" s="163" t="n">
        <v>-6030</v>
      </c>
    </row>
    <row r="41" customFormat="false" ht="11.25" hidden="false" customHeight="false" outlineLevel="0" collapsed="false">
      <c r="A41" s="169" t="n">
        <v>37106</v>
      </c>
      <c r="B41" s="163" t="n">
        <v>1275855</v>
      </c>
      <c r="C41" s="163" t="n">
        <v>-13673</v>
      </c>
    </row>
    <row r="42" customFormat="false" ht="11.25" hidden="false" customHeight="false" outlineLevel="0" collapsed="false">
      <c r="A42" s="169" t="n">
        <v>37109</v>
      </c>
      <c r="B42" s="163" t="n">
        <v>-2323857</v>
      </c>
      <c r="C42" s="163" t="n">
        <v>-15105</v>
      </c>
    </row>
    <row r="43" customFormat="false" ht="11.25" hidden="false" customHeight="false" outlineLevel="0" collapsed="false">
      <c r="A43" s="169" t="n">
        <v>37110</v>
      </c>
      <c r="B43" s="163" t="n">
        <v>308448</v>
      </c>
      <c r="C43" s="163" t="n">
        <v>21</v>
      </c>
    </row>
    <row r="44" customFormat="false" ht="11.25" hidden="false" customHeight="false" outlineLevel="0" collapsed="false">
      <c r="A44" s="169" t="n">
        <v>37111</v>
      </c>
      <c r="B44" s="163" t="n">
        <v>1183435</v>
      </c>
      <c r="C44" s="163" t="n">
        <v>-3037</v>
      </c>
    </row>
    <row r="45" customFormat="false" ht="11.25" hidden="false" customHeight="false" outlineLevel="0" collapsed="false">
      <c r="A45" s="169" t="n">
        <v>37112</v>
      </c>
      <c r="B45" s="163" t="n">
        <v>1159535</v>
      </c>
      <c r="C45" s="163" t="n">
        <v>36281</v>
      </c>
    </row>
    <row r="46" customFormat="false" ht="11.25" hidden="false" customHeight="false" outlineLevel="0" collapsed="false">
      <c r="A46" s="169" t="n">
        <v>37113</v>
      </c>
      <c r="B46" s="163" t="n">
        <v>-595706</v>
      </c>
      <c r="C46" s="163" t="n">
        <v>-67795</v>
      </c>
    </row>
    <row r="47" customFormat="false" ht="11.25" hidden="false" customHeight="false" outlineLevel="0" collapsed="false">
      <c r="A47" s="169" t="n">
        <v>37116</v>
      </c>
      <c r="B47" s="163" t="n">
        <v>-6281869</v>
      </c>
      <c r="C47" s="163" t="n">
        <v>-31454</v>
      </c>
    </row>
    <row r="48" customFormat="false" ht="11.25" hidden="false" customHeight="false" outlineLevel="0" collapsed="false">
      <c r="A48" s="169" t="n">
        <v>37117</v>
      </c>
      <c r="B48" s="163" t="n">
        <v>-44611</v>
      </c>
      <c r="C48" s="163" t="n">
        <v>-141926</v>
      </c>
    </row>
    <row r="49" customFormat="false" ht="11.25" hidden="false" customHeight="false" outlineLevel="0" collapsed="false">
      <c r="A49" s="169" t="n">
        <v>37118</v>
      </c>
      <c r="B49" s="163" t="n">
        <v>-1707207</v>
      </c>
      <c r="C49" s="163" t="n">
        <v>-581874</v>
      </c>
    </row>
    <row r="50" customFormat="false" ht="11.25" hidden="false" customHeight="false" outlineLevel="0" collapsed="false">
      <c r="A50" s="169" t="n">
        <v>37119</v>
      </c>
      <c r="B50" s="163" t="n">
        <v>27549</v>
      </c>
      <c r="C50" s="163" t="n">
        <v>180452</v>
      </c>
    </row>
    <row r="51" customFormat="false" ht="11.25" hidden="false" customHeight="false" outlineLevel="0" collapsed="false">
      <c r="A51" s="169" t="n">
        <v>37120</v>
      </c>
      <c r="B51" s="163" t="n">
        <v>634746</v>
      </c>
      <c r="C51" s="163" t="n">
        <v>61751</v>
      </c>
    </row>
    <row r="52" customFormat="false" ht="11.25" hidden="false" customHeight="false" outlineLevel="0" collapsed="false">
      <c r="A52" s="169" t="n">
        <v>37123</v>
      </c>
      <c r="B52" s="163" t="n">
        <v>1044671</v>
      </c>
      <c r="C52" s="163" t="n">
        <v>195339</v>
      </c>
    </row>
    <row r="53" customFormat="false" ht="11.25" hidden="false" customHeight="false" outlineLevel="0" collapsed="false">
      <c r="A53" s="169" t="n">
        <v>37124</v>
      </c>
      <c r="B53" s="163" t="n">
        <v>-546792</v>
      </c>
      <c r="C53" s="163" t="n">
        <v>131992</v>
      </c>
    </row>
    <row r="54" customFormat="false" ht="11.25" hidden="false" customHeight="false" outlineLevel="0" collapsed="false">
      <c r="A54" s="169" t="n">
        <v>37125</v>
      </c>
      <c r="B54" s="163" t="n">
        <v>1777844</v>
      </c>
      <c r="C54" s="163" t="n">
        <v>325935</v>
      </c>
    </row>
    <row r="55" customFormat="false" ht="11.25" hidden="false" customHeight="false" outlineLevel="0" collapsed="false">
      <c r="A55" s="169" t="n">
        <v>37126</v>
      </c>
      <c r="B55" s="163" t="n">
        <v>-343241</v>
      </c>
      <c r="C55" s="163" t="n">
        <v>-55436</v>
      </c>
    </row>
    <row r="56" customFormat="false" ht="11.25" hidden="false" customHeight="false" outlineLevel="0" collapsed="false">
      <c r="A56" s="169" t="n">
        <v>37127</v>
      </c>
      <c r="B56" s="163" t="n">
        <v>918192</v>
      </c>
      <c r="C56" s="163" t="n">
        <v>106781</v>
      </c>
    </row>
    <row r="57" customFormat="false" ht="11.25" hidden="false" customHeight="false" outlineLevel="0" collapsed="false">
      <c r="A57" s="169" t="n">
        <v>37130</v>
      </c>
      <c r="B57" s="163" t="n">
        <v>1529049</v>
      </c>
      <c r="C57" s="163" t="n">
        <v>118184</v>
      </c>
    </row>
    <row r="58" customFormat="false" ht="11.25" hidden="false" customHeight="false" outlineLevel="0" collapsed="false">
      <c r="A58" s="169" t="n">
        <v>37131</v>
      </c>
      <c r="B58" s="163" t="n">
        <v>198209</v>
      </c>
      <c r="C58" s="163" t="n">
        <v>-38815</v>
      </c>
    </row>
    <row r="59" customFormat="false" ht="11.25" hidden="false" customHeight="false" outlineLevel="0" collapsed="false">
      <c r="A59" s="169" t="n">
        <v>37132</v>
      </c>
      <c r="B59" s="163" t="n">
        <v>1578880</v>
      </c>
      <c r="C59" s="163" t="n">
        <v>-15565</v>
      </c>
    </row>
    <row r="60" customFormat="false" ht="11.25" hidden="false" customHeight="false" outlineLevel="0" collapsed="false">
      <c r="A60" s="169" t="n">
        <v>37133</v>
      </c>
      <c r="B60" s="163" t="n">
        <v>-262400</v>
      </c>
      <c r="C60" s="163" t="n">
        <v>79444</v>
      </c>
    </row>
    <row r="61" customFormat="false" ht="12" hidden="false" customHeight="false" outlineLevel="0" collapsed="false">
      <c r="A61" s="171" t="n">
        <v>37134</v>
      </c>
      <c r="B61" s="172" t="n">
        <v>404653</v>
      </c>
      <c r="C61" s="172" t="n">
        <v>46715</v>
      </c>
      <c r="D61" s="173"/>
      <c r="E61" s="173"/>
      <c r="F61" s="173"/>
    </row>
    <row r="62" customFormat="false" ht="12" hidden="false" customHeight="false" outlineLevel="0" collapsed="false">
      <c r="A62" s="169" t="n">
        <v>37138</v>
      </c>
      <c r="B62" s="163" t="n">
        <v>2030401</v>
      </c>
      <c r="C62" s="163" t="n">
        <v>112705</v>
      </c>
    </row>
    <row r="63" customFormat="false" ht="11.25" hidden="false" customHeight="false" outlineLevel="0" collapsed="false">
      <c r="A63" s="169" t="n">
        <v>37139</v>
      </c>
      <c r="B63" s="163" t="n">
        <v>-267932</v>
      </c>
      <c r="C63" s="163" t="n">
        <v>-34426</v>
      </c>
    </row>
    <row r="64" customFormat="false" ht="11.25" hidden="false" customHeight="false" outlineLevel="0" collapsed="false">
      <c r="A64" s="169" t="n">
        <v>37140</v>
      </c>
      <c r="B64" s="163" t="n">
        <v>-174272</v>
      </c>
      <c r="C64" s="163" t="n">
        <v>-52637</v>
      </c>
    </row>
    <row r="65" customFormat="false" ht="11.25" hidden="false" customHeight="false" outlineLevel="0" collapsed="false">
      <c r="A65" s="169" t="n">
        <v>37141</v>
      </c>
      <c r="B65" s="163" t="n">
        <v>-259290</v>
      </c>
      <c r="C65" s="163" t="n">
        <v>-24800</v>
      </c>
    </row>
    <row r="66" customFormat="false" ht="11.25" hidden="false" customHeight="false" outlineLevel="0" collapsed="false">
      <c r="A66" s="169" t="n">
        <v>37144</v>
      </c>
      <c r="B66" s="163" t="n">
        <v>155904</v>
      </c>
      <c r="C66" s="163" t="n">
        <v>130658</v>
      </c>
    </row>
    <row r="67" customFormat="false" ht="11.25" hidden="false" customHeight="false" outlineLevel="0" collapsed="false">
      <c r="A67" s="169" t="n">
        <v>37146</v>
      </c>
      <c r="B67" s="163" t="n">
        <v>10329</v>
      </c>
      <c r="C67" s="163" t="n">
        <v>184</v>
      </c>
    </row>
    <row r="68" customFormat="false" ht="11.25" hidden="false" customHeight="false" outlineLevel="0" collapsed="false">
      <c r="A68" s="169" t="n">
        <v>37147</v>
      </c>
      <c r="B68" s="163" t="n">
        <v>-1035151</v>
      </c>
      <c r="C68" s="163" t="n">
        <v>-237553</v>
      </c>
    </row>
    <row r="69" customFormat="false" ht="11.25" hidden="false" customHeight="false" outlineLevel="0" collapsed="false">
      <c r="A69" s="169" t="n">
        <v>37148</v>
      </c>
      <c r="B69" s="163" t="n">
        <v>131955</v>
      </c>
      <c r="C69" s="163" t="n">
        <v>-83968</v>
      </c>
    </row>
    <row r="70" customFormat="false" ht="11.25" hidden="false" customHeight="false" outlineLevel="0" collapsed="false">
      <c r="A70" s="169" t="n">
        <v>37151</v>
      </c>
      <c r="B70" s="163" t="n">
        <v>-519455</v>
      </c>
      <c r="C70" s="163" t="n">
        <v>208462</v>
      </c>
    </row>
    <row r="71" customFormat="false" ht="11.25" hidden="false" customHeight="false" outlineLevel="0" collapsed="false">
      <c r="A71" s="169" t="n">
        <v>37152</v>
      </c>
      <c r="B71" s="163" t="n">
        <v>927493</v>
      </c>
      <c r="C71" s="163" t="n">
        <v>186962</v>
      </c>
    </row>
    <row r="72" customFormat="false" ht="11.25" hidden="false" customHeight="false" outlineLevel="0" collapsed="false">
      <c r="A72" s="169" t="n">
        <v>37153</v>
      </c>
      <c r="B72" s="163" t="n">
        <v>278897</v>
      </c>
      <c r="C72" s="163" t="n">
        <v>24355</v>
      </c>
    </row>
    <row r="73" customFormat="false" ht="11.25" hidden="false" customHeight="false" outlineLevel="0" collapsed="false">
      <c r="A73" s="169" t="n">
        <v>37154</v>
      </c>
      <c r="B73" s="163" t="n">
        <v>-324249</v>
      </c>
      <c r="C73" s="163" t="n">
        <v>-41376</v>
      </c>
    </row>
    <row r="74" customFormat="false" ht="11.25" hidden="false" customHeight="false" outlineLevel="0" collapsed="false">
      <c r="A74" s="169" t="n">
        <v>37155</v>
      </c>
      <c r="B74" s="163" t="n">
        <v>131147</v>
      </c>
      <c r="C74" s="163" t="n">
        <v>23229</v>
      </c>
    </row>
    <row r="75" customFormat="false" ht="11.25" hidden="false" customHeight="false" outlineLevel="0" collapsed="false">
      <c r="A75" s="169" t="n">
        <v>37158</v>
      </c>
      <c r="B75" s="163" t="n">
        <v>649428</v>
      </c>
      <c r="C75" s="163" t="n">
        <v>432388</v>
      </c>
    </row>
    <row r="76" customFormat="false" ht="11.25" hidden="false" customHeight="false" outlineLevel="0" collapsed="false">
      <c r="A76" s="169" t="n">
        <v>37159</v>
      </c>
      <c r="B76" s="163" t="n">
        <v>-1177383</v>
      </c>
      <c r="C76" s="163" t="n">
        <v>-320385</v>
      </c>
    </row>
    <row r="77" customFormat="false" ht="11.25" hidden="false" customHeight="false" outlineLevel="0" collapsed="false">
      <c r="A77" s="169" t="n">
        <v>37160</v>
      </c>
      <c r="B77" s="163" t="n">
        <v>330499</v>
      </c>
      <c r="C77" s="163" t="n">
        <v>1003</v>
      </c>
    </row>
    <row r="78" customFormat="false" ht="11.25" hidden="false" customHeight="false" outlineLevel="0" collapsed="false">
      <c r="A78" s="169" t="n">
        <v>37161</v>
      </c>
      <c r="B78" s="163" t="n">
        <v>237216</v>
      </c>
      <c r="C78" s="163" t="n">
        <v>65472</v>
      </c>
    </row>
    <row r="79" customFormat="false" ht="12" hidden="false" customHeight="false" outlineLevel="0" collapsed="false">
      <c r="A79" s="171" t="n">
        <v>37162</v>
      </c>
      <c r="B79" s="172" t="n">
        <v>-413713</v>
      </c>
      <c r="C79" s="172" t="n">
        <f aca="false">54299-4503</f>
        <v>49796</v>
      </c>
      <c r="D79" s="173"/>
      <c r="E79" s="173"/>
      <c r="F79" s="173"/>
    </row>
    <row r="80" customFormat="false" ht="12" hidden="false" customHeight="false" outlineLevel="0" collapsed="false">
      <c r="A80" s="169" t="n">
        <v>37165</v>
      </c>
      <c r="B80" s="163" t="n">
        <v>-398024</v>
      </c>
      <c r="C80" s="163" t="n">
        <v>126107</v>
      </c>
    </row>
    <row r="81" customFormat="false" ht="11.25" hidden="false" customHeight="false" outlineLevel="0" collapsed="false">
      <c r="A81" s="169" t="n">
        <v>37166</v>
      </c>
      <c r="B81" s="163" t="n">
        <v>-39333</v>
      </c>
      <c r="C81" s="163" t="n">
        <v>-11017</v>
      </c>
    </row>
    <row r="82" customFormat="false" ht="11.25" hidden="false" customHeight="false" outlineLevel="0" collapsed="false">
      <c r="A82" s="169" t="n">
        <v>37167</v>
      </c>
      <c r="B82" s="163" t="n">
        <v>312679</v>
      </c>
      <c r="C82" s="163" t="n">
        <v>11605</v>
      </c>
    </row>
    <row r="83" customFormat="false" ht="11.25" hidden="false" customHeight="false" outlineLevel="0" collapsed="false">
      <c r="A83" s="169" t="n">
        <v>37168</v>
      </c>
      <c r="B83" s="163" t="n">
        <v>209436</v>
      </c>
      <c r="C83" s="163" t="n">
        <v>-150906</v>
      </c>
    </row>
    <row r="84" customFormat="false" ht="11.25" hidden="false" customHeight="false" outlineLevel="0" collapsed="false">
      <c r="A84" s="169" t="n">
        <v>37169</v>
      </c>
      <c r="B84" s="163" t="n">
        <v>-301617</v>
      </c>
      <c r="C84" s="163" t="n">
        <v>192637</v>
      </c>
    </row>
    <row r="85" customFormat="false" ht="11.25" hidden="false" customHeight="false" outlineLevel="0" collapsed="false">
      <c r="A85" s="169" t="n">
        <v>37172</v>
      </c>
      <c r="B85" s="163" t="n">
        <v>111378</v>
      </c>
      <c r="C85" s="163" t="n">
        <v>88301</v>
      </c>
    </row>
    <row r="86" customFormat="false" ht="11.25" hidden="false" customHeight="false" outlineLevel="0" collapsed="false">
      <c r="A86" s="169" t="n">
        <v>37173</v>
      </c>
      <c r="B86" s="163" t="n">
        <v>349385</v>
      </c>
      <c r="C86" s="163" t="n">
        <v>-65303</v>
      </c>
    </row>
    <row r="87" customFormat="false" ht="11.25" hidden="false" customHeight="false" outlineLevel="0" collapsed="false">
      <c r="A87" s="169" t="n">
        <v>37174</v>
      </c>
      <c r="B87" s="163" t="n">
        <v>51354</v>
      </c>
      <c r="C87" s="163" t="n">
        <v>-242299</v>
      </c>
    </row>
    <row r="88" customFormat="false" ht="11.25" hidden="false" customHeight="false" outlineLevel="0" collapsed="false">
      <c r="A88" s="169" t="n">
        <v>37175</v>
      </c>
      <c r="B88" s="163" t="n">
        <v>32035</v>
      </c>
      <c r="C88" s="163" t="n">
        <v>-43187</v>
      </c>
    </row>
    <row r="89" customFormat="false" ht="11.25" hidden="false" customHeight="false" outlineLevel="0" collapsed="false">
      <c r="A89" s="169" t="n">
        <v>37176</v>
      </c>
      <c r="B89" s="163" t="n">
        <v>-49485</v>
      </c>
      <c r="C89" s="163" t="n">
        <v>136891</v>
      </c>
    </row>
    <row r="90" customFormat="false" ht="11.25" hidden="false" customHeight="false" outlineLevel="0" collapsed="false">
      <c r="A90" s="169" t="n">
        <v>37179</v>
      </c>
      <c r="B90" s="163" t="n">
        <v>34540</v>
      </c>
      <c r="C90" s="163" t="n">
        <v>36038</v>
      </c>
    </row>
    <row r="91" customFormat="false" ht="11.25" hidden="false" customHeight="false" outlineLevel="0" collapsed="false">
      <c r="A91" s="169" t="n">
        <v>37180</v>
      </c>
      <c r="B91" s="163" t="n">
        <v>-444586</v>
      </c>
      <c r="C91" s="163" t="n">
        <v>-141051</v>
      </c>
    </row>
    <row r="92" customFormat="false" ht="11.25" hidden="false" customHeight="false" outlineLevel="0" collapsed="false">
      <c r="A92" s="169" t="n">
        <v>37181</v>
      </c>
      <c r="B92" s="163" t="n">
        <v>-269704</v>
      </c>
      <c r="C92" s="163" t="n">
        <v>110306</v>
      </c>
    </row>
    <row r="93" customFormat="false" ht="11.25" hidden="false" customHeight="false" outlineLevel="0" collapsed="false">
      <c r="A93" s="169" t="n">
        <v>37182</v>
      </c>
      <c r="B93" s="163" t="n">
        <v>-416871</v>
      </c>
      <c r="C93" s="163" t="n">
        <v>-179355</v>
      </c>
    </row>
    <row r="94" customFormat="false" ht="11.25" hidden="false" customHeight="false" outlineLevel="0" collapsed="false">
      <c r="A94" s="169" t="n">
        <v>37183</v>
      </c>
      <c r="B94" s="163" t="n">
        <v>-1174327</v>
      </c>
      <c r="C94" s="163" t="n">
        <v>-283033</v>
      </c>
    </row>
    <row r="95" customFormat="false" ht="11.25" hidden="false" customHeight="false" outlineLevel="0" collapsed="false">
      <c r="A95" s="169" t="n">
        <v>37186</v>
      </c>
      <c r="B95" s="163" t="n">
        <v>393687</v>
      </c>
      <c r="C95" s="163" t="n">
        <v>-217384</v>
      </c>
    </row>
    <row r="96" customFormat="false" ht="11.25" hidden="false" customHeight="false" outlineLevel="0" collapsed="false">
      <c r="A96" s="169" t="n">
        <v>37187</v>
      </c>
      <c r="B96" s="163" t="n">
        <v>-166299</v>
      </c>
      <c r="C96" s="163" t="n">
        <v>202661</v>
      </c>
    </row>
    <row r="97" customFormat="false" ht="11.25" hidden="false" customHeight="false" outlineLevel="0" collapsed="false">
      <c r="A97" s="169" t="n">
        <v>37188</v>
      </c>
      <c r="B97" s="163" t="n">
        <v>181651</v>
      </c>
      <c r="C97" s="163" t="n">
        <v>-256952</v>
      </c>
    </row>
    <row r="98" customFormat="false" ht="11.25" hidden="false" customHeight="false" outlineLevel="0" collapsed="false">
      <c r="A98" s="169" t="n">
        <v>37189</v>
      </c>
      <c r="B98" s="163" t="n">
        <v>-140019</v>
      </c>
      <c r="C98" s="163" t="n">
        <v>-42208</v>
      </c>
    </row>
    <row r="99" customFormat="false" ht="11.25" hidden="false" customHeight="false" outlineLevel="0" collapsed="false">
      <c r="A99" s="169" t="n">
        <v>37190</v>
      </c>
      <c r="B99" s="163" t="n">
        <v>277883</v>
      </c>
      <c r="C99" s="163" t="n">
        <v>-30893</v>
      </c>
    </row>
    <row r="100" customFormat="false" ht="11.25" hidden="false" customHeight="false" outlineLevel="0" collapsed="false">
      <c r="A100" s="169" t="n">
        <v>37193</v>
      </c>
      <c r="B100" s="163" t="n">
        <v>-313999</v>
      </c>
      <c r="C100" s="163" t="n">
        <v>37550</v>
      </c>
    </row>
    <row r="101" customFormat="false" ht="11.25" hidden="false" customHeight="false" outlineLevel="0" collapsed="false">
      <c r="A101" s="169" t="n">
        <v>37194</v>
      </c>
      <c r="B101" s="163" t="n">
        <v>-276743</v>
      </c>
      <c r="C101" s="163" t="n">
        <v>-105916</v>
      </c>
    </row>
    <row r="102" customFormat="false" ht="12" hidden="false" customHeight="false" outlineLevel="0" collapsed="false">
      <c r="A102" s="171" t="n">
        <v>37195</v>
      </c>
      <c r="B102" s="172" t="n">
        <v>-419461</v>
      </c>
      <c r="C102" s="172" t="n">
        <v>94742</v>
      </c>
      <c r="D102" s="173"/>
      <c r="E102" s="172" t="n">
        <v>94742</v>
      </c>
      <c r="F102" s="173"/>
    </row>
    <row r="103" customFormat="false" ht="12" hidden="false" customHeight="false" outlineLevel="0" collapsed="false">
      <c r="A103" s="169" t="n">
        <v>37196</v>
      </c>
      <c r="B103" s="163" t="n">
        <v>245388</v>
      </c>
      <c r="C103" s="163" t="n">
        <v>267</v>
      </c>
      <c r="E103" s="174" t="n">
        <v>267</v>
      </c>
    </row>
    <row r="104" customFormat="false" ht="11.25" hidden="false" customHeight="false" outlineLevel="0" collapsed="false">
      <c r="A104" s="169" t="n">
        <v>37197</v>
      </c>
      <c r="B104" s="163" t="n">
        <v>-152120</v>
      </c>
      <c r="C104" s="163" t="n">
        <v>12235.9399999999</v>
      </c>
      <c r="E104" s="174" t="n">
        <f aca="false">C104+9050</f>
        <v>21285.9399999999</v>
      </c>
    </row>
    <row r="105" customFormat="false" ht="11.25" hidden="false" customHeight="false" outlineLevel="0" collapsed="false">
      <c r="A105" s="169" t="n">
        <v>37200</v>
      </c>
      <c r="B105" s="163" t="n">
        <v>-265527</v>
      </c>
      <c r="C105" s="163" t="n">
        <v>-110696</v>
      </c>
      <c r="E105" s="174" t="n">
        <v>-110696</v>
      </c>
    </row>
    <row r="106" customFormat="false" ht="11.25" hidden="false" customHeight="false" outlineLevel="0" collapsed="false">
      <c r="A106" s="169" t="n">
        <v>37201</v>
      </c>
      <c r="B106" s="163" t="n">
        <v>-492586</v>
      </c>
      <c r="C106" s="163" t="n">
        <v>9411</v>
      </c>
      <c r="E106" s="174" t="n">
        <f aca="false">9411-9050</f>
        <v>361</v>
      </c>
    </row>
    <row r="107" customFormat="false" ht="11.25" hidden="false" customHeight="false" outlineLevel="0" collapsed="false">
      <c r="A107" s="169" t="n">
        <v>37202</v>
      </c>
      <c r="B107" s="163" t="n">
        <v>19552</v>
      </c>
      <c r="C107" s="163" t="n">
        <v>-10531</v>
      </c>
      <c r="E107" s="175" t="n">
        <v>-10531</v>
      </c>
    </row>
    <row r="108" customFormat="false" ht="11.25" hidden="false" customHeight="false" outlineLevel="0" collapsed="false">
      <c r="A108" s="169" t="n">
        <v>37203</v>
      </c>
      <c r="B108" s="163" t="n">
        <v>-402571</v>
      </c>
      <c r="C108" s="163" t="n">
        <v>-185055</v>
      </c>
      <c r="E108" s="0" t="n">
        <v>-185055</v>
      </c>
    </row>
    <row r="109" customFormat="false" ht="11.25" hidden="false" customHeight="false" outlineLevel="0" collapsed="false">
      <c r="A109" s="169" t="n">
        <v>37204</v>
      </c>
      <c r="B109" s="163" t="n">
        <v>-217343</v>
      </c>
      <c r="C109" s="163" t="n">
        <v>48972</v>
      </c>
      <c r="E109" s="0" t="n">
        <v>48972</v>
      </c>
    </row>
    <row r="110" customFormat="false" ht="11.25" hidden="false" customHeight="false" outlineLevel="0" collapsed="false">
      <c r="A110" s="169" t="n">
        <v>37207</v>
      </c>
      <c r="B110" s="163" t="n">
        <v>151613</v>
      </c>
      <c r="C110" s="163" t="n">
        <v>93607</v>
      </c>
      <c r="E110" s="0" t="n">
        <v>93607</v>
      </c>
    </row>
    <row r="111" customFormat="false" ht="11.25" hidden="false" customHeight="false" outlineLevel="0" collapsed="false">
      <c r="A111" s="169" t="n">
        <v>37208</v>
      </c>
      <c r="B111" s="163" t="n">
        <v>170042</v>
      </c>
      <c r="C111" s="163" t="n">
        <v>-99569</v>
      </c>
      <c r="E111" s="0" t="n">
        <v>-99569</v>
      </c>
    </row>
    <row r="112" customFormat="false" ht="11.25" hidden="false" customHeight="false" outlineLevel="0" collapsed="false">
      <c r="A112" s="169" t="n">
        <v>37209</v>
      </c>
      <c r="B112" s="163" t="n">
        <v>176655</v>
      </c>
      <c r="C112" s="163" t="n">
        <v>121148</v>
      </c>
      <c r="E112" s="0" t="n">
        <v>121148</v>
      </c>
    </row>
    <row r="113" customFormat="false" ht="11.25" hidden="false" customHeight="false" outlineLevel="0" collapsed="false">
      <c r="A113" s="169" t="n">
        <v>37210</v>
      </c>
      <c r="B113" s="163" t="n">
        <v>450645</v>
      </c>
      <c r="C113" s="163" t="n">
        <v>181968</v>
      </c>
      <c r="E113" s="0" t="n">
        <v>181968</v>
      </c>
    </row>
    <row r="114" customFormat="false" ht="11.25" hidden="false" customHeight="false" outlineLevel="0" collapsed="false">
      <c r="A114" s="169" t="n">
        <v>37211</v>
      </c>
      <c r="B114" s="163" t="n">
        <v>-414707</v>
      </c>
      <c r="C114" s="163" t="n">
        <v>-44698</v>
      </c>
      <c r="E114" s="0" t="n">
        <v>-44698</v>
      </c>
    </row>
    <row r="115" customFormat="false" ht="11.25" hidden="false" customHeight="false" outlineLevel="0" collapsed="false">
      <c r="A115" s="169" t="n">
        <v>37214</v>
      </c>
      <c r="B115" s="163" t="n">
        <v>-493700</v>
      </c>
      <c r="C115" s="163" t="n">
        <v>9821</v>
      </c>
      <c r="E115" s="0" t="n">
        <v>9821</v>
      </c>
    </row>
    <row r="116" customFormat="false" ht="11.25" hidden="false" customHeight="false" outlineLevel="0" collapsed="false">
      <c r="A116" s="169" t="n">
        <v>37215</v>
      </c>
      <c r="B116" s="163" t="n">
        <v>37487</v>
      </c>
      <c r="C116" s="163" t="n">
        <v>-59188</v>
      </c>
      <c r="E116" s="0" t="n">
        <v>-59188</v>
      </c>
    </row>
    <row r="117" customFormat="false" ht="11.25" hidden="false" customHeight="false" outlineLevel="0" collapsed="false">
      <c r="A117" s="169" t="n">
        <v>37216</v>
      </c>
      <c r="B117" s="163" t="n">
        <v>1206935</v>
      </c>
      <c r="C117" s="163" t="n">
        <v>109520</v>
      </c>
      <c r="E117" s="0" t="n">
        <v>109520</v>
      </c>
    </row>
    <row r="118" customFormat="false" ht="11.25" hidden="false" customHeight="false" outlineLevel="0" collapsed="false">
      <c r="A118" s="169" t="n">
        <v>37221</v>
      </c>
      <c r="B118" s="163" t="n">
        <v>1548124</v>
      </c>
      <c r="C118" s="163" t="n">
        <v>47610</v>
      </c>
      <c r="E118" s="0" t="n">
        <v>47610</v>
      </c>
    </row>
    <row r="119" customFormat="false" ht="11.25" hidden="false" customHeight="false" outlineLevel="0" collapsed="false">
      <c r="A119" s="169" t="n">
        <v>37222</v>
      </c>
      <c r="B119" s="163" t="n">
        <v>-588067</v>
      </c>
      <c r="C119" s="163" t="n">
        <v>30</v>
      </c>
      <c r="E119" s="0" t="n">
        <v>30</v>
      </c>
    </row>
    <row r="120" customFormat="false" ht="11.25" hidden="false" customHeight="false" outlineLevel="0" collapsed="false">
      <c r="A120" s="169" t="n">
        <v>37223</v>
      </c>
    </row>
    <row r="121" customFormat="false" ht="11.25" hidden="false" customHeight="false" outlineLevel="0" collapsed="false">
      <c r="A121" s="169" t="n">
        <v>37224</v>
      </c>
    </row>
    <row r="122" customFormat="false" ht="12" hidden="false" customHeight="false" outlineLevel="0" collapsed="false">
      <c r="A122" s="171" t="n">
        <v>37225</v>
      </c>
      <c r="B122" s="172"/>
      <c r="C122" s="172"/>
      <c r="D122" s="173"/>
      <c r="E122" s="173"/>
      <c r="F122" s="173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67" t="s">
        <v>168</v>
      </c>
    </row>
    <row r="3" customFormat="false" ht="11.25" hidden="false" customHeight="false" outlineLevel="0" collapsed="false">
      <c r="A3" s="0" t="s">
        <v>165</v>
      </c>
      <c r="B3" s="176" t="s">
        <v>166</v>
      </c>
      <c r="C3" s="176" t="s">
        <v>167</v>
      </c>
      <c r="D3" s="176" t="s">
        <v>34</v>
      </c>
    </row>
    <row r="4" customFormat="false" ht="11.25" hidden="false" customHeight="false" outlineLevel="0" collapsed="false">
      <c r="A4" s="169" t="n">
        <v>37105</v>
      </c>
      <c r="B4" s="168" t="n">
        <v>2346369</v>
      </c>
      <c r="C4" s="168" t="n">
        <v>0</v>
      </c>
      <c r="D4" s="168" t="n">
        <v>2346369</v>
      </c>
      <c r="E4" s="169"/>
    </row>
    <row r="5" customFormat="false" ht="11.25" hidden="false" customHeight="false" outlineLevel="0" collapsed="false">
      <c r="A5" s="169" t="n">
        <v>37106</v>
      </c>
      <c r="B5" s="168" t="n">
        <v>2188870</v>
      </c>
      <c r="C5" s="168" t="n">
        <v>0</v>
      </c>
      <c r="D5" s="168" t="n">
        <v>2188870</v>
      </c>
      <c r="E5" s="169"/>
    </row>
    <row r="6" customFormat="false" ht="11.25" hidden="false" customHeight="false" outlineLevel="0" collapsed="false">
      <c r="A6" s="169" t="n">
        <v>37109</v>
      </c>
      <c r="B6" s="168" t="n">
        <v>2225325</v>
      </c>
      <c r="C6" s="168" t="n">
        <v>0</v>
      </c>
      <c r="D6" s="168" t="n">
        <v>2225325</v>
      </c>
      <c r="E6" s="169"/>
    </row>
    <row r="7" customFormat="false" ht="11.25" hidden="false" customHeight="false" outlineLevel="0" collapsed="false">
      <c r="A7" s="169" t="n">
        <v>37110</v>
      </c>
      <c r="B7" s="168" t="n">
        <v>2124985</v>
      </c>
      <c r="C7" s="168" t="n">
        <v>0</v>
      </c>
      <c r="D7" s="168" t="n">
        <v>2124985</v>
      </c>
      <c r="E7" s="169"/>
    </row>
    <row r="8" customFormat="false" ht="11.25" hidden="false" customHeight="false" outlineLevel="0" collapsed="false">
      <c r="A8" s="169" t="n">
        <v>37111</v>
      </c>
      <c r="B8" s="168" t="n">
        <v>2145674</v>
      </c>
      <c r="C8" s="168" t="n">
        <v>0</v>
      </c>
      <c r="D8" s="168" t="n">
        <v>2145674</v>
      </c>
      <c r="E8" s="169"/>
    </row>
    <row r="9" customFormat="false" ht="11.25" hidden="false" customHeight="false" outlineLevel="0" collapsed="false">
      <c r="A9" s="169" t="n">
        <v>37112</v>
      </c>
      <c r="B9" s="168" t="n">
        <v>2094985</v>
      </c>
      <c r="C9" s="168" t="n">
        <v>89125</v>
      </c>
      <c r="D9" s="168" t="n">
        <v>2122819</v>
      </c>
      <c r="E9" s="169"/>
    </row>
    <row r="10" customFormat="false" ht="11.25" hidden="false" customHeight="false" outlineLevel="0" collapsed="false">
      <c r="A10" s="169" t="n">
        <v>37113</v>
      </c>
      <c r="B10" s="168" t="n">
        <v>2079287</v>
      </c>
      <c r="C10" s="168" t="n">
        <v>93406</v>
      </c>
      <c r="D10" s="168" t="n">
        <v>2124676</v>
      </c>
      <c r="E10" s="169"/>
    </row>
    <row r="11" customFormat="false" ht="11.25" hidden="false" customHeight="false" outlineLevel="0" collapsed="false">
      <c r="A11" s="169" t="n">
        <v>37116</v>
      </c>
      <c r="B11" s="168" t="n">
        <v>1611819</v>
      </c>
      <c r="C11" s="168" t="n">
        <v>91114</v>
      </c>
      <c r="D11" s="168" t="n">
        <v>1624772</v>
      </c>
      <c r="E11" s="169"/>
    </row>
    <row r="12" customFormat="false" ht="11.25" hidden="false" customHeight="false" outlineLevel="0" collapsed="false">
      <c r="A12" s="169" t="n">
        <v>37117</v>
      </c>
      <c r="B12" s="168" t="n">
        <v>1644596</v>
      </c>
      <c r="C12" s="168" t="n">
        <v>199856</v>
      </c>
      <c r="D12" s="168" t="n">
        <v>1671632</v>
      </c>
      <c r="E12" s="169"/>
    </row>
    <row r="13" customFormat="false" ht="11.25" hidden="false" customHeight="false" outlineLevel="0" collapsed="false">
      <c r="A13" s="169" t="n">
        <v>37118</v>
      </c>
      <c r="B13" s="168" t="n">
        <v>1777097</v>
      </c>
      <c r="C13" s="168" t="n">
        <v>235752</v>
      </c>
      <c r="D13" s="168" t="n">
        <v>1807253</v>
      </c>
      <c r="E13" s="169"/>
    </row>
    <row r="14" customFormat="false" ht="11.25" hidden="false" customHeight="false" outlineLevel="0" collapsed="false">
      <c r="A14" s="169" t="n">
        <v>37119</v>
      </c>
      <c r="B14" s="168" t="n">
        <v>1743795</v>
      </c>
      <c r="C14" s="168" t="n">
        <v>230380</v>
      </c>
      <c r="D14" s="168" t="n">
        <v>1779408</v>
      </c>
      <c r="E14" s="169"/>
    </row>
    <row r="15" customFormat="false" ht="11.25" hidden="false" customHeight="false" outlineLevel="0" collapsed="false">
      <c r="A15" s="169" t="n">
        <v>37120</v>
      </c>
      <c r="B15" s="168" t="n">
        <v>1716027</v>
      </c>
      <c r="C15" s="168" t="n">
        <v>227200</v>
      </c>
      <c r="D15" s="168" t="n">
        <v>1753635</v>
      </c>
      <c r="E15" s="169"/>
    </row>
    <row r="16" customFormat="false" ht="11.25" hidden="false" customHeight="false" outlineLevel="0" collapsed="false">
      <c r="A16" s="169" t="n">
        <v>37123</v>
      </c>
      <c r="B16" s="168" t="n">
        <v>1664305</v>
      </c>
      <c r="C16" s="168" t="n">
        <v>218625</v>
      </c>
      <c r="D16" s="168" t="n">
        <v>1701884</v>
      </c>
      <c r="E16" s="169"/>
    </row>
    <row r="17" customFormat="false" ht="11.25" hidden="false" customHeight="false" outlineLevel="0" collapsed="false">
      <c r="A17" s="169" t="n">
        <v>37124</v>
      </c>
      <c r="B17" s="168" t="n">
        <v>1874522</v>
      </c>
      <c r="C17" s="168" t="n">
        <v>217562</v>
      </c>
      <c r="D17" s="168" t="n">
        <v>1904918</v>
      </c>
      <c r="E17" s="169"/>
    </row>
    <row r="18" customFormat="false" ht="11.25" hidden="false" customHeight="false" outlineLevel="0" collapsed="false">
      <c r="A18" s="169" t="n">
        <v>37125</v>
      </c>
      <c r="B18" s="168" t="n">
        <v>1748801</v>
      </c>
      <c r="C18" s="168" t="n">
        <v>15436</v>
      </c>
      <c r="D18" s="168" t="n">
        <v>1752036</v>
      </c>
      <c r="E18" s="169"/>
    </row>
    <row r="19" customFormat="false" ht="11.25" hidden="false" customHeight="false" outlineLevel="0" collapsed="false">
      <c r="A19" s="169" t="n">
        <v>37126</v>
      </c>
      <c r="B19" s="168" t="n">
        <v>1821611</v>
      </c>
      <c r="C19" s="168" t="n">
        <v>181116</v>
      </c>
      <c r="D19" s="168" t="n">
        <v>1934968</v>
      </c>
      <c r="E19" s="169"/>
    </row>
    <row r="20" customFormat="false" ht="11.25" hidden="false" customHeight="false" outlineLevel="0" collapsed="false">
      <c r="A20" s="169" t="n">
        <v>37127</v>
      </c>
      <c r="B20" s="168" t="n">
        <v>1776291</v>
      </c>
      <c r="C20" s="168" t="n">
        <v>175056</v>
      </c>
      <c r="D20" s="168" t="n">
        <v>1889856</v>
      </c>
      <c r="E20" s="169"/>
    </row>
    <row r="21" customFormat="false" ht="11.25" hidden="false" customHeight="false" outlineLevel="0" collapsed="false">
      <c r="A21" s="169" t="n">
        <v>37130</v>
      </c>
      <c r="B21" s="168" t="n">
        <v>1688411</v>
      </c>
      <c r="C21" s="168" t="n">
        <v>18470</v>
      </c>
      <c r="D21" s="168" t="n">
        <v>1695783</v>
      </c>
      <c r="E21" s="169"/>
    </row>
    <row r="22" customFormat="false" ht="11.25" hidden="false" customHeight="false" outlineLevel="0" collapsed="false">
      <c r="A22" s="169" t="n">
        <v>37131</v>
      </c>
      <c r="B22" s="168" t="n">
        <v>1648123</v>
      </c>
      <c r="C22" s="168" t="n">
        <v>0</v>
      </c>
      <c r="D22" s="168" t="n">
        <v>1648123</v>
      </c>
      <c r="E22" s="169"/>
    </row>
    <row r="23" customFormat="false" ht="11.25" hidden="false" customHeight="false" outlineLevel="0" collapsed="false">
      <c r="A23" s="169" t="n">
        <v>37132</v>
      </c>
      <c r="B23" s="168" t="n">
        <v>1788488</v>
      </c>
      <c r="C23" s="168" t="n">
        <v>11501</v>
      </c>
      <c r="D23" s="168" t="n">
        <v>1795643</v>
      </c>
      <c r="E23" s="169"/>
    </row>
    <row r="24" customFormat="false" ht="11.25" hidden="false" customHeight="false" outlineLevel="0" collapsed="false">
      <c r="A24" s="169" t="n">
        <v>37133</v>
      </c>
      <c r="B24" s="168" t="n">
        <v>1894682</v>
      </c>
      <c r="C24" s="168" t="n">
        <v>208792</v>
      </c>
      <c r="D24" s="168" t="n">
        <v>2018097</v>
      </c>
      <c r="E24" s="169"/>
    </row>
    <row r="25" customFormat="false" ht="11.25" hidden="false" customHeight="false" outlineLevel="0" collapsed="false">
      <c r="A25" s="169" t="n">
        <v>37134</v>
      </c>
      <c r="B25" s="168" t="n">
        <v>1955089</v>
      </c>
      <c r="C25" s="168" t="n">
        <v>11215</v>
      </c>
      <c r="D25" s="168" t="n">
        <v>1956700</v>
      </c>
      <c r="E25" s="169"/>
    </row>
    <row r="26" customFormat="false" ht="11.25" hidden="false" customHeight="false" outlineLevel="0" collapsed="false">
      <c r="A26" s="169" t="n">
        <v>37138</v>
      </c>
      <c r="B26" s="168" t="n">
        <v>1973918</v>
      </c>
      <c r="C26" s="168" t="n">
        <v>87818</v>
      </c>
      <c r="D26" s="168" t="n">
        <v>2024788</v>
      </c>
      <c r="E26" s="169"/>
    </row>
    <row r="27" customFormat="false" ht="11.25" hidden="false" customHeight="false" outlineLevel="0" collapsed="false">
      <c r="A27" s="169" t="n">
        <v>37139</v>
      </c>
      <c r="B27" s="168" t="n">
        <v>1973918</v>
      </c>
      <c r="C27" s="168" t="n">
        <v>175766</v>
      </c>
      <c r="D27" s="168" t="n">
        <v>2024788</v>
      </c>
      <c r="E27" s="169"/>
    </row>
    <row r="28" customFormat="false" ht="11.25" hidden="false" customHeight="false" outlineLevel="0" collapsed="false">
      <c r="A28" s="169" t="n">
        <v>37140</v>
      </c>
      <c r="B28" s="168" t="n">
        <v>850299</v>
      </c>
      <c r="C28" s="168" t="n">
        <v>178332</v>
      </c>
      <c r="D28" s="168" t="n">
        <v>918272</v>
      </c>
      <c r="E28" s="169"/>
    </row>
    <row r="29" customFormat="false" ht="11.25" hidden="false" customHeight="false" outlineLevel="0" collapsed="false">
      <c r="A29" s="169" t="n">
        <v>37141</v>
      </c>
      <c r="B29" s="168" t="n">
        <v>995491</v>
      </c>
      <c r="C29" s="168" t="n">
        <v>184335</v>
      </c>
      <c r="D29" s="168" t="n">
        <v>1095875</v>
      </c>
      <c r="E29" s="169"/>
    </row>
    <row r="30" customFormat="false" ht="11.25" hidden="false" customHeight="false" outlineLevel="0" collapsed="false">
      <c r="A30" s="169" t="n">
        <v>37144</v>
      </c>
      <c r="B30" s="168" t="n">
        <v>1216305</v>
      </c>
      <c r="C30" s="168" t="n">
        <v>178635</v>
      </c>
      <c r="D30" s="168" t="n">
        <v>1305412</v>
      </c>
      <c r="E30" s="169"/>
    </row>
    <row r="31" customFormat="false" ht="11.25" hidden="false" customHeight="false" outlineLevel="0" collapsed="false">
      <c r="A31" s="169" t="n">
        <v>37146</v>
      </c>
      <c r="B31" s="168" t="n">
        <v>1255926</v>
      </c>
      <c r="C31" s="168" t="n">
        <v>178635</v>
      </c>
      <c r="D31" s="168" t="n">
        <v>1343274</v>
      </c>
    </row>
    <row r="32" customFormat="false" ht="11.25" hidden="false" customHeight="false" outlineLevel="0" collapsed="false">
      <c r="A32" s="169" t="n">
        <v>37147</v>
      </c>
      <c r="B32" s="168" t="n">
        <v>1323775</v>
      </c>
      <c r="C32" s="168" t="n">
        <v>188977</v>
      </c>
      <c r="D32" s="168" t="n">
        <v>1420686</v>
      </c>
    </row>
    <row r="33" customFormat="false" ht="11.25" hidden="false" customHeight="false" outlineLevel="0" collapsed="false">
      <c r="A33" s="169" t="n">
        <v>37148</v>
      </c>
      <c r="B33" s="168" t="n">
        <v>1378447</v>
      </c>
      <c r="C33" s="168" t="n">
        <v>195228</v>
      </c>
      <c r="D33" s="168" t="n">
        <v>1471332</v>
      </c>
    </row>
    <row r="34" customFormat="false" ht="11.25" hidden="false" customHeight="false" outlineLevel="0" collapsed="false">
      <c r="A34" s="169" t="n">
        <v>37151</v>
      </c>
      <c r="B34" s="168" t="n">
        <v>1308291</v>
      </c>
      <c r="C34" s="168" t="n">
        <v>162123</v>
      </c>
      <c r="D34" s="168" t="n">
        <v>1386316</v>
      </c>
    </row>
    <row r="35" customFormat="false" ht="11.25" hidden="false" customHeight="false" outlineLevel="0" collapsed="false">
      <c r="A35" s="169" t="n">
        <v>37152</v>
      </c>
      <c r="B35" s="168" t="n">
        <v>1524084</v>
      </c>
      <c r="C35" s="168" t="n">
        <v>76340</v>
      </c>
      <c r="D35" s="168" t="n">
        <v>1559652</v>
      </c>
    </row>
    <row r="36" customFormat="false" ht="11.25" hidden="false" customHeight="false" outlineLevel="0" collapsed="false">
      <c r="A36" s="169" t="n">
        <v>37153</v>
      </c>
      <c r="B36" s="168" t="n">
        <v>1336349</v>
      </c>
      <c r="C36" s="168" t="n">
        <v>177127</v>
      </c>
      <c r="D36" s="168" t="n">
        <v>1478968</v>
      </c>
    </row>
    <row r="37" customFormat="false" ht="11.25" hidden="false" customHeight="false" outlineLevel="0" collapsed="false">
      <c r="A37" s="169" t="n">
        <v>37154</v>
      </c>
      <c r="B37" s="168" t="n">
        <v>1268363</v>
      </c>
      <c r="C37" s="168" t="n">
        <v>171181</v>
      </c>
      <c r="D37" s="168" t="n">
        <v>1399296</v>
      </c>
    </row>
    <row r="38" customFormat="false" ht="11.25" hidden="false" customHeight="false" outlineLevel="0" collapsed="false">
      <c r="A38" s="169" t="n">
        <v>37155</v>
      </c>
      <c r="B38" s="168" t="n">
        <v>1211328</v>
      </c>
      <c r="C38" s="168" t="n">
        <v>171048</v>
      </c>
      <c r="D38" s="168" t="n">
        <v>1343675</v>
      </c>
    </row>
    <row r="39" customFormat="false" ht="11.25" hidden="false" customHeight="false" outlineLevel="0" collapsed="false">
      <c r="A39" s="169" t="n">
        <v>37158</v>
      </c>
      <c r="B39" s="168" t="n">
        <v>1507055</v>
      </c>
      <c r="C39" s="168" t="n">
        <v>292917</v>
      </c>
      <c r="D39" s="168" t="n">
        <v>1773048</v>
      </c>
    </row>
    <row r="40" customFormat="false" ht="11.25" hidden="false" customHeight="false" outlineLevel="0" collapsed="false">
      <c r="A40" s="169" t="n">
        <v>37159</v>
      </c>
      <c r="B40" s="168" t="n">
        <v>1350778</v>
      </c>
      <c r="C40" s="168" t="n">
        <v>66536</v>
      </c>
      <c r="D40" s="168" t="n">
        <v>1494675</v>
      </c>
    </row>
    <row r="41" customFormat="false" ht="11.25" hidden="false" customHeight="false" outlineLevel="0" collapsed="false">
      <c r="A41" s="169" t="n">
        <v>37160</v>
      </c>
      <c r="B41" s="168" t="n">
        <v>1365565</v>
      </c>
      <c r="C41" s="168" t="n">
        <v>249445</v>
      </c>
      <c r="D41" s="168" t="n">
        <v>1585881</v>
      </c>
    </row>
    <row r="42" customFormat="false" ht="11.25" hidden="false" customHeight="false" outlineLevel="0" collapsed="false">
      <c r="A42" s="169" t="n">
        <v>37161</v>
      </c>
      <c r="B42" s="168" t="n">
        <v>1406354</v>
      </c>
      <c r="C42" s="168" t="n">
        <v>256233</v>
      </c>
      <c r="D42" s="168" t="n">
        <v>1647277</v>
      </c>
    </row>
    <row r="43" customFormat="false" ht="11.25" hidden="false" customHeight="false" outlineLevel="0" collapsed="false">
      <c r="A43" s="169" t="n">
        <v>37162</v>
      </c>
      <c r="B43" s="168" t="n">
        <v>1483992</v>
      </c>
      <c r="C43" s="168" t="n">
        <v>256028</v>
      </c>
      <c r="D43" s="168" t="n">
        <v>1711306</v>
      </c>
    </row>
    <row r="44" customFormat="false" ht="11.25" hidden="false" customHeight="false" outlineLevel="0" collapsed="false">
      <c r="A44" s="169" t="n">
        <v>37165</v>
      </c>
      <c r="B44" s="168" t="n">
        <v>1438638</v>
      </c>
      <c r="C44" s="168" t="n">
        <v>13047</v>
      </c>
      <c r="D44" s="168" t="n">
        <v>1443693</v>
      </c>
    </row>
    <row r="45" customFormat="false" ht="11.25" hidden="false" customHeight="false" outlineLevel="0" collapsed="false">
      <c r="A45" s="169" t="n">
        <v>37166</v>
      </c>
      <c r="B45" s="168" t="n">
        <v>1284451</v>
      </c>
      <c r="C45" s="168" t="n">
        <v>168294</v>
      </c>
      <c r="D45" s="168" t="n">
        <v>1399647</v>
      </c>
    </row>
    <row r="46" customFormat="false" ht="11.25" hidden="false" customHeight="false" outlineLevel="0" collapsed="false">
      <c r="A46" s="169" t="n">
        <v>37167</v>
      </c>
      <c r="B46" s="168" t="n">
        <v>554984</v>
      </c>
      <c r="C46" s="168" t="n">
        <v>200018</v>
      </c>
      <c r="D46" s="168" t="n">
        <v>455999</v>
      </c>
    </row>
    <row r="47" customFormat="false" ht="11.25" hidden="false" customHeight="false" outlineLevel="0" collapsed="false">
      <c r="A47" s="169" t="n">
        <v>37168</v>
      </c>
      <c r="B47" s="168" t="n">
        <v>632764</v>
      </c>
      <c r="C47" s="168" t="n">
        <v>207064</v>
      </c>
      <c r="D47" s="168" t="n">
        <v>513338</v>
      </c>
    </row>
    <row r="48" customFormat="false" ht="11.25" hidden="false" customHeight="false" outlineLevel="0" collapsed="false">
      <c r="A48" s="169" t="n">
        <v>37169</v>
      </c>
      <c r="B48" s="168" t="n">
        <v>490476</v>
      </c>
      <c r="C48" s="168" t="n">
        <v>26644</v>
      </c>
      <c r="D48" s="168" t="n">
        <v>476734</v>
      </c>
    </row>
    <row r="49" customFormat="false" ht="11.25" hidden="false" customHeight="false" outlineLevel="0" collapsed="false">
      <c r="A49" s="169" t="n">
        <v>37172</v>
      </c>
      <c r="B49" s="168" t="n">
        <v>559630</v>
      </c>
      <c r="C49" s="168" t="n">
        <v>84475</v>
      </c>
      <c r="D49" s="168" t="n">
        <v>580179</v>
      </c>
    </row>
    <row r="50" customFormat="false" ht="11.25" hidden="false" customHeight="false" outlineLevel="0" collapsed="false">
      <c r="A50" s="169" t="n">
        <v>37173</v>
      </c>
      <c r="B50" s="168" t="n">
        <v>515339</v>
      </c>
      <c r="C50" s="168" t="n">
        <v>66890</v>
      </c>
      <c r="D50" s="168" t="n">
        <v>542774</v>
      </c>
    </row>
    <row r="51" customFormat="false" ht="11.25" hidden="false" customHeight="false" outlineLevel="0" collapsed="false">
      <c r="A51" s="169" t="n">
        <v>37174</v>
      </c>
      <c r="B51" s="168" t="n">
        <v>495302</v>
      </c>
      <c r="C51" s="168" t="n">
        <v>206736</v>
      </c>
      <c r="D51" s="168" t="n">
        <v>551578</v>
      </c>
    </row>
    <row r="52" customFormat="false" ht="11.25" hidden="false" customHeight="false" outlineLevel="0" collapsed="false">
      <c r="A52" s="169" t="n">
        <v>37175</v>
      </c>
      <c r="B52" s="168" t="n">
        <v>538061</v>
      </c>
      <c r="C52" s="168" t="n">
        <v>184786</v>
      </c>
      <c r="D52" s="168" t="n">
        <v>610523</v>
      </c>
    </row>
    <row r="53" customFormat="false" ht="11.25" hidden="false" customHeight="false" outlineLevel="0" collapsed="false">
      <c r="A53" s="169" t="n">
        <v>37176</v>
      </c>
      <c r="B53" s="168" t="n">
        <v>602751</v>
      </c>
      <c r="C53" s="168" t="n">
        <v>169216</v>
      </c>
      <c r="D53" s="168" t="n">
        <v>683323</v>
      </c>
    </row>
    <row r="54" customFormat="false" ht="11.25" hidden="false" customHeight="false" outlineLevel="0" collapsed="false">
      <c r="A54" s="169" t="n">
        <v>37179</v>
      </c>
      <c r="B54" s="168" t="n">
        <v>580128</v>
      </c>
      <c r="C54" s="168" t="n">
        <v>89178</v>
      </c>
      <c r="D54" s="168" t="n">
        <v>620210</v>
      </c>
    </row>
    <row r="55" customFormat="false" ht="11.25" hidden="false" customHeight="false" outlineLevel="0" collapsed="false">
      <c r="A55" s="169" t="n">
        <v>37180</v>
      </c>
      <c r="B55" s="168" t="n">
        <v>513093</v>
      </c>
      <c r="C55" s="168" t="n">
        <v>118142</v>
      </c>
      <c r="D55" s="168" t="n">
        <v>508063</v>
      </c>
    </row>
    <row r="56" customFormat="false" ht="11.25" hidden="false" customHeight="false" outlineLevel="0" collapsed="false">
      <c r="A56" s="169" t="n">
        <v>37181</v>
      </c>
      <c r="B56" s="168" t="n">
        <v>580584</v>
      </c>
      <c r="C56" s="168" t="n">
        <v>116719</v>
      </c>
      <c r="D56" s="168" t="n">
        <v>654376</v>
      </c>
    </row>
    <row r="57" customFormat="false" ht="11.25" hidden="false" customHeight="false" outlineLevel="0" collapsed="false">
      <c r="A57" s="169" t="n">
        <v>37182</v>
      </c>
      <c r="B57" s="168" t="n">
        <v>548558</v>
      </c>
      <c r="C57" s="168" t="n">
        <v>193706</v>
      </c>
      <c r="D57" s="168" t="n">
        <v>641275</v>
      </c>
    </row>
    <row r="58" customFormat="false" ht="11.25" hidden="false" customHeight="false" outlineLevel="0" collapsed="false">
      <c r="A58" s="169" t="n">
        <v>37183</v>
      </c>
      <c r="B58" s="168" t="n">
        <v>534120</v>
      </c>
      <c r="C58" s="168" t="n">
        <v>229094</v>
      </c>
      <c r="D58" s="168" t="n">
        <v>590621</v>
      </c>
    </row>
    <row r="59" customFormat="false" ht="11.25" hidden="false" customHeight="false" outlineLevel="0" collapsed="false">
      <c r="A59" s="169" t="n">
        <v>37186</v>
      </c>
      <c r="B59" s="168" t="n">
        <v>596225</v>
      </c>
      <c r="C59" s="168" t="n">
        <v>250266</v>
      </c>
      <c r="D59" s="168" t="n">
        <v>552601</v>
      </c>
    </row>
    <row r="60" customFormat="false" ht="11.25" hidden="false" customHeight="false" outlineLevel="0" collapsed="false">
      <c r="A60" s="169" t="n">
        <v>37187</v>
      </c>
      <c r="B60" s="168" t="n">
        <v>555530</v>
      </c>
      <c r="C60" s="168" t="n">
        <v>167130</v>
      </c>
      <c r="D60" s="168" t="n">
        <v>621551</v>
      </c>
    </row>
    <row r="61" customFormat="false" ht="11.25" hidden="false" customHeight="false" outlineLevel="0" collapsed="false">
      <c r="A61" s="169" t="n">
        <v>37188</v>
      </c>
      <c r="B61" s="168" t="n">
        <v>578453</v>
      </c>
      <c r="C61" s="168" t="n">
        <v>109855</v>
      </c>
      <c r="D61" s="168" t="n">
        <v>580196</v>
      </c>
    </row>
    <row r="62" customFormat="false" ht="11.25" hidden="false" customHeight="false" outlineLevel="0" collapsed="false">
      <c r="A62" s="169" t="n">
        <v>37189</v>
      </c>
      <c r="B62" s="168" t="n">
        <v>566703</v>
      </c>
      <c r="C62" s="168" t="n">
        <v>105129</v>
      </c>
      <c r="D62" s="168" t="n">
        <v>564393</v>
      </c>
    </row>
    <row r="63" customFormat="false" ht="11.25" hidden="false" customHeight="false" outlineLevel="0" collapsed="false">
      <c r="A63" s="169" t="n">
        <v>37190</v>
      </c>
      <c r="B63" s="168" t="n">
        <v>580917</v>
      </c>
      <c r="C63" s="168" t="n">
        <v>0</v>
      </c>
      <c r="D63" s="168" t="n">
        <v>580917</v>
      </c>
    </row>
    <row r="64" customFormat="false" ht="11.25" hidden="false" customHeight="false" outlineLevel="0" collapsed="false">
      <c r="A64" s="169" t="n">
        <v>37193</v>
      </c>
      <c r="B64" s="168" t="n">
        <v>595709</v>
      </c>
      <c r="C64" s="168" t="n">
        <v>161855</v>
      </c>
      <c r="D64" s="168" t="n">
        <v>609024</v>
      </c>
    </row>
    <row r="65" customFormat="false" ht="11.25" hidden="false" customHeight="false" outlineLevel="0" collapsed="false">
      <c r="A65" s="169" t="n">
        <v>37194</v>
      </c>
      <c r="B65" s="168" t="n">
        <v>625084</v>
      </c>
      <c r="C65" s="168" t="n">
        <v>160900</v>
      </c>
      <c r="D65" s="168" t="n">
        <v>606918</v>
      </c>
    </row>
    <row r="66" customFormat="false" ht="11.25" hidden="false" customHeight="false" outlineLevel="0" collapsed="false">
      <c r="A66" s="169" t="n">
        <v>37195</v>
      </c>
      <c r="B66" s="168" t="n">
        <v>625364</v>
      </c>
      <c r="C66" s="168" t="n">
        <v>21529</v>
      </c>
      <c r="D66" s="168" t="n">
        <v>625364</v>
      </c>
    </row>
    <row r="67" customFormat="false" ht="11.25" hidden="false" customHeight="false" outlineLevel="0" collapsed="false">
      <c r="A67" s="169" t="n">
        <v>37196</v>
      </c>
      <c r="B67" s="168" t="n">
        <v>407821</v>
      </c>
      <c r="C67" s="168" t="n">
        <v>105873</v>
      </c>
      <c r="D67" s="168" t="n">
        <v>390990</v>
      </c>
    </row>
    <row r="68" customFormat="false" ht="11.25" hidden="false" customHeight="false" outlineLevel="0" collapsed="false">
      <c r="A68" s="169" t="n">
        <v>37197</v>
      </c>
      <c r="B68" s="168" t="n">
        <v>409054</v>
      </c>
      <c r="C68" s="168" t="n">
        <v>49989</v>
      </c>
      <c r="D68" s="168" t="n">
        <v>413583</v>
      </c>
    </row>
    <row r="69" customFormat="false" ht="11.25" hidden="false" customHeight="false" outlineLevel="0" collapsed="false">
      <c r="A69" s="169" t="n">
        <v>37200</v>
      </c>
      <c r="B69" s="168" t="n">
        <v>546870</v>
      </c>
      <c r="C69" s="168" t="n">
        <v>261305</v>
      </c>
      <c r="D69" s="168" t="n">
        <v>740934</v>
      </c>
    </row>
    <row r="70" customFormat="false" ht="11.25" hidden="false" customHeight="false" outlineLevel="0" collapsed="false">
      <c r="A70" s="169" t="n">
        <v>37201</v>
      </c>
      <c r="B70" s="168" t="n">
        <v>618400</v>
      </c>
      <c r="C70" s="168" t="n">
        <v>283409</v>
      </c>
      <c r="D70" s="168" t="n">
        <v>855367</v>
      </c>
    </row>
    <row r="71" customFormat="false" ht="11.25" hidden="false" customHeight="false" outlineLevel="0" collapsed="false">
      <c r="A71" s="169" t="n">
        <v>37202</v>
      </c>
      <c r="B71" s="168" t="n">
        <v>559293</v>
      </c>
      <c r="C71" s="168" t="n">
        <v>241141</v>
      </c>
      <c r="D71" s="168" t="n">
        <v>747592</v>
      </c>
    </row>
    <row r="72" customFormat="false" ht="11.25" hidden="false" customHeight="false" outlineLevel="0" collapsed="false">
      <c r="A72" s="169" t="n">
        <v>37203</v>
      </c>
      <c r="B72" s="168" t="n">
        <v>566614</v>
      </c>
      <c r="C72" s="168" t="n">
        <v>248951</v>
      </c>
      <c r="D72" s="168" t="n">
        <v>759008</v>
      </c>
    </row>
    <row r="73" customFormat="false" ht="11.25" hidden="false" customHeight="false" outlineLevel="0" collapsed="false">
      <c r="A73" s="169" t="n">
        <v>37204</v>
      </c>
      <c r="B73" s="168" t="n">
        <v>582274</v>
      </c>
      <c r="C73" s="168" t="n">
        <v>112543</v>
      </c>
      <c r="D73" s="168" t="n">
        <v>673397</v>
      </c>
    </row>
    <row r="74" customFormat="false" ht="11.25" hidden="false" customHeight="false" outlineLevel="0" collapsed="false">
      <c r="A74" s="169" t="n">
        <v>37207</v>
      </c>
      <c r="B74" s="168" t="n">
        <v>728022</v>
      </c>
      <c r="C74" s="168" t="n">
        <v>238102</v>
      </c>
      <c r="D74" s="168" t="n">
        <v>953205</v>
      </c>
    </row>
    <row r="75" customFormat="false" ht="11.25" hidden="false" customHeight="false" outlineLevel="0" collapsed="false">
      <c r="A75" s="169" t="n">
        <v>37208</v>
      </c>
      <c r="B75" s="168" t="n">
        <v>618940</v>
      </c>
      <c r="C75" s="168" t="n">
        <v>242383</v>
      </c>
      <c r="D75" s="168" t="n">
        <v>808640</v>
      </c>
    </row>
    <row r="76" customFormat="false" ht="11.25" hidden="false" customHeight="false" outlineLevel="0" collapsed="false">
      <c r="A76" s="169" t="n">
        <v>37209</v>
      </c>
      <c r="B76" s="168" t="n">
        <v>690967</v>
      </c>
      <c r="C76" s="168" t="n">
        <v>371495</v>
      </c>
      <c r="D76" s="168" t="n">
        <v>1019463</v>
      </c>
    </row>
    <row r="77" customFormat="false" ht="11.25" hidden="false" customHeight="false" outlineLevel="0" collapsed="false">
      <c r="A77" s="169" t="n">
        <v>37210</v>
      </c>
      <c r="B77" s="168" t="n">
        <v>728217</v>
      </c>
      <c r="C77" s="168" t="n">
        <v>89160</v>
      </c>
      <c r="D77" s="168" t="n">
        <v>794310</v>
      </c>
    </row>
    <row r="78" customFormat="false" ht="11.25" hidden="false" customHeight="false" outlineLevel="0" collapsed="false">
      <c r="A78" s="169" t="n">
        <v>37211</v>
      </c>
      <c r="B78" s="168" t="n">
        <v>629777</v>
      </c>
      <c r="C78" s="168" t="n">
        <v>91761</v>
      </c>
      <c r="D78" s="168" t="n">
        <v>683206</v>
      </c>
    </row>
    <row r="79" customFormat="false" ht="11.25" hidden="false" customHeight="false" outlineLevel="0" collapsed="false">
      <c r="A79" s="169" t="n">
        <v>37214</v>
      </c>
      <c r="B79" s="168" t="n">
        <v>450432</v>
      </c>
      <c r="C79" s="168" t="n">
        <v>73633</v>
      </c>
      <c r="D79" s="168" t="n">
        <v>463600</v>
      </c>
    </row>
    <row r="80" customFormat="false" ht="11.25" hidden="false" customHeight="false" outlineLevel="0" collapsed="false">
      <c r="A80" s="169" t="n">
        <v>37215</v>
      </c>
      <c r="B80" s="168" t="n">
        <v>516967</v>
      </c>
      <c r="C80" s="168" t="n">
        <v>207174</v>
      </c>
      <c r="D80" s="168" t="n">
        <v>648405</v>
      </c>
    </row>
    <row r="81" customFormat="false" ht="11.25" hidden="false" customHeight="false" outlineLevel="0" collapsed="false">
      <c r="A81" s="169" t="n">
        <v>37216</v>
      </c>
      <c r="B81" s="168" t="n">
        <v>681358</v>
      </c>
      <c r="C81" s="168" t="n">
        <v>73108</v>
      </c>
      <c r="D81" s="168" t="n">
        <v>731807</v>
      </c>
    </row>
    <row r="82" customFormat="false" ht="11.25" hidden="false" customHeight="false" outlineLevel="0" collapsed="false">
      <c r="A82" s="169" t="n">
        <v>37221</v>
      </c>
      <c r="B82" s="168" t="n">
        <v>729554</v>
      </c>
      <c r="C82" s="168" t="n">
        <v>0</v>
      </c>
      <c r="D82" s="168" t="n">
        <v>729554</v>
      </c>
    </row>
    <row r="83" customFormat="false" ht="11.25" hidden="false" customHeight="false" outlineLevel="0" collapsed="false">
      <c r="A83" s="169" t="n">
        <v>37222</v>
      </c>
      <c r="B83" s="168" t="n">
        <v>776344</v>
      </c>
      <c r="C83" s="168" t="n">
        <v>0</v>
      </c>
      <c r="D83" s="168" t="n">
        <v>776344</v>
      </c>
    </row>
    <row r="84" customFormat="false" ht="11.25" hidden="false" customHeight="false" outlineLevel="0" collapsed="false">
      <c r="B84" s="168"/>
      <c r="C84" s="168"/>
      <c r="D84" s="168"/>
    </row>
    <row r="85" customFormat="false" ht="11.25" hidden="false" customHeight="false" outlineLevel="0" collapsed="false">
      <c r="B85" s="168"/>
      <c r="C85" s="168"/>
      <c r="D85" s="168"/>
    </row>
    <row r="86" customFormat="false" ht="11.25" hidden="false" customHeight="false" outlineLevel="0" collapsed="false">
      <c r="B86" s="168"/>
      <c r="C86" s="168"/>
      <c r="D86" s="168"/>
    </row>
    <row r="87" customFormat="false" ht="11.25" hidden="false" customHeight="false" outlineLevel="0" collapsed="false">
      <c r="B87" s="168"/>
      <c r="C87" s="168"/>
      <c r="D87" s="168"/>
    </row>
    <row r="88" customFormat="false" ht="11.25" hidden="false" customHeight="false" outlineLevel="0" collapsed="false">
      <c r="B88" s="168"/>
      <c r="C88" s="168"/>
      <c r="D88" s="168"/>
    </row>
    <row r="89" customFormat="false" ht="11.25" hidden="false" customHeight="false" outlineLevel="0" collapsed="false">
      <c r="B89" s="168"/>
      <c r="C89" s="168"/>
      <c r="D89" s="168"/>
    </row>
    <row r="90" customFormat="false" ht="11.25" hidden="false" customHeight="false" outlineLevel="0" collapsed="false">
      <c r="B90" s="168"/>
      <c r="C90" s="168"/>
      <c r="D90" s="168"/>
    </row>
    <row r="91" customFormat="false" ht="11.25" hidden="false" customHeight="false" outlineLevel="0" collapsed="false">
      <c r="B91" s="168"/>
      <c r="C91" s="168"/>
      <c r="D91" s="168"/>
    </row>
    <row r="92" customFormat="false" ht="11.25" hidden="false" customHeight="false" outlineLevel="0" collapsed="false">
      <c r="B92" s="168"/>
      <c r="C92" s="168"/>
      <c r="D92" s="168"/>
    </row>
    <row r="93" customFormat="false" ht="11.25" hidden="false" customHeight="false" outlineLevel="0" collapsed="false">
      <c r="B93" s="168"/>
      <c r="C93" s="168"/>
      <c r="D93" s="168"/>
    </row>
    <row r="94" customFormat="false" ht="11.25" hidden="false" customHeight="false" outlineLevel="0" collapsed="false">
      <c r="B94" s="168"/>
      <c r="C94" s="168"/>
      <c r="D94" s="168"/>
    </row>
    <row r="95" customFormat="false" ht="11.25" hidden="false" customHeight="false" outlineLevel="0" collapsed="false">
      <c r="B95" s="168"/>
      <c r="C95" s="168"/>
      <c r="D95" s="168"/>
    </row>
    <row r="96" customFormat="false" ht="11.25" hidden="false" customHeight="false" outlineLevel="0" collapsed="false">
      <c r="B96" s="168"/>
      <c r="C96" s="168"/>
      <c r="D96" s="168"/>
    </row>
    <row r="97" customFormat="false" ht="11.25" hidden="false" customHeight="false" outlineLevel="0" collapsed="false">
      <c r="B97" s="168"/>
      <c r="C97" s="168"/>
      <c r="D97" s="168"/>
    </row>
    <row r="98" customFormat="false" ht="11.25" hidden="false" customHeight="false" outlineLevel="0" collapsed="false">
      <c r="B98" s="168"/>
      <c r="C98" s="168"/>
      <c r="D98" s="168"/>
    </row>
    <row r="99" customFormat="false" ht="11.25" hidden="false" customHeight="false" outlineLevel="0" collapsed="false">
      <c r="B99" s="168"/>
      <c r="C99" s="168"/>
      <c r="D99" s="168"/>
    </row>
    <row r="100" customFormat="false" ht="11.25" hidden="false" customHeight="false" outlineLevel="0" collapsed="false">
      <c r="B100" s="168"/>
      <c r="C100" s="168"/>
      <c r="D100" s="168"/>
    </row>
    <row r="101" customFormat="false" ht="11.25" hidden="false" customHeight="false" outlineLevel="0" collapsed="false">
      <c r="B101" s="168"/>
      <c r="C101" s="168"/>
      <c r="D101" s="168"/>
    </row>
    <row r="102" customFormat="false" ht="11.25" hidden="false" customHeight="false" outlineLevel="0" collapsed="false">
      <c r="B102" s="168"/>
      <c r="C102" s="168"/>
      <c r="D102" s="168"/>
    </row>
    <row r="103" customFormat="false" ht="11.25" hidden="false" customHeight="false" outlineLevel="0" collapsed="false">
      <c r="B103" s="168"/>
      <c r="C103" s="168"/>
      <c r="D103" s="168"/>
    </row>
    <row r="104" customFormat="false" ht="11.25" hidden="false" customHeight="false" outlineLevel="0" collapsed="false">
      <c r="B104" s="168"/>
      <c r="C104" s="168"/>
      <c r="D104" s="168"/>
    </row>
    <row r="105" customFormat="false" ht="11.25" hidden="false" customHeight="false" outlineLevel="0" collapsed="false">
      <c r="B105" s="168"/>
      <c r="C105" s="168"/>
      <c r="D105" s="168"/>
    </row>
    <row r="106" customFormat="false" ht="11.25" hidden="false" customHeight="false" outlineLevel="0" collapsed="false">
      <c r="B106" s="168"/>
      <c r="C106" s="168"/>
      <c r="D106" s="168"/>
    </row>
    <row r="107" customFormat="false" ht="11.25" hidden="false" customHeight="false" outlineLevel="0" collapsed="false">
      <c r="B107" s="168"/>
      <c r="C107" s="168"/>
      <c r="D107" s="168"/>
    </row>
    <row r="108" customFormat="false" ht="11.25" hidden="false" customHeight="false" outlineLevel="0" collapsed="false">
      <c r="B108" s="168"/>
      <c r="C108" s="168"/>
      <c r="D108" s="168"/>
    </row>
    <row r="109" customFormat="false" ht="11.25" hidden="false" customHeight="false" outlineLevel="0" collapsed="false">
      <c r="B109" s="168"/>
      <c r="C109" s="168"/>
      <c r="D109" s="168"/>
    </row>
    <row r="110" customFormat="false" ht="11.25" hidden="false" customHeight="false" outlineLevel="0" collapsed="false">
      <c r="B110" s="168"/>
      <c r="C110" s="168"/>
      <c r="D110" s="168"/>
    </row>
    <row r="111" customFormat="false" ht="11.25" hidden="false" customHeight="false" outlineLevel="0" collapsed="false">
      <c r="B111" s="168"/>
      <c r="C111" s="168"/>
      <c r="D111" s="168"/>
    </row>
    <row r="112" customFormat="false" ht="11.25" hidden="false" customHeight="false" outlineLevel="0" collapsed="false">
      <c r="B112" s="168"/>
      <c r="C112" s="168"/>
      <c r="D112" s="168"/>
    </row>
    <row r="113" customFormat="false" ht="11.25" hidden="false" customHeight="false" outlineLevel="0" collapsed="false">
      <c r="B113" s="168"/>
      <c r="C113" s="168"/>
      <c r="D113" s="168"/>
    </row>
    <row r="114" customFormat="false" ht="11.25" hidden="false" customHeight="false" outlineLevel="0" collapsed="false">
      <c r="B114" s="168"/>
      <c r="C114" s="168"/>
      <c r="D114" s="168"/>
    </row>
    <row r="115" customFormat="false" ht="11.25" hidden="false" customHeight="false" outlineLevel="0" collapsed="false">
      <c r="B115" s="168"/>
      <c r="C115" s="168"/>
      <c r="D115" s="168"/>
    </row>
    <row r="116" customFormat="false" ht="11.25" hidden="false" customHeight="false" outlineLevel="0" collapsed="false">
      <c r="B116" s="168"/>
      <c r="C116" s="168"/>
      <c r="D116" s="168"/>
    </row>
    <row r="117" customFormat="false" ht="11.25" hidden="false" customHeight="false" outlineLevel="0" collapsed="false">
      <c r="B117" s="168"/>
      <c r="C117" s="168"/>
      <c r="D117" s="168"/>
    </row>
    <row r="118" customFormat="false" ht="11.25" hidden="false" customHeight="false" outlineLevel="0" collapsed="false">
      <c r="B118" s="168"/>
      <c r="C118" s="168"/>
      <c r="D118" s="168"/>
    </row>
    <row r="119" customFormat="false" ht="11.25" hidden="false" customHeight="false" outlineLevel="0" collapsed="false">
      <c r="B119" s="168"/>
      <c r="C119" s="168"/>
      <c r="D119" s="168"/>
    </row>
    <row r="120" customFormat="false" ht="11.25" hidden="false" customHeight="false" outlineLevel="0" collapsed="false">
      <c r="B120" s="168"/>
      <c r="C120" s="168"/>
      <c r="D120" s="168"/>
    </row>
    <row r="121" customFormat="false" ht="11.25" hidden="false" customHeight="false" outlineLevel="0" collapsed="false">
      <c r="B121" s="168"/>
      <c r="C121" s="168"/>
      <c r="D121" s="168"/>
    </row>
    <row r="122" customFormat="false" ht="11.25" hidden="false" customHeight="false" outlineLevel="0" collapsed="false">
      <c r="B122" s="168"/>
      <c r="C122" s="168"/>
      <c r="D122" s="168"/>
    </row>
    <row r="123" customFormat="false" ht="11.25" hidden="false" customHeight="false" outlineLevel="0" collapsed="false">
      <c r="B123" s="168"/>
      <c r="C123" s="168"/>
      <c r="D123" s="168"/>
    </row>
    <row r="124" customFormat="false" ht="11.25" hidden="false" customHeight="false" outlineLevel="0" collapsed="false">
      <c r="B124" s="168"/>
      <c r="C124" s="168"/>
      <c r="D124" s="168"/>
    </row>
    <row r="125" customFormat="false" ht="11.25" hidden="false" customHeight="false" outlineLevel="0" collapsed="false">
      <c r="B125" s="168"/>
      <c r="C125" s="168"/>
      <c r="D125" s="168"/>
    </row>
    <row r="126" customFormat="false" ht="11.25" hidden="false" customHeight="false" outlineLevel="0" collapsed="false">
      <c r="B126" s="168"/>
      <c r="C126" s="168"/>
      <c r="D126" s="168"/>
    </row>
    <row r="127" customFormat="false" ht="11.25" hidden="false" customHeight="false" outlineLevel="0" collapsed="false">
      <c r="B127" s="168"/>
      <c r="C127" s="168"/>
      <c r="D127" s="168"/>
    </row>
    <row r="128" customFormat="false" ht="11.25" hidden="false" customHeight="false" outlineLevel="0" collapsed="false">
      <c r="B128" s="168"/>
      <c r="C128" s="168"/>
      <c r="D128" s="168"/>
    </row>
    <row r="129" customFormat="false" ht="11.25" hidden="false" customHeight="false" outlineLevel="0" collapsed="false">
      <c r="B129" s="168"/>
      <c r="C129" s="168"/>
      <c r="D129" s="168"/>
    </row>
    <row r="130" customFormat="false" ht="11.25" hidden="false" customHeight="false" outlineLevel="0" collapsed="false">
      <c r="B130" s="168"/>
      <c r="C130" s="168"/>
      <c r="D130" s="168"/>
    </row>
    <row r="131" customFormat="false" ht="11.25" hidden="false" customHeight="false" outlineLevel="0" collapsed="false">
      <c r="B131" s="168"/>
      <c r="C131" s="168"/>
      <c r="D131" s="168"/>
    </row>
    <row r="132" customFormat="false" ht="11.25" hidden="false" customHeight="false" outlineLevel="0" collapsed="false">
      <c r="B132" s="168"/>
      <c r="C132" s="168"/>
      <c r="D132" s="168"/>
    </row>
    <row r="133" customFormat="false" ht="11.25" hidden="false" customHeight="false" outlineLevel="0" collapsed="false">
      <c r="B133" s="168"/>
      <c r="C133" s="168"/>
      <c r="D133" s="168"/>
    </row>
    <row r="134" customFormat="false" ht="11.25" hidden="false" customHeight="false" outlineLevel="0" collapsed="false">
      <c r="B134" s="168"/>
      <c r="C134" s="168"/>
      <c r="D134" s="168"/>
    </row>
    <row r="135" customFormat="false" ht="11.25" hidden="false" customHeight="false" outlineLevel="0" collapsed="false">
      <c r="B135" s="168"/>
      <c r="C135" s="168"/>
      <c r="D135" s="168"/>
    </row>
    <row r="136" customFormat="false" ht="11.25" hidden="false" customHeight="false" outlineLevel="0" collapsed="false">
      <c r="B136" s="168"/>
      <c r="C136" s="168"/>
      <c r="D136" s="168"/>
    </row>
    <row r="137" customFormat="false" ht="11.25" hidden="false" customHeight="false" outlineLevel="0" collapsed="false">
      <c r="B137" s="168"/>
      <c r="C137" s="168"/>
      <c r="D137" s="168"/>
    </row>
    <row r="138" customFormat="false" ht="11.25" hidden="false" customHeight="false" outlineLevel="0" collapsed="false">
      <c r="B138" s="168"/>
      <c r="C138" s="168"/>
      <c r="D138" s="168"/>
    </row>
    <row r="139" customFormat="false" ht="11.25" hidden="false" customHeight="false" outlineLevel="0" collapsed="false">
      <c r="B139" s="168"/>
      <c r="C139" s="168"/>
      <c r="D139" s="168"/>
    </row>
    <row r="140" customFormat="false" ht="11.25" hidden="false" customHeight="false" outlineLevel="0" collapsed="false">
      <c r="B140" s="168"/>
      <c r="C140" s="168"/>
      <c r="D140" s="168"/>
    </row>
    <row r="141" customFormat="false" ht="11.25" hidden="false" customHeight="false" outlineLevel="0" collapsed="false">
      <c r="B141" s="168"/>
      <c r="C141" s="168"/>
      <c r="D141" s="168"/>
    </row>
    <row r="142" customFormat="false" ht="11.25" hidden="false" customHeight="false" outlineLevel="0" collapsed="false">
      <c r="B142" s="168"/>
      <c r="C142" s="168"/>
      <c r="D142" s="168"/>
    </row>
    <row r="143" customFormat="false" ht="11.25" hidden="false" customHeight="false" outlineLevel="0" collapsed="false">
      <c r="B143" s="168"/>
      <c r="C143" s="168"/>
      <c r="D143" s="168"/>
    </row>
    <row r="144" customFormat="false" ht="11.25" hidden="false" customHeight="false" outlineLevel="0" collapsed="false">
      <c r="B144" s="168"/>
      <c r="C144" s="168"/>
      <c r="D144" s="168"/>
    </row>
    <row r="145" customFormat="false" ht="11.25" hidden="false" customHeight="false" outlineLevel="0" collapsed="false">
      <c r="B145" s="168"/>
      <c r="C145" s="168"/>
      <c r="D145" s="168"/>
    </row>
    <row r="146" customFormat="false" ht="11.25" hidden="false" customHeight="false" outlineLevel="0" collapsed="false">
      <c r="B146" s="168"/>
      <c r="C146" s="168"/>
      <c r="D146" s="168"/>
    </row>
    <row r="147" customFormat="false" ht="11.25" hidden="false" customHeight="false" outlineLevel="0" collapsed="false">
      <c r="B147" s="168"/>
      <c r="C147" s="168"/>
      <c r="D147" s="168"/>
    </row>
    <row r="148" customFormat="false" ht="11.25" hidden="false" customHeight="false" outlineLevel="0" collapsed="false">
      <c r="B148" s="168"/>
      <c r="C148" s="168"/>
      <c r="D148" s="168"/>
    </row>
    <row r="149" customFormat="false" ht="11.25" hidden="false" customHeight="false" outlineLevel="0" collapsed="false">
      <c r="B149" s="168"/>
      <c r="C149" s="168"/>
      <c r="D149" s="168"/>
    </row>
    <row r="150" customFormat="false" ht="11.25" hidden="false" customHeight="false" outlineLevel="0" collapsed="false">
      <c r="B150" s="168"/>
      <c r="C150" s="168"/>
      <c r="D150" s="168"/>
    </row>
    <row r="151" customFormat="false" ht="11.25" hidden="false" customHeight="false" outlineLevel="0" collapsed="false">
      <c r="B151" s="168"/>
      <c r="C151" s="168"/>
      <c r="D151" s="168"/>
    </row>
    <row r="152" customFormat="false" ht="11.25" hidden="false" customHeight="false" outlineLevel="0" collapsed="false">
      <c r="B152" s="168"/>
      <c r="C152" s="168"/>
      <c r="D152" s="168"/>
    </row>
    <row r="153" customFormat="false" ht="11.25" hidden="false" customHeight="false" outlineLevel="0" collapsed="false">
      <c r="B153" s="168"/>
      <c r="C153" s="168"/>
      <c r="D153" s="168"/>
    </row>
    <row r="154" customFormat="false" ht="11.25" hidden="false" customHeight="false" outlineLevel="0" collapsed="false">
      <c r="B154" s="168"/>
      <c r="C154" s="168"/>
      <c r="D154" s="168"/>
    </row>
    <row r="155" customFormat="false" ht="11.25" hidden="false" customHeight="false" outlineLevel="0" collapsed="false">
      <c r="B155" s="168"/>
      <c r="C155" s="168"/>
      <c r="D155" s="168"/>
    </row>
    <row r="156" customFormat="false" ht="11.25" hidden="false" customHeight="false" outlineLevel="0" collapsed="false">
      <c r="B156" s="168"/>
      <c r="C156" s="168"/>
      <c r="D156" s="168"/>
    </row>
    <row r="157" customFormat="false" ht="11.25" hidden="false" customHeight="false" outlineLevel="0" collapsed="false">
      <c r="B157" s="168"/>
      <c r="C157" s="168"/>
      <c r="D157" s="168"/>
    </row>
    <row r="158" customFormat="false" ht="11.25" hidden="false" customHeight="false" outlineLevel="0" collapsed="false">
      <c r="B158" s="168"/>
      <c r="C158" s="168"/>
      <c r="D158" s="168"/>
    </row>
    <row r="159" customFormat="false" ht="11.25" hidden="false" customHeight="false" outlineLevel="0" collapsed="false">
      <c r="B159" s="168"/>
      <c r="C159" s="168"/>
      <c r="D159" s="168"/>
    </row>
    <row r="160" customFormat="false" ht="11.25" hidden="false" customHeight="false" outlineLevel="0" collapsed="false">
      <c r="B160" s="168"/>
      <c r="C160" s="168"/>
      <c r="D160" s="168"/>
    </row>
    <row r="161" customFormat="false" ht="11.25" hidden="false" customHeight="false" outlineLevel="0" collapsed="false">
      <c r="B161" s="168"/>
      <c r="C161" s="168"/>
      <c r="D161" s="168"/>
    </row>
    <row r="162" customFormat="false" ht="11.25" hidden="false" customHeight="false" outlineLevel="0" collapsed="false">
      <c r="B162" s="168"/>
      <c r="C162" s="168"/>
      <c r="D162" s="168"/>
    </row>
    <row r="163" customFormat="false" ht="11.25" hidden="false" customHeight="false" outlineLevel="0" collapsed="false">
      <c r="B163" s="168"/>
      <c r="C163" s="168"/>
      <c r="D163" s="168"/>
    </row>
    <row r="164" customFormat="false" ht="11.25" hidden="false" customHeight="false" outlineLevel="0" collapsed="false">
      <c r="B164" s="168"/>
      <c r="C164" s="168"/>
      <c r="D164" s="168"/>
    </row>
    <row r="165" customFormat="false" ht="11.25" hidden="false" customHeight="false" outlineLevel="0" collapsed="false">
      <c r="B165" s="168"/>
      <c r="C165" s="168"/>
      <c r="D165" s="168"/>
    </row>
    <row r="166" customFormat="false" ht="11.25" hidden="false" customHeight="false" outlineLevel="0" collapsed="false">
      <c r="B166" s="168"/>
      <c r="C166" s="168"/>
      <c r="D166" s="168"/>
    </row>
    <row r="167" customFormat="false" ht="11.25" hidden="false" customHeight="false" outlineLevel="0" collapsed="false">
      <c r="B167" s="168"/>
      <c r="C167" s="168"/>
      <c r="D167" s="168"/>
    </row>
    <row r="168" customFormat="false" ht="11.25" hidden="false" customHeight="false" outlineLevel="0" collapsed="false">
      <c r="B168" s="168"/>
      <c r="C168" s="168"/>
      <c r="D168" s="168"/>
    </row>
    <row r="169" customFormat="false" ht="11.25" hidden="false" customHeight="false" outlineLevel="0" collapsed="false">
      <c r="B169" s="168"/>
      <c r="C169" s="168"/>
      <c r="D169" s="168"/>
    </row>
    <row r="170" customFormat="false" ht="11.25" hidden="false" customHeight="false" outlineLevel="0" collapsed="false">
      <c r="B170" s="168"/>
      <c r="C170" s="168"/>
      <c r="D170" s="168"/>
    </row>
    <row r="171" customFormat="false" ht="11.25" hidden="false" customHeight="false" outlineLevel="0" collapsed="false">
      <c r="B171" s="168"/>
      <c r="C171" s="168"/>
      <c r="D171" s="168"/>
    </row>
    <row r="172" customFormat="false" ht="11.25" hidden="false" customHeight="false" outlineLevel="0" collapsed="false">
      <c r="B172" s="168"/>
      <c r="C172" s="168"/>
      <c r="D172" s="168"/>
    </row>
    <row r="173" customFormat="false" ht="11.25" hidden="false" customHeight="false" outlineLevel="0" collapsed="false">
      <c r="B173" s="168"/>
      <c r="C173" s="168"/>
      <c r="D173" s="168"/>
    </row>
    <row r="174" customFormat="false" ht="11.25" hidden="false" customHeight="false" outlineLevel="0" collapsed="false">
      <c r="B174" s="168"/>
      <c r="C174" s="168"/>
      <c r="D174" s="168"/>
    </row>
    <row r="175" customFormat="false" ht="11.25" hidden="false" customHeight="false" outlineLevel="0" collapsed="false">
      <c r="B175" s="168"/>
      <c r="C175" s="168"/>
      <c r="D175" s="168"/>
    </row>
    <row r="176" customFormat="false" ht="11.25" hidden="false" customHeight="false" outlineLevel="0" collapsed="false">
      <c r="B176" s="168"/>
      <c r="C176" s="168"/>
      <c r="D176" s="168"/>
    </row>
    <row r="177" customFormat="false" ht="11.25" hidden="false" customHeight="false" outlineLevel="0" collapsed="false">
      <c r="B177" s="168"/>
      <c r="C177" s="168"/>
      <c r="D177" s="168"/>
    </row>
    <row r="178" customFormat="false" ht="11.25" hidden="false" customHeight="false" outlineLevel="0" collapsed="false">
      <c r="B178" s="168"/>
      <c r="C178" s="168"/>
      <c r="D178" s="168"/>
    </row>
    <row r="179" customFormat="false" ht="11.25" hidden="false" customHeight="false" outlineLevel="0" collapsed="false">
      <c r="B179" s="168"/>
      <c r="C179" s="168"/>
      <c r="D179" s="168"/>
    </row>
    <row r="180" customFormat="false" ht="11.25" hidden="false" customHeight="false" outlineLevel="0" collapsed="false">
      <c r="B180" s="168"/>
      <c r="C180" s="168"/>
      <c r="D180" s="168"/>
    </row>
    <row r="181" customFormat="false" ht="11.25" hidden="false" customHeight="false" outlineLevel="0" collapsed="false">
      <c r="B181" s="168"/>
      <c r="C181" s="168"/>
      <c r="D181" s="168"/>
    </row>
    <row r="182" customFormat="false" ht="11.25" hidden="false" customHeight="false" outlineLevel="0" collapsed="false">
      <c r="B182" s="168"/>
      <c r="C182" s="168"/>
      <c r="D182" s="168"/>
    </row>
    <row r="183" customFormat="false" ht="11.25" hidden="false" customHeight="false" outlineLevel="0" collapsed="false">
      <c r="B183" s="168"/>
      <c r="C183" s="168"/>
      <c r="D183" s="168"/>
    </row>
    <row r="184" customFormat="false" ht="11.25" hidden="false" customHeight="false" outlineLevel="0" collapsed="false">
      <c r="B184" s="168"/>
      <c r="C184" s="168"/>
      <c r="D184" s="168"/>
    </row>
    <row r="185" customFormat="false" ht="11.25" hidden="false" customHeight="false" outlineLevel="0" collapsed="false">
      <c r="B185" s="168"/>
      <c r="C185" s="168"/>
      <c r="D185" s="168"/>
    </row>
    <row r="186" customFormat="false" ht="11.25" hidden="false" customHeight="false" outlineLevel="0" collapsed="false">
      <c r="B186" s="168"/>
      <c r="C186" s="168"/>
      <c r="D186" s="168"/>
    </row>
    <row r="187" customFormat="false" ht="11.25" hidden="false" customHeight="false" outlineLevel="0" collapsed="false">
      <c r="B187" s="168"/>
      <c r="C187" s="168"/>
      <c r="D187" s="168"/>
    </row>
    <row r="188" customFormat="false" ht="11.25" hidden="false" customHeight="false" outlineLevel="0" collapsed="false">
      <c r="B188" s="168"/>
      <c r="C188" s="168"/>
      <c r="D188" s="168"/>
    </row>
    <row r="189" customFormat="false" ht="11.25" hidden="false" customHeight="false" outlineLevel="0" collapsed="false">
      <c r="B189" s="168"/>
      <c r="C189" s="168"/>
      <c r="D189" s="168"/>
    </row>
    <row r="190" customFormat="false" ht="11.25" hidden="false" customHeight="false" outlineLevel="0" collapsed="false">
      <c r="B190" s="168"/>
      <c r="C190" s="168"/>
      <c r="D190" s="168"/>
    </row>
    <row r="191" customFormat="false" ht="11.25" hidden="false" customHeight="false" outlineLevel="0" collapsed="false">
      <c r="B191" s="168"/>
      <c r="C191" s="168"/>
      <c r="D191" s="168"/>
    </row>
    <row r="192" customFormat="false" ht="11.25" hidden="false" customHeight="false" outlineLevel="0" collapsed="false">
      <c r="B192" s="168"/>
      <c r="C192" s="168"/>
      <c r="D192" s="168"/>
    </row>
    <row r="193" customFormat="false" ht="11.25" hidden="false" customHeight="false" outlineLevel="0" collapsed="false">
      <c r="B193" s="168"/>
      <c r="C193" s="168"/>
      <c r="D193" s="168"/>
    </row>
    <row r="194" customFormat="false" ht="11.25" hidden="false" customHeight="false" outlineLevel="0" collapsed="false">
      <c r="B194" s="168"/>
      <c r="C194" s="168"/>
      <c r="D194" s="168"/>
    </row>
    <row r="195" customFormat="false" ht="11.25" hidden="false" customHeight="false" outlineLevel="0" collapsed="false">
      <c r="B195" s="168"/>
      <c r="C195" s="168"/>
      <c r="D195" s="168"/>
    </row>
    <row r="196" customFormat="false" ht="11.25" hidden="false" customHeight="false" outlineLevel="0" collapsed="false">
      <c r="B196" s="168"/>
      <c r="C196" s="168"/>
      <c r="D196" s="168"/>
    </row>
    <row r="197" customFormat="false" ht="11.25" hidden="false" customHeight="false" outlineLevel="0" collapsed="false">
      <c r="B197" s="168"/>
      <c r="C197" s="168"/>
      <c r="D197" s="168"/>
    </row>
    <row r="198" customFormat="false" ht="11.25" hidden="false" customHeight="false" outlineLevel="0" collapsed="false">
      <c r="B198" s="168"/>
      <c r="C198" s="168"/>
      <c r="D198" s="168"/>
    </row>
    <row r="199" customFormat="false" ht="11.25" hidden="false" customHeight="false" outlineLevel="0" collapsed="false">
      <c r="B199" s="168"/>
      <c r="C199" s="168"/>
      <c r="D199" s="168"/>
    </row>
    <row r="200" customFormat="false" ht="11.25" hidden="false" customHeight="false" outlineLevel="0" collapsed="false">
      <c r="B200" s="168"/>
      <c r="C200" s="168"/>
      <c r="D200" s="168"/>
    </row>
    <row r="201" customFormat="false" ht="11.25" hidden="false" customHeight="false" outlineLevel="0" collapsed="false">
      <c r="B201" s="168"/>
      <c r="C201" s="168"/>
      <c r="D201" s="168"/>
    </row>
    <row r="202" customFormat="false" ht="11.25" hidden="false" customHeight="false" outlineLevel="0" collapsed="false">
      <c r="B202" s="168"/>
      <c r="C202" s="168"/>
      <c r="D202" s="168"/>
    </row>
    <row r="203" customFormat="false" ht="11.25" hidden="false" customHeight="false" outlineLevel="0" collapsed="false">
      <c r="B203" s="168"/>
      <c r="C203" s="168"/>
      <c r="D203" s="168"/>
    </row>
    <row r="204" customFormat="false" ht="11.25" hidden="false" customHeight="false" outlineLevel="0" collapsed="false">
      <c r="B204" s="168"/>
      <c r="C204" s="168"/>
      <c r="D204" s="168"/>
    </row>
    <row r="205" customFormat="false" ht="11.25" hidden="false" customHeight="false" outlineLevel="0" collapsed="false">
      <c r="B205" s="168"/>
      <c r="C205" s="168"/>
      <c r="D205" s="168"/>
    </row>
    <row r="206" customFormat="false" ht="11.25" hidden="false" customHeight="false" outlineLevel="0" collapsed="false">
      <c r="B206" s="168"/>
      <c r="C206" s="168"/>
      <c r="D206" s="168"/>
    </row>
    <row r="207" customFormat="false" ht="11.25" hidden="false" customHeight="false" outlineLevel="0" collapsed="false">
      <c r="B207" s="168"/>
      <c r="C207" s="168"/>
      <c r="D207" s="168"/>
    </row>
    <row r="208" customFormat="false" ht="11.25" hidden="false" customHeight="false" outlineLevel="0" collapsed="false">
      <c r="B208" s="168"/>
      <c r="C208" s="168"/>
      <c r="D208" s="168"/>
    </row>
    <row r="209" customFormat="false" ht="11.25" hidden="false" customHeight="false" outlineLevel="0" collapsed="false">
      <c r="B209" s="168"/>
      <c r="C209" s="168"/>
      <c r="D209" s="168"/>
    </row>
    <row r="210" customFormat="false" ht="11.25" hidden="false" customHeight="false" outlineLevel="0" collapsed="false">
      <c r="B210" s="168"/>
      <c r="C210" s="168"/>
      <c r="D210" s="168"/>
    </row>
    <row r="211" customFormat="false" ht="11.25" hidden="false" customHeight="false" outlineLevel="0" collapsed="false">
      <c r="B211" s="168"/>
      <c r="C211" s="168"/>
      <c r="D211" s="168"/>
    </row>
    <row r="212" customFormat="false" ht="11.25" hidden="false" customHeight="false" outlineLevel="0" collapsed="false">
      <c r="B212" s="168"/>
      <c r="C212" s="168"/>
      <c r="D212" s="168"/>
    </row>
    <row r="213" customFormat="false" ht="11.25" hidden="false" customHeight="false" outlineLevel="0" collapsed="false">
      <c r="B213" s="168"/>
      <c r="C213" s="168"/>
      <c r="D213" s="168"/>
    </row>
    <row r="214" customFormat="false" ht="11.25" hidden="false" customHeight="false" outlineLevel="0" collapsed="false">
      <c r="B214" s="168"/>
      <c r="C214" s="168"/>
      <c r="D214" s="168"/>
    </row>
    <row r="215" customFormat="false" ht="11.25" hidden="false" customHeight="false" outlineLevel="0" collapsed="false">
      <c r="B215" s="168"/>
      <c r="C215" s="168"/>
      <c r="D215" s="168"/>
    </row>
    <row r="216" customFormat="false" ht="11.25" hidden="false" customHeight="false" outlineLevel="0" collapsed="false">
      <c r="B216" s="168"/>
      <c r="C216" s="168"/>
      <c r="D216" s="168"/>
    </row>
    <row r="217" customFormat="false" ht="11.25" hidden="false" customHeight="false" outlineLevel="0" collapsed="false">
      <c r="B217" s="168"/>
      <c r="C217" s="168"/>
      <c r="D217" s="168"/>
    </row>
    <row r="218" customFormat="false" ht="11.25" hidden="false" customHeight="false" outlineLevel="0" collapsed="false">
      <c r="B218" s="168"/>
      <c r="C218" s="168"/>
      <c r="D218" s="168"/>
    </row>
    <row r="219" customFormat="false" ht="11.25" hidden="false" customHeight="false" outlineLevel="0" collapsed="false">
      <c r="B219" s="168"/>
      <c r="C219" s="168"/>
      <c r="D219" s="168"/>
    </row>
    <row r="220" customFormat="false" ht="11.25" hidden="false" customHeight="false" outlineLevel="0" collapsed="false">
      <c r="B220" s="168"/>
      <c r="C220" s="168"/>
      <c r="D220" s="168"/>
    </row>
    <row r="221" customFormat="false" ht="11.25" hidden="false" customHeight="false" outlineLevel="0" collapsed="false">
      <c r="B221" s="168"/>
      <c r="C221" s="168"/>
      <c r="D221" s="168"/>
    </row>
    <row r="222" customFormat="false" ht="11.25" hidden="false" customHeight="false" outlineLevel="0" collapsed="false">
      <c r="B222" s="168"/>
      <c r="C222" s="168"/>
      <c r="D222" s="168"/>
    </row>
    <row r="223" customFormat="false" ht="11.25" hidden="false" customHeight="false" outlineLevel="0" collapsed="false">
      <c r="B223" s="168"/>
      <c r="C223" s="168"/>
      <c r="D223" s="168"/>
    </row>
    <row r="224" customFormat="false" ht="11.25" hidden="false" customHeight="false" outlineLevel="0" collapsed="false">
      <c r="B224" s="168"/>
      <c r="C224" s="168"/>
      <c r="D224" s="168"/>
    </row>
    <row r="225" customFormat="false" ht="11.25" hidden="false" customHeight="false" outlineLevel="0" collapsed="false">
      <c r="B225" s="168"/>
      <c r="C225" s="168"/>
      <c r="D225" s="168"/>
    </row>
    <row r="226" customFormat="false" ht="11.25" hidden="false" customHeight="false" outlineLevel="0" collapsed="false">
      <c r="B226" s="168"/>
      <c r="C226" s="168"/>
      <c r="D226" s="168"/>
    </row>
    <row r="227" customFormat="false" ht="11.25" hidden="false" customHeight="false" outlineLevel="0" collapsed="false">
      <c r="B227" s="168"/>
      <c r="C227" s="168"/>
      <c r="D227" s="168"/>
    </row>
    <row r="228" customFormat="false" ht="11.25" hidden="false" customHeight="false" outlineLevel="0" collapsed="false">
      <c r="B228" s="168"/>
      <c r="C228" s="168"/>
      <c r="D228" s="168"/>
    </row>
    <row r="229" customFormat="false" ht="11.25" hidden="false" customHeight="false" outlineLevel="0" collapsed="false">
      <c r="B229" s="168"/>
      <c r="C229" s="168"/>
      <c r="D229" s="168"/>
    </row>
    <row r="230" customFormat="false" ht="11.25" hidden="false" customHeight="false" outlineLevel="0" collapsed="false">
      <c r="B230" s="168"/>
      <c r="C230" s="168"/>
      <c r="D230" s="168"/>
    </row>
    <row r="231" customFormat="false" ht="11.25" hidden="false" customHeight="false" outlineLevel="0" collapsed="false">
      <c r="B231" s="168"/>
      <c r="C231" s="168"/>
      <c r="D231" s="168"/>
    </row>
    <row r="232" customFormat="false" ht="11.25" hidden="false" customHeight="false" outlineLevel="0" collapsed="false">
      <c r="B232" s="168"/>
      <c r="C232" s="168"/>
      <c r="D232" s="168"/>
    </row>
    <row r="233" customFormat="false" ht="11.25" hidden="false" customHeight="false" outlineLevel="0" collapsed="false">
      <c r="B233" s="168"/>
      <c r="C233" s="168"/>
      <c r="D233" s="168"/>
    </row>
    <row r="234" customFormat="false" ht="11.25" hidden="false" customHeight="false" outlineLevel="0" collapsed="false">
      <c r="B234" s="168"/>
      <c r="C234" s="168"/>
      <c r="D234" s="168"/>
    </row>
    <row r="235" customFormat="false" ht="11.25" hidden="false" customHeight="false" outlineLevel="0" collapsed="false">
      <c r="B235" s="168"/>
      <c r="C235" s="168"/>
      <c r="D235" s="168"/>
    </row>
    <row r="236" customFormat="false" ht="11.25" hidden="false" customHeight="false" outlineLevel="0" collapsed="false">
      <c r="B236" s="168"/>
      <c r="C236" s="168"/>
      <c r="D236" s="168"/>
    </row>
    <row r="237" customFormat="false" ht="11.25" hidden="false" customHeight="false" outlineLevel="0" collapsed="false">
      <c r="B237" s="168"/>
      <c r="C237" s="168"/>
      <c r="D237" s="168"/>
    </row>
    <row r="238" customFormat="false" ht="11.25" hidden="false" customHeight="false" outlineLevel="0" collapsed="false">
      <c r="B238" s="168"/>
      <c r="C238" s="168"/>
      <c r="D238" s="168"/>
    </row>
    <row r="239" customFormat="false" ht="11.25" hidden="false" customHeight="false" outlineLevel="0" collapsed="false">
      <c r="B239" s="168"/>
      <c r="C239" s="168"/>
      <c r="D239" s="168"/>
    </row>
    <row r="240" customFormat="false" ht="11.25" hidden="false" customHeight="false" outlineLevel="0" collapsed="false">
      <c r="B240" s="168"/>
      <c r="C240" s="168"/>
      <c r="D240" s="168"/>
    </row>
    <row r="241" customFormat="false" ht="11.25" hidden="false" customHeight="false" outlineLevel="0" collapsed="false">
      <c r="B241" s="168"/>
      <c r="C241" s="168"/>
      <c r="D241" s="168"/>
    </row>
    <row r="242" customFormat="false" ht="11.25" hidden="false" customHeight="false" outlineLevel="0" collapsed="false">
      <c r="B242" s="168"/>
      <c r="C242" s="168"/>
      <c r="D242" s="168"/>
    </row>
    <row r="243" customFormat="false" ht="11.25" hidden="false" customHeight="false" outlineLevel="0" collapsed="false">
      <c r="B243" s="168"/>
      <c r="C243" s="168"/>
      <c r="D243" s="168"/>
    </row>
    <row r="244" customFormat="false" ht="11.25" hidden="false" customHeight="false" outlineLevel="0" collapsed="false">
      <c r="B244" s="168"/>
      <c r="C244" s="168"/>
      <c r="D244" s="168"/>
    </row>
    <row r="245" customFormat="false" ht="11.25" hidden="false" customHeight="false" outlineLevel="0" collapsed="false">
      <c r="B245" s="168"/>
      <c r="C245" s="168"/>
      <c r="D245" s="168"/>
    </row>
    <row r="246" customFormat="false" ht="11.25" hidden="false" customHeight="false" outlineLevel="0" collapsed="false">
      <c r="B246" s="168"/>
      <c r="C246" s="168"/>
      <c r="D246" s="168"/>
    </row>
    <row r="247" customFormat="false" ht="11.25" hidden="false" customHeight="false" outlineLevel="0" collapsed="false">
      <c r="B247" s="168"/>
      <c r="C247" s="168"/>
      <c r="D247" s="168"/>
    </row>
    <row r="248" customFormat="false" ht="11.25" hidden="false" customHeight="false" outlineLevel="0" collapsed="false">
      <c r="B248" s="168"/>
      <c r="C248" s="168"/>
      <c r="D248" s="168"/>
    </row>
    <row r="249" customFormat="false" ht="11.25" hidden="false" customHeight="false" outlineLevel="0" collapsed="false">
      <c r="B249" s="168"/>
      <c r="C249" s="168"/>
      <c r="D249" s="168"/>
    </row>
    <row r="250" customFormat="false" ht="11.25" hidden="false" customHeight="false" outlineLevel="0" collapsed="false">
      <c r="B250" s="168"/>
      <c r="C250" s="168"/>
      <c r="D250" s="168"/>
    </row>
    <row r="251" customFormat="false" ht="11.25" hidden="false" customHeight="false" outlineLevel="0" collapsed="false">
      <c r="B251" s="168"/>
      <c r="C251" s="168"/>
      <c r="D251" s="168"/>
    </row>
    <row r="252" customFormat="false" ht="11.25" hidden="false" customHeight="false" outlineLevel="0" collapsed="false">
      <c r="B252" s="168"/>
      <c r="C252" s="168"/>
      <c r="D252" s="168"/>
    </row>
    <row r="253" customFormat="false" ht="11.25" hidden="false" customHeight="false" outlineLevel="0" collapsed="false">
      <c r="B253" s="168"/>
      <c r="C253" s="168"/>
      <c r="D253" s="168"/>
    </row>
    <row r="254" customFormat="false" ht="11.25" hidden="false" customHeight="false" outlineLevel="0" collapsed="false">
      <c r="B254" s="168"/>
      <c r="C254" s="168"/>
      <c r="D254" s="168"/>
    </row>
    <row r="255" customFormat="false" ht="11.25" hidden="false" customHeight="false" outlineLevel="0" collapsed="false">
      <c r="B255" s="168"/>
      <c r="C255" s="168"/>
      <c r="D255" s="168"/>
    </row>
    <row r="256" customFormat="false" ht="11.25" hidden="false" customHeight="false" outlineLevel="0" collapsed="false">
      <c r="B256" s="168"/>
      <c r="C256" s="168"/>
      <c r="D256" s="168"/>
    </row>
    <row r="257" customFormat="false" ht="11.25" hidden="false" customHeight="false" outlineLevel="0" collapsed="false">
      <c r="B257" s="168"/>
      <c r="C257" s="168"/>
      <c r="D257" s="168"/>
    </row>
    <row r="258" customFormat="false" ht="11.25" hidden="false" customHeight="false" outlineLevel="0" collapsed="false">
      <c r="B258" s="168"/>
      <c r="C258" s="168"/>
      <c r="D258" s="168"/>
    </row>
    <row r="259" customFormat="false" ht="11.25" hidden="false" customHeight="false" outlineLevel="0" collapsed="false">
      <c r="B259" s="168"/>
      <c r="C259" s="168"/>
      <c r="D259" s="168"/>
    </row>
    <row r="260" customFormat="false" ht="11.25" hidden="false" customHeight="false" outlineLevel="0" collapsed="false">
      <c r="B260" s="168"/>
      <c r="C260" s="168"/>
      <c r="D260" s="168"/>
    </row>
    <row r="261" customFormat="false" ht="11.25" hidden="false" customHeight="false" outlineLevel="0" collapsed="false">
      <c r="B261" s="168"/>
      <c r="C261" s="168"/>
      <c r="D261" s="168"/>
    </row>
    <row r="262" customFormat="false" ht="11.25" hidden="false" customHeight="false" outlineLevel="0" collapsed="false">
      <c r="B262" s="168"/>
      <c r="C262" s="168"/>
      <c r="D262" s="168"/>
    </row>
    <row r="263" customFormat="false" ht="11.25" hidden="false" customHeight="false" outlineLevel="0" collapsed="false">
      <c r="B263" s="168"/>
      <c r="C263" s="168"/>
      <c r="D263" s="168"/>
    </row>
    <row r="264" customFormat="false" ht="11.25" hidden="false" customHeight="false" outlineLevel="0" collapsed="false">
      <c r="B264" s="168"/>
      <c r="C264" s="168"/>
      <c r="D264" s="168"/>
    </row>
    <row r="265" customFormat="false" ht="11.25" hidden="false" customHeight="false" outlineLevel="0" collapsed="false">
      <c r="B265" s="168"/>
      <c r="C265" s="168"/>
      <c r="D265" s="168"/>
    </row>
    <row r="266" customFormat="false" ht="11.25" hidden="false" customHeight="false" outlineLevel="0" collapsed="false">
      <c r="B266" s="168"/>
      <c r="C266" s="168"/>
      <c r="D266" s="168"/>
    </row>
    <row r="267" customFormat="false" ht="11.25" hidden="false" customHeight="false" outlineLevel="0" collapsed="false">
      <c r="B267" s="168"/>
      <c r="C267" s="168"/>
      <c r="D267" s="168"/>
    </row>
    <row r="268" customFormat="false" ht="11.25" hidden="false" customHeight="false" outlineLevel="0" collapsed="false">
      <c r="B268" s="168"/>
      <c r="C268" s="168"/>
      <c r="D268" s="168"/>
    </row>
    <row r="269" customFormat="false" ht="11.25" hidden="false" customHeight="false" outlineLevel="0" collapsed="false">
      <c r="B269" s="168"/>
      <c r="C269" s="168"/>
      <c r="D269" s="168"/>
    </row>
    <row r="270" customFormat="false" ht="11.25" hidden="false" customHeight="false" outlineLevel="0" collapsed="false">
      <c r="B270" s="168"/>
      <c r="C270" s="168"/>
      <c r="D270" s="168"/>
    </row>
    <row r="271" customFormat="false" ht="11.25" hidden="false" customHeight="false" outlineLevel="0" collapsed="false">
      <c r="B271" s="168"/>
      <c r="C271" s="168"/>
      <c r="D271" s="168"/>
    </row>
    <row r="272" customFormat="false" ht="11.25" hidden="false" customHeight="false" outlineLevel="0" collapsed="false">
      <c r="B272" s="168"/>
      <c r="C272" s="168"/>
      <c r="D272" s="168"/>
    </row>
    <row r="273" customFormat="false" ht="11.25" hidden="false" customHeight="false" outlineLevel="0" collapsed="false">
      <c r="B273" s="168"/>
      <c r="C273" s="168"/>
      <c r="D273" s="168"/>
    </row>
    <row r="274" customFormat="false" ht="11.25" hidden="false" customHeight="false" outlineLevel="0" collapsed="false">
      <c r="B274" s="168"/>
      <c r="C274" s="168"/>
      <c r="D274" s="168"/>
    </row>
    <row r="275" customFormat="false" ht="11.25" hidden="false" customHeight="false" outlineLevel="0" collapsed="false">
      <c r="B275" s="168"/>
      <c r="C275" s="168"/>
      <c r="D275" s="168"/>
    </row>
    <row r="276" customFormat="false" ht="11.25" hidden="false" customHeight="false" outlineLevel="0" collapsed="false">
      <c r="B276" s="168"/>
      <c r="C276" s="168"/>
      <c r="D276" s="168"/>
    </row>
    <row r="277" customFormat="false" ht="11.25" hidden="false" customHeight="false" outlineLevel="0" collapsed="false">
      <c r="B277" s="168"/>
      <c r="C277" s="168"/>
      <c r="D277" s="168"/>
    </row>
    <row r="278" customFormat="false" ht="11.25" hidden="false" customHeight="false" outlineLevel="0" collapsed="false">
      <c r="B278" s="168"/>
      <c r="C278" s="168"/>
      <c r="D278" s="168"/>
    </row>
    <row r="279" customFormat="false" ht="11.25" hidden="false" customHeight="false" outlineLevel="0" collapsed="false">
      <c r="B279" s="168"/>
      <c r="C279" s="168"/>
      <c r="D279" s="168"/>
    </row>
    <row r="280" customFormat="false" ht="11.25" hidden="false" customHeight="false" outlineLevel="0" collapsed="false">
      <c r="B280" s="168"/>
      <c r="C280" s="168"/>
      <c r="D280" s="168"/>
    </row>
    <row r="281" customFormat="false" ht="11.25" hidden="false" customHeight="false" outlineLevel="0" collapsed="false">
      <c r="B281" s="168"/>
      <c r="C281" s="168"/>
      <c r="D281" s="168"/>
    </row>
    <row r="282" customFormat="false" ht="11.25" hidden="false" customHeight="false" outlineLevel="0" collapsed="false">
      <c r="B282" s="168"/>
      <c r="C282" s="168"/>
      <c r="D282" s="168"/>
    </row>
    <row r="283" customFormat="false" ht="11.25" hidden="false" customHeight="false" outlineLevel="0" collapsed="false">
      <c r="B283" s="168"/>
      <c r="C283" s="168"/>
      <c r="D283" s="168"/>
    </row>
    <row r="284" customFormat="false" ht="11.25" hidden="false" customHeight="false" outlineLevel="0" collapsed="false">
      <c r="B284" s="168"/>
      <c r="C284" s="168"/>
      <c r="D284" s="168"/>
    </row>
    <row r="285" customFormat="false" ht="11.25" hidden="false" customHeight="false" outlineLevel="0" collapsed="false">
      <c r="B285" s="168"/>
      <c r="C285" s="168"/>
      <c r="D285" s="168"/>
    </row>
    <row r="286" customFormat="false" ht="11.25" hidden="false" customHeight="false" outlineLevel="0" collapsed="false">
      <c r="B286" s="168"/>
      <c r="C286" s="168"/>
      <c r="D286" s="168"/>
    </row>
    <row r="287" customFormat="false" ht="11.25" hidden="false" customHeight="false" outlineLevel="0" collapsed="false">
      <c r="B287" s="168"/>
      <c r="C287" s="168"/>
      <c r="D287" s="168"/>
    </row>
    <row r="288" customFormat="false" ht="11.25" hidden="false" customHeight="false" outlineLevel="0" collapsed="false">
      <c r="B288" s="168"/>
      <c r="C288" s="168"/>
      <c r="D288" s="168"/>
    </row>
    <row r="289" customFormat="false" ht="11.25" hidden="false" customHeight="false" outlineLevel="0" collapsed="false">
      <c r="B289" s="168"/>
      <c r="C289" s="168"/>
      <c r="D289" s="168"/>
    </row>
    <row r="290" customFormat="false" ht="11.25" hidden="false" customHeight="false" outlineLevel="0" collapsed="false">
      <c r="B290" s="168"/>
      <c r="C290" s="168"/>
      <c r="D290" s="168"/>
    </row>
    <row r="291" customFormat="false" ht="11.25" hidden="false" customHeight="false" outlineLevel="0" collapsed="false">
      <c r="B291" s="168"/>
      <c r="C291" s="168"/>
      <c r="D291" s="168"/>
    </row>
    <row r="292" customFormat="false" ht="11.25" hidden="false" customHeight="false" outlineLevel="0" collapsed="false">
      <c r="B292" s="168"/>
      <c r="C292" s="168"/>
      <c r="D292" s="168"/>
    </row>
    <row r="293" customFormat="false" ht="11.25" hidden="false" customHeight="false" outlineLevel="0" collapsed="false">
      <c r="B293" s="168"/>
      <c r="C293" s="168"/>
      <c r="D293" s="168"/>
    </row>
    <row r="294" customFormat="false" ht="11.25" hidden="false" customHeight="false" outlineLevel="0" collapsed="false">
      <c r="B294" s="168"/>
      <c r="C294" s="168"/>
      <c r="D294" s="168"/>
    </row>
    <row r="295" customFormat="false" ht="11.25" hidden="false" customHeight="false" outlineLevel="0" collapsed="false">
      <c r="B295" s="168"/>
      <c r="C295" s="168"/>
      <c r="D295" s="168"/>
    </row>
    <row r="296" customFormat="false" ht="11.25" hidden="false" customHeight="false" outlineLevel="0" collapsed="false">
      <c r="B296" s="168"/>
      <c r="C296" s="168"/>
      <c r="D296" s="168"/>
    </row>
    <row r="297" customFormat="false" ht="11.25" hidden="false" customHeight="false" outlineLevel="0" collapsed="false">
      <c r="B297" s="168"/>
      <c r="C297" s="168"/>
      <c r="D297" s="168"/>
    </row>
    <row r="298" customFormat="false" ht="11.25" hidden="false" customHeight="false" outlineLevel="0" collapsed="false">
      <c r="B298" s="168"/>
      <c r="C298" s="168"/>
      <c r="D298" s="168"/>
    </row>
    <row r="299" customFormat="false" ht="11.25" hidden="false" customHeight="false" outlineLevel="0" collapsed="false">
      <c r="B299" s="168"/>
      <c r="C299" s="168"/>
      <c r="D299" s="168"/>
    </row>
    <row r="300" customFormat="false" ht="11.25" hidden="false" customHeight="false" outlineLevel="0" collapsed="false">
      <c r="B300" s="168"/>
      <c r="C300" s="168"/>
      <c r="D300" s="168"/>
    </row>
    <row r="301" customFormat="false" ht="11.25" hidden="false" customHeight="false" outlineLevel="0" collapsed="false">
      <c r="B301" s="168"/>
      <c r="C301" s="168"/>
      <c r="D301" s="168"/>
    </row>
    <row r="302" customFormat="false" ht="11.25" hidden="false" customHeight="false" outlineLevel="0" collapsed="false">
      <c r="B302" s="168"/>
      <c r="C302" s="168"/>
      <c r="D302" s="168"/>
    </row>
    <row r="303" customFormat="false" ht="11.25" hidden="false" customHeight="false" outlineLevel="0" collapsed="false">
      <c r="B303" s="168"/>
      <c r="C303" s="168"/>
      <c r="D303" s="168"/>
    </row>
    <row r="304" customFormat="false" ht="11.25" hidden="false" customHeight="false" outlineLevel="0" collapsed="false">
      <c r="B304" s="168"/>
      <c r="C304" s="168"/>
      <c r="D304" s="168"/>
    </row>
    <row r="305" customFormat="false" ht="11.25" hidden="false" customHeight="false" outlineLevel="0" collapsed="false">
      <c r="B305" s="168"/>
      <c r="C305" s="168"/>
      <c r="D305" s="168"/>
    </row>
    <row r="306" customFormat="false" ht="11.25" hidden="false" customHeight="false" outlineLevel="0" collapsed="false">
      <c r="B306" s="168"/>
      <c r="C306" s="168"/>
      <c r="D306" s="168"/>
    </row>
    <row r="307" customFormat="false" ht="11.25" hidden="false" customHeight="false" outlineLevel="0" collapsed="false">
      <c r="B307" s="168"/>
      <c r="C307" s="168"/>
      <c r="D307" s="168"/>
    </row>
    <row r="308" customFormat="false" ht="11.25" hidden="false" customHeight="false" outlineLevel="0" collapsed="false">
      <c r="B308" s="168"/>
      <c r="C308" s="168"/>
      <c r="D308" s="168"/>
    </row>
    <row r="309" customFormat="false" ht="11.25" hidden="false" customHeight="false" outlineLevel="0" collapsed="false">
      <c r="B309" s="168"/>
      <c r="C309" s="168"/>
      <c r="D309" s="168"/>
    </row>
    <row r="310" customFormat="false" ht="11.25" hidden="false" customHeight="false" outlineLevel="0" collapsed="false">
      <c r="B310" s="168"/>
      <c r="C310" s="168"/>
      <c r="D310" s="168"/>
    </row>
    <row r="311" customFormat="false" ht="11.25" hidden="false" customHeight="false" outlineLevel="0" collapsed="false">
      <c r="B311" s="168"/>
      <c r="C311" s="168"/>
      <c r="D311" s="168"/>
    </row>
    <row r="312" customFormat="false" ht="11.25" hidden="false" customHeight="false" outlineLevel="0" collapsed="false">
      <c r="B312" s="168"/>
      <c r="C312" s="168"/>
      <c r="D312" s="168"/>
    </row>
    <row r="313" customFormat="false" ht="11.25" hidden="false" customHeight="false" outlineLevel="0" collapsed="false">
      <c r="B313" s="168"/>
      <c r="C313" s="168"/>
      <c r="D313" s="168"/>
    </row>
    <row r="314" customFormat="false" ht="11.25" hidden="false" customHeight="false" outlineLevel="0" collapsed="false">
      <c r="B314" s="168"/>
      <c r="C314" s="168"/>
      <c r="D314" s="168"/>
    </row>
    <row r="315" customFormat="false" ht="11.25" hidden="false" customHeight="false" outlineLevel="0" collapsed="false">
      <c r="B315" s="168"/>
      <c r="C315" s="168"/>
      <c r="D315" s="168"/>
    </row>
    <row r="316" customFormat="false" ht="11.25" hidden="false" customHeight="false" outlineLevel="0" collapsed="false">
      <c r="B316" s="168"/>
      <c r="C316" s="168"/>
      <c r="D316" s="168"/>
    </row>
    <row r="317" customFormat="false" ht="11.25" hidden="false" customHeight="false" outlineLevel="0" collapsed="false">
      <c r="B317" s="168"/>
      <c r="C317" s="168"/>
      <c r="D317" s="168"/>
    </row>
    <row r="318" customFormat="false" ht="11.25" hidden="false" customHeight="false" outlineLevel="0" collapsed="false">
      <c r="B318" s="168"/>
      <c r="C318" s="168"/>
      <c r="D318" s="168"/>
    </row>
    <row r="319" customFormat="false" ht="11.25" hidden="false" customHeight="false" outlineLevel="0" collapsed="false">
      <c r="B319" s="168"/>
      <c r="C319" s="168"/>
      <c r="D319" s="168"/>
    </row>
    <row r="320" customFormat="false" ht="11.25" hidden="false" customHeight="false" outlineLevel="0" collapsed="false">
      <c r="B320" s="168"/>
      <c r="C320" s="168"/>
      <c r="D320" s="168"/>
    </row>
    <row r="321" customFormat="false" ht="11.25" hidden="false" customHeight="false" outlineLevel="0" collapsed="false">
      <c r="B321" s="168"/>
      <c r="C321" s="168"/>
      <c r="D321" s="168"/>
    </row>
    <row r="322" customFormat="false" ht="11.25" hidden="false" customHeight="false" outlineLevel="0" collapsed="false">
      <c r="B322" s="168"/>
      <c r="C322" s="168"/>
      <c r="D322" s="168"/>
    </row>
    <row r="323" customFormat="false" ht="11.25" hidden="false" customHeight="false" outlineLevel="0" collapsed="false">
      <c r="B323" s="168"/>
      <c r="C323" s="168"/>
      <c r="D323" s="168"/>
    </row>
    <row r="324" customFormat="false" ht="11.25" hidden="false" customHeight="false" outlineLevel="0" collapsed="false">
      <c r="B324" s="168"/>
      <c r="C324" s="168"/>
      <c r="D324" s="168"/>
    </row>
    <row r="325" customFormat="false" ht="11.25" hidden="false" customHeight="false" outlineLevel="0" collapsed="false">
      <c r="B325" s="168"/>
      <c r="C325" s="168"/>
      <c r="D325" s="168"/>
    </row>
    <row r="326" customFormat="false" ht="11.25" hidden="false" customHeight="false" outlineLevel="0" collapsed="false">
      <c r="B326" s="168"/>
      <c r="C326" s="168"/>
      <c r="D326" s="168"/>
    </row>
    <row r="327" customFormat="false" ht="11.25" hidden="false" customHeight="false" outlineLevel="0" collapsed="false">
      <c r="B327" s="168"/>
      <c r="C327" s="168"/>
      <c r="D327" s="168"/>
    </row>
    <row r="328" customFormat="false" ht="11.25" hidden="false" customHeight="false" outlineLevel="0" collapsed="false">
      <c r="B328" s="168"/>
      <c r="C328" s="168"/>
      <c r="D328" s="168"/>
    </row>
    <row r="329" customFormat="false" ht="11.25" hidden="false" customHeight="false" outlineLevel="0" collapsed="false">
      <c r="B329" s="168"/>
      <c r="C329" s="168"/>
      <c r="D329" s="168"/>
    </row>
    <row r="330" customFormat="false" ht="11.25" hidden="false" customHeight="false" outlineLevel="0" collapsed="false">
      <c r="B330" s="168"/>
      <c r="C330" s="168"/>
      <c r="D330" s="168"/>
    </row>
    <row r="331" customFormat="false" ht="11.25" hidden="false" customHeight="false" outlineLevel="0" collapsed="false">
      <c r="B331" s="168"/>
      <c r="C331" s="168"/>
      <c r="D331" s="168"/>
    </row>
    <row r="332" customFormat="false" ht="11.25" hidden="false" customHeight="false" outlineLevel="0" collapsed="false">
      <c r="B332" s="168"/>
      <c r="C332" s="168"/>
      <c r="D332" s="168"/>
    </row>
    <row r="333" customFormat="false" ht="11.25" hidden="false" customHeight="false" outlineLevel="0" collapsed="false">
      <c r="B333" s="168"/>
      <c r="C333" s="168"/>
      <c r="D333" s="168"/>
    </row>
    <row r="334" customFormat="false" ht="11.25" hidden="false" customHeight="false" outlineLevel="0" collapsed="false">
      <c r="B334" s="168"/>
      <c r="C334" s="168"/>
      <c r="D334" s="168"/>
    </row>
    <row r="335" customFormat="false" ht="11.25" hidden="false" customHeight="false" outlineLevel="0" collapsed="false">
      <c r="B335" s="168"/>
      <c r="C335" s="168"/>
      <c r="D335" s="168"/>
    </row>
    <row r="336" customFormat="false" ht="11.25" hidden="false" customHeight="false" outlineLevel="0" collapsed="false">
      <c r="B336" s="168"/>
      <c r="C336" s="168"/>
      <c r="D336" s="168"/>
    </row>
    <row r="337" customFormat="false" ht="11.25" hidden="false" customHeight="false" outlineLevel="0" collapsed="false">
      <c r="B337" s="168"/>
      <c r="C337" s="168"/>
      <c r="D337" s="168"/>
    </row>
    <row r="338" customFormat="false" ht="11.25" hidden="false" customHeight="false" outlineLevel="0" collapsed="false">
      <c r="B338" s="168"/>
      <c r="C338" s="168"/>
      <c r="D338" s="168"/>
    </row>
    <row r="339" customFormat="false" ht="11.25" hidden="false" customHeight="false" outlineLevel="0" collapsed="false">
      <c r="B339" s="168"/>
      <c r="C339" s="168"/>
      <c r="D339" s="168"/>
    </row>
    <row r="340" customFormat="false" ht="11.25" hidden="false" customHeight="false" outlineLevel="0" collapsed="false">
      <c r="B340" s="168"/>
      <c r="C340" s="168"/>
      <c r="D340" s="168"/>
    </row>
    <row r="341" customFormat="false" ht="11.25" hidden="false" customHeight="false" outlineLevel="0" collapsed="false">
      <c r="B341" s="168"/>
      <c r="C341" s="168"/>
      <c r="D341" s="168"/>
    </row>
    <row r="342" customFormat="false" ht="11.25" hidden="false" customHeight="false" outlineLevel="0" collapsed="false">
      <c r="B342" s="168"/>
      <c r="C342" s="168"/>
      <c r="D342" s="168"/>
    </row>
    <row r="343" customFormat="false" ht="11.25" hidden="false" customHeight="false" outlineLevel="0" collapsed="false">
      <c r="B343" s="168"/>
      <c r="C343" s="168"/>
      <c r="D343" s="168"/>
    </row>
    <row r="344" customFormat="false" ht="11.25" hidden="false" customHeight="false" outlineLevel="0" collapsed="false">
      <c r="B344" s="168"/>
      <c r="C344" s="168"/>
      <c r="D344" s="168"/>
    </row>
    <row r="345" customFormat="false" ht="11.25" hidden="false" customHeight="false" outlineLevel="0" collapsed="false">
      <c r="B345" s="168"/>
      <c r="C345" s="168"/>
      <c r="D345" s="168"/>
    </row>
    <row r="346" customFormat="false" ht="11.25" hidden="false" customHeight="false" outlineLevel="0" collapsed="false">
      <c r="B346" s="168"/>
      <c r="C346" s="168"/>
      <c r="D346" s="168"/>
    </row>
    <row r="347" customFormat="false" ht="11.25" hidden="false" customHeight="false" outlineLevel="0" collapsed="false">
      <c r="B347" s="168"/>
      <c r="C347" s="168"/>
      <c r="D347" s="168"/>
    </row>
    <row r="348" customFormat="false" ht="11.25" hidden="false" customHeight="false" outlineLevel="0" collapsed="false">
      <c r="B348" s="168"/>
      <c r="C348" s="168"/>
      <c r="D348" s="168"/>
    </row>
    <row r="349" customFormat="false" ht="11.25" hidden="false" customHeight="false" outlineLevel="0" collapsed="false">
      <c r="B349" s="168"/>
      <c r="C349" s="168"/>
      <c r="D349" s="168"/>
    </row>
    <row r="350" customFormat="false" ht="11.25" hidden="false" customHeight="false" outlineLevel="0" collapsed="false">
      <c r="B350" s="168"/>
      <c r="C350" s="168"/>
      <c r="D350" s="168"/>
    </row>
    <row r="351" customFormat="false" ht="11.25" hidden="false" customHeight="false" outlineLevel="0" collapsed="false">
      <c r="B351" s="168"/>
      <c r="C351" s="168"/>
      <c r="D351" s="168"/>
    </row>
    <row r="352" customFormat="false" ht="11.25" hidden="false" customHeight="false" outlineLevel="0" collapsed="false">
      <c r="B352" s="168"/>
      <c r="C352" s="168"/>
      <c r="D352" s="168"/>
    </row>
    <row r="353" customFormat="false" ht="11.25" hidden="false" customHeight="false" outlineLevel="0" collapsed="false">
      <c r="B353" s="168"/>
      <c r="C353" s="168"/>
      <c r="D353" s="168"/>
    </row>
    <row r="354" customFormat="false" ht="11.25" hidden="false" customHeight="false" outlineLevel="0" collapsed="false">
      <c r="B354" s="168"/>
      <c r="C354" s="168"/>
      <c r="D354" s="168"/>
    </row>
    <row r="355" customFormat="false" ht="11.25" hidden="false" customHeight="false" outlineLevel="0" collapsed="false">
      <c r="B355" s="168"/>
      <c r="C355" s="168"/>
      <c r="D355" s="168"/>
    </row>
    <row r="356" customFormat="false" ht="11.25" hidden="false" customHeight="false" outlineLevel="0" collapsed="false">
      <c r="B356" s="168"/>
      <c r="C356" s="168"/>
      <c r="D356" s="168"/>
    </row>
    <row r="357" customFormat="false" ht="11.25" hidden="false" customHeight="false" outlineLevel="0" collapsed="false">
      <c r="B357" s="168"/>
      <c r="C357" s="168"/>
      <c r="D357" s="168"/>
    </row>
    <row r="358" customFormat="false" ht="11.25" hidden="false" customHeight="false" outlineLevel="0" collapsed="false">
      <c r="B358" s="168"/>
      <c r="C358" s="168"/>
      <c r="D358" s="168"/>
    </row>
    <row r="359" customFormat="false" ht="11.25" hidden="false" customHeight="false" outlineLevel="0" collapsed="false">
      <c r="B359" s="168"/>
      <c r="C359" s="168"/>
      <c r="D359" s="168"/>
    </row>
    <row r="360" customFormat="false" ht="11.25" hidden="false" customHeight="false" outlineLevel="0" collapsed="false">
      <c r="B360" s="168"/>
      <c r="C360" s="168"/>
      <c r="D360" s="168"/>
    </row>
    <row r="361" customFormat="false" ht="11.25" hidden="false" customHeight="false" outlineLevel="0" collapsed="false">
      <c r="B361" s="168"/>
      <c r="C361" s="168"/>
      <c r="D361" s="168"/>
    </row>
    <row r="362" customFormat="false" ht="11.25" hidden="false" customHeight="false" outlineLevel="0" collapsed="false">
      <c r="B362" s="168"/>
      <c r="C362" s="168"/>
      <c r="D362" s="168"/>
    </row>
    <row r="363" customFormat="false" ht="11.25" hidden="false" customHeight="false" outlineLevel="0" collapsed="false">
      <c r="B363" s="168"/>
      <c r="C363" s="168"/>
      <c r="D363" s="168"/>
    </row>
    <row r="364" customFormat="false" ht="11.25" hidden="false" customHeight="false" outlineLevel="0" collapsed="false">
      <c r="B364" s="168"/>
      <c r="C364" s="168"/>
      <c r="D364" s="168"/>
    </row>
    <row r="365" customFormat="false" ht="11.25" hidden="false" customHeight="false" outlineLevel="0" collapsed="false">
      <c r="B365" s="168"/>
      <c r="C365" s="168"/>
      <c r="D365" s="168"/>
    </row>
    <row r="366" customFormat="false" ht="11.25" hidden="false" customHeight="false" outlineLevel="0" collapsed="false">
      <c r="B366" s="168"/>
      <c r="C366" s="168"/>
      <c r="D366" s="168"/>
    </row>
    <row r="367" customFormat="false" ht="11.25" hidden="false" customHeight="false" outlineLevel="0" collapsed="false">
      <c r="B367" s="168"/>
      <c r="C367" s="168"/>
      <c r="D367" s="168"/>
    </row>
    <row r="368" customFormat="false" ht="11.25" hidden="false" customHeight="false" outlineLevel="0" collapsed="false">
      <c r="B368" s="168"/>
      <c r="C368" s="168"/>
      <c r="D368" s="168"/>
    </row>
    <row r="369" customFormat="false" ht="11.25" hidden="false" customHeight="false" outlineLevel="0" collapsed="false">
      <c r="B369" s="168"/>
      <c r="C369" s="168"/>
      <c r="D369" s="168"/>
    </row>
    <row r="370" customFormat="false" ht="11.25" hidden="false" customHeight="false" outlineLevel="0" collapsed="false">
      <c r="B370" s="168"/>
      <c r="C370" s="168"/>
      <c r="D370" s="168"/>
    </row>
    <row r="371" customFormat="false" ht="11.25" hidden="false" customHeight="false" outlineLevel="0" collapsed="false">
      <c r="B371" s="168"/>
      <c r="C371" s="168"/>
      <c r="D371" s="168"/>
    </row>
    <row r="372" customFormat="false" ht="11.25" hidden="false" customHeight="false" outlineLevel="0" collapsed="false">
      <c r="B372" s="168"/>
      <c r="C372" s="168"/>
      <c r="D372" s="168"/>
    </row>
    <row r="373" customFormat="false" ht="11.25" hidden="false" customHeight="false" outlineLevel="0" collapsed="false">
      <c r="B373" s="168"/>
      <c r="C373" s="168"/>
      <c r="D373" s="168"/>
    </row>
    <row r="374" customFormat="false" ht="11.25" hidden="false" customHeight="false" outlineLevel="0" collapsed="false">
      <c r="B374" s="168"/>
      <c r="C374" s="168"/>
      <c r="D374" s="168"/>
    </row>
    <row r="375" customFormat="false" ht="11.25" hidden="false" customHeight="false" outlineLevel="0" collapsed="false">
      <c r="B375" s="168"/>
      <c r="C375" s="168"/>
      <c r="D375" s="168"/>
    </row>
    <row r="376" customFormat="false" ht="11.25" hidden="false" customHeight="false" outlineLevel="0" collapsed="false">
      <c r="B376" s="168"/>
      <c r="C376" s="168"/>
      <c r="D376" s="168"/>
    </row>
    <row r="377" customFormat="false" ht="11.25" hidden="false" customHeight="false" outlineLevel="0" collapsed="false">
      <c r="B377" s="168"/>
      <c r="C377" s="168"/>
      <c r="D377" s="168"/>
    </row>
    <row r="378" customFormat="false" ht="11.25" hidden="false" customHeight="false" outlineLevel="0" collapsed="false">
      <c r="B378" s="168"/>
      <c r="C378" s="168"/>
      <c r="D378" s="168"/>
    </row>
    <row r="379" customFormat="false" ht="11.25" hidden="false" customHeight="false" outlineLevel="0" collapsed="false">
      <c r="B379" s="168"/>
      <c r="C379" s="168"/>
      <c r="D379" s="168"/>
    </row>
    <row r="380" customFormat="false" ht="11.25" hidden="false" customHeight="false" outlineLevel="0" collapsed="false">
      <c r="B380" s="168"/>
      <c r="C380" s="168"/>
      <c r="D380" s="168"/>
    </row>
    <row r="381" customFormat="false" ht="11.25" hidden="false" customHeight="false" outlineLevel="0" collapsed="false">
      <c r="B381" s="168"/>
      <c r="C381" s="168"/>
      <c r="D381" s="168"/>
    </row>
    <row r="382" customFormat="false" ht="11.25" hidden="false" customHeight="false" outlineLevel="0" collapsed="false">
      <c r="B382" s="168"/>
      <c r="C382" s="168"/>
      <c r="D382" s="168"/>
    </row>
    <row r="383" customFormat="false" ht="11.25" hidden="false" customHeight="false" outlineLevel="0" collapsed="false">
      <c r="B383" s="168"/>
      <c r="C383" s="168"/>
      <c r="D383" s="168"/>
    </row>
    <row r="384" customFormat="false" ht="11.25" hidden="false" customHeight="false" outlineLevel="0" collapsed="false">
      <c r="B384" s="168"/>
      <c r="C384" s="168"/>
      <c r="D384" s="168"/>
    </row>
    <row r="385" customFormat="false" ht="11.25" hidden="false" customHeight="false" outlineLevel="0" collapsed="false">
      <c r="B385" s="168"/>
      <c r="C385" s="168"/>
      <c r="D385" s="168"/>
    </row>
    <row r="386" customFormat="false" ht="11.25" hidden="false" customHeight="false" outlineLevel="0" collapsed="false">
      <c r="B386" s="168"/>
      <c r="C386" s="168"/>
      <c r="D386" s="168"/>
    </row>
    <row r="387" customFormat="false" ht="11.25" hidden="false" customHeight="false" outlineLevel="0" collapsed="false">
      <c r="B387" s="168"/>
      <c r="C387" s="168"/>
      <c r="D387" s="168"/>
    </row>
    <row r="388" customFormat="false" ht="11.25" hidden="false" customHeight="false" outlineLevel="0" collapsed="false">
      <c r="B388" s="168"/>
      <c r="C388" s="168"/>
      <c r="D388" s="168"/>
    </row>
    <row r="389" customFormat="false" ht="11.25" hidden="false" customHeight="false" outlineLevel="0" collapsed="false">
      <c r="B389" s="168"/>
      <c r="C389" s="168"/>
      <c r="D389" s="168"/>
    </row>
    <row r="390" customFormat="false" ht="11.25" hidden="false" customHeight="false" outlineLevel="0" collapsed="false">
      <c r="B390" s="168"/>
      <c r="C390" s="168"/>
      <c r="D390" s="168"/>
    </row>
    <row r="391" customFormat="false" ht="11.25" hidden="false" customHeight="false" outlineLevel="0" collapsed="false">
      <c r="B391" s="168"/>
      <c r="C391" s="168"/>
      <c r="D391" s="168"/>
    </row>
    <row r="392" customFormat="false" ht="11.25" hidden="false" customHeight="false" outlineLevel="0" collapsed="false">
      <c r="B392" s="168"/>
      <c r="C392" s="168"/>
      <c r="D392" s="168"/>
    </row>
    <row r="393" customFormat="false" ht="11.25" hidden="false" customHeight="false" outlineLevel="0" collapsed="false">
      <c r="B393" s="168"/>
      <c r="C393" s="168"/>
      <c r="D393" s="168"/>
    </row>
    <row r="394" customFormat="false" ht="11.25" hidden="false" customHeight="false" outlineLevel="0" collapsed="false">
      <c r="B394" s="168"/>
      <c r="C394" s="168"/>
      <c r="D394" s="168"/>
    </row>
    <row r="395" customFormat="false" ht="11.25" hidden="false" customHeight="false" outlineLevel="0" collapsed="false">
      <c r="B395" s="168"/>
      <c r="C395" s="168"/>
      <c r="D395" s="168"/>
    </row>
    <row r="396" customFormat="false" ht="11.25" hidden="false" customHeight="false" outlineLevel="0" collapsed="false">
      <c r="B396" s="168"/>
      <c r="C396" s="168"/>
      <c r="D396" s="168"/>
    </row>
    <row r="397" customFormat="false" ht="11.25" hidden="false" customHeight="false" outlineLevel="0" collapsed="false">
      <c r="B397" s="168"/>
      <c r="C397" s="168"/>
      <c r="D397" s="168"/>
    </row>
    <row r="398" customFormat="false" ht="11.25" hidden="false" customHeight="false" outlineLevel="0" collapsed="false">
      <c r="B398" s="168"/>
      <c r="C398" s="168"/>
      <c r="D398" s="168"/>
    </row>
    <row r="399" customFormat="false" ht="11.25" hidden="false" customHeight="false" outlineLevel="0" collapsed="false">
      <c r="B399" s="168"/>
      <c r="C399" s="168"/>
      <c r="D399" s="168"/>
    </row>
    <row r="400" customFormat="false" ht="11.25" hidden="false" customHeight="false" outlineLevel="0" collapsed="false">
      <c r="B400" s="168"/>
      <c r="C400" s="168"/>
      <c r="D400" s="168"/>
    </row>
    <row r="401" customFormat="false" ht="11.25" hidden="false" customHeight="false" outlineLevel="0" collapsed="false">
      <c r="B401" s="168"/>
      <c r="C401" s="168"/>
      <c r="D401" s="168"/>
    </row>
    <row r="402" customFormat="false" ht="11.25" hidden="false" customHeight="false" outlineLevel="0" collapsed="false">
      <c r="B402" s="168"/>
      <c r="C402" s="168"/>
      <c r="D402" s="168"/>
    </row>
    <row r="403" customFormat="false" ht="11.25" hidden="false" customHeight="false" outlineLevel="0" collapsed="false">
      <c r="B403" s="168"/>
      <c r="C403" s="168"/>
      <c r="D403" s="168"/>
    </row>
    <row r="404" customFormat="false" ht="11.25" hidden="false" customHeight="false" outlineLevel="0" collapsed="false">
      <c r="B404" s="168"/>
      <c r="C404" s="168"/>
      <c r="D404" s="168"/>
    </row>
    <row r="405" customFormat="false" ht="11.25" hidden="false" customHeight="false" outlineLevel="0" collapsed="false">
      <c r="B405" s="168"/>
      <c r="C405" s="168"/>
      <c r="D405" s="168"/>
    </row>
    <row r="406" customFormat="false" ht="11.25" hidden="false" customHeight="false" outlineLevel="0" collapsed="false">
      <c r="B406" s="168"/>
      <c r="C406" s="168"/>
      <c r="D406" s="168"/>
    </row>
    <row r="407" customFormat="false" ht="11.25" hidden="false" customHeight="false" outlineLevel="0" collapsed="false">
      <c r="B407" s="168"/>
      <c r="C407" s="168"/>
      <c r="D407" s="168"/>
    </row>
    <row r="408" customFormat="false" ht="11.25" hidden="false" customHeight="false" outlineLevel="0" collapsed="false">
      <c r="B408" s="168"/>
      <c r="C408" s="168"/>
      <c r="D408" s="168"/>
    </row>
    <row r="409" customFormat="false" ht="11.25" hidden="false" customHeight="false" outlineLevel="0" collapsed="false">
      <c r="B409" s="168"/>
      <c r="C409" s="168"/>
      <c r="D409" s="168"/>
    </row>
    <row r="410" customFormat="false" ht="11.25" hidden="false" customHeight="false" outlineLevel="0" collapsed="false">
      <c r="B410" s="168"/>
      <c r="C410" s="168"/>
      <c r="D410" s="168"/>
    </row>
    <row r="411" customFormat="false" ht="11.25" hidden="false" customHeight="false" outlineLevel="0" collapsed="false">
      <c r="B411" s="168"/>
      <c r="C411" s="168"/>
      <c r="D411" s="168"/>
    </row>
    <row r="412" customFormat="false" ht="11.25" hidden="false" customHeight="false" outlineLevel="0" collapsed="false">
      <c r="B412" s="168"/>
      <c r="C412" s="168"/>
      <c r="D412" s="168"/>
    </row>
    <row r="413" customFormat="false" ht="11.25" hidden="false" customHeight="false" outlineLevel="0" collapsed="false">
      <c r="B413" s="168"/>
      <c r="C413" s="168"/>
      <c r="D413" s="168"/>
    </row>
    <row r="414" customFormat="false" ht="11.25" hidden="false" customHeight="false" outlineLevel="0" collapsed="false">
      <c r="B414" s="168"/>
      <c r="C414" s="168"/>
      <c r="D414" s="168"/>
    </row>
    <row r="415" customFormat="false" ht="11.25" hidden="false" customHeight="false" outlineLevel="0" collapsed="false">
      <c r="B415" s="168"/>
      <c r="C415" s="168"/>
      <c r="D415" s="168"/>
    </row>
    <row r="416" customFormat="false" ht="11.25" hidden="false" customHeight="false" outlineLevel="0" collapsed="false">
      <c r="B416" s="168"/>
      <c r="C416" s="168"/>
      <c r="D416" s="168"/>
    </row>
    <row r="417" customFormat="false" ht="11.25" hidden="false" customHeight="false" outlineLevel="0" collapsed="false">
      <c r="B417" s="168"/>
      <c r="C417" s="168"/>
      <c r="D417" s="168"/>
    </row>
    <row r="418" customFormat="false" ht="11.25" hidden="false" customHeight="false" outlineLevel="0" collapsed="false">
      <c r="B418" s="168"/>
      <c r="C418" s="168"/>
      <c r="D418" s="168"/>
    </row>
    <row r="419" customFormat="false" ht="11.25" hidden="false" customHeight="false" outlineLevel="0" collapsed="false">
      <c r="B419" s="168"/>
      <c r="C419" s="168"/>
      <c r="D419" s="168"/>
    </row>
    <row r="420" customFormat="false" ht="11.25" hidden="false" customHeight="false" outlineLevel="0" collapsed="false">
      <c r="B420" s="168"/>
      <c r="C420" s="168"/>
      <c r="D420" s="168"/>
    </row>
    <row r="421" customFormat="false" ht="11.25" hidden="false" customHeight="false" outlineLevel="0" collapsed="false">
      <c r="B421" s="168"/>
      <c r="C421" s="168"/>
      <c r="D421" s="168"/>
    </row>
    <row r="422" customFormat="false" ht="11.25" hidden="false" customHeight="false" outlineLevel="0" collapsed="false">
      <c r="B422" s="168"/>
      <c r="C422" s="168"/>
      <c r="D422" s="168"/>
    </row>
    <row r="423" customFormat="false" ht="11.25" hidden="false" customHeight="false" outlineLevel="0" collapsed="false">
      <c r="B423" s="168"/>
      <c r="C423" s="168"/>
      <c r="D423" s="168"/>
    </row>
    <row r="424" customFormat="false" ht="11.25" hidden="false" customHeight="false" outlineLevel="0" collapsed="false">
      <c r="B424" s="168"/>
      <c r="C424" s="168"/>
      <c r="D424" s="168"/>
    </row>
    <row r="425" customFormat="false" ht="11.25" hidden="false" customHeight="false" outlineLevel="0" collapsed="false">
      <c r="B425" s="168"/>
      <c r="C425" s="168"/>
      <c r="D425" s="168"/>
    </row>
    <row r="426" customFormat="false" ht="11.25" hidden="false" customHeight="false" outlineLevel="0" collapsed="false">
      <c r="B426" s="168"/>
      <c r="C426" s="168"/>
      <c r="D426" s="168"/>
    </row>
    <row r="427" customFormat="false" ht="11.25" hidden="false" customHeight="false" outlineLevel="0" collapsed="false">
      <c r="B427" s="168"/>
      <c r="C427" s="168"/>
      <c r="D427" s="168"/>
    </row>
    <row r="428" customFormat="false" ht="11.25" hidden="false" customHeight="false" outlineLevel="0" collapsed="false">
      <c r="B428" s="168"/>
      <c r="C428" s="168"/>
      <c r="D428" s="168"/>
    </row>
    <row r="429" customFormat="false" ht="11.25" hidden="false" customHeight="false" outlineLevel="0" collapsed="false">
      <c r="B429" s="168"/>
      <c r="C429" s="168"/>
      <c r="D429" s="168"/>
    </row>
    <row r="430" customFormat="false" ht="11.25" hidden="false" customHeight="false" outlineLevel="0" collapsed="false">
      <c r="B430" s="168"/>
      <c r="C430" s="168"/>
      <c r="D430" s="168"/>
    </row>
    <row r="431" customFormat="false" ht="11.25" hidden="false" customHeight="false" outlineLevel="0" collapsed="false">
      <c r="B431" s="168"/>
      <c r="C431" s="168"/>
      <c r="D431" s="168"/>
    </row>
    <row r="432" customFormat="false" ht="11.25" hidden="false" customHeight="false" outlineLevel="0" collapsed="false">
      <c r="B432" s="168"/>
      <c r="C432" s="168"/>
      <c r="D432" s="168"/>
    </row>
    <row r="433" customFormat="false" ht="11.25" hidden="false" customHeight="false" outlineLevel="0" collapsed="false">
      <c r="B433" s="168"/>
      <c r="C433" s="168"/>
      <c r="D433" s="168"/>
    </row>
    <row r="434" customFormat="false" ht="11.25" hidden="false" customHeight="false" outlineLevel="0" collapsed="false">
      <c r="B434" s="168"/>
      <c r="C434" s="168"/>
      <c r="D434" s="168"/>
    </row>
    <row r="435" customFormat="false" ht="11.25" hidden="false" customHeight="false" outlineLevel="0" collapsed="false">
      <c r="B435" s="168"/>
      <c r="C435" s="168"/>
      <c r="D435" s="168"/>
    </row>
    <row r="436" customFormat="false" ht="11.25" hidden="false" customHeight="false" outlineLevel="0" collapsed="false">
      <c r="B436" s="168"/>
      <c r="C436" s="168"/>
      <c r="D436" s="168"/>
    </row>
    <row r="437" customFormat="false" ht="11.25" hidden="false" customHeight="false" outlineLevel="0" collapsed="false">
      <c r="B437" s="168"/>
      <c r="C437" s="168"/>
      <c r="D437" s="168"/>
    </row>
    <row r="438" customFormat="false" ht="11.25" hidden="false" customHeight="false" outlineLevel="0" collapsed="false">
      <c r="B438" s="168"/>
      <c r="C438" s="168"/>
      <c r="D438" s="168"/>
    </row>
    <row r="439" customFormat="false" ht="11.25" hidden="false" customHeight="false" outlineLevel="0" collapsed="false">
      <c r="B439" s="168"/>
      <c r="C439" s="168"/>
      <c r="D439" s="168"/>
    </row>
    <row r="440" customFormat="false" ht="11.25" hidden="false" customHeight="false" outlineLevel="0" collapsed="false">
      <c r="B440" s="168"/>
      <c r="C440" s="168"/>
      <c r="D440" s="168"/>
    </row>
    <row r="441" customFormat="false" ht="11.25" hidden="false" customHeight="false" outlineLevel="0" collapsed="false">
      <c r="B441" s="168"/>
      <c r="C441" s="168"/>
      <c r="D441" s="168"/>
    </row>
    <row r="442" customFormat="false" ht="11.25" hidden="false" customHeight="false" outlineLevel="0" collapsed="false">
      <c r="B442" s="168"/>
      <c r="C442" s="168"/>
      <c r="D442" s="168"/>
    </row>
    <row r="443" customFormat="false" ht="11.25" hidden="false" customHeight="false" outlineLevel="0" collapsed="false">
      <c r="B443" s="168"/>
      <c r="C443" s="168"/>
      <c r="D443" s="168"/>
    </row>
    <row r="444" customFormat="false" ht="11.25" hidden="false" customHeight="false" outlineLevel="0" collapsed="false">
      <c r="B444" s="168"/>
      <c r="C444" s="168"/>
      <c r="D444" s="168"/>
    </row>
    <row r="445" customFormat="false" ht="11.25" hidden="false" customHeight="false" outlineLevel="0" collapsed="false">
      <c r="B445" s="168"/>
      <c r="C445" s="168"/>
      <c r="D445" s="168"/>
    </row>
    <row r="446" customFormat="false" ht="11.25" hidden="false" customHeight="false" outlineLevel="0" collapsed="false">
      <c r="B446" s="168"/>
      <c r="C446" s="168"/>
      <c r="D446" s="168"/>
    </row>
    <row r="447" customFormat="false" ht="11.25" hidden="false" customHeight="false" outlineLevel="0" collapsed="false">
      <c r="B447" s="168"/>
      <c r="C447" s="168"/>
      <c r="D447" s="168"/>
    </row>
    <row r="448" customFormat="false" ht="11.25" hidden="false" customHeight="false" outlineLevel="0" collapsed="false">
      <c r="B448" s="168"/>
      <c r="C448" s="168"/>
      <c r="D448" s="168"/>
    </row>
    <row r="449" customFormat="false" ht="11.25" hidden="false" customHeight="false" outlineLevel="0" collapsed="false">
      <c r="B449" s="168"/>
      <c r="C449" s="168"/>
      <c r="D449" s="168"/>
    </row>
    <row r="450" customFormat="false" ht="11.25" hidden="false" customHeight="false" outlineLevel="0" collapsed="false">
      <c r="B450" s="168"/>
      <c r="C450" s="168"/>
      <c r="D450" s="168"/>
    </row>
    <row r="451" customFormat="false" ht="11.25" hidden="false" customHeight="false" outlineLevel="0" collapsed="false">
      <c r="B451" s="168"/>
      <c r="C451" s="168"/>
      <c r="D451" s="168"/>
    </row>
    <row r="452" customFormat="false" ht="11.25" hidden="false" customHeight="false" outlineLevel="0" collapsed="false">
      <c r="B452" s="168"/>
      <c r="C452" s="168"/>
      <c r="D452" s="168"/>
    </row>
    <row r="453" customFormat="false" ht="11.25" hidden="false" customHeight="false" outlineLevel="0" collapsed="false">
      <c r="B453" s="168"/>
      <c r="C453" s="168"/>
      <c r="D453" s="168"/>
    </row>
    <row r="454" customFormat="false" ht="11.25" hidden="false" customHeight="false" outlineLevel="0" collapsed="false">
      <c r="B454" s="168"/>
      <c r="C454" s="168"/>
      <c r="D454" s="168"/>
    </row>
    <row r="455" customFormat="false" ht="11.25" hidden="false" customHeight="false" outlineLevel="0" collapsed="false">
      <c r="B455" s="168"/>
      <c r="C455" s="168"/>
      <c r="D455" s="168"/>
    </row>
    <row r="456" customFormat="false" ht="11.25" hidden="false" customHeight="false" outlineLevel="0" collapsed="false">
      <c r="B456" s="168"/>
      <c r="C456" s="168"/>
      <c r="D456" s="168"/>
    </row>
    <row r="457" customFormat="false" ht="11.25" hidden="false" customHeight="false" outlineLevel="0" collapsed="false">
      <c r="B457" s="168"/>
      <c r="C457" s="168"/>
      <c r="D457" s="168"/>
    </row>
    <row r="458" customFormat="false" ht="11.25" hidden="false" customHeight="false" outlineLevel="0" collapsed="false">
      <c r="B458" s="168"/>
      <c r="C458" s="168"/>
      <c r="D458" s="168"/>
    </row>
    <row r="459" customFormat="false" ht="11.25" hidden="false" customHeight="false" outlineLevel="0" collapsed="false">
      <c r="B459" s="168"/>
      <c r="C459" s="168"/>
      <c r="D459" s="168"/>
    </row>
    <row r="460" customFormat="false" ht="11.25" hidden="false" customHeight="false" outlineLevel="0" collapsed="false">
      <c r="B460" s="168"/>
      <c r="C460" s="168"/>
      <c r="D460" s="168"/>
    </row>
    <row r="461" customFormat="false" ht="11.25" hidden="false" customHeight="false" outlineLevel="0" collapsed="false">
      <c r="B461" s="168"/>
      <c r="C461" s="168"/>
      <c r="D461" s="168"/>
    </row>
    <row r="462" customFormat="false" ht="11.25" hidden="false" customHeight="false" outlineLevel="0" collapsed="false">
      <c r="B462" s="168"/>
      <c r="C462" s="168"/>
      <c r="D462" s="168"/>
    </row>
    <row r="463" customFormat="false" ht="11.25" hidden="false" customHeight="false" outlineLevel="0" collapsed="false">
      <c r="B463" s="168"/>
      <c r="C463" s="168"/>
      <c r="D463" s="168"/>
    </row>
    <row r="464" customFormat="false" ht="11.25" hidden="false" customHeight="false" outlineLevel="0" collapsed="false">
      <c r="B464" s="168"/>
      <c r="C464" s="168"/>
      <c r="D464" s="168"/>
    </row>
    <row r="465" customFormat="false" ht="11.25" hidden="false" customHeight="false" outlineLevel="0" collapsed="false">
      <c r="B465" s="168"/>
      <c r="C465" s="168"/>
      <c r="D465" s="168"/>
    </row>
    <row r="466" customFormat="false" ht="11.25" hidden="false" customHeight="false" outlineLevel="0" collapsed="false">
      <c r="B466" s="168"/>
      <c r="C466" s="168"/>
      <c r="D466" s="168"/>
    </row>
    <row r="467" customFormat="false" ht="11.25" hidden="false" customHeight="false" outlineLevel="0" collapsed="false">
      <c r="B467" s="168"/>
      <c r="C467" s="168"/>
      <c r="D467" s="168"/>
    </row>
    <row r="468" customFormat="false" ht="11.25" hidden="false" customHeight="false" outlineLevel="0" collapsed="false">
      <c r="B468" s="168"/>
      <c r="C468" s="168"/>
      <c r="D468" s="168"/>
    </row>
    <row r="469" customFormat="false" ht="11.25" hidden="false" customHeight="false" outlineLevel="0" collapsed="false">
      <c r="B469" s="168"/>
      <c r="C469" s="168"/>
      <c r="D469" s="168"/>
    </row>
    <row r="470" customFormat="false" ht="11.25" hidden="false" customHeight="false" outlineLevel="0" collapsed="false">
      <c r="B470" s="168"/>
      <c r="C470" s="168"/>
      <c r="D470" s="168"/>
    </row>
    <row r="471" customFormat="false" ht="11.25" hidden="false" customHeight="false" outlineLevel="0" collapsed="false">
      <c r="B471" s="168"/>
      <c r="C471" s="168"/>
      <c r="D471" s="168"/>
    </row>
    <row r="472" customFormat="false" ht="11.25" hidden="false" customHeight="false" outlineLevel="0" collapsed="false">
      <c r="B472" s="168"/>
      <c r="C472" s="168"/>
      <c r="D472" s="168"/>
    </row>
    <row r="473" customFormat="false" ht="11.25" hidden="false" customHeight="false" outlineLevel="0" collapsed="false">
      <c r="B473" s="168"/>
      <c r="C473" s="168"/>
      <c r="D473" s="168"/>
    </row>
    <row r="474" customFormat="false" ht="11.25" hidden="false" customHeight="false" outlineLevel="0" collapsed="false">
      <c r="B474" s="168"/>
      <c r="C474" s="168"/>
      <c r="D474" s="168"/>
    </row>
    <row r="475" customFormat="false" ht="11.25" hidden="false" customHeight="false" outlineLevel="0" collapsed="false">
      <c r="B475" s="168"/>
      <c r="C475" s="168"/>
      <c r="D475" s="168"/>
    </row>
    <row r="476" customFormat="false" ht="11.25" hidden="false" customHeight="false" outlineLevel="0" collapsed="false">
      <c r="B476" s="168"/>
      <c r="C476" s="168"/>
      <c r="D476" s="168"/>
    </row>
    <row r="477" customFormat="false" ht="11.25" hidden="false" customHeight="false" outlineLevel="0" collapsed="false">
      <c r="B477" s="168"/>
      <c r="C477" s="168"/>
      <c r="D477" s="168"/>
    </row>
    <row r="478" customFormat="false" ht="11.25" hidden="false" customHeight="false" outlineLevel="0" collapsed="false">
      <c r="B478" s="168"/>
      <c r="C478" s="168"/>
      <c r="D478" s="168"/>
    </row>
    <row r="479" customFormat="false" ht="11.25" hidden="false" customHeight="false" outlineLevel="0" collapsed="false">
      <c r="B479" s="168"/>
      <c r="C479" s="168"/>
      <c r="D479" s="168"/>
    </row>
    <row r="480" customFormat="false" ht="11.25" hidden="false" customHeight="false" outlineLevel="0" collapsed="false">
      <c r="B480" s="168"/>
      <c r="C480" s="168"/>
      <c r="D480" s="168"/>
    </row>
    <row r="481" customFormat="false" ht="11.25" hidden="false" customHeight="false" outlineLevel="0" collapsed="false">
      <c r="B481" s="168"/>
      <c r="C481" s="168"/>
      <c r="D481" s="168"/>
    </row>
    <row r="482" customFormat="false" ht="11.25" hidden="false" customHeight="false" outlineLevel="0" collapsed="false">
      <c r="B482" s="168"/>
      <c r="C482" s="168"/>
      <c r="D482" s="168"/>
    </row>
    <row r="483" customFormat="false" ht="11.25" hidden="false" customHeight="false" outlineLevel="0" collapsed="false">
      <c r="B483" s="168"/>
      <c r="C483" s="168"/>
      <c r="D483" s="168"/>
    </row>
    <row r="484" customFormat="false" ht="11.25" hidden="false" customHeight="false" outlineLevel="0" collapsed="false">
      <c r="B484" s="168"/>
      <c r="C484" s="168"/>
      <c r="D484" s="168"/>
    </row>
    <row r="485" customFormat="false" ht="11.25" hidden="false" customHeight="false" outlineLevel="0" collapsed="false">
      <c r="B485" s="168"/>
      <c r="C485" s="168"/>
      <c r="D485" s="168"/>
    </row>
    <row r="486" customFormat="false" ht="11.25" hidden="false" customHeight="false" outlineLevel="0" collapsed="false">
      <c r="B486" s="168"/>
      <c r="C486" s="168"/>
      <c r="D486" s="168"/>
    </row>
    <row r="487" customFormat="false" ht="11.25" hidden="false" customHeight="false" outlineLevel="0" collapsed="false">
      <c r="B487" s="168"/>
      <c r="C487" s="168"/>
      <c r="D487" s="168"/>
    </row>
    <row r="488" customFormat="false" ht="11.25" hidden="false" customHeight="false" outlineLevel="0" collapsed="false">
      <c r="B488" s="168"/>
      <c r="C488" s="168"/>
      <c r="D488" s="168"/>
    </row>
    <row r="489" customFormat="false" ht="11.25" hidden="false" customHeight="false" outlineLevel="0" collapsed="false">
      <c r="B489" s="168"/>
      <c r="C489" s="168"/>
      <c r="D489" s="168"/>
    </row>
    <row r="490" customFormat="false" ht="11.25" hidden="false" customHeight="false" outlineLevel="0" collapsed="false">
      <c r="B490" s="168"/>
      <c r="C490" s="168"/>
      <c r="D490" s="168"/>
    </row>
    <row r="491" customFormat="false" ht="11.25" hidden="false" customHeight="false" outlineLevel="0" collapsed="false">
      <c r="B491" s="168"/>
      <c r="C491" s="168"/>
      <c r="D491" s="168"/>
    </row>
    <row r="492" customFormat="false" ht="11.25" hidden="false" customHeight="false" outlineLevel="0" collapsed="false">
      <c r="B492" s="168"/>
      <c r="C492" s="168"/>
      <c r="D492" s="168"/>
    </row>
    <row r="493" customFormat="false" ht="11.25" hidden="false" customHeight="false" outlineLevel="0" collapsed="false">
      <c r="B493" s="168"/>
      <c r="C493" s="168"/>
      <c r="D493" s="168"/>
    </row>
    <row r="494" customFormat="false" ht="11.25" hidden="false" customHeight="false" outlineLevel="0" collapsed="false">
      <c r="B494" s="168"/>
      <c r="C494" s="168"/>
      <c r="D494" s="168"/>
    </row>
    <row r="495" customFormat="false" ht="11.25" hidden="false" customHeight="false" outlineLevel="0" collapsed="false">
      <c r="B495" s="168"/>
      <c r="C495" s="168"/>
      <c r="D495" s="168"/>
    </row>
    <row r="496" customFormat="false" ht="11.25" hidden="false" customHeight="false" outlineLevel="0" collapsed="false">
      <c r="B496" s="168"/>
      <c r="C496" s="168"/>
      <c r="D496" s="168"/>
    </row>
    <row r="497" customFormat="false" ht="11.25" hidden="false" customHeight="false" outlineLevel="0" collapsed="false">
      <c r="B497" s="168"/>
      <c r="C497" s="168"/>
      <c r="D497" s="168"/>
    </row>
    <row r="498" customFormat="false" ht="11.25" hidden="false" customHeight="false" outlineLevel="0" collapsed="false">
      <c r="B498" s="168"/>
      <c r="C498" s="168"/>
      <c r="D498" s="168"/>
    </row>
    <row r="499" customFormat="false" ht="11.25" hidden="false" customHeight="false" outlineLevel="0" collapsed="false">
      <c r="B499" s="168"/>
      <c r="C499" s="168"/>
      <c r="D499" s="168"/>
    </row>
    <row r="500" customFormat="false" ht="11.25" hidden="false" customHeight="false" outlineLevel="0" collapsed="false">
      <c r="B500" s="168"/>
      <c r="C500" s="168"/>
      <c r="D500" s="168"/>
    </row>
    <row r="501" customFormat="false" ht="11.25" hidden="false" customHeight="false" outlineLevel="0" collapsed="false">
      <c r="B501" s="168"/>
      <c r="C501" s="168"/>
      <c r="D501" s="168"/>
    </row>
    <row r="502" customFormat="false" ht="11.25" hidden="false" customHeight="false" outlineLevel="0" collapsed="false">
      <c r="B502" s="168"/>
      <c r="C502" s="168"/>
      <c r="D502" s="168"/>
    </row>
    <row r="503" customFormat="false" ht="11.25" hidden="false" customHeight="false" outlineLevel="0" collapsed="false">
      <c r="B503" s="168"/>
      <c r="C503" s="168"/>
      <c r="D503" s="168"/>
    </row>
    <row r="504" customFormat="false" ht="11.25" hidden="false" customHeight="false" outlineLevel="0" collapsed="false">
      <c r="B504" s="168"/>
      <c r="C504" s="168"/>
      <c r="D504" s="168"/>
    </row>
    <row r="505" customFormat="false" ht="11.25" hidden="false" customHeight="false" outlineLevel="0" collapsed="false">
      <c r="B505" s="168"/>
      <c r="C505" s="168"/>
      <c r="D505" s="168"/>
    </row>
    <row r="506" customFormat="false" ht="11.25" hidden="false" customHeight="false" outlineLevel="0" collapsed="false">
      <c r="B506" s="168"/>
      <c r="C506" s="168"/>
      <c r="D506" s="168"/>
    </row>
    <row r="507" customFormat="false" ht="11.25" hidden="false" customHeight="false" outlineLevel="0" collapsed="false">
      <c r="B507" s="168"/>
      <c r="C507" s="168"/>
      <c r="D507" s="168"/>
    </row>
    <row r="508" customFormat="false" ht="11.25" hidden="false" customHeight="false" outlineLevel="0" collapsed="false">
      <c r="B508" s="168"/>
      <c r="C508" s="168"/>
      <c r="D508" s="168"/>
    </row>
    <row r="509" customFormat="false" ht="11.25" hidden="false" customHeight="false" outlineLevel="0" collapsed="false">
      <c r="B509" s="168"/>
      <c r="C509" s="168"/>
      <c r="D509" s="168"/>
    </row>
    <row r="510" customFormat="false" ht="11.25" hidden="false" customHeight="false" outlineLevel="0" collapsed="false">
      <c r="B510" s="168"/>
      <c r="C510" s="168"/>
      <c r="D510" s="168"/>
    </row>
    <row r="511" customFormat="false" ht="11.25" hidden="false" customHeight="false" outlineLevel="0" collapsed="false">
      <c r="B511" s="168"/>
      <c r="C511" s="168"/>
      <c r="D511" s="168"/>
    </row>
    <row r="512" customFormat="false" ht="11.25" hidden="false" customHeight="false" outlineLevel="0" collapsed="false">
      <c r="B512" s="168"/>
      <c r="C512" s="168"/>
      <c r="D512" s="168"/>
    </row>
    <row r="513" customFormat="false" ht="11.25" hidden="false" customHeight="false" outlineLevel="0" collapsed="false">
      <c r="B513" s="168"/>
      <c r="C513" s="168"/>
      <c r="D513" s="168"/>
    </row>
    <row r="514" customFormat="false" ht="11.25" hidden="false" customHeight="false" outlineLevel="0" collapsed="false">
      <c r="B514" s="168"/>
      <c r="C514" s="168"/>
      <c r="D514" s="168"/>
    </row>
    <row r="515" customFormat="false" ht="11.25" hidden="false" customHeight="false" outlineLevel="0" collapsed="false">
      <c r="B515" s="168"/>
      <c r="C515" s="168"/>
      <c r="D515" s="168"/>
    </row>
    <row r="516" customFormat="false" ht="11.25" hidden="false" customHeight="false" outlineLevel="0" collapsed="false">
      <c r="B516" s="168"/>
      <c r="C516" s="168"/>
      <c r="D516" s="168"/>
    </row>
    <row r="517" customFormat="false" ht="11.25" hidden="false" customHeight="false" outlineLevel="0" collapsed="false">
      <c r="B517" s="168"/>
      <c r="C517" s="168"/>
      <c r="D517" s="168"/>
    </row>
    <row r="518" customFormat="false" ht="11.25" hidden="false" customHeight="false" outlineLevel="0" collapsed="false">
      <c r="B518" s="168"/>
      <c r="C518" s="168"/>
      <c r="D518" s="168"/>
    </row>
    <row r="519" customFormat="false" ht="11.25" hidden="false" customHeight="false" outlineLevel="0" collapsed="false">
      <c r="B519" s="168"/>
      <c r="C519" s="168"/>
      <c r="D519" s="168"/>
    </row>
    <row r="520" customFormat="false" ht="11.25" hidden="false" customHeight="false" outlineLevel="0" collapsed="false">
      <c r="B520" s="168"/>
      <c r="C520" s="168"/>
      <c r="D520" s="168"/>
    </row>
    <row r="521" customFormat="false" ht="11.25" hidden="false" customHeight="false" outlineLevel="0" collapsed="false">
      <c r="B521" s="168"/>
      <c r="C521" s="168"/>
      <c r="D521" s="168"/>
    </row>
    <row r="522" customFormat="false" ht="11.25" hidden="false" customHeight="false" outlineLevel="0" collapsed="false">
      <c r="B522" s="168"/>
      <c r="C522" s="168"/>
      <c r="D522" s="168"/>
    </row>
    <row r="523" customFormat="false" ht="11.25" hidden="false" customHeight="false" outlineLevel="0" collapsed="false">
      <c r="B523" s="168"/>
      <c r="C523" s="168"/>
      <c r="D523" s="168"/>
    </row>
    <row r="524" customFormat="false" ht="11.25" hidden="false" customHeight="false" outlineLevel="0" collapsed="false">
      <c r="B524" s="168"/>
      <c r="C524" s="168"/>
      <c r="D524" s="168"/>
    </row>
    <row r="525" customFormat="false" ht="11.25" hidden="false" customHeight="false" outlineLevel="0" collapsed="false">
      <c r="B525" s="168"/>
      <c r="C525" s="168"/>
      <c r="D525" s="168"/>
    </row>
    <row r="526" customFormat="false" ht="11.25" hidden="false" customHeight="false" outlineLevel="0" collapsed="false">
      <c r="B526" s="168"/>
      <c r="C526" s="168"/>
      <c r="D526" s="168"/>
    </row>
    <row r="527" customFormat="false" ht="11.25" hidden="false" customHeight="false" outlineLevel="0" collapsed="false">
      <c r="B527" s="168"/>
      <c r="C527" s="168"/>
      <c r="D527" s="168"/>
    </row>
    <row r="528" customFormat="false" ht="11.25" hidden="false" customHeight="false" outlineLevel="0" collapsed="false">
      <c r="B528" s="168"/>
      <c r="C528" s="168"/>
      <c r="D528" s="168"/>
    </row>
    <row r="529" customFormat="false" ht="11.25" hidden="false" customHeight="false" outlineLevel="0" collapsed="false">
      <c r="B529" s="168"/>
      <c r="C529" s="168"/>
      <c r="D529" s="168"/>
    </row>
    <row r="530" customFormat="false" ht="11.25" hidden="false" customHeight="false" outlineLevel="0" collapsed="false">
      <c r="B530" s="168"/>
      <c r="C530" s="168"/>
      <c r="D530" s="168"/>
    </row>
    <row r="531" customFormat="false" ht="11.25" hidden="false" customHeight="false" outlineLevel="0" collapsed="false">
      <c r="B531" s="168"/>
      <c r="C531" s="168"/>
      <c r="D531" s="168"/>
    </row>
    <row r="532" customFormat="false" ht="11.25" hidden="false" customHeight="false" outlineLevel="0" collapsed="false">
      <c r="B532" s="168"/>
      <c r="C532" s="168"/>
      <c r="D532" s="168"/>
    </row>
    <row r="533" customFormat="false" ht="11.25" hidden="false" customHeight="false" outlineLevel="0" collapsed="false">
      <c r="B533" s="168"/>
      <c r="C533" s="168"/>
      <c r="D533" s="168"/>
    </row>
    <row r="534" customFormat="false" ht="11.25" hidden="false" customHeight="false" outlineLevel="0" collapsed="false">
      <c r="B534" s="168"/>
      <c r="C534" s="168"/>
      <c r="D534" s="168"/>
    </row>
    <row r="535" customFormat="false" ht="11.25" hidden="false" customHeight="false" outlineLevel="0" collapsed="false">
      <c r="B535" s="168"/>
      <c r="C535" s="168"/>
      <c r="D535" s="168"/>
    </row>
    <row r="536" customFormat="false" ht="11.25" hidden="false" customHeight="false" outlineLevel="0" collapsed="false">
      <c r="B536" s="168"/>
      <c r="C536" s="168"/>
      <c r="D536" s="168"/>
    </row>
    <row r="537" customFormat="false" ht="11.25" hidden="false" customHeight="false" outlineLevel="0" collapsed="false">
      <c r="B537" s="168"/>
      <c r="C537" s="168"/>
      <c r="D537" s="168"/>
    </row>
    <row r="538" customFormat="false" ht="11.25" hidden="false" customHeight="false" outlineLevel="0" collapsed="false">
      <c r="B538" s="168"/>
      <c r="C538" s="168"/>
      <c r="D538" s="168"/>
    </row>
    <row r="539" customFormat="false" ht="11.25" hidden="false" customHeight="false" outlineLevel="0" collapsed="false">
      <c r="B539" s="168"/>
      <c r="C539" s="168"/>
      <c r="D539" s="168"/>
    </row>
    <row r="540" customFormat="false" ht="11.25" hidden="false" customHeight="false" outlineLevel="0" collapsed="false">
      <c r="B540" s="168"/>
      <c r="C540" s="168"/>
      <c r="D540" s="168"/>
    </row>
    <row r="541" customFormat="false" ht="11.25" hidden="false" customHeight="false" outlineLevel="0" collapsed="false">
      <c r="B541" s="168"/>
      <c r="C541" s="168"/>
      <c r="D541" s="168"/>
    </row>
    <row r="542" customFormat="false" ht="11.25" hidden="false" customHeight="false" outlineLevel="0" collapsed="false">
      <c r="B542" s="168"/>
      <c r="C542" s="168"/>
      <c r="D542" s="168"/>
    </row>
    <row r="543" customFormat="false" ht="11.25" hidden="false" customHeight="false" outlineLevel="0" collapsed="false">
      <c r="B543" s="168"/>
      <c r="C543" s="168"/>
      <c r="D543" s="168"/>
    </row>
    <row r="544" customFormat="false" ht="11.25" hidden="false" customHeight="false" outlineLevel="0" collapsed="false">
      <c r="B544" s="168"/>
      <c r="C544" s="168"/>
      <c r="D544" s="168"/>
    </row>
    <row r="545" customFormat="false" ht="11.25" hidden="false" customHeight="false" outlineLevel="0" collapsed="false">
      <c r="B545" s="168"/>
      <c r="C545" s="168"/>
      <c r="D545" s="168"/>
    </row>
    <row r="546" customFormat="false" ht="11.25" hidden="false" customHeight="false" outlineLevel="0" collapsed="false">
      <c r="B546" s="168"/>
      <c r="C546" s="168"/>
      <c r="D546" s="168"/>
    </row>
    <row r="547" customFormat="false" ht="11.25" hidden="false" customHeight="false" outlineLevel="0" collapsed="false">
      <c r="B547" s="168"/>
      <c r="C547" s="168"/>
      <c r="D547" s="168"/>
    </row>
    <row r="548" customFormat="false" ht="11.25" hidden="false" customHeight="false" outlineLevel="0" collapsed="false">
      <c r="B548" s="168"/>
      <c r="C548" s="168"/>
      <c r="D548" s="168"/>
    </row>
    <row r="549" customFormat="false" ht="11.25" hidden="false" customHeight="false" outlineLevel="0" collapsed="false">
      <c r="B549" s="168"/>
      <c r="C549" s="168"/>
      <c r="D549" s="168"/>
    </row>
    <row r="550" customFormat="false" ht="11.25" hidden="false" customHeight="false" outlineLevel="0" collapsed="false">
      <c r="B550" s="168"/>
      <c r="C550" s="168"/>
      <c r="D550" s="168"/>
    </row>
    <row r="551" customFormat="false" ht="11.25" hidden="false" customHeight="false" outlineLevel="0" collapsed="false">
      <c r="B551" s="168"/>
      <c r="C551" s="168"/>
      <c r="D551" s="168"/>
    </row>
    <row r="552" customFormat="false" ht="11.25" hidden="false" customHeight="false" outlineLevel="0" collapsed="false">
      <c r="B552" s="168"/>
      <c r="C552" s="168"/>
      <c r="D552" s="168"/>
    </row>
    <row r="553" customFormat="false" ht="11.25" hidden="false" customHeight="false" outlineLevel="0" collapsed="false">
      <c r="B553" s="168"/>
      <c r="C553" s="168"/>
      <c r="D553" s="168"/>
    </row>
    <row r="554" customFormat="false" ht="11.25" hidden="false" customHeight="false" outlineLevel="0" collapsed="false">
      <c r="B554" s="168"/>
      <c r="C554" s="168"/>
      <c r="D554" s="168"/>
    </row>
    <row r="555" customFormat="false" ht="11.25" hidden="false" customHeight="false" outlineLevel="0" collapsed="false">
      <c r="B555" s="168"/>
      <c r="C555" s="168"/>
      <c r="D555" s="168"/>
    </row>
    <row r="556" customFormat="false" ht="11.25" hidden="false" customHeight="false" outlineLevel="0" collapsed="false">
      <c r="B556" s="168"/>
      <c r="C556" s="168"/>
      <c r="D556" s="168"/>
    </row>
    <row r="557" customFormat="false" ht="11.25" hidden="false" customHeight="false" outlineLevel="0" collapsed="false">
      <c r="B557" s="168"/>
      <c r="C557" s="168"/>
      <c r="D557" s="168"/>
    </row>
    <row r="558" customFormat="false" ht="11.25" hidden="false" customHeight="false" outlineLevel="0" collapsed="false">
      <c r="B558" s="168"/>
      <c r="C558" s="168"/>
      <c r="D558" s="168"/>
    </row>
    <row r="559" customFormat="false" ht="11.25" hidden="false" customHeight="false" outlineLevel="0" collapsed="false">
      <c r="B559" s="168"/>
      <c r="C559" s="168"/>
      <c r="D559" s="168"/>
    </row>
    <row r="560" customFormat="false" ht="11.25" hidden="false" customHeight="false" outlineLevel="0" collapsed="false">
      <c r="B560" s="168"/>
      <c r="C560" s="168"/>
      <c r="D560" s="168"/>
    </row>
    <row r="561" customFormat="false" ht="11.25" hidden="false" customHeight="false" outlineLevel="0" collapsed="false">
      <c r="B561" s="168"/>
      <c r="C561" s="168"/>
      <c r="D561" s="168"/>
    </row>
    <row r="562" customFormat="false" ht="11.25" hidden="false" customHeight="false" outlineLevel="0" collapsed="false">
      <c r="B562" s="168"/>
      <c r="C562" s="168"/>
      <c r="D562" s="168"/>
    </row>
    <row r="563" customFormat="false" ht="11.25" hidden="false" customHeight="false" outlineLevel="0" collapsed="false">
      <c r="B563" s="168"/>
      <c r="C563" s="168"/>
      <c r="D563" s="168"/>
    </row>
    <row r="564" customFormat="false" ht="11.25" hidden="false" customHeight="false" outlineLevel="0" collapsed="false">
      <c r="B564" s="168"/>
      <c r="C564" s="168"/>
      <c r="D564" s="168"/>
    </row>
    <row r="565" customFormat="false" ht="11.25" hidden="false" customHeight="false" outlineLevel="0" collapsed="false">
      <c r="B565" s="168"/>
      <c r="C565" s="168"/>
      <c r="D565" s="168"/>
    </row>
    <row r="566" customFormat="false" ht="11.25" hidden="false" customHeight="false" outlineLevel="0" collapsed="false">
      <c r="B566" s="168"/>
      <c r="C566" s="168"/>
      <c r="D566" s="168"/>
    </row>
    <row r="567" customFormat="false" ht="11.25" hidden="false" customHeight="false" outlineLevel="0" collapsed="false">
      <c r="B567" s="168"/>
      <c r="C567" s="168"/>
      <c r="D567" s="168"/>
    </row>
    <row r="568" customFormat="false" ht="11.25" hidden="false" customHeight="false" outlineLevel="0" collapsed="false">
      <c r="B568" s="168"/>
      <c r="C568" s="168"/>
      <c r="D568" s="168"/>
    </row>
    <row r="569" customFormat="false" ht="11.25" hidden="false" customHeight="false" outlineLevel="0" collapsed="false">
      <c r="B569" s="168"/>
      <c r="C569" s="168"/>
      <c r="D569" s="168"/>
    </row>
    <row r="570" customFormat="false" ht="11.25" hidden="false" customHeight="false" outlineLevel="0" collapsed="false">
      <c r="B570" s="168"/>
      <c r="C570" s="168"/>
      <c r="D570" s="168"/>
    </row>
    <row r="571" customFormat="false" ht="11.25" hidden="false" customHeight="false" outlineLevel="0" collapsed="false">
      <c r="B571" s="168"/>
      <c r="C571" s="168"/>
      <c r="D571" s="168"/>
    </row>
    <row r="572" customFormat="false" ht="11.25" hidden="false" customHeight="false" outlineLevel="0" collapsed="false">
      <c r="B572" s="168"/>
      <c r="C572" s="168"/>
      <c r="D572" s="168"/>
    </row>
    <row r="573" customFormat="false" ht="11.25" hidden="false" customHeight="false" outlineLevel="0" collapsed="false">
      <c r="B573" s="168"/>
      <c r="C573" s="168"/>
      <c r="D573" s="168"/>
    </row>
    <row r="574" customFormat="false" ht="11.25" hidden="false" customHeight="false" outlineLevel="0" collapsed="false">
      <c r="B574" s="168"/>
      <c r="C574" s="168"/>
      <c r="D574" s="168"/>
    </row>
    <row r="575" customFormat="false" ht="11.25" hidden="false" customHeight="false" outlineLevel="0" collapsed="false">
      <c r="B575" s="168"/>
      <c r="C575" s="168"/>
      <c r="D575" s="168"/>
    </row>
    <row r="576" customFormat="false" ht="11.25" hidden="false" customHeight="false" outlineLevel="0" collapsed="false">
      <c r="B576" s="168"/>
      <c r="C576" s="168"/>
      <c r="D576" s="168"/>
    </row>
    <row r="577" customFormat="false" ht="11.25" hidden="false" customHeight="false" outlineLevel="0" collapsed="false">
      <c r="B577" s="168"/>
      <c r="C577" s="168"/>
      <c r="D577" s="168"/>
    </row>
    <row r="578" customFormat="false" ht="11.25" hidden="false" customHeight="false" outlineLevel="0" collapsed="false">
      <c r="B578" s="168"/>
      <c r="C578" s="168"/>
      <c r="D578" s="168"/>
    </row>
    <row r="579" customFormat="false" ht="11.25" hidden="false" customHeight="false" outlineLevel="0" collapsed="false">
      <c r="B579" s="168"/>
      <c r="C579" s="168"/>
      <c r="D579" s="168"/>
    </row>
    <row r="580" customFormat="false" ht="11.25" hidden="false" customHeight="false" outlineLevel="0" collapsed="false">
      <c r="B580" s="168"/>
      <c r="C580" s="168"/>
      <c r="D580" s="168"/>
    </row>
    <row r="581" customFormat="false" ht="11.25" hidden="false" customHeight="false" outlineLevel="0" collapsed="false">
      <c r="B581" s="168"/>
      <c r="C581" s="168"/>
      <c r="D581" s="168"/>
    </row>
    <row r="582" customFormat="false" ht="11.25" hidden="false" customHeight="false" outlineLevel="0" collapsed="false">
      <c r="B582" s="168"/>
      <c r="C582" s="168"/>
      <c r="D582" s="168"/>
    </row>
    <row r="583" customFormat="false" ht="11.25" hidden="false" customHeight="false" outlineLevel="0" collapsed="false">
      <c r="B583" s="168"/>
      <c r="C583" s="168"/>
      <c r="D583" s="168"/>
    </row>
    <row r="584" customFormat="false" ht="11.25" hidden="false" customHeight="false" outlineLevel="0" collapsed="false">
      <c r="B584" s="168"/>
      <c r="C584" s="168"/>
      <c r="D584" s="168"/>
    </row>
    <row r="585" customFormat="false" ht="11.25" hidden="false" customHeight="false" outlineLevel="0" collapsed="false">
      <c r="B585" s="168"/>
      <c r="C585" s="168"/>
      <c r="D585" s="168"/>
    </row>
    <row r="586" customFormat="false" ht="11.25" hidden="false" customHeight="false" outlineLevel="0" collapsed="false">
      <c r="B586" s="168"/>
      <c r="C586" s="168"/>
      <c r="D586" s="168"/>
    </row>
    <row r="587" customFormat="false" ht="11.25" hidden="false" customHeight="false" outlineLevel="0" collapsed="false">
      <c r="B587" s="168"/>
      <c r="C587" s="168"/>
      <c r="D587" s="168"/>
    </row>
    <row r="588" customFormat="false" ht="11.25" hidden="false" customHeight="false" outlineLevel="0" collapsed="false">
      <c r="B588" s="168"/>
      <c r="C588" s="168"/>
      <c r="D588" s="168"/>
    </row>
    <row r="589" customFormat="false" ht="11.25" hidden="false" customHeight="false" outlineLevel="0" collapsed="false">
      <c r="B589" s="168"/>
      <c r="C589" s="168"/>
      <c r="D589" s="168"/>
    </row>
    <row r="590" customFormat="false" ht="11.25" hidden="false" customHeight="false" outlineLevel="0" collapsed="false">
      <c r="B590" s="168"/>
      <c r="C590" s="168"/>
      <c r="D590" s="168"/>
    </row>
    <row r="591" customFormat="false" ht="11.25" hidden="false" customHeight="false" outlineLevel="0" collapsed="false">
      <c r="B591" s="168"/>
      <c r="C591" s="168"/>
      <c r="D591" s="168"/>
    </row>
    <row r="592" customFormat="false" ht="11.25" hidden="false" customHeight="false" outlineLevel="0" collapsed="false">
      <c r="B592" s="168"/>
      <c r="C592" s="168"/>
      <c r="D592" s="168"/>
    </row>
    <row r="593" customFormat="false" ht="11.25" hidden="false" customHeight="false" outlineLevel="0" collapsed="false">
      <c r="B593" s="168"/>
      <c r="C593" s="168"/>
      <c r="D593" s="168"/>
    </row>
    <row r="594" customFormat="false" ht="11.25" hidden="false" customHeight="false" outlineLevel="0" collapsed="false">
      <c r="B594" s="168"/>
      <c r="C594" s="168"/>
      <c r="D594" s="168"/>
    </row>
    <row r="595" customFormat="false" ht="11.25" hidden="false" customHeight="false" outlineLevel="0" collapsed="false">
      <c r="B595" s="168"/>
      <c r="C595" s="168"/>
      <c r="D595" s="168"/>
    </row>
    <row r="596" customFormat="false" ht="11.25" hidden="false" customHeight="false" outlineLevel="0" collapsed="false">
      <c r="B596" s="168"/>
      <c r="C596" s="168"/>
      <c r="D596" s="168"/>
    </row>
    <row r="597" customFormat="false" ht="11.25" hidden="false" customHeight="false" outlineLevel="0" collapsed="false">
      <c r="B597" s="168"/>
      <c r="C597" s="168"/>
      <c r="D597" s="168"/>
    </row>
    <row r="598" customFormat="false" ht="11.25" hidden="false" customHeight="false" outlineLevel="0" collapsed="false">
      <c r="B598" s="168"/>
      <c r="C598" s="168"/>
      <c r="D598" s="168"/>
    </row>
    <row r="599" customFormat="false" ht="11.25" hidden="false" customHeight="false" outlineLevel="0" collapsed="false">
      <c r="B599" s="168"/>
      <c r="C599" s="168"/>
      <c r="D599" s="168"/>
    </row>
    <row r="600" customFormat="false" ht="11.25" hidden="false" customHeight="false" outlineLevel="0" collapsed="false">
      <c r="B600" s="168"/>
      <c r="C600" s="168"/>
      <c r="D600" s="168"/>
    </row>
    <row r="601" customFormat="false" ht="11.25" hidden="false" customHeight="false" outlineLevel="0" collapsed="false">
      <c r="B601" s="168"/>
      <c r="C601" s="168"/>
      <c r="D601" s="168"/>
    </row>
    <row r="602" customFormat="false" ht="11.25" hidden="false" customHeight="false" outlineLevel="0" collapsed="false">
      <c r="B602" s="168"/>
      <c r="C602" s="168"/>
      <c r="D602" s="168"/>
    </row>
    <row r="603" customFormat="false" ht="11.25" hidden="false" customHeight="false" outlineLevel="0" collapsed="false">
      <c r="B603" s="168"/>
      <c r="C603" s="168"/>
      <c r="D603" s="168"/>
    </row>
    <row r="604" customFormat="false" ht="11.25" hidden="false" customHeight="false" outlineLevel="0" collapsed="false">
      <c r="B604" s="168"/>
      <c r="C604" s="168"/>
      <c r="D604" s="168"/>
    </row>
    <row r="605" customFormat="false" ht="11.25" hidden="false" customHeight="false" outlineLevel="0" collapsed="false">
      <c r="B605" s="168"/>
      <c r="C605" s="168"/>
      <c r="D605" s="168"/>
    </row>
    <row r="606" customFormat="false" ht="11.25" hidden="false" customHeight="false" outlineLevel="0" collapsed="false">
      <c r="B606" s="168"/>
      <c r="C606" s="168"/>
      <c r="D606" s="168"/>
    </row>
    <row r="607" customFormat="false" ht="11.25" hidden="false" customHeight="false" outlineLevel="0" collapsed="false">
      <c r="B607" s="168"/>
      <c r="C607" s="168"/>
      <c r="D607" s="168"/>
    </row>
    <row r="608" customFormat="false" ht="11.25" hidden="false" customHeight="false" outlineLevel="0" collapsed="false">
      <c r="B608" s="168"/>
      <c r="C608" s="168"/>
      <c r="D608" s="168"/>
    </row>
    <row r="609" customFormat="false" ht="11.25" hidden="false" customHeight="false" outlineLevel="0" collapsed="false">
      <c r="B609" s="168"/>
      <c r="C609" s="168"/>
      <c r="D609" s="168"/>
    </row>
    <row r="610" customFormat="false" ht="11.25" hidden="false" customHeight="false" outlineLevel="0" collapsed="false">
      <c r="B610" s="168"/>
      <c r="C610" s="168"/>
      <c r="D610" s="168"/>
    </row>
    <row r="611" customFormat="false" ht="11.25" hidden="false" customHeight="false" outlineLevel="0" collapsed="false">
      <c r="B611" s="168"/>
      <c r="C611" s="168"/>
      <c r="D611" s="168"/>
    </row>
    <row r="612" customFormat="false" ht="11.25" hidden="false" customHeight="false" outlineLevel="0" collapsed="false">
      <c r="B612" s="168"/>
      <c r="C612" s="168"/>
      <c r="D612" s="168"/>
    </row>
    <row r="613" customFormat="false" ht="11.25" hidden="false" customHeight="false" outlineLevel="0" collapsed="false">
      <c r="B613" s="168"/>
      <c r="C613" s="168"/>
      <c r="D613" s="168"/>
    </row>
    <row r="614" customFormat="false" ht="11.25" hidden="false" customHeight="false" outlineLevel="0" collapsed="false">
      <c r="B614" s="168"/>
      <c r="C614" s="168"/>
      <c r="D614" s="168"/>
    </row>
    <row r="615" customFormat="false" ht="11.25" hidden="false" customHeight="false" outlineLevel="0" collapsed="false">
      <c r="B615" s="168"/>
      <c r="C615" s="168"/>
      <c r="D615" s="168"/>
    </row>
    <row r="616" customFormat="false" ht="11.25" hidden="false" customHeight="false" outlineLevel="0" collapsed="false">
      <c r="B616" s="168"/>
      <c r="C616" s="168"/>
      <c r="D616" s="168"/>
    </row>
    <row r="617" customFormat="false" ht="11.25" hidden="false" customHeight="false" outlineLevel="0" collapsed="false">
      <c r="B617" s="168"/>
      <c r="C617" s="168"/>
      <c r="D617" s="168"/>
    </row>
    <row r="618" customFormat="false" ht="11.25" hidden="false" customHeight="false" outlineLevel="0" collapsed="false">
      <c r="B618" s="168"/>
      <c r="C618" s="168"/>
      <c r="D618" s="168"/>
    </row>
    <row r="619" customFormat="false" ht="11.25" hidden="false" customHeight="false" outlineLevel="0" collapsed="false">
      <c r="B619" s="168"/>
      <c r="C619" s="168"/>
      <c r="D619" s="168"/>
    </row>
    <row r="620" customFormat="false" ht="11.25" hidden="false" customHeight="false" outlineLevel="0" collapsed="false">
      <c r="B620" s="168"/>
      <c r="C620" s="168"/>
      <c r="D620" s="168"/>
    </row>
    <row r="621" customFormat="false" ht="11.25" hidden="false" customHeight="false" outlineLevel="0" collapsed="false">
      <c r="B621" s="168"/>
      <c r="C621" s="168"/>
      <c r="D621" s="168"/>
    </row>
    <row r="622" customFormat="false" ht="11.25" hidden="false" customHeight="false" outlineLevel="0" collapsed="false">
      <c r="B622" s="168"/>
      <c r="C622" s="168"/>
      <c r="D622" s="168"/>
    </row>
    <row r="623" customFormat="false" ht="11.25" hidden="false" customHeight="false" outlineLevel="0" collapsed="false">
      <c r="B623" s="168"/>
      <c r="C623" s="168"/>
      <c r="D623" s="168"/>
    </row>
    <row r="624" customFormat="false" ht="11.25" hidden="false" customHeight="false" outlineLevel="0" collapsed="false">
      <c r="B624" s="168"/>
      <c r="C624" s="168"/>
      <c r="D624" s="168"/>
    </row>
    <row r="625" customFormat="false" ht="11.25" hidden="false" customHeight="false" outlineLevel="0" collapsed="false">
      <c r="B625" s="168"/>
      <c r="C625" s="168"/>
      <c r="D625" s="168"/>
    </row>
    <row r="626" customFormat="false" ht="11.25" hidden="false" customHeight="false" outlineLevel="0" collapsed="false">
      <c r="B626" s="168"/>
      <c r="C626" s="168"/>
      <c r="D626" s="168"/>
    </row>
    <row r="627" customFormat="false" ht="11.25" hidden="false" customHeight="false" outlineLevel="0" collapsed="false">
      <c r="B627" s="168"/>
      <c r="C627" s="168"/>
      <c r="D627" s="168"/>
    </row>
    <row r="628" customFormat="false" ht="11.25" hidden="false" customHeight="false" outlineLevel="0" collapsed="false">
      <c r="B628" s="168"/>
      <c r="C628" s="168"/>
      <c r="D628" s="168"/>
    </row>
    <row r="629" customFormat="false" ht="11.25" hidden="false" customHeight="false" outlineLevel="0" collapsed="false">
      <c r="B629" s="168"/>
      <c r="C629" s="168"/>
      <c r="D629" s="168"/>
    </row>
    <row r="630" customFormat="false" ht="11.25" hidden="false" customHeight="false" outlineLevel="0" collapsed="false">
      <c r="B630" s="168"/>
      <c r="C630" s="168"/>
      <c r="D630" s="168"/>
    </row>
    <row r="631" customFormat="false" ht="11.25" hidden="false" customHeight="false" outlineLevel="0" collapsed="false">
      <c r="B631" s="168"/>
      <c r="C631" s="168"/>
      <c r="D631" s="168"/>
    </row>
    <row r="632" customFormat="false" ht="11.25" hidden="false" customHeight="false" outlineLevel="0" collapsed="false">
      <c r="B632" s="168"/>
      <c r="C632" s="168"/>
      <c r="D632" s="168"/>
    </row>
    <row r="633" customFormat="false" ht="11.25" hidden="false" customHeight="false" outlineLevel="0" collapsed="false">
      <c r="B633" s="168"/>
      <c r="C633" s="168"/>
      <c r="D633" s="168"/>
    </row>
    <row r="634" customFormat="false" ht="11.25" hidden="false" customHeight="false" outlineLevel="0" collapsed="false">
      <c r="B634" s="168"/>
      <c r="C634" s="168"/>
      <c r="D634" s="168"/>
    </row>
    <row r="635" customFormat="false" ht="11.25" hidden="false" customHeight="false" outlineLevel="0" collapsed="false">
      <c r="B635" s="168"/>
      <c r="C635" s="168"/>
      <c r="D635" s="168"/>
    </row>
    <row r="636" customFormat="false" ht="11.25" hidden="false" customHeight="false" outlineLevel="0" collapsed="false">
      <c r="B636" s="168"/>
      <c r="C636" s="168"/>
      <c r="D636" s="168"/>
    </row>
    <row r="637" customFormat="false" ht="11.25" hidden="false" customHeight="false" outlineLevel="0" collapsed="false">
      <c r="B637" s="168"/>
      <c r="C637" s="168"/>
      <c r="D637" s="168"/>
    </row>
    <row r="638" customFormat="false" ht="11.25" hidden="false" customHeight="false" outlineLevel="0" collapsed="false">
      <c r="B638" s="168"/>
      <c r="C638" s="168"/>
      <c r="D638" s="168"/>
    </row>
    <row r="639" customFormat="false" ht="11.25" hidden="false" customHeight="false" outlineLevel="0" collapsed="false">
      <c r="B639" s="168"/>
      <c r="C639" s="168"/>
      <c r="D639" s="168"/>
    </row>
    <row r="640" customFormat="false" ht="11.25" hidden="false" customHeight="false" outlineLevel="0" collapsed="false">
      <c r="B640" s="168"/>
      <c r="C640" s="168"/>
      <c r="D640" s="168"/>
    </row>
    <row r="641" customFormat="false" ht="11.25" hidden="false" customHeight="false" outlineLevel="0" collapsed="false">
      <c r="B641" s="168"/>
      <c r="C641" s="168"/>
      <c r="D641" s="168"/>
    </row>
    <row r="642" customFormat="false" ht="11.25" hidden="false" customHeight="false" outlineLevel="0" collapsed="false">
      <c r="B642" s="168"/>
      <c r="C642" s="168"/>
      <c r="D642" s="168"/>
    </row>
    <row r="643" customFormat="false" ht="11.25" hidden="false" customHeight="false" outlineLevel="0" collapsed="false">
      <c r="B643" s="168"/>
      <c r="C643" s="168"/>
      <c r="D643" s="168"/>
    </row>
    <row r="644" customFormat="false" ht="11.25" hidden="false" customHeight="false" outlineLevel="0" collapsed="false">
      <c r="B644" s="168"/>
      <c r="C644" s="168"/>
      <c r="D644" s="168"/>
    </row>
    <row r="645" customFormat="false" ht="11.25" hidden="false" customHeight="false" outlineLevel="0" collapsed="false">
      <c r="B645" s="168"/>
      <c r="C645" s="168"/>
      <c r="D645" s="168"/>
    </row>
    <row r="646" customFormat="false" ht="11.25" hidden="false" customHeight="false" outlineLevel="0" collapsed="false">
      <c r="B646" s="168"/>
      <c r="C646" s="168"/>
      <c r="D646" s="168"/>
    </row>
    <row r="647" customFormat="false" ht="11.25" hidden="false" customHeight="false" outlineLevel="0" collapsed="false">
      <c r="B647" s="168"/>
      <c r="C647" s="168"/>
      <c r="D647" s="168"/>
    </row>
    <row r="648" customFormat="false" ht="11.25" hidden="false" customHeight="false" outlineLevel="0" collapsed="false">
      <c r="B648" s="168"/>
      <c r="C648" s="168"/>
      <c r="D648" s="168"/>
    </row>
    <row r="649" customFormat="false" ht="11.25" hidden="false" customHeight="false" outlineLevel="0" collapsed="false">
      <c r="B649" s="168"/>
      <c r="C649" s="168"/>
      <c r="D649" s="168"/>
    </row>
    <row r="650" customFormat="false" ht="11.25" hidden="false" customHeight="false" outlineLevel="0" collapsed="false">
      <c r="B650" s="168"/>
      <c r="C650" s="168"/>
      <c r="D650" s="168"/>
    </row>
    <row r="651" customFormat="false" ht="11.25" hidden="false" customHeight="false" outlineLevel="0" collapsed="false">
      <c r="B651" s="168"/>
      <c r="C651" s="168"/>
      <c r="D651" s="168"/>
    </row>
    <row r="652" customFormat="false" ht="11.25" hidden="false" customHeight="false" outlineLevel="0" collapsed="false">
      <c r="B652" s="168"/>
      <c r="C652" s="168"/>
      <c r="D652" s="168"/>
    </row>
    <row r="653" customFormat="false" ht="11.25" hidden="false" customHeight="false" outlineLevel="0" collapsed="false">
      <c r="B653" s="168"/>
      <c r="C653" s="168"/>
      <c r="D653" s="168"/>
    </row>
    <row r="654" customFormat="false" ht="11.25" hidden="false" customHeight="false" outlineLevel="0" collapsed="false">
      <c r="B654" s="168"/>
      <c r="C654" s="168"/>
      <c r="D654" s="168"/>
    </row>
    <row r="655" customFormat="false" ht="11.25" hidden="false" customHeight="false" outlineLevel="0" collapsed="false">
      <c r="B655" s="168"/>
      <c r="C655" s="168"/>
      <c r="D655" s="168"/>
    </row>
    <row r="656" customFormat="false" ht="11.25" hidden="false" customHeight="false" outlineLevel="0" collapsed="false">
      <c r="B656" s="168"/>
      <c r="C656" s="168"/>
      <c r="D656" s="168"/>
    </row>
    <row r="657" customFormat="false" ht="11.25" hidden="false" customHeight="false" outlineLevel="0" collapsed="false">
      <c r="B657" s="168"/>
      <c r="C657" s="168"/>
      <c r="D657" s="168"/>
    </row>
    <row r="658" customFormat="false" ht="11.25" hidden="false" customHeight="false" outlineLevel="0" collapsed="false">
      <c r="B658" s="168"/>
      <c r="C658" s="168"/>
      <c r="D658" s="168"/>
    </row>
    <row r="659" customFormat="false" ht="11.25" hidden="false" customHeight="false" outlineLevel="0" collapsed="false">
      <c r="B659" s="168"/>
      <c r="C659" s="168"/>
      <c r="D659" s="168"/>
    </row>
    <row r="660" customFormat="false" ht="11.25" hidden="false" customHeight="false" outlineLevel="0" collapsed="false">
      <c r="B660" s="168"/>
      <c r="C660" s="168"/>
      <c r="D660" s="168"/>
    </row>
    <row r="661" customFormat="false" ht="11.25" hidden="false" customHeight="false" outlineLevel="0" collapsed="false">
      <c r="B661" s="168"/>
      <c r="C661" s="168"/>
      <c r="D661" s="168"/>
    </row>
    <row r="662" customFormat="false" ht="11.25" hidden="false" customHeight="false" outlineLevel="0" collapsed="false">
      <c r="B662" s="168"/>
      <c r="C662" s="168"/>
      <c r="D662" s="168"/>
    </row>
    <row r="663" customFormat="false" ht="11.25" hidden="false" customHeight="false" outlineLevel="0" collapsed="false">
      <c r="B663" s="168"/>
      <c r="C663" s="168"/>
      <c r="D663" s="168"/>
    </row>
    <row r="664" customFormat="false" ht="11.25" hidden="false" customHeight="false" outlineLevel="0" collapsed="false">
      <c r="B664" s="168"/>
      <c r="C664" s="168"/>
      <c r="D664" s="168"/>
    </row>
    <row r="665" customFormat="false" ht="11.25" hidden="false" customHeight="false" outlineLevel="0" collapsed="false">
      <c r="B665" s="168"/>
      <c r="C665" s="168"/>
      <c r="D665" s="168"/>
    </row>
    <row r="666" customFormat="false" ht="11.25" hidden="false" customHeight="false" outlineLevel="0" collapsed="false">
      <c r="B666" s="168"/>
      <c r="C666" s="168"/>
      <c r="D666" s="168"/>
    </row>
    <row r="667" customFormat="false" ht="11.25" hidden="false" customHeight="false" outlineLevel="0" collapsed="false">
      <c r="B667" s="168"/>
      <c r="C667" s="168"/>
      <c r="D667" s="168"/>
    </row>
    <row r="668" customFormat="false" ht="11.25" hidden="false" customHeight="false" outlineLevel="0" collapsed="false">
      <c r="B668" s="168"/>
      <c r="C668" s="168"/>
      <c r="D668" s="168"/>
    </row>
    <row r="669" customFormat="false" ht="11.25" hidden="false" customHeight="false" outlineLevel="0" collapsed="false">
      <c r="B669" s="168"/>
      <c r="C669" s="168"/>
      <c r="D669" s="168"/>
    </row>
    <row r="670" customFormat="false" ht="11.25" hidden="false" customHeight="false" outlineLevel="0" collapsed="false">
      <c r="B670" s="168"/>
      <c r="C670" s="168"/>
      <c r="D670" s="168"/>
    </row>
    <row r="671" customFormat="false" ht="11.25" hidden="false" customHeight="false" outlineLevel="0" collapsed="false">
      <c r="B671" s="168"/>
      <c r="C671" s="168"/>
      <c r="D671" s="168"/>
    </row>
    <row r="672" customFormat="false" ht="11.25" hidden="false" customHeight="false" outlineLevel="0" collapsed="false">
      <c r="B672" s="168"/>
      <c r="C672" s="168"/>
      <c r="D672" s="168"/>
    </row>
    <row r="673" customFormat="false" ht="11.25" hidden="false" customHeight="false" outlineLevel="0" collapsed="false">
      <c r="B673" s="168"/>
      <c r="C673" s="168"/>
      <c r="D673" s="168"/>
    </row>
    <row r="674" customFormat="false" ht="11.25" hidden="false" customHeight="false" outlineLevel="0" collapsed="false">
      <c r="B674" s="168"/>
      <c r="C674" s="168"/>
      <c r="D674" s="168"/>
    </row>
    <row r="675" customFormat="false" ht="11.25" hidden="false" customHeight="false" outlineLevel="0" collapsed="false">
      <c r="B675" s="168"/>
      <c r="C675" s="168"/>
      <c r="D675" s="168"/>
    </row>
    <row r="676" customFormat="false" ht="11.25" hidden="false" customHeight="false" outlineLevel="0" collapsed="false">
      <c r="B676" s="168"/>
      <c r="C676" s="168"/>
      <c r="D676" s="168"/>
    </row>
    <row r="677" customFormat="false" ht="11.25" hidden="false" customHeight="false" outlineLevel="0" collapsed="false">
      <c r="B677" s="168"/>
      <c r="C677" s="168"/>
      <c r="D677" s="168"/>
    </row>
    <row r="678" customFormat="false" ht="11.25" hidden="false" customHeight="false" outlineLevel="0" collapsed="false">
      <c r="B678" s="168"/>
      <c r="C678" s="168"/>
      <c r="D678" s="168"/>
    </row>
    <row r="679" customFormat="false" ht="11.25" hidden="false" customHeight="false" outlineLevel="0" collapsed="false">
      <c r="B679" s="168"/>
      <c r="C679" s="168"/>
      <c r="D679" s="168"/>
    </row>
    <row r="680" customFormat="false" ht="11.25" hidden="false" customHeight="false" outlineLevel="0" collapsed="false">
      <c r="B680" s="168"/>
      <c r="C680" s="168"/>
      <c r="D680" s="168"/>
    </row>
    <row r="681" customFormat="false" ht="11.25" hidden="false" customHeight="false" outlineLevel="0" collapsed="false">
      <c r="B681" s="168"/>
      <c r="C681" s="168"/>
      <c r="D681" s="168"/>
    </row>
    <row r="682" customFormat="false" ht="11.25" hidden="false" customHeight="false" outlineLevel="0" collapsed="false">
      <c r="B682" s="168"/>
      <c r="C682" s="168"/>
      <c r="D682" s="168"/>
    </row>
    <row r="683" customFormat="false" ht="11.25" hidden="false" customHeight="false" outlineLevel="0" collapsed="false">
      <c r="B683" s="168"/>
      <c r="C683" s="168"/>
      <c r="D683" s="168"/>
    </row>
    <row r="684" customFormat="false" ht="11.25" hidden="false" customHeight="false" outlineLevel="0" collapsed="false">
      <c r="B684" s="168"/>
      <c r="C684" s="168"/>
      <c r="D684" s="168"/>
    </row>
    <row r="685" customFormat="false" ht="11.25" hidden="false" customHeight="false" outlineLevel="0" collapsed="false">
      <c r="B685" s="168"/>
      <c r="C685" s="168"/>
      <c r="D685" s="168"/>
    </row>
    <row r="686" customFormat="false" ht="11.25" hidden="false" customHeight="false" outlineLevel="0" collapsed="false">
      <c r="B686" s="168"/>
      <c r="C686" s="168"/>
      <c r="D686" s="168"/>
    </row>
    <row r="687" customFormat="false" ht="11.25" hidden="false" customHeight="false" outlineLevel="0" collapsed="false">
      <c r="B687" s="168"/>
      <c r="C687" s="168"/>
      <c r="D687" s="168"/>
    </row>
    <row r="688" customFormat="false" ht="11.25" hidden="false" customHeight="false" outlineLevel="0" collapsed="false">
      <c r="B688" s="168"/>
      <c r="C688" s="168"/>
      <c r="D688" s="168"/>
    </row>
    <row r="689" customFormat="false" ht="11.25" hidden="false" customHeight="false" outlineLevel="0" collapsed="false">
      <c r="B689" s="168"/>
      <c r="C689" s="168"/>
      <c r="D689" s="168"/>
    </row>
    <row r="690" customFormat="false" ht="11.25" hidden="false" customHeight="false" outlineLevel="0" collapsed="false">
      <c r="B690" s="168"/>
      <c r="C690" s="168"/>
      <c r="D690" s="168"/>
    </row>
    <row r="691" customFormat="false" ht="11.25" hidden="false" customHeight="false" outlineLevel="0" collapsed="false">
      <c r="B691" s="168"/>
      <c r="C691" s="168"/>
      <c r="D691" s="168"/>
    </row>
    <row r="692" customFormat="false" ht="11.25" hidden="false" customHeight="false" outlineLevel="0" collapsed="false">
      <c r="B692" s="168"/>
      <c r="C692" s="168"/>
      <c r="D692" s="168"/>
    </row>
    <row r="693" customFormat="false" ht="11.25" hidden="false" customHeight="false" outlineLevel="0" collapsed="false">
      <c r="B693" s="168"/>
      <c r="C693" s="168"/>
      <c r="D693" s="168"/>
    </row>
    <row r="694" customFormat="false" ht="11.25" hidden="false" customHeight="false" outlineLevel="0" collapsed="false">
      <c r="B694" s="168"/>
      <c r="C694" s="168"/>
      <c r="D694" s="168"/>
    </row>
    <row r="695" customFormat="false" ht="11.25" hidden="false" customHeight="false" outlineLevel="0" collapsed="false">
      <c r="B695" s="168"/>
      <c r="C695" s="168"/>
      <c r="D695" s="168"/>
    </row>
    <row r="696" customFormat="false" ht="11.25" hidden="false" customHeight="false" outlineLevel="0" collapsed="false">
      <c r="B696" s="168"/>
      <c r="C696" s="168"/>
      <c r="D696" s="168"/>
    </row>
    <row r="697" customFormat="false" ht="11.25" hidden="false" customHeight="false" outlineLevel="0" collapsed="false">
      <c r="B697" s="168"/>
      <c r="C697" s="168"/>
      <c r="D697" s="168"/>
    </row>
    <row r="698" customFormat="false" ht="11.25" hidden="false" customHeight="false" outlineLevel="0" collapsed="false">
      <c r="B698" s="168"/>
      <c r="C698" s="168"/>
      <c r="D698" s="168"/>
    </row>
    <row r="699" customFormat="false" ht="11.25" hidden="false" customHeight="false" outlineLevel="0" collapsed="false">
      <c r="B699" s="168"/>
      <c r="C699" s="168"/>
      <c r="D699" s="168"/>
    </row>
    <row r="700" customFormat="false" ht="11.25" hidden="false" customHeight="false" outlineLevel="0" collapsed="false">
      <c r="B700" s="168"/>
      <c r="C700" s="168"/>
      <c r="D700" s="168"/>
    </row>
    <row r="701" customFormat="false" ht="11.25" hidden="false" customHeight="false" outlineLevel="0" collapsed="false">
      <c r="B701" s="168"/>
      <c r="C701" s="168"/>
      <c r="D701" s="168"/>
    </row>
    <row r="702" customFormat="false" ht="11.25" hidden="false" customHeight="false" outlineLevel="0" collapsed="false">
      <c r="B702" s="168"/>
      <c r="C702" s="168"/>
      <c r="D702" s="168"/>
    </row>
    <row r="703" customFormat="false" ht="11.25" hidden="false" customHeight="false" outlineLevel="0" collapsed="false">
      <c r="B703" s="168"/>
      <c r="C703" s="168"/>
      <c r="D703" s="168"/>
    </row>
    <row r="704" customFormat="false" ht="11.25" hidden="false" customHeight="false" outlineLevel="0" collapsed="false">
      <c r="B704" s="168"/>
      <c r="C704" s="168"/>
      <c r="D704" s="168"/>
    </row>
    <row r="705" customFormat="false" ht="11.25" hidden="false" customHeight="false" outlineLevel="0" collapsed="false">
      <c r="B705" s="168"/>
      <c r="C705" s="168"/>
      <c r="D705" s="168"/>
    </row>
    <row r="706" customFormat="false" ht="11.25" hidden="false" customHeight="false" outlineLevel="0" collapsed="false">
      <c r="B706" s="168"/>
      <c r="C706" s="168"/>
      <c r="D706" s="168"/>
    </row>
    <row r="707" customFormat="false" ht="11.25" hidden="false" customHeight="false" outlineLevel="0" collapsed="false">
      <c r="B707" s="168"/>
      <c r="C707" s="168"/>
      <c r="D707" s="168"/>
    </row>
    <row r="708" customFormat="false" ht="11.25" hidden="false" customHeight="false" outlineLevel="0" collapsed="false">
      <c r="B708" s="168"/>
      <c r="C708" s="168"/>
      <c r="D708" s="168"/>
    </row>
    <row r="709" customFormat="false" ht="11.25" hidden="false" customHeight="false" outlineLevel="0" collapsed="false">
      <c r="B709" s="168"/>
      <c r="C709" s="168"/>
      <c r="D709" s="168"/>
    </row>
    <row r="710" customFormat="false" ht="11.25" hidden="false" customHeight="false" outlineLevel="0" collapsed="false">
      <c r="B710" s="168"/>
      <c r="C710" s="168"/>
      <c r="D710" s="168"/>
    </row>
    <row r="711" customFormat="false" ht="11.25" hidden="false" customHeight="false" outlineLevel="0" collapsed="false">
      <c r="B711" s="168"/>
      <c r="C711" s="168"/>
      <c r="D711" s="168"/>
    </row>
    <row r="712" customFormat="false" ht="11.25" hidden="false" customHeight="false" outlineLevel="0" collapsed="false">
      <c r="B712" s="168"/>
      <c r="C712" s="168"/>
      <c r="D712" s="168"/>
    </row>
    <row r="713" customFormat="false" ht="11.25" hidden="false" customHeight="false" outlineLevel="0" collapsed="false">
      <c r="B713" s="168"/>
      <c r="C713" s="168"/>
      <c r="D713" s="168"/>
    </row>
    <row r="714" customFormat="false" ht="11.25" hidden="false" customHeight="false" outlineLevel="0" collapsed="false">
      <c r="B714" s="168"/>
      <c r="C714" s="168"/>
      <c r="D714" s="168"/>
    </row>
    <row r="715" customFormat="false" ht="11.25" hidden="false" customHeight="false" outlineLevel="0" collapsed="false">
      <c r="B715" s="168"/>
      <c r="C715" s="168"/>
      <c r="D715" s="168"/>
    </row>
    <row r="716" customFormat="false" ht="11.25" hidden="false" customHeight="false" outlineLevel="0" collapsed="false">
      <c r="B716" s="168"/>
      <c r="C716" s="168"/>
      <c r="D716" s="168"/>
    </row>
    <row r="717" customFormat="false" ht="11.25" hidden="false" customHeight="false" outlineLevel="0" collapsed="false">
      <c r="B717" s="168"/>
      <c r="C717" s="168"/>
      <c r="D717" s="168"/>
    </row>
    <row r="718" customFormat="false" ht="11.25" hidden="false" customHeight="false" outlineLevel="0" collapsed="false">
      <c r="B718" s="168"/>
      <c r="C718" s="168"/>
      <c r="D718" s="168"/>
    </row>
    <row r="719" customFormat="false" ht="11.25" hidden="false" customHeight="false" outlineLevel="0" collapsed="false">
      <c r="B719" s="168"/>
      <c r="C719" s="168"/>
      <c r="D719" s="168"/>
    </row>
    <row r="720" customFormat="false" ht="11.25" hidden="false" customHeight="false" outlineLevel="0" collapsed="false">
      <c r="B720" s="168"/>
      <c r="C720" s="168"/>
      <c r="D720" s="168"/>
    </row>
    <row r="721" customFormat="false" ht="11.25" hidden="false" customHeight="false" outlineLevel="0" collapsed="false">
      <c r="B721" s="168"/>
      <c r="C721" s="168"/>
      <c r="D721" s="168"/>
    </row>
    <row r="722" customFormat="false" ht="11.25" hidden="false" customHeight="false" outlineLevel="0" collapsed="false">
      <c r="B722" s="168"/>
      <c r="C722" s="168"/>
      <c r="D722" s="168"/>
    </row>
    <row r="723" customFormat="false" ht="11.25" hidden="false" customHeight="false" outlineLevel="0" collapsed="false">
      <c r="B723" s="168"/>
      <c r="C723" s="168"/>
      <c r="D723" s="168"/>
    </row>
    <row r="724" customFormat="false" ht="11.25" hidden="false" customHeight="false" outlineLevel="0" collapsed="false">
      <c r="B724" s="168"/>
      <c r="C724" s="168"/>
      <c r="D724" s="168"/>
    </row>
    <row r="725" customFormat="false" ht="11.25" hidden="false" customHeight="false" outlineLevel="0" collapsed="false">
      <c r="B725" s="168"/>
      <c r="C725" s="168"/>
      <c r="D725" s="168"/>
    </row>
    <row r="726" customFormat="false" ht="11.25" hidden="false" customHeight="false" outlineLevel="0" collapsed="false">
      <c r="B726" s="168"/>
      <c r="C726" s="168"/>
      <c r="D726" s="168"/>
    </row>
    <row r="727" customFormat="false" ht="11.25" hidden="false" customHeight="false" outlineLevel="0" collapsed="false">
      <c r="B727" s="168"/>
      <c r="C727" s="168"/>
      <c r="D727" s="168"/>
    </row>
    <row r="728" customFormat="false" ht="11.25" hidden="false" customHeight="false" outlineLevel="0" collapsed="false">
      <c r="B728" s="168"/>
      <c r="C728" s="168"/>
      <c r="D728" s="168"/>
    </row>
    <row r="729" customFormat="false" ht="11.25" hidden="false" customHeight="false" outlineLevel="0" collapsed="false">
      <c r="B729" s="168"/>
      <c r="C729" s="168"/>
      <c r="D729" s="168"/>
    </row>
    <row r="730" customFormat="false" ht="11.25" hidden="false" customHeight="false" outlineLevel="0" collapsed="false">
      <c r="B730" s="168"/>
      <c r="C730" s="168"/>
      <c r="D730" s="168"/>
    </row>
    <row r="731" customFormat="false" ht="11.25" hidden="false" customHeight="false" outlineLevel="0" collapsed="false">
      <c r="B731" s="168"/>
      <c r="C731" s="168"/>
      <c r="D731" s="168"/>
    </row>
    <row r="732" customFormat="false" ht="11.25" hidden="false" customHeight="false" outlineLevel="0" collapsed="false">
      <c r="B732" s="168"/>
      <c r="C732" s="168"/>
      <c r="D732" s="168"/>
    </row>
    <row r="733" customFormat="false" ht="11.25" hidden="false" customHeight="false" outlineLevel="0" collapsed="false">
      <c r="B733" s="168"/>
      <c r="C733" s="168"/>
      <c r="D733" s="168"/>
    </row>
    <row r="734" customFormat="false" ht="11.25" hidden="false" customHeight="false" outlineLevel="0" collapsed="false">
      <c r="B734" s="168"/>
      <c r="C734" s="168"/>
      <c r="D734" s="168"/>
    </row>
    <row r="735" customFormat="false" ht="11.25" hidden="false" customHeight="false" outlineLevel="0" collapsed="false">
      <c r="B735" s="168"/>
      <c r="C735" s="168"/>
      <c r="D735" s="168"/>
    </row>
    <row r="736" customFormat="false" ht="11.25" hidden="false" customHeight="false" outlineLevel="0" collapsed="false">
      <c r="B736" s="168"/>
      <c r="C736" s="168"/>
      <c r="D736" s="168"/>
    </row>
    <row r="737" customFormat="false" ht="11.25" hidden="false" customHeight="false" outlineLevel="0" collapsed="false">
      <c r="B737" s="168"/>
      <c r="C737" s="168"/>
      <c r="D737" s="168"/>
    </row>
    <row r="738" customFormat="false" ht="11.25" hidden="false" customHeight="false" outlineLevel="0" collapsed="false">
      <c r="B738" s="168"/>
      <c r="C738" s="168"/>
      <c r="D738" s="168"/>
    </row>
    <row r="739" customFormat="false" ht="11.25" hidden="false" customHeight="false" outlineLevel="0" collapsed="false">
      <c r="B739" s="168"/>
      <c r="C739" s="168"/>
      <c r="D739" s="168"/>
    </row>
    <row r="740" customFormat="false" ht="11.25" hidden="false" customHeight="false" outlineLevel="0" collapsed="false">
      <c r="B740" s="168"/>
      <c r="C740" s="168"/>
      <c r="D740" s="168"/>
    </row>
    <row r="741" customFormat="false" ht="11.25" hidden="false" customHeight="false" outlineLevel="0" collapsed="false">
      <c r="B741" s="168"/>
      <c r="C741" s="168"/>
      <c r="D741" s="168"/>
    </row>
    <row r="742" customFormat="false" ht="11.25" hidden="false" customHeight="false" outlineLevel="0" collapsed="false">
      <c r="B742" s="168"/>
      <c r="C742" s="168"/>
      <c r="D742" s="168"/>
    </row>
    <row r="743" customFormat="false" ht="11.25" hidden="false" customHeight="false" outlineLevel="0" collapsed="false">
      <c r="B743" s="168"/>
      <c r="C743" s="168"/>
      <c r="D743" s="168"/>
    </row>
    <row r="744" customFormat="false" ht="11.25" hidden="false" customHeight="false" outlineLevel="0" collapsed="false">
      <c r="B744" s="168"/>
      <c r="C744" s="168"/>
      <c r="D744" s="168"/>
    </row>
    <row r="745" customFormat="false" ht="11.25" hidden="false" customHeight="false" outlineLevel="0" collapsed="false">
      <c r="B745" s="168"/>
      <c r="C745" s="168"/>
      <c r="D745" s="168"/>
    </row>
    <row r="746" customFormat="false" ht="11.25" hidden="false" customHeight="false" outlineLevel="0" collapsed="false">
      <c r="B746" s="168"/>
      <c r="C746" s="168"/>
      <c r="D746" s="168"/>
    </row>
    <row r="747" customFormat="false" ht="11.25" hidden="false" customHeight="false" outlineLevel="0" collapsed="false">
      <c r="B747" s="168"/>
      <c r="C747" s="168"/>
      <c r="D747" s="168"/>
    </row>
    <row r="748" customFormat="false" ht="11.25" hidden="false" customHeight="false" outlineLevel="0" collapsed="false">
      <c r="B748" s="168"/>
      <c r="C748" s="168"/>
      <c r="D748" s="168"/>
    </row>
    <row r="749" customFormat="false" ht="11.25" hidden="false" customHeight="false" outlineLevel="0" collapsed="false">
      <c r="B749" s="168"/>
      <c r="C749" s="168"/>
      <c r="D749" s="168"/>
    </row>
    <row r="750" customFormat="false" ht="11.25" hidden="false" customHeight="false" outlineLevel="0" collapsed="false">
      <c r="B750" s="168"/>
      <c r="C750" s="168"/>
      <c r="D750" s="168"/>
    </row>
    <row r="751" customFormat="false" ht="11.25" hidden="false" customHeight="false" outlineLevel="0" collapsed="false">
      <c r="B751" s="168"/>
      <c r="C751" s="168"/>
      <c r="D751" s="168"/>
    </row>
    <row r="752" customFormat="false" ht="11.25" hidden="false" customHeight="false" outlineLevel="0" collapsed="false">
      <c r="B752" s="168"/>
      <c r="C752" s="168"/>
      <c r="D752" s="168"/>
    </row>
    <row r="753" customFormat="false" ht="11.25" hidden="false" customHeight="false" outlineLevel="0" collapsed="false">
      <c r="B753" s="168"/>
      <c r="C753" s="168"/>
      <c r="D753" s="168"/>
    </row>
    <row r="754" customFormat="false" ht="11.25" hidden="false" customHeight="false" outlineLevel="0" collapsed="false">
      <c r="B754" s="168"/>
      <c r="C754" s="168"/>
      <c r="D754" s="168"/>
    </row>
    <row r="755" customFormat="false" ht="11.25" hidden="false" customHeight="false" outlineLevel="0" collapsed="false">
      <c r="B755" s="168"/>
      <c r="C755" s="168"/>
      <c r="D755" s="168"/>
    </row>
    <row r="756" customFormat="false" ht="11.25" hidden="false" customHeight="false" outlineLevel="0" collapsed="false">
      <c r="B756" s="168"/>
      <c r="C756" s="168"/>
      <c r="D756" s="168"/>
    </row>
    <row r="757" customFormat="false" ht="11.25" hidden="false" customHeight="false" outlineLevel="0" collapsed="false">
      <c r="B757" s="168"/>
      <c r="C757" s="168"/>
      <c r="D757" s="168"/>
    </row>
    <row r="758" customFormat="false" ht="11.25" hidden="false" customHeight="false" outlineLevel="0" collapsed="false">
      <c r="B758" s="168"/>
      <c r="C758" s="168"/>
      <c r="D758" s="168"/>
    </row>
    <row r="759" customFormat="false" ht="11.25" hidden="false" customHeight="false" outlineLevel="0" collapsed="false">
      <c r="B759" s="168"/>
      <c r="C759" s="168"/>
      <c r="D759" s="168"/>
    </row>
    <row r="760" customFormat="false" ht="11.25" hidden="false" customHeight="false" outlineLevel="0" collapsed="false">
      <c r="B760" s="168"/>
      <c r="C760" s="168"/>
      <c r="D760" s="168"/>
    </row>
    <row r="761" customFormat="false" ht="11.25" hidden="false" customHeight="false" outlineLevel="0" collapsed="false">
      <c r="B761" s="168"/>
      <c r="C761" s="168"/>
      <c r="D761" s="168"/>
    </row>
    <row r="762" customFormat="false" ht="11.25" hidden="false" customHeight="false" outlineLevel="0" collapsed="false">
      <c r="B762" s="168"/>
      <c r="C762" s="168"/>
      <c r="D762" s="168"/>
    </row>
    <row r="763" customFormat="false" ht="11.25" hidden="false" customHeight="false" outlineLevel="0" collapsed="false">
      <c r="B763" s="168"/>
      <c r="C763" s="168"/>
      <c r="D763" s="168"/>
    </row>
    <row r="764" customFormat="false" ht="11.25" hidden="false" customHeight="false" outlineLevel="0" collapsed="false">
      <c r="B764" s="168"/>
      <c r="C764" s="168"/>
      <c r="D764" s="168"/>
    </row>
    <row r="765" customFormat="false" ht="11.25" hidden="false" customHeight="false" outlineLevel="0" collapsed="false">
      <c r="B765" s="168"/>
      <c r="C765" s="168"/>
      <c r="D765" s="168"/>
    </row>
    <row r="766" customFormat="false" ht="11.25" hidden="false" customHeight="false" outlineLevel="0" collapsed="false">
      <c r="B766" s="168"/>
      <c r="C766" s="168"/>
      <c r="D766" s="168"/>
    </row>
    <row r="767" customFormat="false" ht="11.25" hidden="false" customHeight="false" outlineLevel="0" collapsed="false">
      <c r="B767" s="168"/>
      <c r="C767" s="168"/>
      <c r="D767" s="168"/>
    </row>
    <row r="768" customFormat="false" ht="11.25" hidden="false" customHeight="false" outlineLevel="0" collapsed="false">
      <c r="B768" s="168"/>
      <c r="C768" s="168"/>
      <c r="D768" s="168"/>
    </row>
    <row r="769" customFormat="false" ht="11.25" hidden="false" customHeight="false" outlineLevel="0" collapsed="false">
      <c r="B769" s="168"/>
      <c r="C769" s="168"/>
      <c r="D769" s="168"/>
    </row>
    <row r="770" customFormat="false" ht="11.25" hidden="false" customHeight="false" outlineLevel="0" collapsed="false">
      <c r="B770" s="168"/>
      <c r="C770" s="168"/>
      <c r="D770" s="168"/>
    </row>
    <row r="771" customFormat="false" ht="11.25" hidden="false" customHeight="false" outlineLevel="0" collapsed="false">
      <c r="B771" s="168"/>
      <c r="C771" s="168"/>
      <c r="D771" s="168"/>
    </row>
    <row r="772" customFormat="false" ht="11.25" hidden="false" customHeight="false" outlineLevel="0" collapsed="false">
      <c r="B772" s="168"/>
      <c r="C772" s="168"/>
      <c r="D772" s="168"/>
    </row>
    <row r="773" customFormat="false" ht="11.25" hidden="false" customHeight="false" outlineLevel="0" collapsed="false">
      <c r="B773" s="168"/>
      <c r="C773" s="168"/>
      <c r="D773" s="168"/>
    </row>
    <row r="774" customFormat="false" ht="11.25" hidden="false" customHeight="false" outlineLevel="0" collapsed="false">
      <c r="B774" s="168"/>
      <c r="C774" s="168"/>
      <c r="D774" s="168"/>
    </row>
    <row r="775" customFormat="false" ht="11.25" hidden="false" customHeight="false" outlineLevel="0" collapsed="false">
      <c r="B775" s="168"/>
      <c r="C775" s="168"/>
      <c r="D775" s="168"/>
    </row>
    <row r="776" customFormat="false" ht="11.25" hidden="false" customHeight="false" outlineLevel="0" collapsed="false">
      <c r="B776" s="168"/>
      <c r="C776" s="168"/>
      <c r="D776" s="168"/>
    </row>
    <row r="777" customFormat="false" ht="11.25" hidden="false" customHeight="false" outlineLevel="0" collapsed="false">
      <c r="B777" s="168"/>
      <c r="C777" s="168"/>
      <c r="D777" s="168"/>
    </row>
    <row r="778" customFormat="false" ht="11.25" hidden="false" customHeight="false" outlineLevel="0" collapsed="false">
      <c r="B778" s="168"/>
      <c r="C778" s="168"/>
      <c r="D778" s="168"/>
    </row>
    <row r="779" customFormat="false" ht="11.25" hidden="false" customHeight="false" outlineLevel="0" collapsed="false">
      <c r="B779" s="168"/>
      <c r="C779" s="168"/>
      <c r="D779" s="168"/>
    </row>
    <row r="780" customFormat="false" ht="11.25" hidden="false" customHeight="false" outlineLevel="0" collapsed="false">
      <c r="B780" s="168"/>
      <c r="C780" s="168"/>
      <c r="D780" s="168"/>
    </row>
    <row r="781" customFormat="false" ht="11.25" hidden="false" customHeight="false" outlineLevel="0" collapsed="false">
      <c r="B781" s="168"/>
      <c r="C781" s="168"/>
      <c r="D781" s="168"/>
    </row>
    <row r="782" customFormat="false" ht="11.25" hidden="false" customHeight="false" outlineLevel="0" collapsed="false">
      <c r="B782" s="168"/>
      <c r="C782" s="168"/>
      <c r="D782" s="168"/>
    </row>
    <row r="783" customFormat="false" ht="11.25" hidden="false" customHeight="false" outlineLevel="0" collapsed="false">
      <c r="B783" s="168"/>
      <c r="C783" s="168"/>
      <c r="D783" s="168"/>
    </row>
    <row r="784" customFormat="false" ht="11.25" hidden="false" customHeight="false" outlineLevel="0" collapsed="false">
      <c r="B784" s="168"/>
      <c r="C784" s="168"/>
      <c r="D784" s="168"/>
    </row>
    <row r="785" customFormat="false" ht="11.25" hidden="false" customHeight="false" outlineLevel="0" collapsed="false">
      <c r="B785" s="168"/>
      <c r="C785" s="168"/>
      <c r="D785" s="168"/>
    </row>
    <row r="786" customFormat="false" ht="11.25" hidden="false" customHeight="false" outlineLevel="0" collapsed="false">
      <c r="B786" s="168"/>
      <c r="C786" s="168"/>
      <c r="D786" s="168"/>
    </row>
    <row r="787" customFormat="false" ht="11.25" hidden="false" customHeight="false" outlineLevel="0" collapsed="false">
      <c r="B787" s="168"/>
      <c r="C787" s="168"/>
      <c r="D787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7" width="10.83"/>
    <col collapsed="false" customWidth="true" hidden="false" outlineLevel="0" max="2" min="2" style="177" width="8.15"/>
    <col collapsed="false" customWidth="true" hidden="false" outlineLevel="0" max="3" min="3" style="177" width="10.49"/>
    <col collapsed="false" customWidth="true" hidden="false" outlineLevel="0" max="4" min="4" style="177" width="10.15"/>
    <col collapsed="false" customWidth="true" hidden="false" outlineLevel="0" max="6" min="5" style="178" width="10.15"/>
    <col collapsed="false" customWidth="true" hidden="false" outlineLevel="0" max="7" min="7" style="177" width="10.49"/>
    <col collapsed="false" customWidth="true" hidden="false" outlineLevel="0" max="8" min="8" style="177" width="10.15"/>
    <col collapsed="false" customWidth="true" hidden="false" outlineLevel="0" max="9" min="9" style="178" width="10.15"/>
    <col collapsed="false" customWidth="true" hidden="false" outlineLevel="0" max="10" min="10" style="178" width="10.49"/>
    <col collapsed="false" customWidth="true" hidden="false" outlineLevel="0" max="15" min="11" style="177" width="12.83"/>
    <col collapsed="false" customWidth="false" hidden="false" outlineLevel="0" max="18" min="16" style="177" width="9.33"/>
    <col collapsed="false" customWidth="true" hidden="false" outlineLevel="0" max="19" min="19" style="177" width="11.15"/>
    <col collapsed="false" customWidth="false" hidden="false" outlineLevel="0" max="257" min="20" style="177" width="9.33"/>
  </cols>
  <sheetData>
    <row r="2" customFormat="false" ht="10.5" hidden="false" customHeight="true" outlineLevel="0" collapsed="false">
      <c r="A2" s="179" t="s">
        <v>169</v>
      </c>
      <c r="B2" s="180" t="s">
        <v>170</v>
      </c>
      <c r="C2" s="181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182"/>
      <c r="Q2" s="182"/>
    </row>
    <row r="3" customFormat="false" ht="10.5" hidden="false" customHeight="true" outlineLevel="0" collapsed="false">
      <c r="A3" s="183"/>
      <c r="B3" s="179" t="s">
        <v>171</v>
      </c>
      <c r="C3" s="184" t="s">
        <v>172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182"/>
      <c r="Q3" s="182"/>
    </row>
    <row r="4" customFormat="false" ht="10.5" hidden="false" customHeight="true" outlineLevel="0" collapsed="false">
      <c r="A4" s="185" t="s">
        <v>140</v>
      </c>
      <c r="B4" s="186"/>
      <c r="C4" s="187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182"/>
      <c r="Q4" s="182"/>
    </row>
    <row r="5" customFormat="false" ht="10.5" hidden="false" customHeight="true" outlineLevel="0" collapsed="false">
      <c r="A5" s="182"/>
      <c r="B5" s="188"/>
      <c r="C5" s="188"/>
      <c r="D5" s="188"/>
      <c r="E5" s="188"/>
      <c r="F5" s="188"/>
      <c r="G5" s="188"/>
      <c r="H5" s="188"/>
      <c r="I5" s="189"/>
      <c r="J5" s="189"/>
      <c r="K5" s="182"/>
      <c r="L5" s="182"/>
      <c r="M5" s="182"/>
      <c r="N5" s="182"/>
      <c r="O5" s="182"/>
      <c r="P5" s="182"/>
      <c r="Q5" s="182"/>
    </row>
    <row r="6" customFormat="false" ht="10.5" hidden="false" customHeight="true" outlineLevel="0" collapsed="false">
      <c r="B6" s="190"/>
      <c r="C6" s="190"/>
      <c r="D6" s="190"/>
      <c r="E6" s="190"/>
      <c r="F6" s="190"/>
      <c r="G6" s="190"/>
      <c r="H6" s="190"/>
    </row>
    <row r="8" customFormat="false" ht="24" hidden="false" customHeight="true" outlineLevel="0" collapsed="false">
      <c r="A8" s="191" t="s">
        <v>173</v>
      </c>
      <c r="B8" s="191" t="s">
        <v>174</v>
      </c>
      <c r="C8" s="191" t="s">
        <v>175</v>
      </c>
      <c r="D8" s="191" t="s">
        <v>176</v>
      </c>
      <c r="E8" s="191" t="s">
        <v>177</v>
      </c>
      <c r="F8" s="191" t="s">
        <v>178</v>
      </c>
      <c r="G8" s="191" t="s">
        <v>179</v>
      </c>
      <c r="H8" s="191" t="s">
        <v>180</v>
      </c>
      <c r="I8" s="191" t="s">
        <v>181</v>
      </c>
      <c r="J8" s="191" t="s">
        <v>170</v>
      </c>
      <c r="K8" s="191" t="s">
        <v>182</v>
      </c>
      <c r="L8" s="191" t="s">
        <v>183</v>
      </c>
      <c r="M8" s="191" t="s">
        <v>184</v>
      </c>
      <c r="N8" s="191" t="s">
        <v>185</v>
      </c>
      <c r="O8" s="191" t="s">
        <v>186</v>
      </c>
      <c r="P8" s="191" t="s">
        <v>187</v>
      </c>
      <c r="Q8" s="191" t="s">
        <v>188</v>
      </c>
      <c r="R8" s="191" t="s">
        <v>189</v>
      </c>
      <c r="S8" s="191" t="s">
        <v>190</v>
      </c>
      <c r="T8" s="191" t="s">
        <v>191</v>
      </c>
      <c r="U8" s="191" t="s">
        <v>192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  <c r="IT8" s="191"/>
      <c r="IU8" s="191"/>
      <c r="IV8" s="191"/>
      <c r="IW8" s="191"/>
    </row>
    <row r="9" customFormat="false" ht="11.25" hidden="false" customHeight="true" outlineLevel="0" collapsed="false">
      <c r="A9" s="0"/>
      <c r="B9" s="0"/>
      <c r="C9" s="0"/>
      <c r="D9" s="0"/>
      <c r="E9" s="0"/>
      <c r="F9" s="169"/>
      <c r="G9" s="0"/>
      <c r="H9" s="0"/>
      <c r="I9" s="0"/>
      <c r="J9" s="169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/>
      <c r="B10" s="0"/>
      <c r="C10" s="0"/>
      <c r="D10" s="0"/>
      <c r="E10" s="0"/>
      <c r="F10" s="169"/>
      <c r="G10" s="0"/>
      <c r="H10" s="0"/>
      <c r="I10" s="0"/>
      <c r="J10" s="169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/>
      <c r="B11" s="0"/>
      <c r="C11" s="0"/>
      <c r="D11" s="0"/>
      <c r="E11" s="0"/>
      <c r="F11" s="169"/>
      <c r="G11" s="0"/>
      <c r="H11" s="0"/>
      <c r="I11" s="0"/>
      <c r="J11" s="169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/>
      <c r="B12" s="0"/>
      <c r="C12" s="0"/>
      <c r="D12" s="0"/>
      <c r="E12" s="0"/>
      <c r="F12" s="169"/>
      <c r="G12" s="0"/>
      <c r="H12" s="0"/>
      <c r="I12" s="0"/>
      <c r="J12" s="169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1.25" hidden="false" customHeight="true" outlineLevel="0" collapsed="false">
      <c r="A13" s="0"/>
      <c r="B13" s="0"/>
      <c r="C13" s="0"/>
      <c r="D13" s="0"/>
      <c r="E13" s="0"/>
      <c r="F13" s="169"/>
      <c r="G13" s="0"/>
      <c r="H13" s="0"/>
      <c r="I13" s="0"/>
      <c r="J13" s="169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1.25" hidden="false" customHeight="true" outlineLevel="0" collapsed="false">
      <c r="A14" s="0"/>
      <c r="B14" s="0"/>
      <c r="C14" s="0"/>
      <c r="D14" s="0"/>
      <c r="E14" s="0"/>
      <c r="F14" s="169"/>
      <c r="G14" s="0"/>
      <c r="H14" s="0"/>
      <c r="I14" s="0"/>
      <c r="J14" s="169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1.25" hidden="false" customHeight="true" outlineLevel="0" collapsed="false">
      <c r="A15" s="0"/>
      <c r="B15" s="0"/>
      <c r="C15" s="0"/>
      <c r="D15" s="0"/>
      <c r="E15" s="0"/>
      <c r="F15" s="169"/>
      <c r="G15" s="0"/>
      <c r="H15" s="0"/>
      <c r="I15" s="0"/>
      <c r="J15" s="169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0"/>
      <c r="B16" s="0"/>
      <c r="C16" s="0"/>
      <c r="D16" s="0"/>
      <c r="E16" s="0"/>
      <c r="F16" s="169"/>
      <c r="G16" s="0"/>
      <c r="H16" s="0"/>
      <c r="I16" s="0"/>
      <c r="J16" s="169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69"/>
      <c r="G17" s="0"/>
      <c r="H17" s="0"/>
      <c r="I17" s="0"/>
      <c r="J17" s="169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69"/>
      <c r="G18" s="0"/>
      <c r="H18" s="0"/>
      <c r="I18" s="0"/>
      <c r="J18" s="169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69"/>
      <c r="G19" s="0"/>
      <c r="H19" s="0"/>
      <c r="I19" s="0"/>
      <c r="J19" s="169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69"/>
      <c r="G20" s="0"/>
      <c r="H20" s="0"/>
      <c r="I20" s="0"/>
      <c r="J20" s="169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69"/>
      <c r="G21" s="0"/>
      <c r="H21" s="0"/>
      <c r="I21" s="0"/>
      <c r="J21" s="169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0"/>
      <c r="B22" s="0"/>
      <c r="C22" s="0"/>
      <c r="D22" s="0"/>
      <c r="E22" s="0"/>
      <c r="F22" s="169"/>
      <c r="G22" s="0"/>
      <c r="H22" s="0"/>
      <c r="I22" s="0"/>
      <c r="J22" s="169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69"/>
      <c r="G23" s="0"/>
      <c r="H23" s="0"/>
      <c r="I23" s="0"/>
      <c r="J23" s="169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69"/>
      <c r="G24" s="0"/>
      <c r="H24" s="0"/>
      <c r="I24" s="0"/>
      <c r="J24" s="169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69"/>
      <c r="G25" s="0"/>
      <c r="H25" s="0"/>
      <c r="I25" s="0"/>
      <c r="J25" s="169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0.5" hidden="false" customHeight="true" outlineLevel="0" collapsed="false">
      <c r="J26" s="192"/>
    </row>
    <row r="27" customFormat="false" ht="10.5" hidden="false" customHeight="true" outlineLevel="0" collapsed="false">
      <c r="J27" s="192"/>
    </row>
    <row r="28" customFormat="false" ht="10.5" hidden="false" customHeight="true" outlineLevel="0" collapsed="false">
      <c r="J28" s="192"/>
    </row>
    <row r="29" customFormat="false" ht="10.5" hidden="false" customHeight="true" outlineLevel="0" collapsed="false">
      <c r="J29" s="192"/>
    </row>
    <row r="30" customFormat="false" ht="10.5" hidden="false" customHeight="true" outlineLevel="0" collapsed="false">
      <c r="J30" s="192"/>
    </row>
    <row r="31" customFormat="false" ht="10.5" hidden="false" customHeight="true" outlineLevel="0" collapsed="false">
      <c r="J31" s="192"/>
    </row>
    <row r="32" customFormat="false" ht="10.5" hidden="false" customHeight="true" outlineLevel="0" collapsed="false">
      <c r="J32" s="192"/>
    </row>
    <row r="33" customFormat="false" ht="10.5" hidden="false" customHeight="true" outlineLevel="0" collapsed="false">
      <c r="J33" s="192"/>
    </row>
    <row r="34" customFormat="false" ht="10.5" hidden="false" customHeight="true" outlineLevel="0" collapsed="false">
      <c r="J34" s="192"/>
    </row>
    <row r="35" customFormat="false" ht="10.5" hidden="false" customHeight="true" outlineLevel="0" collapsed="false">
      <c r="J35" s="192"/>
    </row>
    <row r="36" customFormat="false" ht="10.5" hidden="false" customHeight="true" outlineLevel="0" collapsed="false">
      <c r="J36" s="192"/>
    </row>
    <row r="37" customFormat="false" ht="10.5" hidden="false" customHeight="true" outlineLevel="0" collapsed="false">
      <c r="J37" s="192"/>
    </row>
    <row r="38" customFormat="false" ht="10.5" hidden="false" customHeight="true" outlineLevel="0" collapsed="false">
      <c r="J38" s="192"/>
    </row>
    <row r="39" customFormat="false" ht="10.5" hidden="false" customHeight="true" outlineLevel="0" collapsed="false">
      <c r="J39" s="192"/>
    </row>
    <row r="40" customFormat="false" ht="10.5" hidden="false" customHeight="true" outlineLevel="0" collapsed="false">
      <c r="J40" s="192"/>
    </row>
    <row r="41" customFormat="false" ht="10.5" hidden="false" customHeight="true" outlineLevel="0" collapsed="false">
      <c r="J41" s="192"/>
    </row>
    <row r="42" customFormat="false" ht="10.5" hidden="false" customHeight="true" outlineLevel="0" collapsed="false">
      <c r="J42" s="192"/>
    </row>
    <row r="43" customFormat="false" ht="10.5" hidden="false" customHeight="true" outlineLevel="0" collapsed="false">
      <c r="J43" s="192"/>
    </row>
    <row r="44" customFormat="false" ht="10.5" hidden="false" customHeight="true" outlineLevel="0" collapsed="false">
      <c r="J44" s="192"/>
    </row>
    <row r="45" customFormat="false" ht="10.5" hidden="false" customHeight="true" outlineLevel="0" collapsed="false">
      <c r="J45" s="192"/>
    </row>
    <row r="46" customFormat="false" ht="10.5" hidden="false" customHeight="true" outlineLevel="0" collapsed="false">
      <c r="J46" s="192"/>
    </row>
    <row r="47" customFormat="false" ht="10.5" hidden="false" customHeight="true" outlineLevel="0" collapsed="false">
      <c r="J47" s="192"/>
    </row>
    <row r="48" customFormat="false" ht="10.5" hidden="false" customHeight="true" outlineLevel="0" collapsed="false">
      <c r="J48" s="192"/>
    </row>
    <row r="49" customFormat="false" ht="10.5" hidden="false" customHeight="true" outlineLevel="0" collapsed="false">
      <c r="J49" s="192"/>
    </row>
    <row r="50" customFormat="false" ht="10.5" hidden="false" customHeight="true" outlineLevel="0" collapsed="false">
      <c r="J50" s="192"/>
    </row>
    <row r="51" customFormat="false" ht="10.5" hidden="false" customHeight="true" outlineLevel="0" collapsed="false">
      <c r="J51" s="192"/>
    </row>
    <row r="52" customFormat="false" ht="10.5" hidden="false" customHeight="true" outlineLevel="0" collapsed="false">
      <c r="J52" s="192"/>
    </row>
    <row r="53" customFormat="false" ht="10.5" hidden="false" customHeight="true" outlineLevel="0" collapsed="false">
      <c r="J53" s="192"/>
    </row>
    <row r="54" customFormat="false" ht="10.5" hidden="false" customHeight="true" outlineLevel="0" collapsed="false">
      <c r="J54" s="192"/>
    </row>
    <row r="55" customFormat="false" ht="10.5" hidden="false" customHeight="true" outlineLevel="0" collapsed="false">
      <c r="J55" s="192"/>
    </row>
    <row r="56" customFormat="false" ht="10.5" hidden="false" customHeight="true" outlineLevel="0" collapsed="false">
      <c r="J56" s="192"/>
    </row>
    <row r="57" customFormat="false" ht="10.5" hidden="false" customHeight="true" outlineLevel="0" collapsed="false">
      <c r="J57" s="192"/>
    </row>
    <row r="58" customFormat="false" ht="10.5" hidden="false" customHeight="true" outlineLevel="0" collapsed="false">
      <c r="J58" s="192"/>
    </row>
    <row r="59" customFormat="false" ht="10.5" hidden="false" customHeight="true" outlineLevel="0" collapsed="false">
      <c r="J59" s="192"/>
    </row>
    <row r="60" customFormat="false" ht="10.5" hidden="false" customHeight="true" outlineLevel="0" collapsed="false">
      <c r="J60" s="192"/>
    </row>
    <row r="61" customFormat="false" ht="10.5" hidden="false" customHeight="true" outlineLevel="0" collapsed="false">
      <c r="J61" s="192"/>
    </row>
    <row r="62" customFormat="false" ht="10.5" hidden="false" customHeight="true" outlineLevel="0" collapsed="false">
      <c r="J62" s="192"/>
    </row>
    <row r="63" customFormat="false" ht="10.5" hidden="false" customHeight="true" outlineLevel="0" collapsed="false">
      <c r="J63" s="192"/>
    </row>
    <row r="64" customFormat="false" ht="10.5" hidden="false" customHeight="true" outlineLevel="0" collapsed="false">
      <c r="J64" s="192"/>
    </row>
    <row r="65" customFormat="false" ht="10.5" hidden="false" customHeight="true" outlineLevel="0" collapsed="false">
      <c r="J65" s="192"/>
    </row>
    <row r="66" customFormat="false" ht="10.5" hidden="false" customHeight="true" outlineLevel="0" collapsed="false">
      <c r="J66" s="192"/>
    </row>
    <row r="67" customFormat="false" ht="10.5" hidden="false" customHeight="true" outlineLevel="0" collapsed="false">
      <c r="J67" s="192"/>
    </row>
    <row r="68" customFormat="false" ht="10.5" hidden="false" customHeight="true" outlineLevel="0" collapsed="false">
      <c r="J68" s="192"/>
    </row>
    <row r="69" customFormat="false" ht="10.5" hidden="false" customHeight="true" outlineLevel="0" collapsed="false">
      <c r="J69" s="192"/>
    </row>
    <row r="70" customFormat="false" ht="10.5" hidden="false" customHeight="true" outlineLevel="0" collapsed="false">
      <c r="J70" s="192"/>
    </row>
    <row r="71" customFormat="false" ht="10.5" hidden="false" customHeight="true" outlineLevel="0" collapsed="false">
      <c r="J71" s="192"/>
    </row>
    <row r="72" customFormat="false" ht="10.5" hidden="false" customHeight="true" outlineLevel="0" collapsed="false">
      <c r="J72" s="192"/>
    </row>
    <row r="73" customFormat="false" ht="10.5" hidden="false" customHeight="true" outlineLevel="0" collapsed="false">
      <c r="J73" s="192"/>
    </row>
    <row r="74" customFormat="false" ht="10.5" hidden="false" customHeight="true" outlineLevel="0" collapsed="false">
      <c r="J74" s="192"/>
    </row>
    <row r="75" customFormat="false" ht="10.5" hidden="false" customHeight="true" outlineLevel="0" collapsed="false">
      <c r="J75" s="192"/>
    </row>
    <row r="76" customFormat="false" ht="10.5" hidden="false" customHeight="true" outlineLevel="0" collapsed="false">
      <c r="J76" s="192"/>
    </row>
    <row r="77" customFormat="false" ht="10.5" hidden="false" customHeight="true" outlineLevel="0" collapsed="false">
      <c r="J77" s="192"/>
    </row>
    <row r="78" customFormat="false" ht="10.5" hidden="false" customHeight="true" outlineLevel="0" collapsed="false">
      <c r="J78" s="192"/>
    </row>
    <row r="79" customFormat="false" ht="10.5" hidden="false" customHeight="true" outlineLevel="0" collapsed="false">
      <c r="J79" s="192"/>
    </row>
    <row r="80" customFormat="false" ht="10.5" hidden="false" customHeight="true" outlineLevel="0" collapsed="false">
      <c r="J80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193"/>
    </row>
    <row r="2" customFormat="false" ht="11.25" hidden="false" customHeight="false" outlineLevel="0" collapsed="false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customFormat="false" ht="11.25" hidden="false" customHeight="false" outlineLevel="0" collapsed="false">
      <c r="A3" s="0" t="s">
        <v>193</v>
      </c>
      <c r="B3" s="194" t="str">
        <f aca="false">Dth_Day!C6</f>
        <v>Dec-01</v>
      </c>
      <c r="C3" s="194" t="str">
        <f aca="false">Dth_Day!D6</f>
        <v>Jan-02</v>
      </c>
      <c r="D3" s="194" t="str">
        <f aca="false">Dth_Day!E6</f>
        <v>Feb-02</v>
      </c>
      <c r="E3" s="194" t="str">
        <f aca="false">Dth_Day!F6</f>
        <v>Mar-02</v>
      </c>
      <c r="F3" s="194" t="str">
        <f aca="false">Dth_Day!G6</f>
        <v>Apr-02</v>
      </c>
      <c r="G3" s="194" t="str">
        <f aca="false">Dth_Day!H6</f>
        <v>May-02</v>
      </c>
      <c r="H3" s="194" t="str">
        <f aca="false">Dth_Day!I6</f>
        <v>Jun-02</v>
      </c>
      <c r="I3" s="194" t="str">
        <f aca="false">Dth_Day!J6</f>
        <v>Jul-02</v>
      </c>
      <c r="J3" s="194" t="str">
        <f aca="false">Dth_Day!K6</f>
        <v>Aug-02</v>
      </c>
      <c r="K3" s="194" t="str">
        <f aca="false">Dth_Day!L6</f>
        <v>Sep-02</v>
      </c>
      <c r="L3" s="194" t="str">
        <f aca="false">Dth_Day!M6</f>
        <v>Oct-02</v>
      </c>
      <c r="M3" s="194" t="str">
        <f aca="false">Dth_Day!N6</f>
        <v>Nov-02</v>
      </c>
      <c r="N3" s="194" t="str">
        <f aca="false">Dth_Day!O6</f>
        <v>Dec-02</v>
      </c>
      <c r="O3" s="194" t="str">
        <f aca="false">Dth_Day!P6</f>
        <v>Jan-03</v>
      </c>
      <c r="P3" s="194" t="str">
        <f aca="false">Dth_Day!Q6</f>
        <v>Feb-03</v>
      </c>
      <c r="Q3" s="194" t="str">
        <f aca="false">Dth_Day!R6</f>
        <v>Mar-03</v>
      </c>
      <c r="R3" s="194" t="str">
        <f aca="false">Dth_Day!S6</f>
        <v>Apr-03</v>
      </c>
      <c r="S3" s="194" t="str">
        <f aca="false">Dth_Day!T6</f>
        <v>May-03</v>
      </c>
      <c r="T3" s="194" t="str">
        <f aca="false">Dth_Day!U6</f>
        <v>Jun-03</v>
      </c>
      <c r="U3" s="194" t="str">
        <f aca="false">Dth_Day!V6</f>
        <v>Jul-03</v>
      </c>
      <c r="V3" s="194" t="str">
        <f aca="false">Dth_Day!W6</f>
        <v>Aug-03</v>
      </c>
      <c r="W3" s="194" t="str">
        <f aca="false">Dth_Day!X6</f>
        <v>Sep-03</v>
      </c>
      <c r="X3" s="194" t="str">
        <f aca="false">Dth_Day!Y6</f>
        <v>Oct-03</v>
      </c>
      <c r="Y3" s="194" t="str">
        <f aca="false">Dth_Day!Z6</f>
        <v>Nov-03</v>
      </c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</row>
    <row r="4" customFormat="false" ht="11.25" hidden="false" customHeight="false" outlineLevel="0" collapsed="false">
      <c r="A4" s="193" t="s">
        <v>91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193" t="s">
        <v>194</v>
      </c>
      <c r="B5" s="193" t="n">
        <f aca="false">'SPEC REPORT'!C30*B4</f>
        <v>0</v>
      </c>
      <c r="C5" s="193" t="n">
        <f aca="false">'SPEC REPORT'!D30*C4</f>
        <v>0</v>
      </c>
      <c r="D5" s="193" t="n">
        <f aca="false">'SPEC REPORT'!E30*D4</f>
        <v>0</v>
      </c>
      <c r="E5" s="193" t="n">
        <f aca="false">'SPEC REPORT'!F30*E4</f>
        <v>0</v>
      </c>
      <c r="F5" s="193" t="n">
        <f aca="false">'SPEC REPORT'!G30*F4</f>
        <v>0</v>
      </c>
      <c r="G5" s="193" t="n">
        <f aca="false">'SPEC REPORT'!H30*G4</f>
        <v>0</v>
      </c>
      <c r="H5" s="193" t="n">
        <f aca="false">'SPEC REPORT'!I30*H4</f>
        <v>0</v>
      </c>
      <c r="I5" s="193" t="n">
        <f aca="false">'SPEC REPORT'!J30*I4</f>
        <v>0</v>
      </c>
      <c r="J5" s="193" t="n">
        <f aca="false">'SPEC REPORT'!K30*J4</f>
        <v>0</v>
      </c>
      <c r="K5" s="193" t="n">
        <f aca="false">'SPEC REPORT'!L30*K4</f>
        <v>0</v>
      </c>
      <c r="L5" s="193" t="n">
        <f aca="false">'SPEC REPORT'!M30*L4</f>
        <v>0</v>
      </c>
      <c r="M5" s="193" t="n">
        <f aca="false">'SPEC REPORT'!N30*M4</f>
        <v>0</v>
      </c>
      <c r="N5" s="193" t="n">
        <f aca="false">'SPEC REPORT'!C44*N4</f>
        <v>0</v>
      </c>
      <c r="O5" s="193" t="n">
        <f aca="false">'SPEC REPORT'!D44*O4</f>
        <v>0</v>
      </c>
      <c r="P5" s="193" t="n">
        <f aca="false">'SPEC REPORT'!E44*P4</f>
        <v>0</v>
      </c>
      <c r="Q5" s="193" t="n">
        <f aca="false">'SPEC REPORT'!F44*Q4</f>
        <v>0</v>
      </c>
      <c r="R5" s="193" t="n">
        <f aca="false">'SPEC REPORT'!G44*R4</f>
        <v>0</v>
      </c>
      <c r="S5" s="193" t="n">
        <f aca="false">'SPEC REPORT'!H44*S4</f>
        <v>0</v>
      </c>
      <c r="T5" s="193" t="n">
        <f aca="false">'SPEC REPORT'!I44*T4</f>
        <v>0</v>
      </c>
      <c r="U5" s="193" t="n">
        <f aca="false">'SPEC REPORT'!J44*U4</f>
        <v>0</v>
      </c>
      <c r="V5" s="193" t="n">
        <f aca="false">'SPEC REPORT'!K44*V4</f>
        <v>0</v>
      </c>
      <c r="W5" s="193" t="n">
        <f aca="false">'SPEC REPORT'!L44*W4</f>
        <v>0</v>
      </c>
      <c r="X5" s="193" t="n">
        <f aca="false">'SPEC REPORT'!M44*X4</f>
        <v>0</v>
      </c>
      <c r="Y5" s="193" t="n">
        <f aca="false">'SPEC REPORT'!N44*Y4</f>
        <v>0</v>
      </c>
      <c r="Z5" s="193"/>
    </row>
    <row r="6" customFormat="false" ht="11.25" hidden="false" customHeight="false" outlineLevel="0" collapsed="false">
      <c r="A6" s="193"/>
      <c r="C6" s="195"/>
    </row>
    <row r="7" customFormat="false" ht="11.25" hidden="false" customHeight="false" outlineLevel="0" collapsed="false">
      <c r="A7" s="193" t="s">
        <v>195</v>
      </c>
      <c r="B7" s="193" t="n">
        <f aca="false">MAX(M7:Y7)</f>
        <v>0</v>
      </c>
      <c r="C7" s="193" t="n">
        <f aca="false">MIN(M7:Y7)</f>
        <v>0</v>
      </c>
      <c r="M7" s="193" t="n">
        <f aca="false">SUM(B5:M5)</f>
        <v>0</v>
      </c>
      <c r="N7" s="193" t="n">
        <f aca="false">SUM(C5:N5)</f>
        <v>0</v>
      </c>
      <c r="O7" s="193" t="n">
        <f aca="false">SUM(D5:O5)</f>
        <v>0</v>
      </c>
      <c r="P7" s="193" t="n">
        <f aca="false">SUM(E5:P5)</f>
        <v>0</v>
      </c>
      <c r="Q7" s="193" t="n">
        <f aca="false">SUM(F5:Q5)</f>
        <v>0</v>
      </c>
      <c r="R7" s="193" t="n">
        <f aca="false">SUM(G5:R5)</f>
        <v>0</v>
      </c>
      <c r="S7" s="193" t="n">
        <f aca="false">SUM(H5:S5)</f>
        <v>0</v>
      </c>
      <c r="T7" s="193" t="n">
        <f aca="false">SUM(I5:T5)</f>
        <v>0</v>
      </c>
      <c r="U7" s="193" t="n">
        <f aca="false">SUM(J5:U5)</f>
        <v>0</v>
      </c>
      <c r="V7" s="193" t="n">
        <f aca="false">SUM(K5:V5)</f>
        <v>0</v>
      </c>
      <c r="W7" s="193" t="n">
        <f aca="false">SUM(L5:W5)</f>
        <v>0</v>
      </c>
      <c r="X7" s="193" t="n">
        <f aca="false">SUM(M5:X5)</f>
        <v>0</v>
      </c>
      <c r="Y7" s="193" t="n">
        <f aca="false">SUM(N5:Y5)</f>
        <v>0</v>
      </c>
    </row>
    <row r="8" customFormat="false" ht="11.25" hidden="false" customHeight="false" outlineLevel="0" collapsed="false">
      <c r="A8" s="193"/>
      <c r="B8" s="196" t="n">
        <f aca="false">IF(ABS(C7)&gt;ABS(B7),C7,B7)</f>
        <v>0</v>
      </c>
      <c r="C8" s="195"/>
    </row>
    <row r="9" customFormat="false" ht="11.25" hidden="false" customHeight="false" outlineLevel="0" collapsed="false">
      <c r="A9" s="193"/>
      <c r="C9" s="195"/>
    </row>
    <row r="10" customFormat="false" ht="11.25" hidden="false" customHeight="false" outlineLevel="0" collapsed="false">
      <c r="A10" s="193"/>
      <c r="C10" s="195"/>
    </row>
    <row r="11" customFormat="false" ht="11.25" hidden="false" customHeight="false" outlineLevel="0" collapsed="false">
      <c r="A11" s="193" t="s">
        <v>196</v>
      </c>
      <c r="B11" s="194" t="str">
        <f aca="false">B3</f>
        <v>Dec-01</v>
      </c>
      <c r="C11" s="194" t="str">
        <f aca="false">C3</f>
        <v>Jan-02</v>
      </c>
      <c r="D11" s="194" t="str">
        <f aca="false">D3</f>
        <v>Feb-02</v>
      </c>
      <c r="E11" s="194" t="str">
        <f aca="false">E3</f>
        <v>Mar-02</v>
      </c>
      <c r="F11" s="194" t="str">
        <f aca="false">F3</f>
        <v>Apr-02</v>
      </c>
      <c r="G11" s="194" t="str">
        <f aca="false">G3</f>
        <v>May-02</v>
      </c>
      <c r="H11" s="194" t="str">
        <f aca="false">H3</f>
        <v>Jun-02</v>
      </c>
      <c r="I11" s="194" t="str">
        <f aca="false">I3</f>
        <v>Jul-02</v>
      </c>
      <c r="J11" s="194" t="str">
        <f aca="false">J3</f>
        <v>Aug-02</v>
      </c>
      <c r="K11" s="194" t="str">
        <f aca="false">K3</f>
        <v>Sep-02</v>
      </c>
      <c r="L11" s="194" t="str">
        <f aca="false">L3</f>
        <v>Oct-02</v>
      </c>
      <c r="M11" s="194" t="str">
        <f aca="false">M3</f>
        <v>Nov-02</v>
      </c>
      <c r="N11" s="194" t="str">
        <f aca="false">N3</f>
        <v>Dec-02</v>
      </c>
      <c r="O11" s="194" t="str">
        <f aca="false">O3</f>
        <v>Jan-03</v>
      </c>
      <c r="P11" s="194" t="str">
        <f aca="false">P3</f>
        <v>Feb-03</v>
      </c>
      <c r="Q11" s="194" t="str">
        <f aca="false">Q3</f>
        <v>Mar-03</v>
      </c>
      <c r="R11" s="194" t="str">
        <f aca="false">R3</f>
        <v>Apr-03</v>
      </c>
      <c r="S11" s="194" t="str">
        <f aca="false">S3</f>
        <v>May-03</v>
      </c>
      <c r="T11" s="194" t="str">
        <f aca="false">T3</f>
        <v>Jun-03</v>
      </c>
      <c r="U11" s="194" t="str">
        <f aca="false">U3</f>
        <v>Jul-03</v>
      </c>
      <c r="V11" s="194" t="str">
        <f aca="false">V3</f>
        <v>Aug-03</v>
      </c>
      <c r="W11" s="194" t="str">
        <f aca="false">W3</f>
        <v>Sep-03</v>
      </c>
      <c r="X11" s="194" t="str">
        <f aca="false">X3</f>
        <v>Oct-03</v>
      </c>
      <c r="Y11" s="194" t="str">
        <f aca="false">Y3</f>
        <v>Nov-03</v>
      </c>
      <c r="Z11" s="195"/>
    </row>
    <row r="12" customFormat="false" ht="11.25" hidden="false" customHeight="false" outlineLevel="0" collapsed="false">
      <c r="A12" s="193" t="s">
        <v>91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193" t="s">
        <v>197</v>
      </c>
      <c r="B13" s="193" t="n">
        <f aca="false">Dth_Day!C32*B12</f>
        <v>107381.4332</v>
      </c>
      <c r="C13" s="193" t="n">
        <f aca="false">Dth_Day!D32*C12</f>
        <v>703470.7984</v>
      </c>
      <c r="D13" s="193" t="n">
        <f aca="false">Dth_Day!E32*D12</f>
        <v>505167.2696</v>
      </c>
      <c r="E13" s="193" t="n">
        <f aca="false">Dth_Day!F32*E12</f>
        <v>-37529.2014</v>
      </c>
      <c r="F13" s="193" t="n">
        <f aca="false">Dth_Day!G32*F12</f>
        <v>-303654.903</v>
      </c>
      <c r="G13" s="193" t="n">
        <f aca="false">Dth_Day!H32*G12</f>
        <v>436823.2661</v>
      </c>
      <c r="H13" s="193" t="n">
        <f aca="false">Dth_Day!I32*H12</f>
        <v>505518.645</v>
      </c>
      <c r="I13" s="193" t="n">
        <f aca="false">Dth_Day!J32*I12</f>
        <v>-282264.1016</v>
      </c>
      <c r="J13" s="193" t="n">
        <f aca="false">Dth_Day!K32*J12</f>
        <v>-351264.1031</v>
      </c>
      <c r="K13" s="193" t="n">
        <f aca="false">Dth_Day!L32*K12</f>
        <v>145517.643</v>
      </c>
      <c r="L13" s="193" t="n">
        <f aca="false">Dth_Day!M32*L12</f>
        <v>478734.9003</v>
      </c>
      <c r="M13" s="193" t="n">
        <f aca="false">Dth_Day!N32*M12</f>
        <v>206692.191</v>
      </c>
      <c r="N13" s="193" t="n">
        <f aca="false">Dth_Day!O32*N12</f>
        <v>71647.5348</v>
      </c>
      <c r="O13" s="193" t="n">
        <f aca="false">Dth_Day!P32*O12</f>
        <v>123645.5305</v>
      </c>
      <c r="P13" s="193" t="n">
        <f aca="false">Dth_Day!Q32*P12</f>
        <v>224778.512</v>
      </c>
      <c r="Q13" s="193" t="n">
        <f aca="false">Dth_Day!R32*Q12</f>
        <v>615645.5323</v>
      </c>
      <c r="R13" s="193" t="n">
        <f aca="false">Dth_Day!S32*R12</f>
        <v>-783654.903</v>
      </c>
      <c r="S13" s="193" t="n">
        <f aca="false">Dth_Day!T32*S12</f>
        <v>-555175.7326</v>
      </c>
      <c r="T13" s="193" t="n">
        <f aca="false">Dth_Day!U32*T12</f>
        <v>-565653.903</v>
      </c>
      <c r="U13" s="193" t="n">
        <f aca="false">Dth_Day!V32*U12</f>
        <v>-1882179.7343</v>
      </c>
      <c r="V13" s="193" t="n">
        <f aca="false">Dth_Day!W32*V12</f>
        <v>-2220177.7346</v>
      </c>
      <c r="W13" s="193" t="n">
        <f aca="false">Dth_Day!X32*W12</f>
        <v>-1755654.906</v>
      </c>
      <c r="X13" s="193" t="n">
        <f aca="false">Dth_Day!Y32*X12</f>
        <v>-1316177.7353</v>
      </c>
      <c r="Y13" s="193" t="n">
        <f aca="false">Dth_Day!Z32*Y12</f>
        <v>-1740999.999</v>
      </c>
      <c r="Z13" s="193"/>
    </row>
    <row r="14" customFormat="false" ht="11.25" hidden="false" customHeight="false" outlineLevel="0" collapsed="false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  <row r="15" customFormat="false" ht="11.25" hidden="false" customHeight="false" outlineLevel="0" collapsed="false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customFormat="false" ht="11.25" hidden="false" customHeight="false" outlineLevel="0" collapsed="false">
      <c r="A16" s="193" t="s">
        <v>195</v>
      </c>
      <c r="B16" s="193" t="n">
        <f aca="false">MAX(M16:Y16)</f>
        <v>2114593.8375</v>
      </c>
      <c r="C16" s="193" t="n">
        <f aca="false">MIN(M16:Y16)</f>
        <v>-9783957.5382</v>
      </c>
      <c r="M16" s="193" t="n">
        <f aca="false">SUM(B13:M13)</f>
        <v>2114593.8375</v>
      </c>
      <c r="N16" s="193" t="n">
        <f aca="false">SUM(C13:N13)</f>
        <v>2078859.9391</v>
      </c>
      <c r="O16" s="193" t="n">
        <f aca="false">SUM(D13:O13)</f>
        <v>1499034.6712</v>
      </c>
      <c r="P16" s="193" t="n">
        <f aca="false">SUM(E13:P13)</f>
        <v>1218645.9136</v>
      </c>
      <c r="Q16" s="193" t="n">
        <f aca="false">SUM(F13:Q13)</f>
        <v>1871820.6473</v>
      </c>
      <c r="R16" s="193" t="n">
        <f aca="false">SUM(G13:R13)</f>
        <v>1391820.6473</v>
      </c>
      <c r="S16" s="193" t="n">
        <f aca="false">SUM(H13:S13)</f>
        <v>399821.6486</v>
      </c>
      <c r="T16" s="193" t="n">
        <f aca="false">SUM(I13:T13)</f>
        <v>-671350.8994</v>
      </c>
      <c r="U16" s="193" t="n">
        <f aca="false">SUM(J13:U13)</f>
        <v>-2271266.5321</v>
      </c>
      <c r="V16" s="193" t="n">
        <f aca="false">SUM(K13:V13)</f>
        <v>-4140180.1636</v>
      </c>
      <c r="W16" s="193" t="n">
        <f aca="false">SUM(L13:W13)</f>
        <v>-6041352.7126</v>
      </c>
      <c r="X16" s="193" t="n">
        <f aca="false">SUM(M13:X13)</f>
        <v>-7836265.3482</v>
      </c>
      <c r="Y16" s="193" t="n">
        <f aca="false">SUM(N13:Y13)</f>
        <v>-9783957.5382</v>
      </c>
    </row>
    <row r="17" customFormat="false" ht="11.25" hidden="false" customHeight="false" outlineLevel="0" collapsed="false">
      <c r="A17" s="193"/>
      <c r="B17" s="196" t="n">
        <f aca="false">IF(ABS(C16)&gt;ABS(B16),C16,B16)</f>
        <v>-9783957.5382</v>
      </c>
      <c r="C17" s="195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</row>
    <row r="18" customFormat="false" ht="11.25" hidden="false" customHeight="false" outlineLevel="0" collapsed="false">
      <c r="A18" s="193"/>
      <c r="C18" s="195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customFormat="false" ht="11.25" hidden="false" customHeight="false" outlineLevel="0" collapsed="false">
      <c r="A19" s="193"/>
      <c r="C19" s="195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customFormat="false" ht="11.25" hidden="false" customHeight="false" outlineLevel="0" collapsed="false">
      <c r="A20" s="193"/>
      <c r="C20" s="195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</row>
    <row r="21" customFormat="false" ht="11.25" hidden="false" customHeight="false" outlineLevel="0" collapsed="false">
      <c r="A21" s="193"/>
      <c r="C21" s="195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</row>
    <row r="22" customFormat="false" ht="11.25" hidden="false" customHeight="false" outlineLevel="0" collapsed="false">
      <c r="A22" s="193"/>
      <c r="C22" s="195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</row>
    <row r="23" customFormat="false" ht="11.25" hidden="false" customHeight="false" outlineLevel="0" collapsed="false">
      <c r="A23" s="197" t="s">
        <v>196</v>
      </c>
      <c r="C23" s="195"/>
    </row>
    <row r="24" customFormat="false" ht="11.25" hidden="false" customHeight="false" outlineLevel="0" collapsed="false">
      <c r="A24" s="193" t="s">
        <v>198</v>
      </c>
      <c r="B24" s="193" t="n">
        <f aca="false">SUM(B13:M13)</f>
        <v>2114593.8375</v>
      </c>
      <c r="C24" s="195"/>
    </row>
    <row r="25" customFormat="false" ht="11.25" hidden="false" customHeight="false" outlineLevel="0" collapsed="false">
      <c r="A25" s="193" t="s">
        <v>199</v>
      </c>
      <c r="B25" s="193" t="n">
        <f aca="false">SUM(N13:Y13)</f>
        <v>-9783957.5382</v>
      </c>
      <c r="C25" s="195"/>
    </row>
    <row r="26" customFormat="false" ht="11.25" hidden="false" customHeight="false" outlineLevel="0" collapsed="false">
      <c r="A26" s="197" t="s">
        <v>200</v>
      </c>
      <c r="B26" s="197" t="n">
        <f aca="false">SUM(B24:B25)</f>
        <v>-7669363.7007</v>
      </c>
      <c r="C26" s="195"/>
    </row>
    <row r="27" customFormat="false" ht="11.25" hidden="false" customHeight="false" outlineLevel="0" collapsed="false">
      <c r="C27" s="195"/>
      <c r="H27" s="194"/>
    </row>
    <row r="28" customFormat="false" ht="11.25" hidden="false" customHeight="false" outlineLevel="0" collapsed="false">
      <c r="A28" s="167" t="s">
        <v>193</v>
      </c>
    </row>
    <row r="29" customFormat="false" ht="11.25" hidden="false" customHeight="false" outlineLevel="0" collapsed="false">
      <c r="A29" s="198" t="s">
        <v>201</v>
      </c>
      <c r="B29" s="197" t="n">
        <f aca="false">SUM(B5:Y5)</f>
        <v>0</v>
      </c>
      <c r="C29" s="195"/>
    </row>
    <row r="30" customFormat="false" ht="11.25" hidden="false" customHeight="false" outlineLevel="0" collapsed="false">
      <c r="C30" s="195"/>
    </row>
    <row r="31" customFormat="false" ht="11.25" hidden="false" customHeight="false" outlineLevel="0" collapsed="false">
      <c r="C31" s="195"/>
    </row>
    <row r="32" customFormat="false" ht="11.25" hidden="false" customHeight="false" outlineLevel="0" collapsed="false">
      <c r="C32" s="195"/>
    </row>
    <row r="33" customFormat="false" ht="11.25" hidden="false" customHeight="false" outlineLevel="0" collapsed="false">
      <c r="C33" s="195"/>
    </row>
    <row r="34" customFormat="false" ht="11.25" hidden="false" customHeight="false" outlineLevel="0" collapsed="false">
      <c r="C34" s="195"/>
    </row>
    <row r="35" customFormat="false" ht="11.25" hidden="false" customHeight="false" outlineLevel="0" collapsed="false">
      <c r="C35" s="195"/>
    </row>
    <row r="36" customFormat="false" ht="11.25" hidden="false" customHeight="false" outlineLevel="0" collapsed="false">
      <c r="C36" s="195"/>
    </row>
    <row r="37" customFormat="false" ht="11.25" hidden="false" customHeight="false" outlineLevel="0" collapsed="false">
      <c r="C37" s="195"/>
    </row>
    <row r="38" customFormat="false" ht="11.25" hidden="false" customHeight="false" outlineLevel="0" collapsed="false">
      <c r="C38" s="195"/>
    </row>
    <row r="39" customFormat="false" ht="11.25" hidden="false" customHeight="false" outlineLevel="0" collapsed="false">
      <c r="C39" s="195"/>
    </row>
    <row r="40" customFormat="false" ht="11.25" hidden="false" customHeight="false" outlineLevel="0" collapsed="false">
      <c r="C40" s="195"/>
    </row>
    <row r="41" customFormat="false" ht="11.25" hidden="false" customHeight="false" outlineLevel="0" collapsed="false">
      <c r="C41" s="195"/>
    </row>
    <row r="42" customFormat="false" ht="11.25" hidden="false" customHeight="false" outlineLevel="0" collapsed="false">
      <c r="C42" s="195"/>
    </row>
    <row r="43" customFormat="false" ht="11.25" hidden="false" customHeight="false" outlineLevel="0" collapsed="false">
      <c r="C43" s="195"/>
    </row>
    <row r="44" customFormat="false" ht="11.25" hidden="false" customHeight="false" outlineLevel="0" collapsed="false">
      <c r="C44" s="195"/>
    </row>
    <row r="45" customFormat="false" ht="11.25" hidden="false" customHeight="false" outlineLevel="0" collapsed="false">
      <c r="C45" s="195"/>
    </row>
    <row r="46" customFormat="false" ht="11.25" hidden="false" customHeight="false" outlineLevel="0" collapsed="false">
      <c r="C46" s="195"/>
    </row>
    <row r="47" customFormat="false" ht="11.25" hidden="false" customHeight="false" outlineLevel="0" collapsed="false">
      <c r="C47" s="195"/>
    </row>
    <row r="48" customFormat="false" ht="11.25" hidden="false" customHeight="false" outlineLevel="0" collapsed="false">
      <c r="C48" s="195"/>
    </row>
    <row r="49" customFormat="false" ht="11.25" hidden="false" customHeight="false" outlineLevel="0" collapsed="false">
      <c r="C49" s="195"/>
    </row>
    <row r="50" customFormat="false" ht="11.25" hidden="false" customHeight="false" outlineLevel="0" collapsed="false">
      <c r="C50" s="195"/>
    </row>
    <row r="51" customFormat="false" ht="11.25" hidden="false" customHeight="false" outlineLevel="0" collapsed="false">
      <c r="C51" s="195"/>
    </row>
    <row r="52" customFormat="false" ht="11.25" hidden="false" customHeight="false" outlineLevel="0" collapsed="false">
      <c r="C52" s="195"/>
    </row>
    <row r="53" customFormat="false" ht="11.25" hidden="false" customHeight="false" outlineLevel="0" collapsed="false">
      <c r="C53" s="195"/>
    </row>
    <row r="54" customFormat="false" ht="11.25" hidden="false" customHeight="false" outlineLevel="0" collapsed="false">
      <c r="C54" s="195"/>
    </row>
    <row r="55" customFormat="false" ht="11.25" hidden="false" customHeight="false" outlineLevel="0" collapsed="false">
      <c r="C5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7" width="10.83"/>
    <col collapsed="false" customWidth="true" hidden="false" outlineLevel="0" max="13" min="2" style="177" width="10.15"/>
    <col collapsed="false" customWidth="true" hidden="false" outlineLevel="0" max="17" min="14" style="177" width="10.49"/>
    <col collapsed="false" customWidth="true" hidden="false" outlineLevel="0" max="18" min="18" style="177" width="6.33"/>
    <col collapsed="false" customWidth="false" hidden="false" outlineLevel="0" max="19" min="19" style="177" width="9.33"/>
    <col collapsed="false" customWidth="true" hidden="false" outlineLevel="0" max="20" min="20" style="177" width="7.15"/>
    <col collapsed="false" customWidth="true" hidden="false" outlineLevel="0" max="21" min="21" style="177" width="10.65"/>
    <col collapsed="false" customWidth="false" hidden="false" outlineLevel="0" max="257" min="22" style="177" width="9.33"/>
  </cols>
  <sheetData>
    <row r="1" customFormat="false" ht="15.75" hidden="false" customHeight="false" outlineLevel="0" collapsed="false">
      <c r="A1" s="199" t="s">
        <v>202</v>
      </c>
      <c r="B1" s="200"/>
      <c r="C1" s="200"/>
      <c r="D1" s="200"/>
      <c r="E1" s="200"/>
      <c r="F1" s="200"/>
      <c r="G1" s="200"/>
    </row>
    <row r="3" customFormat="false" ht="11.25" hidden="false" customHeight="false" outlineLevel="0" collapsed="false">
      <c r="A3" s="179" t="s">
        <v>169</v>
      </c>
      <c r="B3" s="180" t="s">
        <v>170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81"/>
      <c r="O3" s="0"/>
      <c r="P3" s="0"/>
      <c r="Q3" s="181"/>
    </row>
    <row r="4" customFormat="false" ht="11.25" hidden="false" customHeight="false" outlineLevel="0" collapsed="false">
      <c r="A4" s="183"/>
      <c r="B4" s="202" t="n">
        <v>37226</v>
      </c>
      <c r="C4" s="203" t="n">
        <v>37257</v>
      </c>
      <c r="D4" s="203" t="n">
        <v>37288</v>
      </c>
      <c r="E4" s="203" t="n">
        <v>37316</v>
      </c>
      <c r="F4" s="203" t="n">
        <v>37347</v>
      </c>
      <c r="G4" s="203" t="n">
        <v>37377</v>
      </c>
      <c r="H4" s="203" t="n">
        <v>37408</v>
      </c>
      <c r="I4" s="203" t="n">
        <v>37438</v>
      </c>
      <c r="J4" s="203" t="n">
        <v>37469</v>
      </c>
      <c r="K4" s="203" t="n">
        <v>37500</v>
      </c>
      <c r="L4" s="203" t="n">
        <v>37530</v>
      </c>
      <c r="M4" s="201" t="s">
        <v>171</v>
      </c>
      <c r="N4" s="184" t="s">
        <v>172</v>
      </c>
      <c r="O4" s="0"/>
      <c r="P4" s="0"/>
      <c r="Q4" s="204"/>
    </row>
    <row r="5" customFormat="false" ht="11.25" hidden="false" customHeight="false" outlineLevel="0" collapsed="false">
      <c r="A5" s="185" t="s">
        <v>140</v>
      </c>
      <c r="B5" s="186" t="n">
        <v>-15500</v>
      </c>
      <c r="C5" s="205" t="n">
        <v>-15500</v>
      </c>
      <c r="D5" s="205" t="n">
        <v>-14000</v>
      </c>
      <c r="E5" s="205" t="n">
        <v>-15500</v>
      </c>
      <c r="F5" s="205" t="n">
        <v>9750</v>
      </c>
      <c r="G5" s="205" t="n">
        <v>10075</v>
      </c>
      <c r="H5" s="205" t="n">
        <v>9750</v>
      </c>
      <c r="I5" s="205" t="n">
        <v>10075</v>
      </c>
      <c r="J5" s="205" t="n">
        <v>10075</v>
      </c>
      <c r="K5" s="205" t="n">
        <v>9750</v>
      </c>
      <c r="L5" s="205" t="n">
        <v>10075</v>
      </c>
      <c r="M5" s="205"/>
      <c r="N5" s="187" t="n">
        <v>9050</v>
      </c>
      <c r="O5" s="0"/>
      <c r="P5" s="0"/>
      <c r="Q5" s="187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06" t="s">
        <v>173</v>
      </c>
      <c r="B8" s="206" t="s">
        <v>174</v>
      </c>
      <c r="C8" s="206" t="s">
        <v>175</v>
      </c>
      <c r="D8" s="206" t="s">
        <v>176</v>
      </c>
      <c r="E8" s="206" t="s">
        <v>177</v>
      </c>
      <c r="F8" s="206" t="s">
        <v>178</v>
      </c>
      <c r="G8" s="206" t="s">
        <v>179</v>
      </c>
      <c r="H8" s="206" t="s">
        <v>180</v>
      </c>
      <c r="I8" s="206" t="s">
        <v>181</v>
      </c>
      <c r="J8" s="206" t="s">
        <v>170</v>
      </c>
      <c r="K8" s="206" t="s">
        <v>182</v>
      </c>
      <c r="L8" s="206" t="s">
        <v>183</v>
      </c>
      <c r="M8" s="206" t="s">
        <v>184</v>
      </c>
      <c r="N8" s="206" t="s">
        <v>185</v>
      </c>
      <c r="O8" s="206" t="s">
        <v>186</v>
      </c>
      <c r="P8" s="206" t="s">
        <v>187</v>
      </c>
      <c r="Q8" s="206" t="s">
        <v>188</v>
      </c>
      <c r="R8" s="206" t="s">
        <v>189</v>
      </c>
      <c r="S8" s="206" t="s">
        <v>190</v>
      </c>
      <c r="T8" s="206" t="s">
        <v>191</v>
      </c>
      <c r="U8" s="206" t="s">
        <v>203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  <c r="IW8" s="206"/>
    </row>
    <row r="9" customFormat="false" ht="11.25" hidden="false" customHeight="false" outlineLevel="0" collapsed="false">
      <c r="A9" s="0" t="n">
        <v>4415</v>
      </c>
      <c r="B9" s="0" t="s">
        <v>204</v>
      </c>
      <c r="C9" s="0" t="s">
        <v>167</v>
      </c>
      <c r="D9" s="0" t="s">
        <v>126</v>
      </c>
      <c r="E9" s="0" t="s">
        <v>205</v>
      </c>
      <c r="F9" s="169" t="n">
        <v>37167</v>
      </c>
      <c r="G9" s="0" t="s">
        <v>206</v>
      </c>
      <c r="H9" s="0" t="s">
        <v>207</v>
      </c>
      <c r="I9" s="0" t="s">
        <v>208</v>
      </c>
      <c r="J9" s="169" t="n">
        <v>37347</v>
      </c>
      <c r="K9" s="0" t="n">
        <v>5000</v>
      </c>
      <c r="L9" s="0" t="n">
        <v>150000</v>
      </c>
      <c r="M9" s="0" t="s">
        <v>209</v>
      </c>
      <c r="N9" s="0" t="n">
        <v>0</v>
      </c>
      <c r="O9" s="0" t="s">
        <v>130</v>
      </c>
      <c r="P9" s="0" t="s">
        <v>114</v>
      </c>
      <c r="Q9" s="0" t="s">
        <v>210</v>
      </c>
      <c r="R9" s="0" t="n">
        <v>2.57</v>
      </c>
      <c r="S9" s="0" t="n">
        <v>2.561</v>
      </c>
      <c r="T9" s="0" t="n">
        <v>-1350</v>
      </c>
      <c r="U9" s="0" t="s">
        <v>210</v>
      </c>
    </row>
    <row r="10" customFormat="false" ht="11.25" hidden="false" customHeight="false" outlineLevel="0" collapsed="false">
      <c r="A10" s="0" t="n">
        <v>4415</v>
      </c>
      <c r="B10" s="0" t="s">
        <v>204</v>
      </c>
      <c r="C10" s="0" t="s">
        <v>167</v>
      </c>
      <c r="D10" s="0" t="s">
        <v>126</v>
      </c>
      <c r="E10" s="0" t="s">
        <v>205</v>
      </c>
      <c r="F10" s="169" t="n">
        <v>37167</v>
      </c>
      <c r="G10" s="0" t="s">
        <v>206</v>
      </c>
      <c r="H10" s="0" t="s">
        <v>207</v>
      </c>
      <c r="I10" s="0" t="s">
        <v>208</v>
      </c>
      <c r="J10" s="169" t="n">
        <v>37438</v>
      </c>
      <c r="K10" s="0" t="n">
        <v>5000</v>
      </c>
      <c r="L10" s="0" t="n">
        <v>155000</v>
      </c>
      <c r="M10" s="0" t="s">
        <v>209</v>
      </c>
      <c r="N10" s="0" t="n">
        <v>0</v>
      </c>
      <c r="O10" s="0" t="s">
        <v>130</v>
      </c>
      <c r="P10" s="0" t="s">
        <v>114</v>
      </c>
      <c r="Q10" s="0" t="s">
        <v>210</v>
      </c>
      <c r="R10" s="0" t="n">
        <v>2.68</v>
      </c>
      <c r="S10" s="0" t="n">
        <v>2.674</v>
      </c>
      <c r="T10" s="0" t="n">
        <v>-930</v>
      </c>
      <c r="U10" s="0" t="s">
        <v>210</v>
      </c>
    </row>
    <row r="11" customFormat="false" ht="11.25" hidden="false" customHeight="false" outlineLevel="0" collapsed="false">
      <c r="A11" s="0" t="n">
        <v>4415</v>
      </c>
      <c r="B11" s="0" t="s">
        <v>204</v>
      </c>
      <c r="C11" s="0" t="s">
        <v>167</v>
      </c>
      <c r="D11" s="0" t="s">
        <v>126</v>
      </c>
      <c r="E11" s="0" t="s">
        <v>205</v>
      </c>
      <c r="F11" s="169" t="n">
        <v>37167</v>
      </c>
      <c r="G11" s="0" t="s">
        <v>206</v>
      </c>
      <c r="H11" s="0" t="s">
        <v>207</v>
      </c>
      <c r="I11" s="0" t="s">
        <v>208</v>
      </c>
      <c r="J11" s="169" t="n">
        <v>37500</v>
      </c>
      <c r="K11" s="0" t="n">
        <v>5000</v>
      </c>
      <c r="L11" s="0" t="n">
        <v>150000</v>
      </c>
      <c r="M11" s="0" t="s">
        <v>209</v>
      </c>
      <c r="N11" s="0" t="n">
        <v>0</v>
      </c>
      <c r="O11" s="0" t="s">
        <v>130</v>
      </c>
      <c r="P11" s="0" t="s">
        <v>114</v>
      </c>
      <c r="Q11" s="0" t="s">
        <v>210</v>
      </c>
      <c r="R11" s="0" t="n">
        <v>2.72</v>
      </c>
      <c r="S11" s="0" t="n">
        <v>2.71</v>
      </c>
      <c r="T11" s="0" t="n">
        <v>-1500</v>
      </c>
      <c r="U11" s="0" t="s">
        <v>210</v>
      </c>
    </row>
    <row r="12" customFormat="false" ht="11.25" hidden="false" customHeight="false" outlineLevel="0" collapsed="false">
      <c r="A12" s="0" t="n">
        <v>4415</v>
      </c>
      <c r="B12" s="0" t="s">
        <v>204</v>
      </c>
      <c r="C12" s="0" t="s">
        <v>167</v>
      </c>
      <c r="D12" s="0" t="s">
        <v>126</v>
      </c>
      <c r="E12" s="0" t="s">
        <v>205</v>
      </c>
      <c r="F12" s="169" t="n">
        <v>37167</v>
      </c>
      <c r="G12" s="0" t="s">
        <v>206</v>
      </c>
      <c r="H12" s="0" t="s">
        <v>207</v>
      </c>
      <c r="I12" s="0" t="s">
        <v>208</v>
      </c>
      <c r="J12" s="169" t="n">
        <v>37530</v>
      </c>
      <c r="K12" s="0" t="n">
        <v>5000</v>
      </c>
      <c r="L12" s="0" t="n">
        <v>155000</v>
      </c>
      <c r="M12" s="0" t="s">
        <v>209</v>
      </c>
      <c r="N12" s="0" t="n">
        <v>0</v>
      </c>
      <c r="O12" s="0" t="s">
        <v>130</v>
      </c>
      <c r="P12" s="0" t="s">
        <v>114</v>
      </c>
      <c r="Q12" s="0" t="s">
        <v>210</v>
      </c>
      <c r="R12" s="0" t="n">
        <v>2.74</v>
      </c>
      <c r="S12" s="0" t="n">
        <v>2.729</v>
      </c>
      <c r="T12" s="0" t="n">
        <v>-1705</v>
      </c>
      <c r="U12" s="0" t="s">
        <v>210</v>
      </c>
    </row>
    <row r="13" customFormat="false" ht="11.25" hidden="false" customHeight="false" outlineLevel="0" collapsed="false">
      <c r="A13" s="0" t="n">
        <v>4415</v>
      </c>
      <c r="B13" s="0" t="s">
        <v>204</v>
      </c>
      <c r="C13" s="0" t="s">
        <v>167</v>
      </c>
      <c r="D13" s="0" t="s">
        <v>126</v>
      </c>
      <c r="E13" s="0" t="s">
        <v>205</v>
      </c>
      <c r="F13" s="169" t="n">
        <v>37167</v>
      </c>
      <c r="G13" s="0" t="s">
        <v>206</v>
      </c>
      <c r="H13" s="0" t="s">
        <v>207</v>
      </c>
      <c r="I13" s="0" t="s">
        <v>208</v>
      </c>
      <c r="J13" s="169" t="n">
        <v>37469</v>
      </c>
      <c r="K13" s="0" t="n">
        <v>5000</v>
      </c>
      <c r="L13" s="0" t="n">
        <v>155000</v>
      </c>
      <c r="M13" s="0" t="s">
        <v>209</v>
      </c>
      <c r="N13" s="0" t="n">
        <v>0</v>
      </c>
      <c r="O13" s="0" t="s">
        <v>130</v>
      </c>
      <c r="P13" s="0" t="s">
        <v>114</v>
      </c>
      <c r="Q13" s="0" t="s">
        <v>210</v>
      </c>
      <c r="R13" s="0" t="n">
        <v>2.72</v>
      </c>
      <c r="S13" s="0" t="n">
        <v>2.707</v>
      </c>
      <c r="T13" s="0" t="n">
        <v>-2015</v>
      </c>
      <c r="U13" s="0" t="s">
        <v>210</v>
      </c>
    </row>
    <row r="14" customFormat="false" ht="11.25" hidden="false" customHeight="false" outlineLevel="0" collapsed="false">
      <c r="A14" s="0" t="n">
        <v>4415</v>
      </c>
      <c r="B14" s="0" t="s">
        <v>204</v>
      </c>
      <c r="C14" s="0" t="s">
        <v>167</v>
      </c>
      <c r="D14" s="0" t="s">
        <v>126</v>
      </c>
      <c r="E14" s="0" t="s">
        <v>205</v>
      </c>
      <c r="F14" s="169" t="n">
        <v>37167</v>
      </c>
      <c r="G14" s="0" t="s">
        <v>206</v>
      </c>
      <c r="H14" s="0" t="s">
        <v>207</v>
      </c>
      <c r="I14" s="0" t="s">
        <v>208</v>
      </c>
      <c r="J14" s="169" t="n">
        <v>37408</v>
      </c>
      <c r="K14" s="0" t="n">
        <v>5000</v>
      </c>
      <c r="L14" s="0" t="n">
        <v>150000</v>
      </c>
      <c r="M14" s="0" t="s">
        <v>209</v>
      </c>
      <c r="N14" s="0" t="n">
        <v>0</v>
      </c>
      <c r="O14" s="0" t="s">
        <v>130</v>
      </c>
      <c r="P14" s="0" t="s">
        <v>114</v>
      </c>
      <c r="Q14" s="0" t="s">
        <v>210</v>
      </c>
      <c r="R14" s="0" t="n">
        <v>2.65</v>
      </c>
      <c r="S14" s="0" t="n">
        <v>2.637</v>
      </c>
      <c r="T14" s="0" t="n">
        <v>-1950</v>
      </c>
      <c r="U14" s="0" t="s">
        <v>210</v>
      </c>
    </row>
    <row r="15" customFormat="false" ht="11.25" hidden="false" customHeight="false" outlineLevel="0" collapsed="false">
      <c r="A15" s="0" t="n">
        <v>4415</v>
      </c>
      <c r="B15" s="0" t="s">
        <v>204</v>
      </c>
      <c r="C15" s="0" t="s">
        <v>167</v>
      </c>
      <c r="D15" s="0" t="s">
        <v>126</v>
      </c>
      <c r="E15" s="0" t="s">
        <v>205</v>
      </c>
      <c r="F15" s="169" t="n">
        <v>37167</v>
      </c>
      <c r="G15" s="0" t="s">
        <v>206</v>
      </c>
      <c r="H15" s="0" t="s">
        <v>207</v>
      </c>
      <c r="I15" s="0" t="s">
        <v>208</v>
      </c>
      <c r="J15" s="169" t="n">
        <v>37377</v>
      </c>
      <c r="K15" s="0" t="n">
        <v>5000</v>
      </c>
      <c r="L15" s="0" t="n">
        <v>155000</v>
      </c>
      <c r="M15" s="0" t="s">
        <v>209</v>
      </c>
      <c r="N15" s="0" t="n">
        <v>0</v>
      </c>
      <c r="O15" s="0" t="s">
        <v>130</v>
      </c>
      <c r="P15" s="0" t="s">
        <v>114</v>
      </c>
      <c r="Q15" s="0" t="s">
        <v>210</v>
      </c>
      <c r="R15" s="0" t="n">
        <v>2.61</v>
      </c>
      <c r="S15" s="0" t="n">
        <v>2.599</v>
      </c>
      <c r="T15" s="0" t="n">
        <v>-1705</v>
      </c>
      <c r="U15" s="0" t="s">
        <v>210</v>
      </c>
    </row>
    <row r="16" customFormat="false" ht="11.25" hidden="false" customHeight="false" outlineLevel="0" collapsed="false">
      <c r="A16" s="0" t="n">
        <v>3519</v>
      </c>
      <c r="B16" s="0" t="s">
        <v>204</v>
      </c>
      <c r="C16" s="0" t="s">
        <v>167</v>
      </c>
      <c r="D16" s="0" t="s">
        <v>126</v>
      </c>
      <c r="E16" s="0" t="s">
        <v>205</v>
      </c>
      <c r="F16" s="169" t="n">
        <v>37112</v>
      </c>
      <c r="G16" s="0" t="s">
        <v>206</v>
      </c>
      <c r="H16" s="0" t="s">
        <v>207</v>
      </c>
      <c r="I16" s="0" t="s">
        <v>211</v>
      </c>
      <c r="J16" s="169" t="n">
        <v>37226</v>
      </c>
      <c r="K16" s="0" t="n">
        <v>5000</v>
      </c>
      <c r="L16" s="0" t="n">
        <v>155000</v>
      </c>
      <c r="M16" s="0" t="s">
        <v>209</v>
      </c>
      <c r="N16" s="0" t="n">
        <v>0</v>
      </c>
      <c r="O16" s="0" t="s">
        <v>130</v>
      </c>
      <c r="P16" s="0" t="s">
        <v>114</v>
      </c>
      <c r="Q16" s="0" t="s">
        <v>210</v>
      </c>
      <c r="R16" s="0" t="n">
        <v>2.985</v>
      </c>
      <c r="S16" s="0" t="n">
        <v>2.611</v>
      </c>
      <c r="T16" s="0" t="n">
        <v>-57970</v>
      </c>
      <c r="U16" s="0" t="s">
        <v>210</v>
      </c>
    </row>
    <row r="17" customFormat="false" ht="11.25" hidden="false" customHeight="false" outlineLevel="0" collapsed="false">
      <c r="A17" s="0" t="n">
        <v>3519</v>
      </c>
      <c r="B17" s="0" t="s">
        <v>204</v>
      </c>
      <c r="C17" s="0" t="s">
        <v>167</v>
      </c>
      <c r="D17" s="0" t="s">
        <v>126</v>
      </c>
      <c r="E17" s="0" t="s">
        <v>205</v>
      </c>
      <c r="F17" s="169" t="n">
        <v>37112</v>
      </c>
      <c r="G17" s="0" t="s">
        <v>206</v>
      </c>
      <c r="H17" s="0" t="s">
        <v>207</v>
      </c>
      <c r="I17" s="0" t="s">
        <v>211</v>
      </c>
      <c r="J17" s="169" t="n">
        <v>37316</v>
      </c>
      <c r="K17" s="0" t="n">
        <v>5000</v>
      </c>
      <c r="L17" s="0" t="n">
        <v>155000</v>
      </c>
      <c r="M17" s="0" t="s">
        <v>209</v>
      </c>
      <c r="N17" s="0" t="n">
        <v>0</v>
      </c>
      <c r="O17" s="0" t="s">
        <v>130</v>
      </c>
      <c r="P17" s="0" t="s">
        <v>114</v>
      </c>
      <c r="Q17" s="0" t="s">
        <v>210</v>
      </c>
      <c r="R17" s="0" t="n">
        <v>3.345</v>
      </c>
      <c r="S17" s="0" t="n">
        <v>2.802</v>
      </c>
      <c r="T17" s="0" t="n">
        <v>-84165</v>
      </c>
      <c r="U17" s="0" t="s">
        <v>210</v>
      </c>
    </row>
    <row r="18" customFormat="false" ht="11.25" hidden="false" customHeight="false" outlineLevel="0" collapsed="false">
      <c r="A18" s="0" t="n">
        <v>3519</v>
      </c>
      <c r="B18" s="0" t="s">
        <v>204</v>
      </c>
      <c r="C18" s="0" t="s">
        <v>167</v>
      </c>
      <c r="D18" s="0" t="s">
        <v>126</v>
      </c>
      <c r="E18" s="0" t="s">
        <v>205</v>
      </c>
      <c r="F18" s="169" t="n">
        <v>37112</v>
      </c>
      <c r="G18" s="0" t="s">
        <v>206</v>
      </c>
      <c r="H18" s="0" t="s">
        <v>207</v>
      </c>
      <c r="I18" s="0" t="s">
        <v>211</v>
      </c>
      <c r="J18" s="169" t="n">
        <v>37288</v>
      </c>
      <c r="K18" s="0" t="n">
        <v>5000</v>
      </c>
      <c r="L18" s="0" t="n">
        <v>140000</v>
      </c>
      <c r="M18" s="0" t="s">
        <v>209</v>
      </c>
      <c r="N18" s="0" t="n">
        <v>0</v>
      </c>
      <c r="O18" s="0" t="s">
        <v>130</v>
      </c>
      <c r="P18" s="0" t="s">
        <v>114</v>
      </c>
      <c r="Q18" s="0" t="s">
        <v>210</v>
      </c>
      <c r="R18" s="0" t="n">
        <v>3.385</v>
      </c>
      <c r="S18" s="0" t="n">
        <v>2.836</v>
      </c>
      <c r="T18" s="0" t="n">
        <v>-76860</v>
      </c>
      <c r="U18" s="0" t="s">
        <v>210</v>
      </c>
    </row>
    <row r="19" customFormat="false" ht="11.25" hidden="false" customHeight="false" outlineLevel="0" collapsed="false">
      <c r="A19" s="0" t="n">
        <v>3519</v>
      </c>
      <c r="B19" s="0" t="s">
        <v>204</v>
      </c>
      <c r="C19" s="0" t="s">
        <v>167</v>
      </c>
      <c r="D19" s="0" t="s">
        <v>126</v>
      </c>
      <c r="E19" s="0" t="s">
        <v>205</v>
      </c>
      <c r="F19" s="169" t="n">
        <v>37112</v>
      </c>
      <c r="G19" s="0" t="s">
        <v>206</v>
      </c>
      <c r="H19" s="0" t="s">
        <v>207</v>
      </c>
      <c r="I19" s="0" t="s">
        <v>211</v>
      </c>
      <c r="J19" s="169" t="n">
        <v>37257</v>
      </c>
      <c r="K19" s="0" t="n">
        <v>5000</v>
      </c>
      <c r="L19" s="0" t="n">
        <v>155000</v>
      </c>
      <c r="M19" s="0" t="s">
        <v>209</v>
      </c>
      <c r="N19" s="0" t="n">
        <v>0</v>
      </c>
      <c r="O19" s="0" t="s">
        <v>130</v>
      </c>
      <c r="P19" s="0" t="s">
        <v>114</v>
      </c>
      <c r="Q19" s="0" t="s">
        <v>210</v>
      </c>
      <c r="R19" s="0" t="n">
        <v>3.325</v>
      </c>
      <c r="S19" s="0" t="n">
        <v>3.051</v>
      </c>
      <c r="T19" s="0" t="n">
        <v>-42470</v>
      </c>
      <c r="U19" s="0" t="s">
        <v>210</v>
      </c>
    </row>
    <row r="20" customFormat="false" ht="11.25" hidden="false" customHeight="false" outlineLevel="0" collapsed="false">
      <c r="A20" s="0" t="n">
        <v>4559</v>
      </c>
      <c r="B20" s="0" t="s">
        <v>204</v>
      </c>
      <c r="C20" s="0" t="s">
        <v>167</v>
      </c>
      <c r="D20" s="0" t="s">
        <v>127</v>
      </c>
      <c r="E20" s="0" t="s">
        <v>205</v>
      </c>
      <c r="F20" s="169" t="n">
        <v>37174</v>
      </c>
      <c r="G20" s="0" t="s">
        <v>206</v>
      </c>
      <c r="H20" s="0" t="s">
        <v>212</v>
      </c>
      <c r="I20" s="0" t="s">
        <v>213</v>
      </c>
      <c r="J20" s="169" t="n">
        <v>37226</v>
      </c>
      <c r="K20" s="0" t="n">
        <v>5000</v>
      </c>
      <c r="L20" s="0" t="n">
        <v>155000</v>
      </c>
      <c r="M20" s="0" t="s">
        <v>209</v>
      </c>
      <c r="N20" s="0" t="n">
        <v>0.01</v>
      </c>
      <c r="O20" s="0" t="s">
        <v>130</v>
      </c>
      <c r="P20" s="0" t="s">
        <v>114</v>
      </c>
      <c r="Q20" s="0" t="s">
        <v>210</v>
      </c>
      <c r="R20" s="0" t="n">
        <v>2.611</v>
      </c>
      <c r="S20" s="0" t="n">
        <v>2.535</v>
      </c>
      <c r="T20" s="0" t="n">
        <v>-11780</v>
      </c>
      <c r="U20" s="0" t="s">
        <v>210</v>
      </c>
    </row>
    <row r="21" customFormat="false" ht="11.25" hidden="false" customHeight="false" outlineLevel="0" collapsed="false">
      <c r="A21" s="0" t="n">
        <v>4559</v>
      </c>
      <c r="B21" s="0" t="s">
        <v>204</v>
      </c>
      <c r="C21" s="0" t="s">
        <v>167</v>
      </c>
      <c r="D21" s="0" t="s">
        <v>127</v>
      </c>
      <c r="E21" s="0" t="s">
        <v>205</v>
      </c>
      <c r="F21" s="169" t="n">
        <v>37174</v>
      </c>
      <c r="G21" s="0" t="s">
        <v>206</v>
      </c>
      <c r="H21" s="0" t="s">
        <v>212</v>
      </c>
      <c r="I21" s="0" t="s">
        <v>213</v>
      </c>
      <c r="J21" s="169" t="n">
        <v>37288</v>
      </c>
      <c r="K21" s="0" t="n">
        <v>5000</v>
      </c>
      <c r="L21" s="0" t="n">
        <v>140000</v>
      </c>
      <c r="M21" s="0" t="s">
        <v>209</v>
      </c>
      <c r="N21" s="0" t="n">
        <v>0.01</v>
      </c>
      <c r="O21" s="0" t="s">
        <v>130</v>
      </c>
      <c r="P21" s="0" t="s">
        <v>114</v>
      </c>
      <c r="Q21" s="0" t="s">
        <v>210</v>
      </c>
      <c r="R21" s="0" t="n">
        <v>2.836</v>
      </c>
      <c r="S21" s="0" t="n">
        <v>2.935</v>
      </c>
      <c r="T21" s="0" t="n">
        <v>13860</v>
      </c>
      <c r="U21" s="0" t="s">
        <v>210</v>
      </c>
    </row>
    <row r="22" customFormat="false" ht="11.25" hidden="false" customHeight="false" outlineLevel="0" collapsed="false">
      <c r="A22" s="0" t="n">
        <v>4559</v>
      </c>
      <c r="B22" s="0" t="s">
        <v>204</v>
      </c>
      <c r="C22" s="0" t="s">
        <v>167</v>
      </c>
      <c r="D22" s="0" t="s">
        <v>127</v>
      </c>
      <c r="E22" s="0" t="s">
        <v>205</v>
      </c>
      <c r="F22" s="169" t="n">
        <v>37174</v>
      </c>
      <c r="G22" s="0" t="s">
        <v>206</v>
      </c>
      <c r="H22" s="0" t="s">
        <v>212</v>
      </c>
      <c r="I22" s="0" t="s">
        <v>213</v>
      </c>
      <c r="J22" s="169" t="n">
        <v>37316</v>
      </c>
      <c r="K22" s="0" t="n">
        <v>5000</v>
      </c>
      <c r="L22" s="0" t="n">
        <v>155000</v>
      </c>
      <c r="M22" s="0" t="s">
        <v>209</v>
      </c>
      <c r="N22" s="0" t="n">
        <v>0.01</v>
      </c>
      <c r="O22" s="0" t="s">
        <v>130</v>
      </c>
      <c r="P22" s="0" t="s">
        <v>114</v>
      </c>
      <c r="Q22" s="0" t="s">
        <v>210</v>
      </c>
      <c r="R22" s="0" t="n">
        <v>2.802</v>
      </c>
      <c r="S22" s="0" t="n">
        <v>2.895</v>
      </c>
      <c r="T22" s="0" t="n">
        <v>14415</v>
      </c>
      <c r="U22" s="0" t="s">
        <v>210</v>
      </c>
    </row>
    <row r="23" customFormat="false" ht="11.25" hidden="false" customHeight="false" outlineLevel="0" collapsed="false">
      <c r="A23" s="0" t="n">
        <v>4559</v>
      </c>
      <c r="B23" s="0" t="s">
        <v>204</v>
      </c>
      <c r="C23" s="0" t="s">
        <v>167</v>
      </c>
      <c r="D23" s="0" t="s">
        <v>127</v>
      </c>
      <c r="E23" s="0" t="s">
        <v>205</v>
      </c>
      <c r="F23" s="169" t="n">
        <v>37174</v>
      </c>
      <c r="G23" s="0" t="s">
        <v>206</v>
      </c>
      <c r="H23" s="0" t="s">
        <v>212</v>
      </c>
      <c r="I23" s="0" t="s">
        <v>213</v>
      </c>
      <c r="J23" s="169" t="n">
        <v>37257</v>
      </c>
      <c r="K23" s="0" t="n">
        <v>5000</v>
      </c>
      <c r="L23" s="0" t="n">
        <v>155000</v>
      </c>
      <c r="M23" s="0" t="s">
        <v>209</v>
      </c>
      <c r="N23" s="0" t="n">
        <v>0.01</v>
      </c>
      <c r="O23" s="0" t="s">
        <v>130</v>
      </c>
      <c r="P23" s="0" t="s">
        <v>114</v>
      </c>
      <c r="Q23" s="0" t="s">
        <v>210</v>
      </c>
      <c r="R23" s="0" t="n">
        <v>3.051</v>
      </c>
      <c r="S23" s="0" t="n">
        <v>2.875</v>
      </c>
      <c r="T23" s="0" t="n">
        <v>-27280</v>
      </c>
      <c r="U23" s="0" t="s">
        <v>210</v>
      </c>
    </row>
    <row r="24" customFormat="false" ht="11.25" hidden="false" customHeight="false" outlineLevel="0" collapsed="false">
      <c r="A24" s="0" t="n">
        <v>2858</v>
      </c>
      <c r="B24" s="0" t="s">
        <v>204</v>
      </c>
      <c r="C24" s="0" t="s">
        <v>167</v>
      </c>
      <c r="D24" s="0" t="s">
        <v>127</v>
      </c>
      <c r="E24" s="0" t="s">
        <v>205</v>
      </c>
      <c r="F24" s="169" t="n">
        <v>37062</v>
      </c>
      <c r="G24" s="0" t="s">
        <v>206</v>
      </c>
      <c r="H24" s="0" t="s">
        <v>207</v>
      </c>
      <c r="I24" s="0" t="s">
        <v>214</v>
      </c>
      <c r="J24" s="169" t="n">
        <v>37347</v>
      </c>
      <c r="K24" s="0" t="n">
        <v>5000</v>
      </c>
      <c r="L24" s="0" t="n">
        <v>150000</v>
      </c>
      <c r="M24" s="0" t="s">
        <v>209</v>
      </c>
      <c r="N24" s="0" t="n">
        <v>0</v>
      </c>
      <c r="O24" s="0" t="s">
        <v>130</v>
      </c>
      <c r="P24" s="0" t="s">
        <v>114</v>
      </c>
      <c r="Q24" s="0" t="s">
        <v>210</v>
      </c>
      <c r="R24" s="0" t="n">
        <v>2.561</v>
      </c>
      <c r="S24" s="0" t="n">
        <v>2.635</v>
      </c>
      <c r="T24" s="0" t="n">
        <v>11100</v>
      </c>
      <c r="U24" s="0" t="s">
        <v>210</v>
      </c>
    </row>
    <row r="25" customFormat="false" ht="11.25" hidden="false" customHeight="false" outlineLevel="0" collapsed="false">
      <c r="A25" s="0" t="n">
        <v>2858</v>
      </c>
      <c r="B25" s="0" t="s">
        <v>204</v>
      </c>
      <c r="C25" s="0" t="s">
        <v>167</v>
      </c>
      <c r="D25" s="0" t="s">
        <v>127</v>
      </c>
      <c r="E25" s="0" t="s">
        <v>205</v>
      </c>
      <c r="F25" s="169" t="n">
        <v>37062</v>
      </c>
      <c r="G25" s="0" t="s">
        <v>206</v>
      </c>
      <c r="H25" s="0" t="s">
        <v>207</v>
      </c>
      <c r="I25" s="0" t="s">
        <v>214</v>
      </c>
      <c r="J25" s="169" t="n">
        <v>37377</v>
      </c>
      <c r="K25" s="0" t="n">
        <v>5000</v>
      </c>
      <c r="L25" s="0" t="n">
        <v>155000</v>
      </c>
      <c r="M25" s="0" t="s">
        <v>209</v>
      </c>
      <c r="N25" s="0" t="n">
        <v>0</v>
      </c>
      <c r="O25" s="0" t="s">
        <v>130</v>
      </c>
      <c r="P25" s="0" t="s">
        <v>114</v>
      </c>
      <c r="Q25" s="0" t="s">
        <v>210</v>
      </c>
      <c r="R25" s="0" t="n">
        <v>2.599</v>
      </c>
      <c r="S25" s="0" t="n">
        <v>2.675</v>
      </c>
      <c r="T25" s="0" t="n">
        <v>11780</v>
      </c>
      <c r="U25" s="0" t="s">
        <v>210</v>
      </c>
    </row>
    <row r="26" customFormat="false" ht="11.25" hidden="false" customHeight="false" outlineLevel="0" collapsed="false">
      <c r="A26" s="0" t="n">
        <v>2858</v>
      </c>
      <c r="B26" s="0" t="s">
        <v>204</v>
      </c>
      <c r="C26" s="0" t="s">
        <v>167</v>
      </c>
      <c r="D26" s="0" t="s">
        <v>127</v>
      </c>
      <c r="E26" s="0" t="s">
        <v>205</v>
      </c>
      <c r="F26" s="169" t="n">
        <v>37062</v>
      </c>
      <c r="G26" s="0" t="s">
        <v>206</v>
      </c>
      <c r="H26" s="0" t="s">
        <v>207</v>
      </c>
      <c r="I26" s="0" t="s">
        <v>214</v>
      </c>
      <c r="J26" s="169" t="n">
        <v>37408</v>
      </c>
      <c r="K26" s="0" t="n">
        <v>5000</v>
      </c>
      <c r="L26" s="0" t="n">
        <v>150000</v>
      </c>
      <c r="M26" s="0" t="s">
        <v>209</v>
      </c>
      <c r="N26" s="0" t="n">
        <v>0</v>
      </c>
      <c r="O26" s="0" t="s">
        <v>130</v>
      </c>
      <c r="P26" s="0" t="s">
        <v>114</v>
      </c>
      <c r="Q26" s="0" t="s">
        <v>210</v>
      </c>
      <c r="R26" s="0" t="n">
        <v>2.637</v>
      </c>
      <c r="S26" s="0" t="n">
        <v>2.715</v>
      </c>
      <c r="T26" s="0" t="n">
        <v>11700</v>
      </c>
      <c r="U26" s="0" t="s">
        <v>210</v>
      </c>
    </row>
    <row r="27" customFormat="false" ht="11.25" hidden="false" customHeight="false" outlineLevel="0" collapsed="false">
      <c r="A27" s="0" t="n">
        <v>2858</v>
      </c>
      <c r="B27" s="0" t="s">
        <v>204</v>
      </c>
      <c r="C27" s="0" t="s">
        <v>167</v>
      </c>
      <c r="D27" s="0" t="s">
        <v>127</v>
      </c>
      <c r="E27" s="0" t="s">
        <v>205</v>
      </c>
      <c r="F27" s="169" t="n">
        <v>37062</v>
      </c>
      <c r="G27" s="0" t="s">
        <v>206</v>
      </c>
      <c r="H27" s="0" t="s">
        <v>207</v>
      </c>
      <c r="I27" s="0" t="s">
        <v>214</v>
      </c>
      <c r="J27" s="169" t="n">
        <v>37438</v>
      </c>
      <c r="K27" s="0" t="n">
        <v>5000</v>
      </c>
      <c r="L27" s="0" t="n">
        <v>155000</v>
      </c>
      <c r="M27" s="0" t="s">
        <v>209</v>
      </c>
      <c r="N27" s="0" t="n">
        <v>0</v>
      </c>
      <c r="O27" s="0" t="s">
        <v>130</v>
      </c>
      <c r="P27" s="0" t="s">
        <v>114</v>
      </c>
      <c r="Q27" s="0" t="s">
        <v>210</v>
      </c>
      <c r="R27" s="0" t="n">
        <v>2.674</v>
      </c>
      <c r="S27" s="0" t="n">
        <v>2.745</v>
      </c>
      <c r="T27" s="0" t="n">
        <v>11005</v>
      </c>
      <c r="U27" s="0" t="s">
        <v>210</v>
      </c>
    </row>
    <row r="28" customFormat="false" ht="11.25" hidden="false" customHeight="false" outlineLevel="0" collapsed="false">
      <c r="A28" s="0" t="n">
        <v>2858</v>
      </c>
      <c r="B28" s="0" t="s">
        <v>204</v>
      </c>
      <c r="C28" s="0" t="s">
        <v>167</v>
      </c>
      <c r="D28" s="0" t="s">
        <v>127</v>
      </c>
      <c r="E28" s="0" t="s">
        <v>205</v>
      </c>
      <c r="F28" s="169" t="n">
        <v>37062</v>
      </c>
      <c r="G28" s="0" t="s">
        <v>206</v>
      </c>
      <c r="H28" s="0" t="s">
        <v>207</v>
      </c>
      <c r="I28" s="0" t="s">
        <v>214</v>
      </c>
      <c r="J28" s="169" t="n">
        <v>37469</v>
      </c>
      <c r="K28" s="0" t="n">
        <v>5000</v>
      </c>
      <c r="L28" s="0" t="n">
        <v>155000</v>
      </c>
      <c r="M28" s="0" t="s">
        <v>209</v>
      </c>
      <c r="N28" s="0" t="n">
        <v>0</v>
      </c>
      <c r="O28" s="0" t="s">
        <v>130</v>
      </c>
      <c r="P28" s="0" t="s">
        <v>114</v>
      </c>
      <c r="Q28" s="0" t="s">
        <v>210</v>
      </c>
      <c r="R28" s="0" t="n">
        <v>2.707</v>
      </c>
      <c r="S28" s="0" t="n">
        <v>2.785</v>
      </c>
      <c r="T28" s="0" t="n">
        <v>12090</v>
      </c>
      <c r="U28" s="0" t="s">
        <v>210</v>
      </c>
    </row>
    <row r="29" customFormat="false" ht="11.25" hidden="false" customHeight="false" outlineLevel="0" collapsed="false">
      <c r="A29" s="0" t="n">
        <v>2858</v>
      </c>
      <c r="B29" s="0" t="s">
        <v>204</v>
      </c>
      <c r="C29" s="0" t="s">
        <v>167</v>
      </c>
      <c r="D29" s="0" t="s">
        <v>127</v>
      </c>
      <c r="E29" s="0" t="s">
        <v>205</v>
      </c>
      <c r="F29" s="169" t="n">
        <v>37062</v>
      </c>
      <c r="G29" s="0" t="s">
        <v>206</v>
      </c>
      <c r="H29" s="0" t="s">
        <v>207</v>
      </c>
      <c r="I29" s="0" t="s">
        <v>214</v>
      </c>
      <c r="J29" s="169" t="n">
        <v>37500</v>
      </c>
      <c r="K29" s="0" t="n">
        <v>5000</v>
      </c>
      <c r="L29" s="0" t="n">
        <v>150000</v>
      </c>
      <c r="M29" s="0" t="s">
        <v>209</v>
      </c>
      <c r="N29" s="0" t="n">
        <v>0</v>
      </c>
      <c r="O29" s="0" t="s">
        <v>130</v>
      </c>
      <c r="P29" s="0" t="s">
        <v>114</v>
      </c>
      <c r="Q29" s="0" t="s">
        <v>210</v>
      </c>
      <c r="R29" s="0" t="n">
        <v>2.71</v>
      </c>
      <c r="S29" s="0" t="n">
        <v>2.785</v>
      </c>
      <c r="T29" s="0" t="n">
        <v>11250</v>
      </c>
      <c r="U29" s="0" t="s">
        <v>210</v>
      </c>
    </row>
    <row r="30" customFormat="false" ht="11.25" hidden="false" customHeight="false" outlineLevel="0" collapsed="false">
      <c r="A30" s="0" t="n">
        <v>2858</v>
      </c>
      <c r="B30" s="0" t="s">
        <v>204</v>
      </c>
      <c r="C30" s="0" t="s">
        <v>167</v>
      </c>
      <c r="D30" s="0" t="s">
        <v>127</v>
      </c>
      <c r="E30" s="0" t="s">
        <v>205</v>
      </c>
      <c r="F30" s="169" t="n">
        <v>37062</v>
      </c>
      <c r="G30" s="0" t="s">
        <v>206</v>
      </c>
      <c r="H30" s="0" t="s">
        <v>207</v>
      </c>
      <c r="I30" s="0" t="s">
        <v>214</v>
      </c>
      <c r="J30" s="169" t="n">
        <v>37530</v>
      </c>
      <c r="K30" s="0" t="n">
        <v>5000</v>
      </c>
      <c r="L30" s="0" t="n">
        <v>155000</v>
      </c>
      <c r="M30" s="0" t="s">
        <v>209</v>
      </c>
      <c r="N30" s="0" t="n">
        <v>0</v>
      </c>
      <c r="O30" s="0" t="s">
        <v>130</v>
      </c>
      <c r="P30" s="0" t="s">
        <v>114</v>
      </c>
      <c r="Q30" s="0" t="s">
        <v>210</v>
      </c>
      <c r="R30" s="0" t="n">
        <v>2.729</v>
      </c>
      <c r="S30" s="0" t="n">
        <v>2.805</v>
      </c>
      <c r="T30" s="0" t="n">
        <v>11780</v>
      </c>
      <c r="U30" s="0" t="s">
        <v>210</v>
      </c>
    </row>
    <row r="31" customFormat="false" ht="11.25" hidden="false" customHeight="false" outlineLevel="0" collapsed="false">
      <c r="A31" s="0" t="n">
        <v>3682</v>
      </c>
      <c r="B31" s="0" t="s">
        <v>204</v>
      </c>
      <c r="C31" s="0" t="s">
        <v>167</v>
      </c>
      <c r="D31" s="0" t="s">
        <v>127</v>
      </c>
      <c r="E31" s="0" t="s">
        <v>205</v>
      </c>
      <c r="F31" s="169" t="n">
        <v>37124</v>
      </c>
      <c r="G31" s="0" t="s">
        <v>206</v>
      </c>
      <c r="H31" s="0" t="s">
        <v>207</v>
      </c>
      <c r="I31" s="0" t="s">
        <v>214</v>
      </c>
      <c r="J31" s="169" t="n">
        <v>37226</v>
      </c>
      <c r="K31" s="0" t="n">
        <v>5000</v>
      </c>
      <c r="L31" s="0" t="n">
        <v>155000</v>
      </c>
      <c r="M31" s="0" t="s">
        <v>209</v>
      </c>
      <c r="N31" s="0" t="n">
        <v>0.001</v>
      </c>
      <c r="O31" s="0" t="s">
        <v>130</v>
      </c>
      <c r="P31" s="0" t="s">
        <v>114</v>
      </c>
      <c r="Q31" s="0" t="s">
        <v>210</v>
      </c>
      <c r="R31" s="0" t="n">
        <v>2.611</v>
      </c>
      <c r="S31" s="0" t="n">
        <v>3.03</v>
      </c>
      <c r="T31" s="0" t="n">
        <v>64945</v>
      </c>
      <c r="U31" s="0" t="s">
        <v>210</v>
      </c>
    </row>
    <row r="32" customFormat="false" ht="11.25" hidden="false" customHeight="false" outlineLevel="0" collapsed="false">
      <c r="A32" s="0" t="n">
        <v>3682</v>
      </c>
      <c r="B32" s="0" t="s">
        <v>204</v>
      </c>
      <c r="C32" s="0" t="s">
        <v>167</v>
      </c>
      <c r="D32" s="0" t="s">
        <v>127</v>
      </c>
      <c r="E32" s="0" t="s">
        <v>205</v>
      </c>
      <c r="F32" s="169" t="n">
        <v>37124</v>
      </c>
      <c r="G32" s="0" t="s">
        <v>206</v>
      </c>
      <c r="H32" s="0" t="s">
        <v>207</v>
      </c>
      <c r="I32" s="0" t="s">
        <v>214</v>
      </c>
      <c r="J32" s="169" t="n">
        <v>37257</v>
      </c>
      <c r="K32" s="0" t="n">
        <v>5000</v>
      </c>
      <c r="L32" s="0" t="n">
        <v>155000</v>
      </c>
      <c r="M32" s="0" t="s">
        <v>209</v>
      </c>
      <c r="N32" s="0" t="n">
        <v>0.001</v>
      </c>
      <c r="O32" s="0" t="s">
        <v>130</v>
      </c>
      <c r="P32" s="0" t="s">
        <v>114</v>
      </c>
      <c r="Q32" s="0" t="s">
        <v>210</v>
      </c>
      <c r="R32" s="0" t="n">
        <v>3.051</v>
      </c>
      <c r="S32" s="0" t="n">
        <v>3.37</v>
      </c>
      <c r="T32" s="0" t="n">
        <v>49445</v>
      </c>
      <c r="U32" s="0" t="s">
        <v>210</v>
      </c>
    </row>
    <row r="33" customFormat="false" ht="11.25" hidden="false" customHeight="false" outlineLevel="0" collapsed="false">
      <c r="A33" s="0" t="n">
        <v>3682</v>
      </c>
      <c r="B33" s="0" t="s">
        <v>204</v>
      </c>
      <c r="C33" s="0" t="s">
        <v>167</v>
      </c>
      <c r="D33" s="0" t="s">
        <v>127</v>
      </c>
      <c r="E33" s="0" t="s">
        <v>205</v>
      </c>
      <c r="F33" s="169" t="n">
        <v>37124</v>
      </c>
      <c r="G33" s="0" t="s">
        <v>206</v>
      </c>
      <c r="H33" s="0" t="s">
        <v>207</v>
      </c>
      <c r="I33" s="0" t="s">
        <v>214</v>
      </c>
      <c r="J33" s="169" t="n">
        <v>37288</v>
      </c>
      <c r="K33" s="0" t="n">
        <v>5000</v>
      </c>
      <c r="L33" s="0" t="n">
        <v>140000</v>
      </c>
      <c r="M33" s="0" t="s">
        <v>209</v>
      </c>
      <c r="N33" s="0" t="n">
        <v>0.001</v>
      </c>
      <c r="O33" s="0" t="s">
        <v>130</v>
      </c>
      <c r="P33" s="0" t="s">
        <v>114</v>
      </c>
      <c r="Q33" s="0" t="s">
        <v>210</v>
      </c>
      <c r="R33" s="0" t="n">
        <v>2.836</v>
      </c>
      <c r="S33" s="0" t="n">
        <v>3.43</v>
      </c>
      <c r="T33" s="0" t="n">
        <v>83160</v>
      </c>
      <c r="U33" s="0" t="s">
        <v>210</v>
      </c>
    </row>
    <row r="34" customFormat="false" ht="11.25" hidden="false" customHeight="false" outlineLevel="0" collapsed="false">
      <c r="A34" s="0" t="n">
        <v>3682</v>
      </c>
      <c r="B34" s="0" t="s">
        <v>204</v>
      </c>
      <c r="C34" s="0" t="s">
        <v>167</v>
      </c>
      <c r="D34" s="0" t="s">
        <v>127</v>
      </c>
      <c r="E34" s="0" t="s">
        <v>205</v>
      </c>
      <c r="F34" s="169" t="n">
        <v>37124</v>
      </c>
      <c r="G34" s="0" t="s">
        <v>206</v>
      </c>
      <c r="H34" s="0" t="s">
        <v>207</v>
      </c>
      <c r="I34" s="0" t="s">
        <v>214</v>
      </c>
      <c r="J34" s="169" t="n">
        <v>37316</v>
      </c>
      <c r="K34" s="0" t="n">
        <v>5000</v>
      </c>
      <c r="L34" s="0" t="n">
        <v>155000</v>
      </c>
      <c r="M34" s="0" t="s">
        <v>209</v>
      </c>
      <c r="N34" s="0" t="n">
        <v>0.001</v>
      </c>
      <c r="O34" s="0" t="s">
        <v>130</v>
      </c>
      <c r="P34" s="0" t="s">
        <v>114</v>
      </c>
      <c r="Q34" s="0" t="s">
        <v>210</v>
      </c>
      <c r="R34" s="0" t="n">
        <v>2.802</v>
      </c>
      <c r="S34" s="0" t="n">
        <v>3.39</v>
      </c>
      <c r="T34" s="0" t="n">
        <v>91140</v>
      </c>
      <c r="U34" s="0" t="s">
        <v>210</v>
      </c>
    </row>
    <row r="35" customFormat="false" ht="11.25" hidden="false" customHeight="false" outlineLevel="0" collapsed="false">
      <c r="A35" s="0" t="n">
        <v>5216</v>
      </c>
      <c r="B35" s="0" t="s">
        <v>204</v>
      </c>
      <c r="C35" s="0" t="s">
        <v>167</v>
      </c>
      <c r="D35" s="0" t="s">
        <v>126</v>
      </c>
      <c r="E35" s="0" t="s">
        <v>205</v>
      </c>
      <c r="F35" s="169" t="n">
        <v>37188</v>
      </c>
      <c r="G35" s="0" t="s">
        <v>206</v>
      </c>
      <c r="H35" s="0" t="s">
        <v>207</v>
      </c>
      <c r="I35" s="0" t="s">
        <v>214</v>
      </c>
      <c r="J35" s="169" t="n">
        <v>37316</v>
      </c>
      <c r="K35" s="0" t="n">
        <v>5000</v>
      </c>
      <c r="L35" s="0" t="n">
        <v>155000</v>
      </c>
      <c r="M35" s="0" t="s">
        <v>209</v>
      </c>
      <c r="N35" s="0" t="n">
        <v>0</v>
      </c>
      <c r="O35" s="0" t="s">
        <v>130</v>
      </c>
      <c r="P35" s="0" t="s">
        <v>114</v>
      </c>
      <c r="Q35" s="0" t="s">
        <v>210</v>
      </c>
      <c r="R35" s="0" t="n">
        <v>3.04</v>
      </c>
      <c r="S35" s="0" t="n">
        <v>2.802</v>
      </c>
      <c r="T35" s="0" t="n">
        <v>-36890</v>
      </c>
      <c r="U35" s="0" t="s">
        <v>210</v>
      </c>
    </row>
    <row r="36" customFormat="false" ht="11.25" hidden="false" customHeight="false" outlineLevel="0" collapsed="false">
      <c r="A36" s="0" t="n">
        <v>5216</v>
      </c>
      <c r="B36" s="0" t="s">
        <v>204</v>
      </c>
      <c r="C36" s="0" t="s">
        <v>167</v>
      </c>
      <c r="D36" s="0" t="s">
        <v>126</v>
      </c>
      <c r="E36" s="0" t="s">
        <v>205</v>
      </c>
      <c r="F36" s="169" t="n">
        <v>37188</v>
      </c>
      <c r="G36" s="0" t="s">
        <v>206</v>
      </c>
      <c r="H36" s="0" t="s">
        <v>207</v>
      </c>
      <c r="I36" s="0" t="s">
        <v>214</v>
      </c>
      <c r="J36" s="169" t="n">
        <v>37288</v>
      </c>
      <c r="K36" s="0" t="n">
        <v>5000</v>
      </c>
      <c r="L36" s="0" t="n">
        <v>140000</v>
      </c>
      <c r="M36" s="0" t="s">
        <v>209</v>
      </c>
      <c r="N36" s="0" t="n">
        <v>0</v>
      </c>
      <c r="O36" s="0" t="s">
        <v>130</v>
      </c>
      <c r="P36" s="0" t="s">
        <v>114</v>
      </c>
      <c r="Q36" s="0" t="s">
        <v>210</v>
      </c>
      <c r="R36" s="0" t="n">
        <v>3.08</v>
      </c>
      <c r="S36" s="0" t="n">
        <v>2.836</v>
      </c>
      <c r="T36" s="0" t="n">
        <v>-34160</v>
      </c>
      <c r="U36" s="0" t="s">
        <v>210</v>
      </c>
    </row>
    <row r="37" customFormat="false" ht="11.25" hidden="false" customHeight="false" outlineLevel="0" collapsed="false">
      <c r="A37" s="0" t="n">
        <v>5216</v>
      </c>
      <c r="B37" s="0" t="s">
        <v>204</v>
      </c>
      <c r="C37" s="0" t="s">
        <v>167</v>
      </c>
      <c r="D37" s="0" t="s">
        <v>126</v>
      </c>
      <c r="E37" s="0" t="s">
        <v>205</v>
      </c>
      <c r="F37" s="169" t="n">
        <v>37188</v>
      </c>
      <c r="G37" s="0" t="s">
        <v>206</v>
      </c>
      <c r="H37" s="0" t="s">
        <v>207</v>
      </c>
      <c r="I37" s="0" t="s">
        <v>214</v>
      </c>
      <c r="J37" s="169" t="n">
        <v>37257</v>
      </c>
      <c r="K37" s="0" t="n">
        <v>5000</v>
      </c>
      <c r="L37" s="0" t="n">
        <v>155000</v>
      </c>
      <c r="M37" s="0" t="s">
        <v>209</v>
      </c>
      <c r="N37" s="0" t="n">
        <v>0</v>
      </c>
      <c r="O37" s="0" t="s">
        <v>130</v>
      </c>
      <c r="P37" s="0" t="s">
        <v>114</v>
      </c>
      <c r="Q37" s="0" t="s">
        <v>210</v>
      </c>
      <c r="R37" s="0" t="n">
        <v>3.02</v>
      </c>
      <c r="S37" s="0" t="n">
        <v>3.051</v>
      </c>
      <c r="T37" s="0" t="n">
        <v>4805</v>
      </c>
      <c r="U37" s="0" t="s">
        <v>210</v>
      </c>
    </row>
    <row r="38" customFormat="false" ht="11.25" hidden="false" customHeight="false" outlineLevel="0" collapsed="false">
      <c r="A38" s="0" t="n">
        <v>5216</v>
      </c>
      <c r="B38" s="0" t="s">
        <v>204</v>
      </c>
      <c r="C38" s="0" t="s">
        <v>167</v>
      </c>
      <c r="D38" s="0" t="s">
        <v>126</v>
      </c>
      <c r="E38" s="0" t="s">
        <v>205</v>
      </c>
      <c r="F38" s="169" t="n">
        <v>37188</v>
      </c>
      <c r="G38" s="0" t="s">
        <v>206</v>
      </c>
      <c r="H38" s="0" t="s">
        <v>207</v>
      </c>
      <c r="I38" s="0" t="s">
        <v>214</v>
      </c>
      <c r="J38" s="169" t="n">
        <v>37226</v>
      </c>
      <c r="K38" s="0" t="n">
        <v>5000</v>
      </c>
      <c r="L38" s="0" t="n">
        <v>155000</v>
      </c>
      <c r="M38" s="0" t="s">
        <v>209</v>
      </c>
      <c r="N38" s="0" t="n">
        <v>0</v>
      </c>
      <c r="O38" s="0" t="s">
        <v>130</v>
      </c>
      <c r="P38" s="0" t="s">
        <v>114</v>
      </c>
      <c r="Q38" s="0" t="s">
        <v>210</v>
      </c>
      <c r="R38" s="0" t="n">
        <v>2.68</v>
      </c>
      <c r="S38" s="0" t="n">
        <v>2.611</v>
      </c>
      <c r="T38" s="0" t="n">
        <v>-10695</v>
      </c>
      <c r="U38" s="0" t="s">
        <v>210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69"/>
      <c r="G39" s="0"/>
      <c r="H39" s="0"/>
      <c r="I39" s="0"/>
      <c r="J39" s="169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69"/>
      <c r="G40" s="0"/>
      <c r="H40" s="0"/>
      <c r="I40" s="0"/>
      <c r="J40" s="169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69"/>
      <c r="G41" s="0"/>
      <c r="H41" s="0"/>
      <c r="I41" s="0"/>
      <c r="J41" s="169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69"/>
      <c r="G42" s="0"/>
      <c r="H42" s="0"/>
      <c r="I42" s="0"/>
      <c r="J42" s="169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69"/>
    </row>
    <row r="44" customFormat="false" ht="11.25" hidden="false" customHeight="false" outlineLevel="0" collapsed="false">
      <c r="J44" s="169"/>
    </row>
    <row r="45" customFormat="false" ht="11.25" hidden="false" customHeight="false" outlineLevel="0" collapsed="false">
      <c r="J45" s="169"/>
    </row>
    <row r="46" customFormat="false" ht="11.25" hidden="false" customHeight="false" outlineLevel="0" collapsed="false">
      <c r="J46" s="169"/>
    </row>
    <row r="47" customFormat="false" ht="11.25" hidden="false" customHeight="false" outlineLevel="0" collapsed="false">
      <c r="J47" s="169"/>
    </row>
    <row r="48" customFormat="false" ht="11.25" hidden="false" customHeight="false" outlineLevel="0" collapsed="false">
      <c r="J48" s="169"/>
    </row>
    <row r="49" customFormat="false" ht="11.25" hidden="false" customHeight="false" outlineLevel="0" collapsed="false">
      <c r="J49" s="169"/>
    </row>
    <row r="50" customFormat="false" ht="11.25" hidden="false" customHeight="false" outlineLevel="0" collapsed="false">
      <c r="J50" s="169"/>
    </row>
    <row r="51" customFormat="false" ht="11.25" hidden="false" customHeight="false" outlineLevel="0" collapsed="false">
      <c r="J51" s="169"/>
    </row>
    <row r="52" customFormat="false" ht="11.25" hidden="false" customHeight="false" outlineLevel="0" collapsed="false">
      <c r="J52" s="169"/>
    </row>
    <row r="53" customFormat="false" ht="11.25" hidden="false" customHeight="false" outlineLevel="0" collapsed="false">
      <c r="J53" s="169"/>
    </row>
    <row r="54" customFormat="false" ht="11.25" hidden="false" customHeight="false" outlineLevel="0" collapsed="false">
      <c r="J54" s="169"/>
    </row>
    <row r="55" customFormat="false" ht="11.25" hidden="false" customHeight="false" outlineLevel="0" collapsed="false">
      <c r="J55" s="169"/>
    </row>
    <row r="56" customFormat="false" ht="11.25" hidden="false" customHeight="false" outlineLevel="0" collapsed="false">
      <c r="J56" s="169"/>
    </row>
    <row r="57" customFormat="false" ht="11.25" hidden="false" customHeight="false" outlineLevel="0" collapsed="false">
      <c r="J57" s="169"/>
    </row>
    <row r="58" customFormat="false" ht="11.25" hidden="false" customHeight="false" outlineLevel="0" collapsed="false">
      <c r="J58" s="169"/>
    </row>
    <row r="59" customFormat="false" ht="11.25" hidden="false" customHeight="false" outlineLevel="0" collapsed="false">
      <c r="J59" s="169"/>
    </row>
    <row r="60" customFormat="false" ht="11.25" hidden="false" customHeight="false" outlineLevel="0" collapsed="false">
      <c r="J60" s="169"/>
    </row>
    <row r="61" customFormat="false" ht="11.25" hidden="false" customHeight="false" outlineLevel="0" collapsed="false">
      <c r="J61" s="169"/>
    </row>
    <row r="62" customFormat="false" ht="11.25" hidden="false" customHeight="false" outlineLevel="0" collapsed="false">
      <c r="J62" s="169"/>
    </row>
    <row r="63" customFormat="false" ht="11.25" hidden="false" customHeight="false" outlineLevel="0" collapsed="false">
      <c r="J63" s="169"/>
    </row>
    <row r="64" customFormat="false" ht="11.25" hidden="false" customHeight="false" outlineLevel="0" collapsed="false">
      <c r="J64" s="169"/>
    </row>
    <row r="65" customFormat="false" ht="11.25" hidden="false" customHeight="false" outlineLevel="0" collapsed="false">
      <c r="J65" s="169"/>
    </row>
    <row r="66" customFormat="false" ht="11.25" hidden="false" customHeight="false" outlineLevel="0" collapsed="false">
      <c r="J66" s="169"/>
    </row>
    <row r="67" customFormat="false" ht="11.25" hidden="false" customHeight="false" outlineLevel="0" collapsed="false">
      <c r="J67" s="169"/>
    </row>
    <row r="68" customFormat="false" ht="11.25" hidden="false" customHeight="false" outlineLevel="0" collapsed="false">
      <c r="J68" s="169"/>
    </row>
    <row r="69" customFormat="false" ht="11.25" hidden="false" customHeight="false" outlineLevel="0" collapsed="false">
      <c r="J69" s="169"/>
    </row>
    <row r="70" customFormat="false" ht="11.25" hidden="false" customHeight="false" outlineLevel="0" collapsed="false">
      <c r="J70" s="169"/>
    </row>
    <row r="71" customFormat="false" ht="11.25" hidden="false" customHeight="false" outlineLevel="0" collapsed="false">
      <c r="J71" s="169"/>
    </row>
    <row r="72" customFormat="false" ht="11.25" hidden="false" customHeight="false" outlineLevel="0" collapsed="false">
      <c r="J72" s="169"/>
    </row>
    <row r="73" customFormat="false" ht="11.25" hidden="false" customHeight="false" outlineLevel="0" collapsed="false">
      <c r="J73" s="169"/>
    </row>
    <row r="74" customFormat="false" ht="11.25" hidden="false" customHeight="false" outlineLevel="0" collapsed="false">
      <c r="J74" s="169"/>
    </row>
    <row r="75" customFormat="false" ht="11.25" hidden="false" customHeight="false" outlineLevel="0" collapsed="false">
      <c r="J75" s="169"/>
    </row>
    <row r="76" customFormat="false" ht="11.25" hidden="false" customHeight="false" outlineLevel="0" collapsed="false">
      <c r="J76" s="169"/>
    </row>
    <row r="77" customFormat="false" ht="11.25" hidden="false" customHeight="false" outlineLevel="0" collapsed="false">
      <c r="J77" s="169"/>
    </row>
    <row r="78" customFormat="false" ht="11.25" hidden="false" customHeight="false" outlineLevel="0" collapsed="false">
      <c r="J78" s="169"/>
    </row>
    <row r="79" customFormat="false" ht="11.25" hidden="false" customHeight="false" outlineLevel="0" collapsed="false">
      <c r="J79" s="169"/>
    </row>
    <row r="80" customFormat="false" ht="11.25" hidden="false" customHeight="false" outlineLevel="0" collapsed="false">
      <c r="J80" s="169"/>
    </row>
    <row r="81" customFormat="false" ht="11.25" hidden="false" customHeight="false" outlineLevel="0" collapsed="false">
      <c r="J81" s="169"/>
    </row>
    <row r="82" customFormat="false" ht="11.25" hidden="false" customHeight="false" outlineLevel="0" collapsed="false">
      <c r="J82" s="169"/>
    </row>
    <row r="83" customFormat="false" ht="11.25" hidden="false" customHeight="false" outlineLevel="0" collapsed="false">
      <c r="J83" s="169"/>
    </row>
    <row r="84" customFormat="false" ht="11.25" hidden="false" customHeight="false" outlineLevel="0" collapsed="false">
      <c r="J84" s="169"/>
    </row>
    <row r="85" customFormat="false" ht="11.25" hidden="false" customHeight="false" outlineLevel="0" collapsed="false">
      <c r="J85" s="169"/>
    </row>
    <row r="86" customFormat="false" ht="11.25" hidden="false" customHeight="false" outlineLevel="0" collapsed="false">
      <c r="J86" s="169"/>
    </row>
    <row r="87" customFormat="false" ht="11.25" hidden="false" customHeight="false" outlineLevel="0" collapsed="false">
      <c r="J87" s="169"/>
    </row>
    <row r="88" customFormat="false" ht="11.25" hidden="false" customHeight="false" outlineLevel="0" collapsed="false">
      <c r="J88" s="169"/>
    </row>
    <row r="89" customFormat="false" ht="11.25" hidden="false" customHeight="false" outlineLevel="0" collapsed="false">
      <c r="J89" s="169"/>
    </row>
    <row r="90" customFormat="false" ht="11.25" hidden="false" customHeight="false" outlineLevel="0" collapsed="false">
      <c r="J90" s="169"/>
    </row>
    <row r="91" customFormat="false" ht="11.25" hidden="false" customHeight="false" outlineLevel="0" collapsed="false">
      <c r="J91" s="169"/>
    </row>
    <row r="92" customFormat="false" ht="11.25" hidden="false" customHeight="false" outlineLevel="0" collapsed="false">
      <c r="J92" s="169"/>
    </row>
    <row r="93" customFormat="false" ht="11.25" hidden="false" customHeight="false" outlineLevel="0" collapsed="false">
      <c r="J93" s="169"/>
    </row>
    <row r="94" customFormat="false" ht="11.25" hidden="false" customHeight="false" outlineLevel="0" collapsed="false">
      <c r="J94" s="169"/>
    </row>
    <row r="95" customFormat="false" ht="11.25" hidden="false" customHeight="false" outlineLevel="0" collapsed="false">
      <c r="J95" s="169"/>
    </row>
    <row r="96" customFormat="false" ht="11.25" hidden="false" customHeight="false" outlineLevel="0" collapsed="false">
      <c r="J96" s="169"/>
    </row>
    <row r="97" customFormat="false" ht="11.25" hidden="false" customHeight="false" outlineLevel="0" collapsed="false">
      <c r="J97" s="169"/>
    </row>
    <row r="98" customFormat="false" ht="11.25" hidden="false" customHeight="false" outlineLevel="0" collapsed="false">
      <c r="J98" s="169"/>
    </row>
    <row r="99" customFormat="false" ht="11.25" hidden="false" customHeight="false" outlineLevel="0" collapsed="false">
      <c r="J99" s="169"/>
    </row>
    <row r="100" customFormat="false" ht="11.25" hidden="false" customHeight="false" outlineLevel="0" collapsed="false">
      <c r="J100" s="169"/>
    </row>
    <row r="101" customFormat="false" ht="11.25" hidden="false" customHeight="false" outlineLevel="0" collapsed="false">
      <c r="J101" s="169"/>
    </row>
    <row r="102" customFormat="false" ht="11.25" hidden="false" customHeight="false" outlineLevel="0" collapsed="false">
      <c r="J102" s="169"/>
    </row>
    <row r="103" customFormat="false" ht="11.25" hidden="false" customHeight="false" outlineLevel="0" collapsed="false">
      <c r="J103" s="169"/>
    </row>
    <row r="104" customFormat="false" ht="11.25" hidden="false" customHeight="false" outlineLevel="0" collapsed="false">
      <c r="J104" s="169"/>
    </row>
    <row r="105" customFormat="false" ht="11.25" hidden="false" customHeight="false" outlineLevel="0" collapsed="false">
      <c r="J105" s="169"/>
    </row>
    <row r="106" customFormat="false" ht="11.25" hidden="false" customHeight="false" outlineLevel="0" collapsed="false">
      <c r="J106" s="169"/>
    </row>
    <row r="107" customFormat="false" ht="11.25" hidden="false" customHeight="false" outlineLevel="0" collapsed="false">
      <c r="J107" s="169"/>
    </row>
    <row r="108" customFormat="false" ht="11.25" hidden="false" customHeight="false" outlineLevel="0" collapsed="false">
      <c r="J108" s="169"/>
    </row>
    <row r="109" customFormat="false" ht="11.25" hidden="false" customHeight="false" outlineLevel="0" collapsed="false">
      <c r="J109" s="169"/>
    </row>
    <row r="110" customFormat="false" ht="11.25" hidden="false" customHeight="false" outlineLevel="0" collapsed="false">
      <c r="J110" s="169"/>
    </row>
    <row r="111" customFormat="false" ht="11.25" hidden="false" customHeight="false" outlineLevel="0" collapsed="false">
      <c r="J111" s="169"/>
    </row>
    <row r="112" customFormat="false" ht="11.25" hidden="false" customHeight="false" outlineLevel="0" collapsed="false">
      <c r="J112" s="169"/>
    </row>
    <row r="113" customFormat="false" ht="11.25" hidden="false" customHeight="false" outlineLevel="0" collapsed="false">
      <c r="J113" s="169"/>
    </row>
    <row r="114" customFormat="false" ht="11.25" hidden="false" customHeight="false" outlineLevel="0" collapsed="false">
      <c r="J114" s="169"/>
    </row>
    <row r="115" customFormat="false" ht="11.25" hidden="false" customHeight="false" outlineLevel="0" collapsed="false">
      <c r="J115" s="169"/>
    </row>
    <row r="116" customFormat="false" ht="11.25" hidden="false" customHeight="false" outlineLevel="0" collapsed="false">
      <c r="J116" s="169"/>
    </row>
    <row r="117" customFormat="false" ht="11.25" hidden="false" customHeight="false" outlineLevel="0" collapsed="false">
      <c r="J117" s="169"/>
    </row>
    <row r="118" customFormat="false" ht="11.25" hidden="false" customHeight="false" outlineLevel="0" collapsed="false">
      <c r="J118" s="169"/>
    </row>
    <row r="119" customFormat="false" ht="11.25" hidden="false" customHeight="false" outlineLevel="0" collapsed="false">
      <c r="J119" s="169"/>
    </row>
    <row r="120" customFormat="false" ht="11.25" hidden="false" customHeight="false" outlineLevel="0" collapsed="false">
      <c r="J120" s="169"/>
    </row>
    <row r="121" customFormat="false" ht="11.25" hidden="false" customHeight="false" outlineLevel="0" collapsed="false">
      <c r="J121" s="169"/>
    </row>
    <row r="122" customFormat="false" ht="11.25" hidden="false" customHeight="false" outlineLevel="0" collapsed="false">
      <c r="J122" s="169"/>
    </row>
    <row r="123" customFormat="false" ht="11.25" hidden="false" customHeight="false" outlineLevel="0" collapsed="false">
      <c r="J123" s="169"/>
    </row>
    <row r="124" customFormat="false" ht="11.25" hidden="false" customHeight="false" outlineLevel="0" collapsed="false">
      <c r="J124" s="169"/>
    </row>
    <row r="125" customFormat="false" ht="11.25" hidden="false" customHeight="false" outlineLevel="0" collapsed="false">
      <c r="J125" s="169"/>
    </row>
    <row r="126" customFormat="false" ht="11.25" hidden="false" customHeight="false" outlineLevel="0" collapsed="false">
      <c r="J126" s="169"/>
    </row>
    <row r="127" customFormat="false" ht="11.25" hidden="false" customHeight="false" outlineLevel="0" collapsed="false">
      <c r="J127" s="169"/>
    </row>
    <row r="128" customFormat="false" ht="11.25" hidden="false" customHeight="false" outlineLevel="0" collapsed="false">
      <c r="J128" s="169"/>
    </row>
    <row r="129" customFormat="false" ht="11.25" hidden="false" customHeight="false" outlineLevel="0" collapsed="false">
      <c r="J129" s="169"/>
    </row>
    <row r="130" customFormat="false" ht="11.25" hidden="false" customHeight="false" outlineLevel="0" collapsed="false">
      <c r="J130" s="169"/>
    </row>
    <row r="131" customFormat="false" ht="11.25" hidden="false" customHeight="false" outlineLevel="0" collapsed="false">
      <c r="J131" s="169"/>
    </row>
    <row r="132" customFormat="false" ht="11.25" hidden="false" customHeight="false" outlineLevel="0" collapsed="false">
      <c r="J132" s="169"/>
    </row>
    <row r="133" customFormat="false" ht="11.25" hidden="false" customHeight="false" outlineLevel="0" collapsed="false">
      <c r="J133" s="169"/>
    </row>
    <row r="134" customFormat="false" ht="11.25" hidden="false" customHeight="false" outlineLevel="0" collapsed="false">
      <c r="J134" s="169"/>
    </row>
    <row r="135" customFormat="false" ht="11.25" hidden="false" customHeight="false" outlineLevel="0" collapsed="false">
      <c r="J135" s="169"/>
    </row>
    <row r="136" customFormat="false" ht="11.25" hidden="false" customHeight="false" outlineLevel="0" collapsed="false">
      <c r="J136" s="169"/>
    </row>
    <row r="137" customFormat="false" ht="11.25" hidden="false" customHeight="false" outlineLevel="0" collapsed="false">
      <c r="J137" s="169"/>
    </row>
    <row r="138" customFormat="false" ht="11.25" hidden="false" customHeight="false" outlineLevel="0" collapsed="false">
      <c r="J138" s="169"/>
    </row>
    <row r="139" customFormat="false" ht="11.25" hidden="false" customHeight="false" outlineLevel="0" collapsed="false">
      <c r="J139" s="169"/>
    </row>
    <row r="140" customFormat="false" ht="11.25" hidden="false" customHeight="false" outlineLevel="0" collapsed="false">
      <c r="J140" s="169"/>
    </row>
    <row r="141" customFormat="false" ht="11.25" hidden="false" customHeight="false" outlineLevel="0" collapsed="false">
      <c r="J141" s="169"/>
    </row>
    <row r="142" customFormat="false" ht="11.25" hidden="false" customHeight="false" outlineLevel="0" collapsed="false">
      <c r="J142" s="169"/>
    </row>
    <row r="143" customFormat="false" ht="11.25" hidden="false" customHeight="false" outlineLevel="0" collapsed="false">
      <c r="J143" s="169"/>
    </row>
    <row r="144" customFormat="false" ht="11.25" hidden="false" customHeight="false" outlineLevel="0" collapsed="false">
      <c r="J144" s="169"/>
    </row>
    <row r="145" customFormat="false" ht="11.25" hidden="false" customHeight="false" outlineLevel="0" collapsed="false">
      <c r="J145" s="169"/>
    </row>
    <row r="146" customFormat="false" ht="11.25" hidden="false" customHeight="false" outlineLevel="0" collapsed="false">
      <c r="J146" s="169"/>
    </row>
    <row r="147" customFormat="false" ht="11.25" hidden="false" customHeight="false" outlineLevel="0" collapsed="false">
      <c r="J147" s="169"/>
    </row>
    <row r="148" customFormat="false" ht="11.25" hidden="false" customHeight="false" outlineLevel="0" collapsed="false">
      <c r="J148" s="169"/>
    </row>
    <row r="149" customFormat="false" ht="11.25" hidden="false" customHeight="false" outlineLevel="0" collapsed="false">
      <c r="J149" s="169"/>
    </row>
    <row r="150" customFormat="false" ht="11.25" hidden="false" customHeight="false" outlineLevel="0" collapsed="false">
      <c r="J150" s="169"/>
    </row>
    <row r="151" customFormat="false" ht="11.25" hidden="false" customHeight="false" outlineLevel="0" collapsed="false">
      <c r="J151" s="169"/>
    </row>
    <row r="152" customFormat="false" ht="11.25" hidden="false" customHeight="false" outlineLevel="0" collapsed="false">
      <c r="J152" s="169"/>
    </row>
    <row r="153" customFormat="false" ht="11.25" hidden="false" customHeight="false" outlineLevel="0" collapsed="false">
      <c r="J153" s="169"/>
    </row>
    <row r="154" customFormat="false" ht="11.25" hidden="false" customHeight="false" outlineLevel="0" collapsed="false">
      <c r="J154" s="169"/>
    </row>
    <row r="155" customFormat="false" ht="11.25" hidden="false" customHeight="false" outlineLevel="0" collapsed="false">
      <c r="J155" s="169"/>
    </row>
    <row r="156" customFormat="false" ht="11.25" hidden="false" customHeight="false" outlineLevel="0" collapsed="false">
      <c r="J156" s="169"/>
    </row>
    <row r="157" customFormat="false" ht="11.25" hidden="false" customHeight="false" outlineLevel="0" collapsed="false">
      <c r="J157" s="169"/>
    </row>
    <row r="158" customFormat="false" ht="11.25" hidden="false" customHeight="false" outlineLevel="0" collapsed="false">
      <c r="J158" s="169"/>
    </row>
    <row r="159" customFormat="false" ht="11.25" hidden="false" customHeight="false" outlineLevel="0" collapsed="false">
      <c r="J159" s="169"/>
    </row>
    <row r="160" customFormat="false" ht="11.25" hidden="false" customHeight="false" outlineLevel="0" collapsed="false">
      <c r="J160" s="169"/>
    </row>
    <row r="161" customFormat="false" ht="11.25" hidden="false" customHeight="false" outlineLevel="0" collapsed="false">
      <c r="J161" s="169"/>
    </row>
    <row r="162" customFormat="false" ht="11.25" hidden="false" customHeight="false" outlineLevel="0" collapsed="false">
      <c r="J162" s="169"/>
    </row>
    <row r="163" customFormat="false" ht="11.25" hidden="false" customHeight="false" outlineLevel="0" collapsed="false">
      <c r="J163" s="169"/>
    </row>
    <row r="164" customFormat="false" ht="11.25" hidden="false" customHeight="false" outlineLevel="0" collapsed="false">
      <c r="J164" s="169"/>
    </row>
    <row r="165" customFormat="false" ht="11.25" hidden="false" customHeight="false" outlineLevel="0" collapsed="false">
      <c r="J165" s="169"/>
    </row>
    <row r="166" customFormat="false" ht="11.25" hidden="false" customHeight="false" outlineLevel="0" collapsed="false">
      <c r="J166" s="169"/>
    </row>
    <row r="167" customFormat="false" ht="11.25" hidden="false" customHeight="false" outlineLevel="0" collapsed="false">
      <c r="J167" s="169"/>
    </row>
    <row r="168" customFormat="false" ht="11.25" hidden="false" customHeight="false" outlineLevel="0" collapsed="false">
      <c r="J168" s="169"/>
    </row>
    <row r="169" customFormat="false" ht="11.25" hidden="false" customHeight="false" outlineLevel="0" collapsed="false">
      <c r="J169" s="169"/>
    </row>
    <row r="170" customFormat="false" ht="11.25" hidden="false" customHeight="false" outlineLevel="0" collapsed="false">
      <c r="J170" s="169"/>
    </row>
    <row r="171" customFormat="false" ht="11.25" hidden="false" customHeight="false" outlineLevel="0" collapsed="false">
      <c r="J171" s="169"/>
    </row>
    <row r="172" customFormat="false" ht="11.25" hidden="false" customHeight="false" outlineLevel="0" collapsed="false">
      <c r="J172" s="169"/>
    </row>
    <row r="173" customFormat="false" ht="11.25" hidden="false" customHeight="false" outlineLevel="0" collapsed="false">
      <c r="J173" s="169"/>
    </row>
    <row r="174" customFormat="false" ht="11.25" hidden="false" customHeight="false" outlineLevel="0" collapsed="false">
      <c r="J174" s="169"/>
    </row>
    <row r="175" customFormat="false" ht="11.25" hidden="false" customHeight="false" outlineLevel="0" collapsed="false">
      <c r="J175" s="169"/>
    </row>
    <row r="176" customFormat="false" ht="11.25" hidden="false" customHeight="false" outlineLevel="0" collapsed="false">
      <c r="J176" s="169"/>
    </row>
    <row r="177" customFormat="false" ht="11.25" hidden="false" customHeight="false" outlineLevel="0" collapsed="false">
      <c r="J177" s="169"/>
    </row>
    <row r="178" customFormat="false" ht="11.25" hidden="false" customHeight="false" outlineLevel="0" collapsed="false">
      <c r="J178" s="169"/>
    </row>
    <row r="179" customFormat="false" ht="11.25" hidden="false" customHeight="false" outlineLevel="0" collapsed="false">
      <c r="J179" s="169"/>
    </row>
    <row r="180" customFormat="false" ht="11.25" hidden="false" customHeight="false" outlineLevel="0" collapsed="false">
      <c r="J180" s="169"/>
    </row>
    <row r="181" customFormat="false" ht="11.25" hidden="false" customHeight="false" outlineLevel="0" collapsed="false">
      <c r="J181" s="169"/>
    </row>
    <row r="182" customFormat="false" ht="11.25" hidden="false" customHeight="false" outlineLevel="0" collapsed="false">
      <c r="J182" s="169"/>
    </row>
    <row r="183" customFormat="false" ht="11.25" hidden="false" customHeight="false" outlineLevel="0" collapsed="false">
      <c r="J183" s="169"/>
    </row>
    <row r="184" customFormat="false" ht="11.25" hidden="false" customHeight="false" outlineLevel="0" collapsed="false">
      <c r="J184" s="169"/>
    </row>
    <row r="185" customFormat="false" ht="11.25" hidden="false" customHeight="false" outlineLevel="0" collapsed="false">
      <c r="J185" s="169"/>
    </row>
    <row r="186" customFormat="false" ht="11.25" hidden="false" customHeight="false" outlineLevel="0" collapsed="false">
      <c r="J186" s="169"/>
    </row>
    <row r="187" customFormat="false" ht="11.25" hidden="false" customHeight="false" outlineLevel="0" collapsed="false">
      <c r="J187" s="169"/>
    </row>
    <row r="188" customFormat="false" ht="11.25" hidden="false" customHeight="false" outlineLevel="0" collapsed="false">
      <c r="J188" s="169"/>
    </row>
    <row r="189" customFormat="false" ht="11.25" hidden="false" customHeight="false" outlineLevel="0" collapsed="false">
      <c r="J189" s="169"/>
    </row>
    <row r="190" customFormat="false" ht="11.25" hidden="false" customHeight="false" outlineLevel="0" collapsed="false">
      <c r="J190" s="169"/>
    </row>
    <row r="191" customFormat="false" ht="11.25" hidden="false" customHeight="false" outlineLevel="0" collapsed="false">
      <c r="J191" s="169"/>
    </row>
    <row r="192" customFormat="false" ht="11.25" hidden="false" customHeight="false" outlineLevel="0" collapsed="false">
      <c r="J192" s="169"/>
    </row>
    <row r="193" customFormat="false" ht="11.25" hidden="false" customHeight="false" outlineLevel="0" collapsed="false">
      <c r="J193" s="169"/>
    </row>
    <row r="194" customFormat="false" ht="11.25" hidden="false" customHeight="false" outlineLevel="0" collapsed="false">
      <c r="J194" s="169"/>
    </row>
    <row r="195" customFormat="false" ht="11.25" hidden="false" customHeight="false" outlineLevel="0" collapsed="false">
      <c r="J195" s="169"/>
    </row>
    <row r="196" customFormat="false" ht="11.25" hidden="false" customHeight="false" outlineLevel="0" collapsed="false">
      <c r="J196" s="169"/>
    </row>
    <row r="197" customFormat="false" ht="11.25" hidden="false" customHeight="false" outlineLevel="0" collapsed="false">
      <c r="J197" s="169"/>
    </row>
    <row r="198" customFormat="false" ht="11.25" hidden="false" customHeight="false" outlineLevel="0" collapsed="false">
      <c r="J198" s="169"/>
    </row>
    <row r="199" customFormat="false" ht="11.25" hidden="false" customHeight="false" outlineLevel="0" collapsed="false">
      <c r="J199" s="169"/>
    </row>
    <row r="200" customFormat="false" ht="11.25" hidden="false" customHeight="false" outlineLevel="0" collapsed="false">
      <c r="J200" s="169"/>
    </row>
    <row r="201" customFormat="false" ht="11.25" hidden="false" customHeight="false" outlineLevel="0" collapsed="false">
      <c r="J201" s="169"/>
    </row>
    <row r="202" customFormat="false" ht="11.25" hidden="false" customHeight="false" outlineLevel="0" collapsed="false">
      <c r="J202" s="169"/>
    </row>
    <row r="203" customFormat="false" ht="11.25" hidden="false" customHeight="false" outlineLevel="0" collapsed="false">
      <c r="J203" s="169"/>
    </row>
    <row r="204" customFormat="false" ht="11.25" hidden="false" customHeight="false" outlineLevel="0" collapsed="false">
      <c r="J204" s="169"/>
    </row>
    <row r="205" customFormat="false" ht="11.25" hidden="false" customHeight="false" outlineLevel="0" collapsed="false">
      <c r="J205" s="169"/>
    </row>
    <row r="206" customFormat="false" ht="11.25" hidden="false" customHeight="false" outlineLevel="0" collapsed="false">
      <c r="J206" s="169"/>
    </row>
    <row r="207" customFormat="false" ht="11.25" hidden="false" customHeight="false" outlineLevel="0" collapsed="false">
      <c r="J207" s="169"/>
    </row>
    <row r="208" customFormat="false" ht="11.25" hidden="false" customHeight="false" outlineLevel="0" collapsed="false">
      <c r="J208" s="169"/>
    </row>
    <row r="209" customFormat="false" ht="11.25" hidden="false" customHeight="false" outlineLevel="0" collapsed="false">
      <c r="J209" s="169"/>
    </row>
    <row r="210" customFormat="false" ht="11.25" hidden="false" customHeight="false" outlineLevel="0" collapsed="false">
      <c r="J210" s="169"/>
    </row>
    <row r="211" customFormat="false" ht="11.25" hidden="false" customHeight="false" outlineLevel="0" collapsed="false">
      <c r="J211" s="169"/>
    </row>
    <row r="212" customFormat="false" ht="11.25" hidden="false" customHeight="false" outlineLevel="0" collapsed="false">
      <c r="J212" s="169"/>
    </row>
    <row r="213" customFormat="false" ht="11.25" hidden="false" customHeight="false" outlineLevel="0" collapsed="false">
      <c r="J213" s="169"/>
    </row>
    <row r="214" customFormat="false" ht="11.25" hidden="false" customHeight="false" outlineLevel="0" collapsed="false">
      <c r="J214" s="169"/>
    </row>
    <row r="215" customFormat="false" ht="11.25" hidden="false" customHeight="false" outlineLevel="0" collapsed="false">
      <c r="J215" s="169"/>
    </row>
    <row r="216" customFormat="false" ht="11.25" hidden="false" customHeight="false" outlineLevel="0" collapsed="false">
      <c r="J216" s="169"/>
    </row>
    <row r="217" customFormat="false" ht="11.25" hidden="false" customHeight="false" outlineLevel="0" collapsed="false">
      <c r="J217" s="169"/>
    </row>
    <row r="218" customFormat="false" ht="11.25" hidden="false" customHeight="false" outlineLevel="0" collapsed="false">
      <c r="J218" s="169"/>
    </row>
    <row r="219" customFormat="false" ht="11.25" hidden="false" customHeight="false" outlineLevel="0" collapsed="false">
      <c r="J219" s="169"/>
    </row>
    <row r="220" customFormat="false" ht="11.25" hidden="false" customHeight="false" outlineLevel="0" collapsed="false">
      <c r="J220" s="169"/>
    </row>
    <row r="221" customFormat="false" ht="11.25" hidden="false" customHeight="false" outlineLevel="0" collapsed="false">
      <c r="J221" s="169"/>
    </row>
    <row r="222" customFormat="false" ht="11.25" hidden="false" customHeight="false" outlineLevel="0" collapsed="false">
      <c r="J222" s="169"/>
    </row>
    <row r="223" customFormat="false" ht="11.25" hidden="false" customHeight="false" outlineLevel="0" collapsed="false">
      <c r="J223" s="169"/>
    </row>
    <row r="224" customFormat="false" ht="11.25" hidden="false" customHeight="false" outlineLevel="0" collapsed="false">
      <c r="J224" s="169"/>
    </row>
    <row r="225" customFormat="false" ht="11.25" hidden="false" customHeight="false" outlineLevel="0" collapsed="false">
      <c r="J225" s="169"/>
    </row>
    <row r="226" customFormat="false" ht="11.25" hidden="false" customHeight="false" outlineLevel="0" collapsed="false">
      <c r="J226" s="169"/>
    </row>
    <row r="227" customFormat="false" ht="11.25" hidden="false" customHeight="false" outlineLevel="0" collapsed="false">
      <c r="J227" s="169"/>
    </row>
    <row r="228" customFormat="false" ht="11.25" hidden="false" customHeight="false" outlineLevel="0" collapsed="false">
      <c r="J228" s="169"/>
    </row>
    <row r="229" customFormat="false" ht="11.25" hidden="false" customHeight="false" outlineLevel="0" collapsed="false">
      <c r="J229" s="169"/>
    </row>
    <row r="230" customFormat="false" ht="11.25" hidden="false" customHeight="false" outlineLevel="0" collapsed="false">
      <c r="J230" s="169"/>
    </row>
    <row r="231" customFormat="false" ht="11.25" hidden="false" customHeight="false" outlineLevel="0" collapsed="false">
      <c r="J231" s="169"/>
    </row>
    <row r="232" customFormat="false" ht="11.25" hidden="false" customHeight="false" outlineLevel="0" collapsed="false">
      <c r="J232" s="169"/>
    </row>
    <row r="233" customFormat="false" ht="11.25" hidden="false" customHeight="false" outlineLevel="0" collapsed="false">
      <c r="J233" s="169"/>
    </row>
    <row r="234" customFormat="false" ht="11.25" hidden="false" customHeight="false" outlineLevel="0" collapsed="false">
      <c r="J234" s="169"/>
    </row>
    <row r="235" customFormat="false" ht="11.25" hidden="false" customHeight="false" outlineLevel="0" collapsed="false">
      <c r="J235" s="169"/>
    </row>
    <row r="236" customFormat="false" ht="11.25" hidden="false" customHeight="false" outlineLevel="0" collapsed="false">
      <c r="J236" s="169"/>
    </row>
    <row r="237" customFormat="false" ht="11.25" hidden="false" customHeight="false" outlineLevel="0" collapsed="false">
      <c r="J237" s="169"/>
    </row>
    <row r="238" customFormat="false" ht="11.25" hidden="false" customHeight="false" outlineLevel="0" collapsed="false">
      <c r="J238" s="169"/>
    </row>
    <row r="239" customFormat="false" ht="11.25" hidden="false" customHeight="false" outlineLevel="0" collapsed="false">
      <c r="J239" s="169"/>
    </row>
    <row r="240" customFormat="false" ht="11.25" hidden="false" customHeight="false" outlineLevel="0" collapsed="false">
      <c r="J240" s="169"/>
    </row>
    <row r="241" customFormat="false" ht="11.25" hidden="false" customHeight="false" outlineLevel="0" collapsed="false">
      <c r="J241" s="169"/>
    </row>
    <row r="242" customFormat="false" ht="11.25" hidden="false" customHeight="false" outlineLevel="0" collapsed="false">
      <c r="J242" s="169"/>
    </row>
    <row r="243" customFormat="false" ht="11.25" hidden="false" customHeight="false" outlineLevel="0" collapsed="false">
      <c r="J243" s="169"/>
    </row>
    <row r="244" customFormat="false" ht="11.25" hidden="false" customHeight="false" outlineLevel="0" collapsed="false">
      <c r="J244" s="169"/>
    </row>
    <row r="245" customFormat="false" ht="11.25" hidden="false" customHeight="false" outlineLevel="0" collapsed="false">
      <c r="J245" s="169"/>
    </row>
    <row r="246" customFormat="false" ht="11.25" hidden="false" customHeight="false" outlineLevel="0" collapsed="false">
      <c r="J246" s="169"/>
    </row>
    <row r="247" customFormat="false" ht="11.25" hidden="false" customHeight="false" outlineLevel="0" collapsed="false">
      <c r="J247" s="169"/>
    </row>
    <row r="248" customFormat="false" ht="11.25" hidden="false" customHeight="false" outlineLevel="0" collapsed="false">
      <c r="J248" s="169"/>
    </row>
    <row r="249" customFormat="false" ht="11.25" hidden="false" customHeight="false" outlineLevel="0" collapsed="false">
      <c r="J249" s="169"/>
    </row>
    <row r="250" customFormat="false" ht="11.25" hidden="false" customHeight="false" outlineLevel="0" collapsed="false">
      <c r="J250" s="169"/>
    </row>
    <row r="251" customFormat="false" ht="11.25" hidden="false" customHeight="false" outlineLevel="0" collapsed="false">
      <c r="J251" s="169"/>
    </row>
    <row r="252" customFormat="false" ht="11.25" hidden="false" customHeight="false" outlineLevel="0" collapsed="false">
      <c r="J252" s="169"/>
    </row>
    <row r="253" customFormat="false" ht="11.25" hidden="false" customHeight="false" outlineLevel="0" collapsed="false">
      <c r="J253" s="169"/>
    </row>
    <row r="254" customFormat="false" ht="11.25" hidden="false" customHeight="false" outlineLevel="0" collapsed="false">
      <c r="J254" s="169"/>
    </row>
    <row r="255" customFormat="false" ht="11.25" hidden="false" customHeight="false" outlineLevel="0" collapsed="false">
      <c r="J255" s="169"/>
    </row>
    <row r="256" customFormat="false" ht="11.25" hidden="false" customHeight="false" outlineLevel="0" collapsed="false">
      <c r="J256" s="169"/>
    </row>
    <row r="257" customFormat="false" ht="11.25" hidden="false" customHeight="false" outlineLevel="0" collapsed="false">
      <c r="J257" s="169"/>
    </row>
    <row r="258" customFormat="false" ht="11.25" hidden="false" customHeight="false" outlineLevel="0" collapsed="false">
      <c r="J258" s="169"/>
    </row>
    <row r="259" customFormat="false" ht="11.25" hidden="false" customHeight="false" outlineLevel="0" collapsed="false">
      <c r="J259" s="169"/>
    </row>
    <row r="260" customFormat="false" ht="11.25" hidden="false" customHeight="false" outlineLevel="0" collapsed="false">
      <c r="J260" s="169"/>
    </row>
    <row r="261" customFormat="false" ht="11.25" hidden="false" customHeight="false" outlineLevel="0" collapsed="false">
      <c r="J261" s="169"/>
    </row>
    <row r="262" customFormat="false" ht="11.25" hidden="false" customHeight="false" outlineLevel="0" collapsed="false">
      <c r="J262" s="169"/>
    </row>
    <row r="263" customFormat="false" ht="11.25" hidden="false" customHeight="false" outlineLevel="0" collapsed="false">
      <c r="J263" s="169"/>
    </row>
    <row r="264" customFormat="false" ht="11.25" hidden="false" customHeight="false" outlineLevel="0" collapsed="false">
      <c r="J264" s="169"/>
    </row>
    <row r="265" customFormat="false" ht="11.25" hidden="false" customHeight="false" outlineLevel="0" collapsed="false">
      <c r="J265" s="169"/>
    </row>
    <row r="266" customFormat="false" ht="11.25" hidden="false" customHeight="false" outlineLevel="0" collapsed="false">
      <c r="J266" s="169"/>
    </row>
    <row r="267" customFormat="false" ht="11.25" hidden="false" customHeight="false" outlineLevel="0" collapsed="false">
      <c r="J267" s="169"/>
    </row>
    <row r="268" customFormat="false" ht="11.25" hidden="false" customHeight="false" outlineLevel="0" collapsed="false">
      <c r="J268" s="169"/>
    </row>
    <row r="269" customFormat="false" ht="11.25" hidden="false" customHeight="false" outlineLevel="0" collapsed="false">
      <c r="J269" s="169"/>
    </row>
    <row r="270" customFormat="false" ht="11.25" hidden="false" customHeight="false" outlineLevel="0" collapsed="false">
      <c r="J270" s="169"/>
    </row>
    <row r="271" customFormat="false" ht="11.25" hidden="false" customHeight="false" outlineLevel="0" collapsed="false">
      <c r="J271" s="169"/>
    </row>
    <row r="272" customFormat="false" ht="11.25" hidden="false" customHeight="false" outlineLevel="0" collapsed="false">
      <c r="J272" s="169"/>
    </row>
    <row r="273" customFormat="false" ht="11.25" hidden="false" customHeight="false" outlineLevel="0" collapsed="false">
      <c r="J273" s="169"/>
    </row>
    <row r="274" customFormat="false" ht="11.25" hidden="false" customHeight="false" outlineLevel="0" collapsed="false">
      <c r="J274" s="169"/>
    </row>
    <row r="275" customFormat="false" ht="11.25" hidden="false" customHeight="false" outlineLevel="0" collapsed="false">
      <c r="J275" s="169"/>
    </row>
    <row r="276" customFormat="false" ht="11.25" hidden="false" customHeight="false" outlineLevel="0" collapsed="false">
      <c r="J276" s="169"/>
    </row>
    <row r="277" customFormat="false" ht="11.25" hidden="false" customHeight="false" outlineLevel="0" collapsed="false">
      <c r="J277" s="169"/>
    </row>
    <row r="278" customFormat="false" ht="11.25" hidden="false" customHeight="false" outlineLevel="0" collapsed="false">
      <c r="J278" s="169"/>
    </row>
    <row r="279" customFormat="false" ht="11.25" hidden="false" customHeight="false" outlineLevel="0" collapsed="false">
      <c r="J279" s="169"/>
    </row>
    <row r="280" customFormat="false" ht="11.25" hidden="false" customHeight="false" outlineLevel="0" collapsed="false">
      <c r="J280" s="169"/>
    </row>
    <row r="281" customFormat="false" ht="11.25" hidden="false" customHeight="false" outlineLevel="0" collapsed="false">
      <c r="J281" s="169"/>
    </row>
    <row r="282" customFormat="false" ht="11.25" hidden="false" customHeight="false" outlineLevel="0" collapsed="false">
      <c r="J282" s="169"/>
    </row>
    <row r="283" customFormat="false" ht="11.25" hidden="false" customHeight="false" outlineLevel="0" collapsed="false">
      <c r="J283" s="169"/>
    </row>
    <row r="284" customFormat="false" ht="11.25" hidden="false" customHeight="false" outlineLevel="0" collapsed="false">
      <c r="J284" s="169"/>
    </row>
    <row r="285" customFormat="false" ht="11.25" hidden="false" customHeight="false" outlineLevel="0" collapsed="false">
      <c r="J285" s="169"/>
    </row>
    <row r="286" customFormat="false" ht="11.25" hidden="false" customHeight="false" outlineLevel="0" collapsed="false">
      <c r="J286" s="169"/>
    </row>
    <row r="287" customFormat="false" ht="11.25" hidden="false" customHeight="false" outlineLevel="0" collapsed="false">
      <c r="J287" s="169"/>
    </row>
    <row r="288" customFormat="false" ht="11.25" hidden="false" customHeight="false" outlineLevel="0" collapsed="false">
      <c r="J288" s="169"/>
    </row>
    <row r="289" customFormat="false" ht="11.25" hidden="false" customHeight="false" outlineLevel="0" collapsed="false">
      <c r="J289" s="169"/>
    </row>
    <row r="290" customFormat="false" ht="11.25" hidden="false" customHeight="false" outlineLevel="0" collapsed="false">
      <c r="J290" s="169"/>
    </row>
    <row r="291" customFormat="false" ht="11.25" hidden="false" customHeight="false" outlineLevel="0" collapsed="false">
      <c r="J291" s="169"/>
    </row>
    <row r="292" customFormat="false" ht="11.25" hidden="false" customHeight="false" outlineLevel="0" collapsed="false">
      <c r="J292" s="169"/>
    </row>
    <row r="293" customFormat="false" ht="11.25" hidden="false" customHeight="false" outlineLevel="0" collapsed="false">
      <c r="J293" s="169"/>
    </row>
    <row r="294" customFormat="false" ht="11.25" hidden="false" customHeight="false" outlineLevel="0" collapsed="false">
      <c r="J294" s="169"/>
    </row>
    <row r="295" customFormat="false" ht="11.25" hidden="false" customHeight="false" outlineLevel="0" collapsed="false">
      <c r="J295" s="169"/>
    </row>
    <row r="296" customFormat="false" ht="11.25" hidden="false" customHeight="false" outlineLevel="0" collapsed="false">
      <c r="J296" s="169"/>
    </row>
    <row r="297" customFormat="false" ht="11.25" hidden="false" customHeight="false" outlineLevel="0" collapsed="false">
      <c r="J297" s="169"/>
    </row>
    <row r="298" customFormat="false" ht="11.25" hidden="false" customHeight="false" outlineLevel="0" collapsed="false">
      <c r="J298" s="169"/>
    </row>
    <row r="299" customFormat="false" ht="11.25" hidden="false" customHeight="false" outlineLevel="0" collapsed="false">
      <c r="J299" s="169"/>
    </row>
    <row r="300" customFormat="false" ht="11.25" hidden="false" customHeight="false" outlineLevel="0" collapsed="false">
      <c r="J300" s="169"/>
    </row>
    <row r="301" customFormat="false" ht="11.25" hidden="false" customHeight="false" outlineLevel="0" collapsed="false">
      <c r="J301" s="169"/>
    </row>
    <row r="302" customFormat="false" ht="11.25" hidden="false" customHeight="false" outlineLevel="0" collapsed="false">
      <c r="J302" s="169"/>
    </row>
    <row r="303" customFormat="false" ht="11.25" hidden="false" customHeight="false" outlineLevel="0" collapsed="false">
      <c r="J303" s="169"/>
    </row>
    <row r="304" customFormat="false" ht="11.25" hidden="false" customHeight="false" outlineLevel="0" collapsed="false">
      <c r="J304" s="169"/>
    </row>
    <row r="305" customFormat="false" ht="11.25" hidden="false" customHeight="false" outlineLevel="0" collapsed="false">
      <c r="J305" s="169"/>
    </row>
    <row r="306" customFormat="false" ht="11.25" hidden="false" customHeight="false" outlineLevel="0" collapsed="false">
      <c r="J306" s="169"/>
    </row>
    <row r="307" customFormat="false" ht="11.25" hidden="false" customHeight="false" outlineLevel="0" collapsed="false">
      <c r="J307" s="169"/>
    </row>
    <row r="308" customFormat="false" ht="11.25" hidden="false" customHeight="false" outlineLevel="0" collapsed="false">
      <c r="J308" s="169"/>
    </row>
    <row r="309" customFormat="false" ht="11.25" hidden="false" customHeight="false" outlineLevel="0" collapsed="false">
      <c r="J309" s="169"/>
    </row>
    <row r="310" customFormat="false" ht="11.25" hidden="false" customHeight="false" outlineLevel="0" collapsed="false">
      <c r="J310" s="169"/>
    </row>
    <row r="311" customFormat="false" ht="11.25" hidden="false" customHeight="false" outlineLevel="0" collapsed="false">
      <c r="J311" s="169"/>
    </row>
    <row r="312" customFormat="false" ht="11.25" hidden="false" customHeight="false" outlineLevel="0" collapsed="false">
      <c r="J312" s="169"/>
    </row>
    <row r="313" customFormat="false" ht="11.25" hidden="false" customHeight="false" outlineLevel="0" collapsed="false">
      <c r="J313" s="169"/>
    </row>
    <row r="314" customFormat="false" ht="11.25" hidden="false" customHeight="false" outlineLevel="0" collapsed="false">
      <c r="J314" s="169"/>
    </row>
    <row r="315" customFormat="false" ht="11.25" hidden="false" customHeight="false" outlineLevel="0" collapsed="false">
      <c r="J315" s="169"/>
    </row>
    <row r="316" customFormat="false" ht="11.25" hidden="false" customHeight="false" outlineLevel="0" collapsed="false">
      <c r="J316" s="169"/>
    </row>
    <row r="317" customFormat="false" ht="11.25" hidden="false" customHeight="false" outlineLevel="0" collapsed="false">
      <c r="J317" s="169"/>
    </row>
    <row r="318" customFormat="false" ht="11.25" hidden="false" customHeight="false" outlineLevel="0" collapsed="false">
      <c r="J318" s="169"/>
    </row>
    <row r="319" customFormat="false" ht="11.25" hidden="false" customHeight="false" outlineLevel="0" collapsed="false">
      <c r="J319" s="169"/>
    </row>
    <row r="320" customFormat="false" ht="11.25" hidden="false" customHeight="false" outlineLevel="0" collapsed="false">
      <c r="J320" s="169"/>
    </row>
    <row r="321" customFormat="false" ht="11.25" hidden="false" customHeight="false" outlineLevel="0" collapsed="false">
      <c r="J321" s="169"/>
    </row>
    <row r="322" customFormat="false" ht="11.25" hidden="false" customHeight="false" outlineLevel="0" collapsed="false">
      <c r="J322" s="169"/>
    </row>
    <row r="323" customFormat="false" ht="11.25" hidden="false" customHeight="false" outlineLevel="0" collapsed="false">
      <c r="J323" s="169"/>
    </row>
    <row r="324" customFormat="false" ht="11.25" hidden="false" customHeight="false" outlineLevel="0" collapsed="false">
      <c r="J324" s="169"/>
    </row>
    <row r="325" customFormat="false" ht="11.25" hidden="false" customHeight="false" outlineLevel="0" collapsed="false">
      <c r="J325" s="169"/>
    </row>
    <row r="326" customFormat="false" ht="11.25" hidden="false" customHeight="false" outlineLevel="0" collapsed="false">
      <c r="J326" s="169"/>
    </row>
    <row r="327" customFormat="false" ht="11.25" hidden="false" customHeight="false" outlineLevel="0" collapsed="false">
      <c r="J327" s="169"/>
    </row>
    <row r="328" customFormat="false" ht="11.25" hidden="false" customHeight="false" outlineLevel="0" collapsed="false">
      <c r="J328" s="169"/>
    </row>
    <row r="329" customFormat="false" ht="11.25" hidden="false" customHeight="false" outlineLevel="0" collapsed="false">
      <c r="J329" s="169"/>
    </row>
    <row r="330" customFormat="false" ht="11.25" hidden="false" customHeight="false" outlineLevel="0" collapsed="false">
      <c r="J330" s="169"/>
    </row>
    <row r="331" customFormat="false" ht="11.25" hidden="false" customHeight="false" outlineLevel="0" collapsed="false">
      <c r="J331" s="169"/>
    </row>
    <row r="332" customFormat="false" ht="11.25" hidden="false" customHeight="false" outlineLevel="0" collapsed="false">
      <c r="J332" s="169"/>
    </row>
    <row r="333" customFormat="false" ht="11.25" hidden="false" customHeight="false" outlineLevel="0" collapsed="false">
      <c r="J333" s="169"/>
    </row>
    <row r="334" customFormat="false" ht="11.25" hidden="false" customHeight="false" outlineLevel="0" collapsed="false">
      <c r="J334" s="169"/>
    </row>
    <row r="335" customFormat="false" ht="11.25" hidden="false" customHeight="false" outlineLevel="0" collapsed="false">
      <c r="J335" s="169"/>
    </row>
    <row r="336" customFormat="false" ht="11.25" hidden="false" customHeight="false" outlineLevel="0" collapsed="false">
      <c r="J336" s="169"/>
    </row>
    <row r="337" customFormat="false" ht="11.25" hidden="false" customHeight="false" outlineLevel="0" collapsed="false">
      <c r="J337" s="169"/>
    </row>
    <row r="338" customFormat="false" ht="11.25" hidden="false" customHeight="false" outlineLevel="0" collapsed="false">
      <c r="J338" s="169"/>
    </row>
    <row r="339" customFormat="false" ht="11.25" hidden="false" customHeight="false" outlineLevel="0" collapsed="false">
      <c r="J339" s="169"/>
    </row>
    <row r="340" customFormat="false" ht="11.25" hidden="false" customHeight="false" outlineLevel="0" collapsed="false">
      <c r="J340" s="169"/>
    </row>
    <row r="341" customFormat="false" ht="11.25" hidden="false" customHeight="false" outlineLevel="0" collapsed="false">
      <c r="J341" s="169"/>
    </row>
    <row r="342" customFormat="false" ht="11.25" hidden="false" customHeight="false" outlineLevel="0" collapsed="false">
      <c r="J342" s="169"/>
    </row>
    <row r="343" customFormat="false" ht="11.25" hidden="false" customHeight="false" outlineLevel="0" collapsed="false">
      <c r="J343" s="169"/>
    </row>
    <row r="344" customFormat="false" ht="11.25" hidden="false" customHeight="false" outlineLevel="0" collapsed="false">
      <c r="J344" s="169"/>
    </row>
    <row r="345" customFormat="false" ht="11.25" hidden="false" customHeight="false" outlineLevel="0" collapsed="false">
      <c r="J345" s="169"/>
    </row>
    <row r="346" customFormat="false" ht="11.25" hidden="false" customHeight="false" outlineLevel="0" collapsed="false">
      <c r="J346" s="169"/>
    </row>
    <row r="347" customFormat="false" ht="11.25" hidden="false" customHeight="false" outlineLevel="0" collapsed="false">
      <c r="J347" s="169"/>
    </row>
    <row r="348" customFormat="false" ht="11.25" hidden="false" customHeight="false" outlineLevel="0" collapsed="false">
      <c r="J348" s="169"/>
    </row>
    <row r="349" customFormat="false" ht="11.25" hidden="false" customHeight="false" outlineLevel="0" collapsed="false">
      <c r="J349" s="169"/>
    </row>
    <row r="350" customFormat="false" ht="11.25" hidden="false" customHeight="false" outlineLevel="0" collapsed="false">
      <c r="J350" s="169"/>
    </row>
    <row r="351" customFormat="false" ht="11.25" hidden="false" customHeight="false" outlineLevel="0" collapsed="false">
      <c r="J351" s="169"/>
    </row>
    <row r="352" customFormat="false" ht="11.25" hidden="false" customHeight="false" outlineLevel="0" collapsed="false">
      <c r="J352" s="169"/>
    </row>
    <row r="353" customFormat="false" ht="11.25" hidden="false" customHeight="false" outlineLevel="0" collapsed="false">
      <c r="J353" s="169"/>
    </row>
    <row r="354" customFormat="false" ht="11.25" hidden="false" customHeight="false" outlineLevel="0" collapsed="false">
      <c r="J354" s="169"/>
    </row>
    <row r="355" customFormat="false" ht="11.25" hidden="false" customHeight="false" outlineLevel="0" collapsed="false">
      <c r="J355" s="169"/>
    </row>
    <row r="356" customFormat="false" ht="11.25" hidden="false" customHeight="false" outlineLevel="0" collapsed="false">
      <c r="J356" s="169"/>
    </row>
    <row r="357" customFormat="false" ht="11.25" hidden="false" customHeight="false" outlineLevel="0" collapsed="false">
      <c r="J357" s="169"/>
    </row>
    <row r="358" customFormat="false" ht="11.25" hidden="false" customHeight="false" outlineLevel="0" collapsed="false">
      <c r="J358" s="169"/>
    </row>
    <row r="359" customFormat="false" ht="11.25" hidden="false" customHeight="false" outlineLevel="0" collapsed="false">
      <c r="J359" s="169"/>
    </row>
    <row r="360" customFormat="false" ht="11.25" hidden="false" customHeight="false" outlineLevel="0" collapsed="false">
      <c r="J360" s="169"/>
    </row>
    <row r="361" customFormat="false" ht="11.25" hidden="false" customHeight="false" outlineLevel="0" collapsed="false">
      <c r="J361" s="169"/>
    </row>
    <row r="362" customFormat="false" ht="11.25" hidden="false" customHeight="false" outlineLevel="0" collapsed="false">
      <c r="J362" s="169"/>
    </row>
    <row r="363" customFormat="false" ht="11.25" hidden="false" customHeight="false" outlineLevel="0" collapsed="false">
      <c r="J363" s="169"/>
    </row>
    <row r="364" customFormat="false" ht="11.25" hidden="false" customHeight="false" outlineLevel="0" collapsed="false">
      <c r="J364" s="169"/>
    </row>
    <row r="365" customFormat="false" ht="11.25" hidden="false" customHeight="false" outlineLevel="0" collapsed="false">
      <c r="J365" s="169"/>
    </row>
    <row r="366" customFormat="false" ht="11.25" hidden="false" customHeight="false" outlineLevel="0" collapsed="false">
      <c r="J366" s="169"/>
    </row>
    <row r="367" customFormat="false" ht="11.25" hidden="false" customHeight="false" outlineLevel="0" collapsed="false">
      <c r="J367" s="169"/>
    </row>
    <row r="368" customFormat="false" ht="11.25" hidden="false" customHeight="false" outlineLevel="0" collapsed="false">
      <c r="J368" s="169"/>
    </row>
    <row r="369" customFormat="false" ht="11.25" hidden="false" customHeight="false" outlineLevel="0" collapsed="false">
      <c r="J369" s="169"/>
    </row>
    <row r="370" customFormat="false" ht="11.25" hidden="false" customHeight="false" outlineLevel="0" collapsed="false">
      <c r="J370" s="169"/>
    </row>
    <row r="371" customFormat="false" ht="11.25" hidden="false" customHeight="false" outlineLevel="0" collapsed="false">
      <c r="J371" s="169"/>
    </row>
    <row r="372" customFormat="false" ht="11.25" hidden="false" customHeight="false" outlineLevel="0" collapsed="false">
      <c r="J372" s="169"/>
    </row>
    <row r="373" customFormat="false" ht="11.25" hidden="false" customHeight="false" outlineLevel="0" collapsed="false">
      <c r="J373" s="169"/>
    </row>
    <row r="374" customFormat="false" ht="11.25" hidden="false" customHeight="false" outlineLevel="0" collapsed="false">
      <c r="J374" s="169"/>
    </row>
    <row r="375" customFormat="false" ht="11.25" hidden="false" customHeight="false" outlineLevel="0" collapsed="false">
      <c r="J375" s="169"/>
    </row>
    <row r="376" customFormat="false" ht="11.25" hidden="false" customHeight="false" outlineLevel="0" collapsed="false">
      <c r="J376" s="169"/>
    </row>
    <row r="377" customFormat="false" ht="11.25" hidden="false" customHeight="false" outlineLevel="0" collapsed="false">
      <c r="J377" s="169"/>
    </row>
    <row r="378" customFormat="false" ht="11.25" hidden="false" customHeight="false" outlineLevel="0" collapsed="false">
      <c r="J378" s="169"/>
    </row>
    <row r="379" customFormat="false" ht="11.25" hidden="false" customHeight="false" outlineLevel="0" collapsed="false">
      <c r="J379" s="169"/>
    </row>
    <row r="380" customFormat="false" ht="11.25" hidden="false" customHeight="false" outlineLevel="0" collapsed="false">
      <c r="J380" s="169"/>
    </row>
    <row r="381" customFormat="false" ht="11.25" hidden="false" customHeight="false" outlineLevel="0" collapsed="false">
      <c r="J381" s="169"/>
    </row>
    <row r="382" customFormat="false" ht="11.25" hidden="false" customHeight="false" outlineLevel="0" collapsed="false">
      <c r="J382" s="169"/>
    </row>
    <row r="383" customFormat="false" ht="11.25" hidden="false" customHeight="false" outlineLevel="0" collapsed="false">
      <c r="J383" s="169"/>
    </row>
    <row r="384" customFormat="false" ht="11.25" hidden="false" customHeight="false" outlineLevel="0" collapsed="false">
      <c r="J384" s="169"/>
    </row>
    <row r="385" customFormat="false" ht="11.25" hidden="false" customHeight="false" outlineLevel="0" collapsed="false">
      <c r="J385" s="169"/>
    </row>
    <row r="386" customFormat="false" ht="11.25" hidden="false" customHeight="false" outlineLevel="0" collapsed="false">
      <c r="J386" s="169"/>
    </row>
    <row r="387" customFormat="false" ht="11.25" hidden="false" customHeight="false" outlineLevel="0" collapsed="false">
      <c r="J387" s="169"/>
    </row>
    <row r="388" customFormat="false" ht="11.25" hidden="false" customHeight="false" outlineLevel="0" collapsed="false">
      <c r="J388" s="169"/>
    </row>
    <row r="389" customFormat="false" ht="11.25" hidden="false" customHeight="false" outlineLevel="0" collapsed="false">
      <c r="J389" s="169"/>
    </row>
    <row r="390" customFormat="false" ht="11.25" hidden="false" customHeight="false" outlineLevel="0" collapsed="false">
      <c r="J390" s="169"/>
    </row>
    <row r="391" customFormat="false" ht="11.25" hidden="false" customHeight="false" outlineLevel="0" collapsed="false">
      <c r="J391" s="169"/>
    </row>
    <row r="392" customFormat="false" ht="11.25" hidden="false" customHeight="false" outlineLevel="0" collapsed="false">
      <c r="J392" s="169"/>
    </row>
    <row r="393" customFormat="false" ht="11.25" hidden="false" customHeight="false" outlineLevel="0" collapsed="false">
      <c r="J393" s="169"/>
    </row>
    <row r="394" customFormat="false" ht="11.25" hidden="false" customHeight="false" outlineLevel="0" collapsed="false">
      <c r="J394" s="169"/>
    </row>
    <row r="395" customFormat="false" ht="11.25" hidden="false" customHeight="false" outlineLevel="0" collapsed="false">
      <c r="J395" s="169"/>
    </row>
    <row r="396" customFormat="false" ht="11.25" hidden="false" customHeight="false" outlineLevel="0" collapsed="false">
      <c r="J396" s="169"/>
    </row>
    <row r="397" customFormat="false" ht="11.25" hidden="false" customHeight="false" outlineLevel="0" collapsed="false">
      <c r="J397" s="169"/>
    </row>
    <row r="398" customFormat="false" ht="11.25" hidden="false" customHeight="false" outlineLevel="0" collapsed="false">
      <c r="J398" s="169"/>
    </row>
    <row r="399" customFormat="false" ht="11.25" hidden="false" customHeight="false" outlineLevel="0" collapsed="false">
      <c r="J399" s="169"/>
    </row>
    <row r="400" customFormat="false" ht="11.25" hidden="false" customHeight="false" outlineLevel="0" collapsed="false">
      <c r="J400" s="169"/>
    </row>
    <row r="401" customFormat="false" ht="11.25" hidden="false" customHeight="false" outlineLevel="0" collapsed="false">
      <c r="J401" s="169"/>
    </row>
    <row r="402" customFormat="false" ht="11.25" hidden="false" customHeight="false" outlineLevel="0" collapsed="false">
      <c r="J402" s="169"/>
    </row>
    <row r="403" customFormat="false" ht="11.25" hidden="false" customHeight="false" outlineLevel="0" collapsed="false">
      <c r="J403" s="169"/>
    </row>
    <row r="404" customFormat="false" ht="11.25" hidden="false" customHeight="false" outlineLevel="0" collapsed="false">
      <c r="J404" s="169"/>
    </row>
    <row r="405" customFormat="false" ht="11.25" hidden="false" customHeight="false" outlineLevel="0" collapsed="false">
      <c r="J405" s="169"/>
    </row>
    <row r="406" customFormat="false" ht="11.25" hidden="false" customHeight="false" outlineLevel="0" collapsed="false">
      <c r="J406" s="169"/>
    </row>
    <row r="407" customFormat="false" ht="11.25" hidden="false" customHeight="false" outlineLevel="0" collapsed="false">
      <c r="J407" s="169"/>
    </row>
    <row r="408" customFormat="false" ht="11.25" hidden="false" customHeight="false" outlineLevel="0" collapsed="false">
      <c r="J408" s="169"/>
    </row>
    <row r="409" customFormat="false" ht="11.25" hidden="false" customHeight="false" outlineLevel="0" collapsed="false">
      <c r="J409" s="169"/>
    </row>
    <row r="410" customFormat="false" ht="11.25" hidden="false" customHeight="false" outlineLevel="0" collapsed="false">
      <c r="J410" s="169"/>
    </row>
    <row r="411" customFormat="false" ht="11.25" hidden="false" customHeight="false" outlineLevel="0" collapsed="false">
      <c r="J411" s="169"/>
    </row>
    <row r="412" customFormat="false" ht="11.25" hidden="false" customHeight="false" outlineLevel="0" collapsed="false">
      <c r="J412" s="169"/>
    </row>
    <row r="413" customFormat="false" ht="11.25" hidden="false" customHeight="false" outlineLevel="0" collapsed="false">
      <c r="J413" s="169"/>
    </row>
    <row r="414" customFormat="false" ht="11.25" hidden="false" customHeight="false" outlineLevel="0" collapsed="false">
      <c r="J414" s="169"/>
    </row>
    <row r="415" customFormat="false" ht="11.25" hidden="false" customHeight="false" outlineLevel="0" collapsed="false">
      <c r="J415" s="169"/>
    </row>
    <row r="416" customFormat="false" ht="11.25" hidden="false" customHeight="false" outlineLevel="0" collapsed="false">
      <c r="J416" s="169"/>
    </row>
    <row r="417" customFormat="false" ht="11.25" hidden="false" customHeight="false" outlineLevel="0" collapsed="false">
      <c r="J417" s="169"/>
    </row>
    <row r="418" customFormat="false" ht="11.25" hidden="false" customHeight="false" outlineLevel="0" collapsed="false">
      <c r="J418" s="169"/>
    </row>
    <row r="419" customFormat="false" ht="11.25" hidden="false" customHeight="false" outlineLevel="0" collapsed="false">
      <c r="J419" s="169"/>
    </row>
    <row r="420" customFormat="false" ht="11.25" hidden="false" customHeight="false" outlineLevel="0" collapsed="false">
      <c r="J420" s="169"/>
    </row>
    <row r="421" customFormat="false" ht="11.25" hidden="false" customHeight="false" outlineLevel="0" collapsed="false">
      <c r="J421" s="169"/>
    </row>
    <row r="422" customFormat="false" ht="11.25" hidden="false" customHeight="false" outlineLevel="0" collapsed="false">
      <c r="J422" s="169"/>
    </row>
    <row r="423" customFormat="false" ht="11.25" hidden="false" customHeight="false" outlineLevel="0" collapsed="false">
      <c r="J423" s="169"/>
    </row>
    <row r="424" customFormat="false" ht="11.25" hidden="false" customHeight="false" outlineLevel="0" collapsed="false">
      <c r="J424" s="169"/>
    </row>
    <row r="425" customFormat="false" ht="11.25" hidden="false" customHeight="false" outlineLevel="0" collapsed="false">
      <c r="J425" s="169"/>
    </row>
    <row r="426" customFormat="false" ht="11.25" hidden="false" customHeight="false" outlineLevel="0" collapsed="false">
      <c r="J426" s="169"/>
    </row>
    <row r="427" customFormat="false" ht="11.25" hidden="false" customHeight="false" outlineLevel="0" collapsed="false">
      <c r="J427" s="169"/>
    </row>
    <row r="428" customFormat="false" ht="11.25" hidden="false" customHeight="false" outlineLevel="0" collapsed="false">
      <c r="J428" s="169"/>
    </row>
    <row r="429" customFormat="false" ht="11.25" hidden="false" customHeight="false" outlineLevel="0" collapsed="false">
      <c r="J429" s="169"/>
    </row>
    <row r="430" customFormat="false" ht="11.25" hidden="false" customHeight="false" outlineLevel="0" collapsed="false">
      <c r="J430" s="169"/>
    </row>
    <row r="431" customFormat="false" ht="11.25" hidden="false" customHeight="false" outlineLevel="0" collapsed="false">
      <c r="J431" s="169"/>
    </row>
    <row r="432" customFormat="false" ht="11.25" hidden="false" customHeight="false" outlineLevel="0" collapsed="false">
      <c r="J432" s="169"/>
    </row>
    <row r="433" customFormat="false" ht="11.25" hidden="false" customHeight="false" outlineLevel="0" collapsed="false">
      <c r="J433" s="169"/>
    </row>
    <row r="434" customFormat="false" ht="11.25" hidden="false" customHeight="false" outlineLevel="0" collapsed="false">
      <c r="J434" s="169"/>
    </row>
    <row r="435" customFormat="false" ht="11.25" hidden="false" customHeight="false" outlineLevel="0" collapsed="false">
      <c r="J435" s="169"/>
    </row>
    <row r="436" customFormat="false" ht="11.25" hidden="false" customHeight="false" outlineLevel="0" collapsed="false">
      <c r="J436" s="169"/>
    </row>
    <row r="437" customFormat="false" ht="11.25" hidden="false" customHeight="false" outlineLevel="0" collapsed="false">
      <c r="J437" s="169"/>
    </row>
    <row r="438" customFormat="false" ht="11.25" hidden="false" customHeight="false" outlineLevel="0" collapsed="false">
      <c r="J438" s="169"/>
    </row>
    <row r="439" customFormat="false" ht="11.25" hidden="false" customHeight="false" outlineLevel="0" collapsed="false">
      <c r="J439" s="169"/>
    </row>
    <row r="440" customFormat="false" ht="11.25" hidden="false" customHeight="false" outlineLevel="0" collapsed="false">
      <c r="J440" s="169"/>
    </row>
    <row r="441" customFormat="false" ht="11.25" hidden="false" customHeight="false" outlineLevel="0" collapsed="false">
      <c r="J441" s="169"/>
    </row>
    <row r="442" customFormat="false" ht="11.25" hidden="false" customHeight="false" outlineLevel="0" collapsed="false">
      <c r="J442" s="169"/>
    </row>
    <row r="443" customFormat="false" ht="11.25" hidden="false" customHeight="false" outlineLevel="0" collapsed="false">
      <c r="J443" s="169"/>
    </row>
    <row r="444" customFormat="false" ht="11.25" hidden="false" customHeight="false" outlineLevel="0" collapsed="false">
      <c r="J444" s="169"/>
    </row>
    <row r="445" customFormat="false" ht="11.25" hidden="false" customHeight="false" outlineLevel="0" collapsed="false">
      <c r="J445" s="169"/>
    </row>
    <row r="446" customFormat="false" ht="11.25" hidden="false" customHeight="false" outlineLevel="0" collapsed="false">
      <c r="J446" s="169"/>
    </row>
    <row r="447" customFormat="false" ht="11.25" hidden="false" customHeight="false" outlineLevel="0" collapsed="false">
      <c r="J447" s="169"/>
    </row>
    <row r="448" customFormat="false" ht="11.25" hidden="false" customHeight="false" outlineLevel="0" collapsed="false">
      <c r="J448" s="169"/>
    </row>
    <row r="449" customFormat="false" ht="11.25" hidden="false" customHeight="false" outlineLevel="0" collapsed="false">
      <c r="J449" s="169"/>
    </row>
    <row r="450" customFormat="false" ht="11.25" hidden="false" customHeight="false" outlineLevel="0" collapsed="false">
      <c r="J450" s="169"/>
    </row>
    <row r="451" customFormat="false" ht="11.25" hidden="false" customHeight="false" outlineLevel="0" collapsed="false">
      <c r="J451" s="169"/>
    </row>
    <row r="452" customFormat="false" ht="11.25" hidden="false" customHeight="false" outlineLevel="0" collapsed="false">
      <c r="J452" s="169"/>
    </row>
    <row r="453" customFormat="false" ht="11.25" hidden="false" customHeight="false" outlineLevel="0" collapsed="false">
      <c r="J453" s="169"/>
    </row>
    <row r="454" customFormat="false" ht="11.25" hidden="false" customHeight="false" outlineLevel="0" collapsed="false">
      <c r="J454" s="169"/>
    </row>
    <row r="455" customFormat="false" ht="11.25" hidden="false" customHeight="false" outlineLevel="0" collapsed="false">
      <c r="J455" s="169"/>
    </row>
    <row r="456" customFormat="false" ht="11.25" hidden="false" customHeight="false" outlineLevel="0" collapsed="false">
      <c r="J456" s="169"/>
    </row>
    <row r="457" customFormat="false" ht="11.25" hidden="false" customHeight="false" outlineLevel="0" collapsed="false">
      <c r="J457" s="169"/>
    </row>
    <row r="458" customFormat="false" ht="11.25" hidden="false" customHeight="false" outlineLevel="0" collapsed="false">
      <c r="J458" s="169"/>
    </row>
    <row r="459" customFormat="false" ht="11.25" hidden="false" customHeight="false" outlineLevel="0" collapsed="false">
      <c r="J459" s="169"/>
    </row>
    <row r="460" customFormat="false" ht="11.25" hidden="false" customHeight="false" outlineLevel="0" collapsed="false">
      <c r="J460" s="169"/>
    </row>
    <row r="461" customFormat="false" ht="11.25" hidden="false" customHeight="false" outlineLevel="0" collapsed="false">
      <c r="J461" s="169"/>
    </row>
    <row r="462" customFormat="false" ht="11.25" hidden="false" customHeight="false" outlineLevel="0" collapsed="false">
      <c r="J462" s="169"/>
    </row>
    <row r="463" customFormat="false" ht="11.25" hidden="false" customHeight="false" outlineLevel="0" collapsed="false">
      <c r="J463" s="169"/>
    </row>
    <row r="464" customFormat="false" ht="11.25" hidden="false" customHeight="false" outlineLevel="0" collapsed="false">
      <c r="J464" s="169"/>
    </row>
    <row r="465" customFormat="false" ht="11.25" hidden="false" customHeight="false" outlineLevel="0" collapsed="false">
      <c r="J465" s="169"/>
    </row>
    <row r="466" customFormat="false" ht="11.25" hidden="false" customHeight="false" outlineLevel="0" collapsed="false">
      <c r="J466" s="169"/>
    </row>
    <row r="467" customFormat="false" ht="11.25" hidden="false" customHeight="false" outlineLevel="0" collapsed="false">
      <c r="J467" s="169"/>
    </row>
    <row r="468" customFormat="false" ht="11.25" hidden="false" customHeight="false" outlineLevel="0" collapsed="false">
      <c r="J468" s="169"/>
    </row>
    <row r="469" customFormat="false" ht="11.25" hidden="false" customHeight="false" outlineLevel="0" collapsed="false">
      <c r="J469" s="169"/>
    </row>
    <row r="470" customFormat="false" ht="11.25" hidden="false" customHeight="false" outlineLevel="0" collapsed="false">
      <c r="J470" s="169"/>
    </row>
    <row r="471" customFormat="false" ht="11.25" hidden="false" customHeight="false" outlineLevel="0" collapsed="false">
      <c r="J471" s="169"/>
    </row>
    <row r="472" customFormat="false" ht="11.25" hidden="false" customHeight="false" outlineLevel="0" collapsed="false">
      <c r="J472" s="169"/>
    </row>
    <row r="473" customFormat="false" ht="11.25" hidden="false" customHeight="false" outlineLevel="0" collapsed="false">
      <c r="J473" s="169"/>
    </row>
    <row r="474" customFormat="false" ht="11.25" hidden="false" customHeight="false" outlineLevel="0" collapsed="false">
      <c r="J474" s="169"/>
    </row>
    <row r="475" customFormat="false" ht="11.25" hidden="false" customHeight="false" outlineLevel="0" collapsed="false">
      <c r="J475" s="169"/>
    </row>
    <row r="476" customFormat="false" ht="11.25" hidden="false" customHeight="false" outlineLevel="0" collapsed="false">
      <c r="J476" s="169"/>
    </row>
    <row r="477" customFormat="false" ht="11.25" hidden="false" customHeight="false" outlineLevel="0" collapsed="false">
      <c r="J477" s="169"/>
    </row>
    <row r="478" customFormat="false" ht="11.25" hidden="false" customHeight="false" outlineLevel="0" collapsed="false">
      <c r="J478" s="169"/>
    </row>
    <row r="479" customFormat="false" ht="11.25" hidden="false" customHeight="false" outlineLevel="0" collapsed="false">
      <c r="J479" s="169"/>
    </row>
    <row r="480" customFormat="false" ht="11.25" hidden="false" customHeight="false" outlineLevel="0" collapsed="false">
      <c r="J480" s="169"/>
    </row>
    <row r="481" customFormat="false" ht="11.25" hidden="false" customHeight="false" outlineLevel="0" collapsed="false">
      <c r="J481" s="169"/>
    </row>
    <row r="482" customFormat="false" ht="11.25" hidden="false" customHeight="false" outlineLevel="0" collapsed="false">
      <c r="J482" s="169"/>
    </row>
    <row r="483" customFormat="false" ht="11.25" hidden="false" customHeight="false" outlineLevel="0" collapsed="false">
      <c r="J483" s="169"/>
    </row>
    <row r="484" customFormat="false" ht="11.25" hidden="false" customHeight="false" outlineLevel="0" collapsed="false">
      <c r="J484" s="169"/>
    </row>
    <row r="485" customFormat="false" ht="11.25" hidden="false" customHeight="false" outlineLevel="0" collapsed="false">
      <c r="J485" s="169"/>
    </row>
    <row r="486" customFormat="false" ht="11.25" hidden="false" customHeight="false" outlineLevel="0" collapsed="false">
      <c r="J486" s="169"/>
    </row>
    <row r="487" customFormat="false" ht="11.25" hidden="false" customHeight="false" outlineLevel="0" collapsed="false">
      <c r="J487" s="169"/>
    </row>
    <row r="488" customFormat="false" ht="11.25" hidden="false" customHeight="false" outlineLevel="0" collapsed="false">
      <c r="J488" s="169"/>
    </row>
    <row r="489" customFormat="false" ht="11.25" hidden="false" customHeight="false" outlineLevel="0" collapsed="false">
      <c r="J489" s="169"/>
    </row>
    <row r="490" customFormat="false" ht="11.25" hidden="false" customHeight="false" outlineLevel="0" collapsed="false">
      <c r="J490" s="169"/>
    </row>
    <row r="491" customFormat="false" ht="11.25" hidden="false" customHeight="false" outlineLevel="0" collapsed="false">
      <c r="J491" s="169"/>
    </row>
    <row r="492" customFormat="false" ht="11.25" hidden="false" customHeight="false" outlineLevel="0" collapsed="false">
      <c r="J492" s="169"/>
    </row>
    <row r="493" customFormat="false" ht="11.25" hidden="false" customHeight="false" outlineLevel="0" collapsed="false">
      <c r="J493" s="169"/>
    </row>
    <row r="494" customFormat="false" ht="11.25" hidden="false" customHeight="false" outlineLevel="0" collapsed="false">
      <c r="J494" s="169"/>
    </row>
    <row r="495" customFormat="false" ht="11.25" hidden="false" customHeight="false" outlineLevel="0" collapsed="false">
      <c r="J495" s="169"/>
    </row>
    <row r="496" customFormat="false" ht="11.25" hidden="false" customHeight="false" outlineLevel="0" collapsed="false">
      <c r="J496" s="169"/>
    </row>
    <row r="497" customFormat="false" ht="11.25" hidden="false" customHeight="false" outlineLevel="0" collapsed="false">
      <c r="J497" s="169"/>
    </row>
    <row r="498" customFormat="false" ht="11.25" hidden="false" customHeight="false" outlineLevel="0" collapsed="false">
      <c r="J498" s="169"/>
    </row>
    <row r="499" customFormat="false" ht="11.25" hidden="false" customHeight="false" outlineLevel="0" collapsed="false">
      <c r="J499" s="169"/>
    </row>
    <row r="500" customFormat="false" ht="11.25" hidden="false" customHeight="false" outlineLevel="0" collapsed="false">
      <c r="J500" s="169"/>
    </row>
    <row r="501" customFormat="false" ht="11.25" hidden="false" customHeight="false" outlineLevel="0" collapsed="false">
      <c r="J501" s="169"/>
    </row>
    <row r="502" customFormat="false" ht="11.25" hidden="false" customHeight="false" outlineLevel="0" collapsed="false">
      <c r="J502" s="169"/>
    </row>
    <row r="503" customFormat="false" ht="11.25" hidden="false" customHeight="false" outlineLevel="0" collapsed="false">
      <c r="J503" s="169"/>
    </row>
    <row r="504" customFormat="false" ht="11.25" hidden="false" customHeight="false" outlineLevel="0" collapsed="false">
      <c r="J504" s="169"/>
    </row>
    <row r="505" customFormat="false" ht="11.25" hidden="false" customHeight="false" outlineLevel="0" collapsed="false">
      <c r="J505" s="169"/>
    </row>
    <row r="506" customFormat="false" ht="11.25" hidden="false" customHeight="false" outlineLevel="0" collapsed="false">
      <c r="J506" s="169"/>
    </row>
    <row r="507" customFormat="false" ht="11.25" hidden="false" customHeight="false" outlineLevel="0" collapsed="false">
      <c r="J507" s="169"/>
    </row>
    <row r="508" customFormat="false" ht="11.25" hidden="false" customHeight="false" outlineLevel="0" collapsed="false">
      <c r="J508" s="169"/>
    </row>
    <row r="509" customFormat="false" ht="11.25" hidden="false" customHeight="false" outlineLevel="0" collapsed="false">
      <c r="J509" s="169"/>
    </row>
    <row r="510" customFormat="false" ht="11.25" hidden="false" customHeight="false" outlineLevel="0" collapsed="false">
      <c r="J510" s="169"/>
    </row>
    <row r="511" customFormat="false" ht="11.25" hidden="false" customHeight="false" outlineLevel="0" collapsed="false">
      <c r="J511" s="169"/>
    </row>
    <row r="512" customFormat="false" ht="11.25" hidden="false" customHeight="false" outlineLevel="0" collapsed="false">
      <c r="J512" s="169"/>
    </row>
    <row r="513" customFormat="false" ht="11.25" hidden="false" customHeight="false" outlineLevel="0" collapsed="false">
      <c r="J513" s="169"/>
    </row>
    <row r="514" customFormat="false" ht="11.25" hidden="false" customHeight="false" outlineLevel="0" collapsed="false">
      <c r="J514" s="169"/>
    </row>
    <row r="515" customFormat="false" ht="11.25" hidden="false" customHeight="false" outlineLevel="0" collapsed="false">
      <c r="J515" s="169"/>
    </row>
    <row r="516" customFormat="false" ht="11.25" hidden="false" customHeight="false" outlineLevel="0" collapsed="false">
      <c r="J516" s="169"/>
    </row>
    <row r="517" customFormat="false" ht="11.25" hidden="false" customHeight="false" outlineLevel="0" collapsed="false">
      <c r="J517" s="169"/>
    </row>
    <row r="518" customFormat="false" ht="11.25" hidden="false" customHeight="false" outlineLevel="0" collapsed="false">
      <c r="J518" s="169"/>
    </row>
    <row r="519" customFormat="false" ht="11.25" hidden="false" customHeight="false" outlineLevel="0" collapsed="false">
      <c r="J519" s="169"/>
    </row>
    <row r="520" customFormat="false" ht="11.25" hidden="false" customHeight="false" outlineLevel="0" collapsed="false">
      <c r="J520" s="169"/>
    </row>
    <row r="521" customFormat="false" ht="11.25" hidden="false" customHeight="false" outlineLevel="0" collapsed="false">
      <c r="J521" s="169"/>
    </row>
    <row r="522" customFormat="false" ht="11.25" hidden="false" customHeight="false" outlineLevel="0" collapsed="false">
      <c r="J522" s="169"/>
    </row>
    <row r="523" customFormat="false" ht="11.25" hidden="false" customHeight="false" outlineLevel="0" collapsed="false">
      <c r="J523" s="169"/>
    </row>
    <row r="524" customFormat="false" ht="11.25" hidden="false" customHeight="false" outlineLevel="0" collapsed="false">
      <c r="J524" s="169"/>
    </row>
    <row r="525" customFormat="false" ht="11.25" hidden="false" customHeight="false" outlineLevel="0" collapsed="false">
      <c r="J525" s="169"/>
    </row>
    <row r="526" customFormat="false" ht="11.25" hidden="false" customHeight="false" outlineLevel="0" collapsed="false">
      <c r="J526" s="169"/>
    </row>
    <row r="527" customFormat="false" ht="11.25" hidden="false" customHeight="false" outlineLevel="0" collapsed="false">
      <c r="J527" s="169"/>
    </row>
    <row r="528" customFormat="false" ht="11.25" hidden="false" customHeight="false" outlineLevel="0" collapsed="false">
      <c r="J528" s="169"/>
    </row>
    <row r="529" customFormat="false" ht="11.25" hidden="false" customHeight="false" outlineLevel="0" collapsed="false">
      <c r="J529" s="169"/>
    </row>
    <row r="530" customFormat="false" ht="11.25" hidden="false" customHeight="false" outlineLevel="0" collapsed="false">
      <c r="J530" s="169"/>
    </row>
    <row r="531" customFormat="false" ht="11.25" hidden="false" customHeight="false" outlineLevel="0" collapsed="false">
      <c r="J531" s="169"/>
    </row>
    <row r="532" customFormat="false" ht="11.25" hidden="false" customHeight="false" outlineLevel="0" collapsed="false">
      <c r="J532" s="169"/>
    </row>
    <row r="533" customFormat="false" ht="11.25" hidden="false" customHeight="false" outlineLevel="0" collapsed="false">
      <c r="J533" s="169"/>
    </row>
    <row r="534" customFormat="false" ht="11.25" hidden="false" customHeight="false" outlineLevel="0" collapsed="false">
      <c r="J534" s="169"/>
    </row>
    <row r="535" customFormat="false" ht="11.25" hidden="false" customHeight="false" outlineLevel="0" collapsed="false">
      <c r="J535" s="169"/>
    </row>
    <row r="536" customFormat="false" ht="11.25" hidden="false" customHeight="false" outlineLevel="0" collapsed="false">
      <c r="J536" s="169"/>
    </row>
    <row r="537" customFormat="false" ht="11.25" hidden="false" customHeight="false" outlineLevel="0" collapsed="false">
      <c r="J537" s="169"/>
    </row>
    <row r="538" customFormat="false" ht="11.25" hidden="false" customHeight="false" outlineLevel="0" collapsed="false">
      <c r="J538" s="169"/>
    </row>
    <row r="539" customFormat="false" ht="11.25" hidden="false" customHeight="false" outlineLevel="0" collapsed="false">
      <c r="J539" s="169"/>
    </row>
    <row r="540" customFormat="false" ht="11.25" hidden="false" customHeight="false" outlineLevel="0" collapsed="false">
      <c r="J540" s="169"/>
    </row>
    <row r="541" customFormat="false" ht="11.25" hidden="false" customHeight="false" outlineLevel="0" collapsed="false">
      <c r="J541" s="169"/>
    </row>
    <row r="542" customFormat="false" ht="11.25" hidden="false" customHeight="false" outlineLevel="0" collapsed="false">
      <c r="J542" s="169"/>
    </row>
    <row r="543" customFormat="false" ht="11.25" hidden="false" customHeight="false" outlineLevel="0" collapsed="false">
      <c r="J543" s="169"/>
    </row>
    <row r="544" customFormat="false" ht="11.25" hidden="false" customHeight="false" outlineLevel="0" collapsed="false">
      <c r="J544" s="169"/>
    </row>
    <row r="545" customFormat="false" ht="11.25" hidden="false" customHeight="false" outlineLevel="0" collapsed="false">
      <c r="J545" s="169"/>
    </row>
    <row r="546" customFormat="false" ht="11.25" hidden="false" customHeight="false" outlineLevel="0" collapsed="false">
      <c r="J546" s="169"/>
    </row>
    <row r="547" customFormat="false" ht="11.25" hidden="false" customHeight="false" outlineLevel="0" collapsed="false">
      <c r="J547" s="169"/>
    </row>
    <row r="548" customFormat="false" ht="11.25" hidden="false" customHeight="false" outlineLevel="0" collapsed="false">
      <c r="J548" s="169"/>
    </row>
    <row r="549" customFormat="false" ht="11.25" hidden="false" customHeight="false" outlineLevel="0" collapsed="false">
      <c r="J549" s="169"/>
    </row>
    <row r="550" customFormat="false" ht="11.25" hidden="false" customHeight="false" outlineLevel="0" collapsed="false">
      <c r="J550" s="169"/>
    </row>
    <row r="551" customFormat="false" ht="11.25" hidden="false" customHeight="false" outlineLevel="0" collapsed="false">
      <c r="J551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November 27,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2204.479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2166.992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960.057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November 27,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4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6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4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6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4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6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4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6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4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fals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12" hidden="false" customHeight="true" outlineLevel="0" collapsed="false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12" hidden="false" customHeight="true" outlineLevel="0" collapsed="false">
      <c r="A3" s="40" t="str">
        <f aca="false">'Dth INPUT PG'!A3</f>
        <v>Valuation Date:  11/27/2001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" hidden="false" customHeight="true" outlineLevel="0" collapsed="false">
      <c r="A4" s="40" t="str">
        <f aca="false">'Dth INPUT PG'!A4</f>
        <v>As of:                11/27/2001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customFormat="false" ht="12" hidden="false" customHeight="true" outlineLevel="0" collapsed="false">
      <c r="A6" s="42" t="s">
        <v>34</v>
      </c>
      <c r="B6" s="41"/>
      <c r="C6" s="43" t="s">
        <v>35</v>
      </c>
      <c r="D6" s="43" t="s">
        <v>36</v>
      </c>
      <c r="E6" s="43" t="s">
        <v>37</v>
      </c>
      <c r="F6" s="43" t="s">
        <v>38</v>
      </c>
      <c r="G6" s="43" t="s">
        <v>39</v>
      </c>
      <c r="H6" s="43" t="s">
        <v>40</v>
      </c>
      <c r="I6" s="43" t="s">
        <v>41</v>
      </c>
      <c r="J6" s="43" t="s">
        <v>42</v>
      </c>
      <c r="K6" s="43" t="s">
        <v>43</v>
      </c>
      <c r="L6" s="43" t="s">
        <v>44</v>
      </c>
      <c r="M6" s="43" t="s">
        <v>45</v>
      </c>
      <c r="N6" s="43" t="s">
        <v>46</v>
      </c>
      <c r="O6" s="43" t="s">
        <v>47</v>
      </c>
      <c r="P6" s="43" t="s">
        <v>48</v>
      </c>
      <c r="Q6" s="43" t="s">
        <v>49</v>
      </c>
      <c r="R6" s="43" t="s">
        <v>50</v>
      </c>
      <c r="S6" s="43" t="s">
        <v>51</v>
      </c>
      <c r="T6" s="43" t="s">
        <v>52</v>
      </c>
      <c r="U6" s="43" t="s">
        <v>53</v>
      </c>
      <c r="V6" s="43" t="s">
        <v>54</v>
      </c>
      <c r="W6" s="43" t="s">
        <v>55</v>
      </c>
      <c r="X6" s="43" t="s">
        <v>56</v>
      </c>
      <c r="Y6" s="43" t="s">
        <v>57</v>
      </c>
      <c r="Z6" s="43" t="s">
        <v>58</v>
      </c>
      <c r="AA6" s="44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</row>
    <row r="7" customFormat="false" ht="11.25" hidden="false" customHeight="true" outlineLevel="0" collapsed="false">
      <c r="A7" s="45" t="s">
        <v>59</v>
      </c>
      <c r="B7" s="41"/>
      <c r="C7" s="46" t="n">
        <f aca="false">C16+C28</f>
        <v>-8536.0828</v>
      </c>
      <c r="D7" s="46" t="n">
        <f aca="false">D16+D28</f>
        <v>-7339.6839</v>
      </c>
      <c r="E7" s="46" t="n">
        <f aca="false">E16+E28</f>
        <v>-708.3118</v>
      </c>
      <c r="F7" s="46" t="n">
        <f aca="false">F16+F28</f>
        <v>692.6064</v>
      </c>
      <c r="G7" s="46" t="n">
        <f aca="false">G16+G28</f>
        <v>-11688.4968</v>
      </c>
      <c r="H7" s="46" t="n">
        <f aca="false">H16+H28</f>
        <v>7510.4279</v>
      </c>
      <c r="I7" s="46" t="n">
        <f aca="false">I16+I28</f>
        <v>-1816.0785</v>
      </c>
      <c r="J7" s="46" t="n">
        <f aca="false">J16+J28</f>
        <v>-16008.5194</v>
      </c>
      <c r="K7" s="46" t="n">
        <f aca="false">K16+K28</f>
        <v>-18298.842</v>
      </c>
      <c r="L7" s="46" t="n">
        <f aca="false">L16+L28</f>
        <v>-14182.7452</v>
      </c>
      <c r="M7" s="46" t="n">
        <f aca="false">M16+M28</f>
        <v>-11653.7129</v>
      </c>
      <c r="N7" s="46" t="n">
        <f aca="false">N16+N28</f>
        <v>-7510.2936</v>
      </c>
      <c r="O7" s="46" t="n">
        <f aca="false">O16+O28</f>
        <v>-8946.886</v>
      </c>
      <c r="P7" s="46" t="n">
        <f aca="false">P16+P28</f>
        <v>-8624.3377</v>
      </c>
      <c r="Q7" s="46" t="n">
        <f aca="false">Q16+Q28</f>
        <v>-5436.5174</v>
      </c>
      <c r="R7" s="46" t="n">
        <f aca="false">R16+R28</f>
        <v>-2527.5312</v>
      </c>
      <c r="S7" s="46" t="n">
        <f aca="false">S16+S28</f>
        <v>-4288.4968</v>
      </c>
      <c r="T7" s="46" t="n">
        <f aca="false">T16+T28</f>
        <v>-6457.314</v>
      </c>
      <c r="U7" s="46" t="n">
        <f aca="false">U16+U28</f>
        <v>-6421.7968</v>
      </c>
      <c r="V7" s="46" t="n">
        <f aca="false">V16+V28</f>
        <v>-17038.0237</v>
      </c>
      <c r="W7" s="46" t="n">
        <f aca="false">W16+W28</f>
        <v>-20521.8624</v>
      </c>
      <c r="X7" s="46" t="n">
        <f aca="false">X16+X28</f>
        <v>-17355.1635</v>
      </c>
      <c r="Y7" s="46" t="n">
        <f aca="false">Y16+Y28</f>
        <v>-13231.5398</v>
      </c>
      <c r="Z7" s="46" t="n">
        <f aca="false">Z16+Z28</f>
        <v>-24100</v>
      </c>
      <c r="AA7" s="46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</row>
    <row r="8" customFormat="false" ht="11.25" hidden="false" customHeight="true" outlineLevel="0" collapsed="false">
      <c r="A8" s="45" t="s">
        <v>60</v>
      </c>
      <c r="B8" s="41"/>
      <c r="C8" s="46" t="n">
        <f aca="false">C17+C29</f>
        <v>-18000</v>
      </c>
      <c r="D8" s="46" t="n">
        <f aca="false">D17+D29</f>
        <v>32.2903000000006</v>
      </c>
      <c r="E8" s="46" t="n">
        <f aca="false">E17+E29</f>
        <v>-1250</v>
      </c>
      <c r="F8" s="46" t="n">
        <f aca="false">F17+F29</f>
        <v>-11903.2258</v>
      </c>
      <c r="G8" s="46" t="n">
        <f aca="false">G17+G29</f>
        <v>-13433.3333</v>
      </c>
      <c r="H8" s="46" t="n">
        <f aca="false">H17+H29</f>
        <v>-23419.3548</v>
      </c>
      <c r="I8" s="46" t="n">
        <f aca="false">I17+I29</f>
        <v>-11333.3</v>
      </c>
      <c r="J8" s="46" t="n">
        <f aca="false">J17+J29</f>
        <v>-43096.7742</v>
      </c>
      <c r="K8" s="46" t="n">
        <f aca="false">K17+K29</f>
        <v>-43032.2581</v>
      </c>
      <c r="L8" s="46" t="n">
        <f aca="false">L17+L29</f>
        <v>-30966.6667</v>
      </c>
      <c r="M8" s="46" t="n">
        <f aca="false">M17+M29</f>
        <v>-22903.2258</v>
      </c>
      <c r="N8" s="46" t="n">
        <f aca="false">N17+N29</f>
        <v>-10599.9667</v>
      </c>
      <c r="O8" s="46" t="n">
        <f aca="false">O17+O29</f>
        <v>-13741.9032</v>
      </c>
      <c r="P8" s="46" t="n">
        <f aca="false">P17+P29</f>
        <v>-12387.0968</v>
      </c>
      <c r="Q8" s="46" t="n">
        <f aca="false">Q17+Q29</f>
        <v>-11535.6786</v>
      </c>
      <c r="R8" s="46" t="n">
        <f aca="false">R17+R29</f>
        <v>-2612.9355</v>
      </c>
      <c r="S8" s="46" t="n">
        <f aca="false">S17+S29</f>
        <v>-26833.3333</v>
      </c>
      <c r="T8" s="46" t="n">
        <f aca="false">T17+T29</f>
        <v>-16451.5806</v>
      </c>
      <c r="U8" s="46" t="n">
        <f aca="false">U17+U29</f>
        <v>-17433.3333</v>
      </c>
      <c r="V8" s="46" t="n">
        <f aca="false">V17+V29</f>
        <v>-48677.4516</v>
      </c>
      <c r="W8" s="46" t="n">
        <f aca="false">W17+W29</f>
        <v>-56096.7742</v>
      </c>
      <c r="X8" s="46" t="n">
        <f aca="false">X17+X29</f>
        <v>-46166.6667</v>
      </c>
      <c r="Y8" s="46" t="n">
        <f aca="false">Y17+Y29</f>
        <v>-34225.8065</v>
      </c>
      <c r="Z8" s="46" t="n">
        <f aca="false">Z17+Z29</f>
        <v>-33933.3333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</row>
    <row r="9" customFormat="false" ht="11.25" hidden="false" customHeight="true" outlineLevel="0" collapsed="false">
      <c r="A9" s="45" t="s">
        <v>61</v>
      </c>
      <c r="B9" s="41"/>
      <c r="C9" s="46" t="n">
        <f aca="false">C18+C30</f>
        <v>30000</v>
      </c>
      <c r="D9" s="46" t="n">
        <f aca="false">D18+D30</f>
        <v>30000</v>
      </c>
      <c r="E9" s="46" t="n">
        <f aca="false">E18+E30</f>
        <v>20000</v>
      </c>
      <c r="F9" s="46" t="n">
        <f aca="false">F18+F30</f>
        <v>10000</v>
      </c>
      <c r="G9" s="46" t="n">
        <f aca="false">G18+G30</f>
        <v>15000</v>
      </c>
      <c r="H9" s="46" t="n">
        <f aca="false">H18+H30</f>
        <v>30000</v>
      </c>
      <c r="I9" s="46" t="n">
        <f aca="false">I18+I30</f>
        <v>30000</v>
      </c>
      <c r="J9" s="46" t="n">
        <f aca="false">J18+J30</f>
        <v>50000</v>
      </c>
      <c r="K9" s="46" t="n">
        <f aca="false">K18+K30</f>
        <v>50000</v>
      </c>
      <c r="L9" s="46" t="n">
        <f aca="false">L18+L30</f>
        <v>50000</v>
      </c>
      <c r="M9" s="46" t="n">
        <f aca="false">M18+M30</f>
        <v>50000</v>
      </c>
      <c r="N9" s="46" t="n">
        <f aca="false">N18+N30</f>
        <v>25000</v>
      </c>
      <c r="O9" s="46" t="n">
        <f aca="false">O18+O30</f>
        <v>25000</v>
      </c>
      <c r="P9" s="46" t="n">
        <f aca="false">P18+P30</f>
        <v>25000</v>
      </c>
      <c r="Q9" s="46" t="n">
        <f aca="false">Q18+Q30</f>
        <v>25000</v>
      </c>
      <c r="R9" s="46" t="n">
        <f aca="false">R18+R30</f>
        <v>25000</v>
      </c>
      <c r="S9" s="46" t="n">
        <f aca="false">S18+S30</f>
        <v>5000</v>
      </c>
      <c r="T9" s="46" t="n">
        <f aca="false">T18+T30</f>
        <v>5000</v>
      </c>
      <c r="U9" s="46" t="n">
        <f aca="false">U18+U30</f>
        <v>5000</v>
      </c>
      <c r="V9" s="46" t="n">
        <f aca="false">V18+V30</f>
        <v>5000</v>
      </c>
      <c r="W9" s="46" t="n">
        <f aca="false">W18+W30</f>
        <v>5000</v>
      </c>
      <c r="X9" s="46" t="n">
        <f aca="false">X18+X30</f>
        <v>5000</v>
      </c>
      <c r="Y9" s="46" t="n">
        <f aca="false">Y18+Y30</f>
        <v>5000</v>
      </c>
      <c r="Z9" s="46" t="n">
        <f aca="false">Z18+Z30</f>
        <v>0</v>
      </c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</row>
    <row r="10" customFormat="false" ht="11.25" hidden="false" customHeight="true" outlineLevel="0" collapsed="false">
      <c r="A10" s="45" t="s">
        <v>62</v>
      </c>
      <c r="B10" s="41"/>
      <c r="C10" s="46" t="n">
        <f aca="false">C19+C31</f>
        <v>0</v>
      </c>
      <c r="D10" s="46" t="n">
        <f aca="false">D19+D31</f>
        <v>0</v>
      </c>
      <c r="E10" s="46" t="n">
        <f aca="false">E19+E31</f>
        <v>0</v>
      </c>
      <c r="F10" s="46" t="n">
        <f aca="false">F19+F31</f>
        <v>0</v>
      </c>
      <c r="G10" s="46" t="n">
        <f aca="false">G19+G31</f>
        <v>0</v>
      </c>
      <c r="H10" s="46" t="n">
        <f aca="false">H19+H31</f>
        <v>0</v>
      </c>
      <c r="I10" s="46" t="n">
        <f aca="false">I19+I31</f>
        <v>0</v>
      </c>
      <c r="J10" s="46" t="n">
        <f aca="false">J19+J31</f>
        <v>0</v>
      </c>
      <c r="K10" s="46" t="n">
        <f aca="false">K19+K31</f>
        <v>0</v>
      </c>
      <c r="L10" s="46" t="n">
        <f aca="false">L19+L31</f>
        <v>0</v>
      </c>
      <c r="M10" s="46" t="n">
        <f aca="false">M19+M31</f>
        <v>0</v>
      </c>
      <c r="N10" s="46" t="n">
        <f aca="false">N19+N31</f>
        <v>0</v>
      </c>
      <c r="O10" s="46" t="n">
        <f aca="false">O19+O31</f>
        <v>0</v>
      </c>
      <c r="P10" s="46" t="n">
        <f aca="false">P19+P31</f>
        <v>0</v>
      </c>
      <c r="Q10" s="46" t="n">
        <f aca="false">Q19+Q31</f>
        <v>0</v>
      </c>
      <c r="R10" s="46" t="n">
        <f aca="false">R19+R31</f>
        <v>0</v>
      </c>
      <c r="S10" s="46" t="n">
        <f aca="false">S19+S31</f>
        <v>0</v>
      </c>
      <c r="T10" s="46" t="n">
        <f aca="false">T19+T31</f>
        <v>0</v>
      </c>
      <c r="U10" s="46" t="n">
        <f aca="false">U19+U31</f>
        <v>0</v>
      </c>
      <c r="V10" s="46" t="n">
        <f aca="false">V19+V31</f>
        <v>0</v>
      </c>
      <c r="W10" s="46" t="n">
        <f aca="false">W19+W31</f>
        <v>0</v>
      </c>
      <c r="X10" s="46" t="n">
        <f aca="false">X19+X31</f>
        <v>0</v>
      </c>
      <c r="Y10" s="46" t="n">
        <f aca="false">Y19+Y31</f>
        <v>0</v>
      </c>
      <c r="Z10" s="46" t="n">
        <f aca="false">Z19+Z31</f>
        <v>0</v>
      </c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1.25" hidden="false" customHeight="true" outlineLevel="0" collapsed="false">
      <c r="A11" s="47" t="s">
        <v>63</v>
      </c>
      <c r="B11" s="48"/>
      <c r="C11" s="49" t="n">
        <f aca="false">SUM($C$7:$C$10)</f>
        <v>3463.9172</v>
      </c>
      <c r="D11" s="49" t="n">
        <f aca="false">SUM($D$7:$D$10)</f>
        <v>22692.6064</v>
      </c>
      <c r="E11" s="49" t="n">
        <f aca="false">SUM($E$7:$E$10)</f>
        <v>18041.6882</v>
      </c>
      <c r="F11" s="49" t="n">
        <f aca="false">SUM($F$7:$F$10)</f>
        <v>-1210.6194</v>
      </c>
      <c r="G11" s="49" t="n">
        <f aca="false">SUM($G$7:$G$10)</f>
        <v>-10121.8301</v>
      </c>
      <c r="H11" s="49" t="n">
        <f aca="false">SUM($H$7:$H$10)</f>
        <v>14091.0731</v>
      </c>
      <c r="I11" s="49" t="n">
        <f aca="false">SUM($I$7:$I$10)</f>
        <v>16850.6215</v>
      </c>
      <c r="J11" s="49" t="n">
        <f aca="false">SUM($J$7:$J$10)</f>
        <v>-9105.2936</v>
      </c>
      <c r="K11" s="49" t="n">
        <f aca="false">SUM($K$7:$K$10)</f>
        <v>-11331.1001</v>
      </c>
      <c r="L11" s="49" t="n">
        <f aca="false">SUM($L$7:$L$10)</f>
        <v>4850.5881</v>
      </c>
      <c r="M11" s="49" t="n">
        <f aca="false">SUM($M$7:$M$10)</f>
        <v>15443.0613</v>
      </c>
      <c r="N11" s="49" t="n">
        <f aca="false">SUM($N$7:$N$10)</f>
        <v>6889.7397</v>
      </c>
      <c r="O11" s="49" t="n">
        <f aca="false">SUM($O$7:$O$10)</f>
        <v>2311.2108</v>
      </c>
      <c r="P11" s="49" t="n">
        <f aca="false">SUM($P$7:$P$10)</f>
        <v>3988.5655</v>
      </c>
      <c r="Q11" s="49" t="n">
        <f aca="false">SUM($Q$7:$Q$10)</f>
        <v>8027.804</v>
      </c>
      <c r="R11" s="49" t="n">
        <f aca="false">SUM($R$7:$R$10)</f>
        <v>19859.5333</v>
      </c>
      <c r="S11" s="49" t="n">
        <f aca="false">SUM($S$7:$S$10)</f>
        <v>-26121.8301</v>
      </c>
      <c r="T11" s="49" t="n">
        <f aca="false">SUM($T$7:$T$10)</f>
        <v>-17908.8946</v>
      </c>
      <c r="U11" s="49" t="n">
        <f aca="false">SUM($U$7:$U$10)</f>
        <v>-18855.1301</v>
      </c>
      <c r="V11" s="49" t="n">
        <f aca="false">SUM($V$7:$V$10)</f>
        <v>-60715.4753</v>
      </c>
      <c r="W11" s="49" t="n">
        <f aca="false">SUM($W$7:$W$10)</f>
        <v>-71618.6366</v>
      </c>
      <c r="X11" s="49" t="n">
        <f aca="false">SUM($X$7:$X$10)</f>
        <v>-58521.8302</v>
      </c>
      <c r="Y11" s="49" t="n">
        <f aca="false">SUM($Y$7:$Y$10)</f>
        <v>-42457.3463</v>
      </c>
      <c r="Z11" s="50" t="n">
        <f aca="false">SUM($Z$7:$Z$10)</f>
        <v>-58033.3333</v>
      </c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</row>
    <row r="12" customFormat="false" ht="13.5" hidden="false" customHeight="true" outlineLevel="0" collapsed="false">
      <c r="A12" s="41"/>
      <c r="B12" s="4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</row>
    <row r="13" customFormat="false" ht="13.5" hidden="false" customHeight="true" outlineLevel="0" collapsed="false">
      <c r="A13" s="41"/>
      <c r="B13" s="4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</row>
    <row r="14" customFormat="false" ht="13.5" hidden="false" customHeight="true" outlineLevel="0" collapsed="false">
      <c r="A14" s="41"/>
      <c r="B14" s="4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</row>
    <row r="15" customFormat="false" ht="12" hidden="false" customHeight="true" outlineLevel="0" collapsed="false">
      <c r="A15" s="42" t="s">
        <v>64</v>
      </c>
      <c r="B15" s="4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customFormat="false" ht="11.25" hidden="false" customHeight="true" outlineLevel="0" collapsed="false">
      <c r="A16" s="45" t="s">
        <v>59</v>
      </c>
      <c r="B16" s="41"/>
      <c r="C16" s="46" t="n">
        <f aca="false">'Dth INPUT PG'!C16</f>
        <v>0</v>
      </c>
      <c r="D16" s="46" t="n">
        <f aca="false">'Dth INPUT PG'!D16</f>
        <v>0</v>
      </c>
      <c r="E16" s="46" t="n">
        <f aca="false">'Dth INPUT PG'!E16</f>
        <v>0</v>
      </c>
      <c r="F16" s="46" t="n">
        <f aca="false">'Dth INPUT PG'!F16</f>
        <v>0</v>
      </c>
      <c r="G16" s="46" t="n">
        <f aca="false">'Dth INPUT PG'!G16</f>
        <v>0</v>
      </c>
      <c r="H16" s="46" t="n">
        <f aca="false">'Dth INPUT PG'!H16</f>
        <v>0</v>
      </c>
      <c r="I16" s="46" t="n">
        <f aca="false">'Dth INPUT PG'!I16</f>
        <v>0</v>
      </c>
      <c r="J16" s="46" t="n">
        <f aca="false">'Dth INPUT PG'!J16</f>
        <v>0</v>
      </c>
      <c r="K16" s="46" t="n">
        <f aca="false">'Dth INPUT PG'!K16</f>
        <v>0</v>
      </c>
      <c r="L16" s="46" t="n">
        <f aca="false">'Dth INPUT PG'!L16</f>
        <v>0</v>
      </c>
      <c r="M16" s="46" t="n">
        <f aca="false">'Dth INPUT PG'!M16</f>
        <v>0</v>
      </c>
      <c r="N16" s="46" t="n">
        <f aca="false">'Dth INPUT PG'!N16</f>
        <v>0</v>
      </c>
      <c r="O16" s="46" t="n">
        <f aca="false">'Dth INPUT PG'!O16</f>
        <v>0</v>
      </c>
      <c r="P16" s="46" t="n">
        <f aca="false">'Dth INPUT PG'!P16</f>
        <v>0</v>
      </c>
      <c r="Q16" s="46" t="n">
        <f aca="false">'Dth INPUT PG'!Q16</f>
        <v>0</v>
      </c>
      <c r="R16" s="46" t="n">
        <f aca="false">'Dth INPUT PG'!R16</f>
        <v>0</v>
      </c>
      <c r="S16" s="46" t="n">
        <f aca="false">'Dth INPUT PG'!S16</f>
        <v>0</v>
      </c>
      <c r="T16" s="46" t="n">
        <f aca="false">'Dth INPUT PG'!T16</f>
        <v>0</v>
      </c>
      <c r="U16" s="46" t="n">
        <f aca="false">'Dth INPUT PG'!U16</f>
        <v>0</v>
      </c>
      <c r="V16" s="46" t="n">
        <f aca="false">'Dth INPUT PG'!V16</f>
        <v>0</v>
      </c>
      <c r="W16" s="46" t="n">
        <f aca="false">'Dth INPUT PG'!W16</f>
        <v>0</v>
      </c>
      <c r="X16" s="46" t="n">
        <f aca="false">'Dth INPUT PG'!X16</f>
        <v>0</v>
      </c>
      <c r="Y16" s="46" t="n">
        <f aca="false">'Dth INPUT PG'!Y16</f>
        <v>0</v>
      </c>
      <c r="Z16" s="46" t="n">
        <f aca="false">'Dth INPUT PG'!Z16</f>
        <v>0</v>
      </c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customFormat="false" ht="11.25" hidden="false" customHeight="true" outlineLevel="0" collapsed="false">
      <c r="A17" s="45" t="s">
        <v>60</v>
      </c>
      <c r="B17" s="41"/>
      <c r="C17" s="46" t="n">
        <f aca="false">'Dth INPUT PG'!C17</f>
        <v>0</v>
      </c>
      <c r="D17" s="46" t="n">
        <f aca="false">'Dth INPUT PG'!D17</f>
        <v>0</v>
      </c>
      <c r="E17" s="46" t="n">
        <f aca="false">'Dth INPUT PG'!E17</f>
        <v>0</v>
      </c>
      <c r="F17" s="46" t="n">
        <f aca="false">'Dth INPUT PG'!F17</f>
        <v>0</v>
      </c>
      <c r="G17" s="46" t="n">
        <f aca="false">'Dth INPUT PG'!G17</f>
        <v>0</v>
      </c>
      <c r="H17" s="46" t="n">
        <f aca="false">'Dth INPUT PG'!H17</f>
        <v>0</v>
      </c>
      <c r="I17" s="46" t="n">
        <f aca="false">'Dth INPUT PG'!I17</f>
        <v>0</v>
      </c>
      <c r="J17" s="46" t="n">
        <f aca="false">'Dth INPUT PG'!J17</f>
        <v>0</v>
      </c>
      <c r="K17" s="46" t="n">
        <f aca="false">'Dth INPUT PG'!K17</f>
        <v>0</v>
      </c>
      <c r="L17" s="46" t="n">
        <f aca="false">'Dth INPUT PG'!L17</f>
        <v>0</v>
      </c>
      <c r="M17" s="46" t="n">
        <f aca="false">'Dth INPUT PG'!M17</f>
        <v>0</v>
      </c>
      <c r="N17" s="46" t="n">
        <f aca="false">'Dth INPUT PG'!N17</f>
        <v>0</v>
      </c>
      <c r="O17" s="46" t="n">
        <f aca="false">'Dth INPUT PG'!O17</f>
        <v>0</v>
      </c>
      <c r="P17" s="46" t="n">
        <f aca="false">'Dth INPUT PG'!P17</f>
        <v>0</v>
      </c>
      <c r="Q17" s="46" t="n">
        <f aca="false">'Dth INPUT PG'!Q17</f>
        <v>0</v>
      </c>
      <c r="R17" s="46" t="n">
        <f aca="false">'Dth INPUT PG'!R17</f>
        <v>0</v>
      </c>
      <c r="S17" s="46" t="n">
        <f aca="false">'Dth INPUT PG'!S17</f>
        <v>0</v>
      </c>
      <c r="T17" s="46" t="n">
        <f aca="false">'Dth INPUT PG'!T17</f>
        <v>0</v>
      </c>
      <c r="U17" s="46" t="n">
        <f aca="false">'Dth INPUT PG'!U17</f>
        <v>0</v>
      </c>
      <c r="V17" s="46" t="n">
        <f aca="false">'Dth INPUT PG'!V17</f>
        <v>0</v>
      </c>
      <c r="W17" s="46" t="n">
        <f aca="false">'Dth INPUT PG'!W17</f>
        <v>0</v>
      </c>
      <c r="X17" s="46" t="n">
        <f aca="false">'Dth INPUT PG'!X17</f>
        <v>0</v>
      </c>
      <c r="Y17" s="46" t="n">
        <f aca="false">'Dth INPUT PG'!Y17</f>
        <v>0</v>
      </c>
      <c r="Z17" s="46" t="n">
        <f aca="false">'Dth INPUT PG'!Z17</f>
        <v>0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</row>
    <row r="18" customFormat="false" ht="11.25" hidden="false" customHeight="true" outlineLevel="0" collapsed="false">
      <c r="A18" s="45" t="s">
        <v>61</v>
      </c>
      <c r="B18" s="41"/>
      <c r="C18" s="46" t="n">
        <f aca="false">'Dth INPUT PG'!C18</f>
        <v>0</v>
      </c>
      <c r="D18" s="46" t="n">
        <f aca="false">'Dth INPUT PG'!D18</f>
        <v>0</v>
      </c>
      <c r="E18" s="46" t="n">
        <f aca="false">'Dth INPUT PG'!E18</f>
        <v>0</v>
      </c>
      <c r="F18" s="46" t="n">
        <f aca="false">'Dth INPUT PG'!F18</f>
        <v>0</v>
      </c>
      <c r="G18" s="46" t="n">
        <f aca="false">'Dth INPUT PG'!G18</f>
        <v>0</v>
      </c>
      <c r="H18" s="46" t="n">
        <f aca="false">'Dth INPUT PG'!H18</f>
        <v>0</v>
      </c>
      <c r="I18" s="46" t="n">
        <f aca="false">'Dth INPUT PG'!I18</f>
        <v>0</v>
      </c>
      <c r="J18" s="46" t="n">
        <f aca="false">'Dth INPUT PG'!J18</f>
        <v>0</v>
      </c>
      <c r="K18" s="46" t="n">
        <f aca="false">'Dth INPUT PG'!K18</f>
        <v>0</v>
      </c>
      <c r="L18" s="46" t="n">
        <f aca="false">'Dth INPUT PG'!L18</f>
        <v>0</v>
      </c>
      <c r="M18" s="46" t="n">
        <f aca="false">'Dth INPUT PG'!M18</f>
        <v>0</v>
      </c>
      <c r="N18" s="46" t="n">
        <f aca="false">'Dth INPUT PG'!N18</f>
        <v>0</v>
      </c>
      <c r="O18" s="46" t="n">
        <f aca="false">'Dth INPUT PG'!O18</f>
        <v>0</v>
      </c>
      <c r="P18" s="46" t="n">
        <f aca="false">'Dth INPUT PG'!P18</f>
        <v>0</v>
      </c>
      <c r="Q18" s="46" t="n">
        <f aca="false">'Dth INPUT PG'!Q18</f>
        <v>0</v>
      </c>
      <c r="R18" s="46" t="n">
        <f aca="false">'Dth INPUT PG'!R18</f>
        <v>0</v>
      </c>
      <c r="S18" s="46" t="n">
        <f aca="false">'Dth INPUT PG'!S18</f>
        <v>0</v>
      </c>
      <c r="T18" s="46" t="n">
        <f aca="false">'Dth INPUT PG'!T18</f>
        <v>0</v>
      </c>
      <c r="U18" s="46" t="n">
        <f aca="false">'Dth INPUT PG'!U18</f>
        <v>0</v>
      </c>
      <c r="V18" s="46" t="n">
        <f aca="false">'Dth INPUT PG'!V18</f>
        <v>0</v>
      </c>
      <c r="W18" s="46" t="n">
        <f aca="false">'Dth INPUT PG'!W18</f>
        <v>0</v>
      </c>
      <c r="X18" s="46" t="n">
        <f aca="false">'Dth INPUT PG'!X18</f>
        <v>0</v>
      </c>
      <c r="Y18" s="46" t="n">
        <f aca="false">'Dth INPUT PG'!Y18</f>
        <v>0</v>
      </c>
      <c r="Z18" s="46" t="n">
        <f aca="false">'Dth INPUT PG'!Z18</f>
        <v>0</v>
      </c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1.25" hidden="false" customHeight="true" outlineLevel="0" collapsed="false">
      <c r="A19" s="45" t="s">
        <v>62</v>
      </c>
      <c r="B19" s="41"/>
      <c r="C19" s="46" t="n">
        <f aca="false">'Dth INPUT PG'!C19</f>
        <v>0</v>
      </c>
      <c r="D19" s="46" t="n">
        <f aca="false">'Dth INPUT PG'!D19</f>
        <v>0</v>
      </c>
      <c r="E19" s="46" t="n">
        <f aca="false">'Dth INPUT PG'!E19</f>
        <v>0</v>
      </c>
      <c r="F19" s="46" t="n">
        <f aca="false">'Dth INPUT PG'!F19</f>
        <v>0</v>
      </c>
      <c r="G19" s="46" t="n">
        <f aca="false">'Dth INPUT PG'!G19</f>
        <v>0</v>
      </c>
      <c r="H19" s="46" t="n">
        <f aca="false">'Dth INPUT PG'!H19</f>
        <v>0</v>
      </c>
      <c r="I19" s="46" t="n">
        <f aca="false">'Dth INPUT PG'!I19</f>
        <v>0</v>
      </c>
      <c r="J19" s="46" t="n">
        <f aca="false">'Dth INPUT PG'!J19</f>
        <v>0</v>
      </c>
      <c r="K19" s="46" t="n">
        <f aca="false">'Dth INPUT PG'!K19</f>
        <v>0</v>
      </c>
      <c r="L19" s="46" t="n">
        <f aca="false">'Dth INPUT PG'!L19</f>
        <v>0</v>
      </c>
      <c r="M19" s="46" t="n">
        <f aca="false">'Dth INPUT PG'!M19</f>
        <v>0</v>
      </c>
      <c r="N19" s="46" t="n">
        <f aca="false">'Dth INPUT PG'!N19</f>
        <v>0</v>
      </c>
      <c r="O19" s="46" t="n">
        <f aca="false">'Dth INPUT PG'!O19</f>
        <v>0</v>
      </c>
      <c r="P19" s="46" t="n">
        <f aca="false">'Dth INPUT PG'!P19</f>
        <v>0</v>
      </c>
      <c r="Q19" s="46" t="n">
        <f aca="false">'Dth INPUT PG'!Q19</f>
        <v>0</v>
      </c>
      <c r="R19" s="46" t="n">
        <f aca="false">'Dth INPUT PG'!R19</f>
        <v>0</v>
      </c>
      <c r="S19" s="46" t="n">
        <f aca="false">'Dth INPUT PG'!S19</f>
        <v>0</v>
      </c>
      <c r="T19" s="46" t="n">
        <f aca="false">'Dth INPUT PG'!T19</f>
        <v>0</v>
      </c>
      <c r="U19" s="46" t="n">
        <f aca="false">'Dth INPUT PG'!U19</f>
        <v>0</v>
      </c>
      <c r="V19" s="46" t="n">
        <f aca="false">'Dth INPUT PG'!V19</f>
        <v>0</v>
      </c>
      <c r="W19" s="46" t="n">
        <f aca="false">'Dth INPUT PG'!W19</f>
        <v>0</v>
      </c>
      <c r="X19" s="46" t="n">
        <f aca="false">'Dth INPUT PG'!X19</f>
        <v>0</v>
      </c>
      <c r="Y19" s="46" t="n">
        <f aca="false">'Dth INPUT PG'!Y19</f>
        <v>0</v>
      </c>
      <c r="Z19" s="46" t="n">
        <f aca="false">'Dth INPUT PG'!Z19</f>
        <v>0</v>
      </c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customFormat="false" ht="11.25" hidden="false" customHeight="true" outlineLevel="0" collapsed="false">
      <c r="A20" s="47" t="s">
        <v>63</v>
      </c>
      <c r="B20" s="48"/>
      <c r="C20" s="49" t="n">
        <f aca="false">SUM(C16:C19)</f>
        <v>0</v>
      </c>
      <c r="D20" s="49" t="n">
        <f aca="false">SUM(D16:D19)</f>
        <v>0</v>
      </c>
      <c r="E20" s="49" t="n">
        <f aca="false">SUM(E16:E19)</f>
        <v>0</v>
      </c>
      <c r="F20" s="49" t="n">
        <f aca="false">SUM(F16:F19)</f>
        <v>0</v>
      </c>
      <c r="G20" s="49" t="n">
        <f aca="false">SUM(G16:G19)</f>
        <v>0</v>
      </c>
      <c r="H20" s="49" t="n">
        <f aca="false">SUM(H16:H19)</f>
        <v>0</v>
      </c>
      <c r="I20" s="49" t="n">
        <f aca="false">SUM(I16:I19)</f>
        <v>0</v>
      </c>
      <c r="J20" s="49" t="n">
        <f aca="false">SUM(J16:J19)</f>
        <v>0</v>
      </c>
      <c r="K20" s="49" t="n">
        <f aca="false">SUM(K16:K19)</f>
        <v>0</v>
      </c>
      <c r="L20" s="49" t="n">
        <f aca="false">SUM(L16:L19)</f>
        <v>0</v>
      </c>
      <c r="M20" s="49" t="n">
        <f aca="false">SUM(M16:M19)</f>
        <v>0</v>
      </c>
      <c r="N20" s="49" t="n">
        <f aca="false">SUM(N16:N19)</f>
        <v>0</v>
      </c>
      <c r="O20" s="49" t="n">
        <f aca="false">SUM(O16:O19)</f>
        <v>0</v>
      </c>
      <c r="P20" s="49" t="n">
        <f aca="false">SUM(P16:P19)</f>
        <v>0</v>
      </c>
      <c r="Q20" s="49" t="n">
        <f aca="false">SUM(Q16:Q19)</f>
        <v>0</v>
      </c>
      <c r="R20" s="49" t="n">
        <f aca="false">SUM(R16:R19)</f>
        <v>0</v>
      </c>
      <c r="S20" s="49" t="n">
        <f aca="false">SUM(S16:S19)</f>
        <v>0</v>
      </c>
      <c r="T20" s="49" t="n">
        <f aca="false">SUM(T16:T19)</f>
        <v>0</v>
      </c>
      <c r="U20" s="49" t="n">
        <f aca="false">SUM(U16:U19)</f>
        <v>0</v>
      </c>
      <c r="V20" s="49" t="n">
        <f aca="false">SUM(V16:V19)</f>
        <v>0</v>
      </c>
      <c r="W20" s="49" t="n">
        <f aca="false">SUM(W16:W19)</f>
        <v>0</v>
      </c>
      <c r="X20" s="49" t="n">
        <f aca="false">SUM(X16:X19)</f>
        <v>0</v>
      </c>
      <c r="Y20" s="49" t="n">
        <f aca="false">SUM(Y16:Y19)</f>
        <v>0</v>
      </c>
      <c r="Z20" s="49" t="n">
        <f aca="false">SUM(Z16:Z19)</f>
        <v>0</v>
      </c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3.5" hidden="false" customHeight="true" outlineLevel="0" collapsed="false">
      <c r="A21" s="41"/>
      <c r="B21" s="4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1.25" hidden="false" customHeight="true" outlineLevel="0" collapsed="false">
      <c r="A22" s="45" t="s">
        <v>65</v>
      </c>
      <c r="B22" s="41"/>
      <c r="C22" s="46" t="n">
        <f aca="false">'Dth INPUT PG'!C22</f>
        <v>25000</v>
      </c>
      <c r="D22" s="46" t="n">
        <f aca="false">'Dth INPUT PG'!D22</f>
        <v>25000</v>
      </c>
      <c r="E22" s="46" t="n">
        <f aca="false">'Dth INPUT PG'!E22</f>
        <v>25000</v>
      </c>
      <c r="F22" s="46" t="n">
        <f aca="false">'Dth INPUT PG'!F22</f>
        <v>25000</v>
      </c>
      <c r="G22" s="46" t="n">
        <f aca="false">'Dth INPUT PG'!G22</f>
        <v>25000</v>
      </c>
      <c r="H22" s="46" t="n">
        <f aca="false">'Dth INPUT PG'!H22</f>
        <v>25000</v>
      </c>
      <c r="I22" s="46" t="n">
        <f aca="false">'Dth INPUT PG'!I22</f>
        <v>25000</v>
      </c>
      <c r="J22" s="46" t="n">
        <f aca="false">'Dth INPUT PG'!J22</f>
        <v>25000</v>
      </c>
      <c r="K22" s="46" t="n">
        <f aca="false">'Dth INPUT PG'!K22</f>
        <v>25000</v>
      </c>
      <c r="L22" s="46" t="n">
        <f aca="false">'Dth INPUT PG'!L22</f>
        <v>25000</v>
      </c>
      <c r="M22" s="46" t="n">
        <f aca="false">'Dth INPUT PG'!M22</f>
        <v>25000</v>
      </c>
      <c r="N22" s="46" t="n">
        <f aca="false">'Dth INPUT PG'!N22</f>
        <v>25000</v>
      </c>
      <c r="O22" s="46" t="n">
        <f aca="false">'Dth INPUT PG'!O22</f>
        <v>25000</v>
      </c>
      <c r="P22" s="46" t="n">
        <f aca="false">'Dth INPUT PG'!P22</f>
        <v>25000</v>
      </c>
      <c r="Q22" s="46" t="n">
        <f aca="false">'Dth INPUT PG'!Q22</f>
        <v>25000</v>
      </c>
      <c r="R22" s="46" t="n">
        <f aca="false">'Dth INPUT PG'!R22</f>
        <v>25000</v>
      </c>
      <c r="S22" s="46" t="n">
        <f aca="false">'Dth INPUT PG'!S22</f>
        <v>25000</v>
      </c>
      <c r="T22" s="46" t="n">
        <f aca="false">'Dth INPUT PG'!T22</f>
        <v>25000</v>
      </c>
      <c r="U22" s="46" t="n">
        <f aca="false">'Dth INPUT PG'!U22</f>
        <v>25000</v>
      </c>
      <c r="V22" s="46" t="n">
        <f aca="false">'Dth INPUT PG'!V22</f>
        <v>25000</v>
      </c>
      <c r="W22" s="46" t="n">
        <f aca="false">'Dth INPUT PG'!W22</f>
        <v>25000</v>
      </c>
      <c r="X22" s="46" t="n">
        <f aca="false">'Dth INPUT PG'!X22</f>
        <v>25000</v>
      </c>
      <c r="Y22" s="46" t="n">
        <f aca="false">'Dth INPUT PG'!Y22</f>
        <v>25000</v>
      </c>
      <c r="Z22" s="46" t="n">
        <f aca="false">'Dth INPUT PG'!Z22</f>
        <v>25000</v>
      </c>
      <c r="AA22" s="45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</row>
    <row r="23" customFormat="false" ht="11.25" hidden="false" customHeight="true" outlineLevel="0" collapsed="false">
      <c r="A23" s="47" t="s">
        <v>66</v>
      </c>
      <c r="B23" s="48"/>
      <c r="C23" s="49" t="n">
        <f aca="false">IF((ABS($C$20)&gt;$C$22),((ABS($C$20)-$C$22)*(ABS($C$20)/$C$20)),0)</f>
        <v>0</v>
      </c>
      <c r="D23" s="49" t="n">
        <f aca="false">IF((ABS($D$20)&gt;$D$22),((ABS($D$20)-$D$22)*(ABS($D$20)/$D$20)),0)</f>
        <v>0</v>
      </c>
      <c r="E23" s="49" t="n">
        <f aca="false">IF((ABS($E$20)&gt;$E$22),((ABS($E$20)-$E$22)*(ABS($E$20)/$E$20)),0)</f>
        <v>0</v>
      </c>
      <c r="F23" s="49" t="n">
        <f aca="false">IF((ABS($F$20)&gt;$F$22),((ABS($F$20)-$F$22)*(ABS($F$20)/$F$20)),0)</f>
        <v>0</v>
      </c>
      <c r="G23" s="49" t="n">
        <f aca="false">IF((ABS($G$20)&gt;$G$22),((ABS($G$20)-$G$22)*(ABS($G$20)/$G$20)),0)</f>
        <v>0</v>
      </c>
      <c r="H23" s="49" t="n">
        <f aca="false">IF((ABS($H$20)&gt;$H$22),((ABS($H$20)-$H$22)*(ABS($H$20)/$H$20)),0)</f>
        <v>0</v>
      </c>
      <c r="I23" s="49" t="n">
        <f aca="false">IF((ABS($I$20)&gt;$I$22),((ABS($I$20)-$I$22)*(ABS($I$20)/$I$20)),0)</f>
        <v>0</v>
      </c>
      <c r="J23" s="49" t="n">
        <f aca="false">IF((ABS($J$20)&gt;$J$22),((ABS($J$20)-$J$22)*(ABS($J$20)/$J$20)),0)</f>
        <v>0</v>
      </c>
      <c r="K23" s="49" t="n">
        <f aca="false">IF((ABS($K$20)&gt;$K$22),((ABS($K$20)-$K$22)*(ABS($K$20)/$K$20)),0)</f>
        <v>0</v>
      </c>
      <c r="L23" s="49" t="n">
        <f aca="false">IF((ABS($L$20)&gt;$L$22),((ABS($L$20)-$L$22)*(ABS($L$20)/$L$20)),0)</f>
        <v>0</v>
      </c>
      <c r="M23" s="49" t="n">
        <f aca="false">IF((ABS($M$20)&gt;$M$22),((ABS($M$20)-$M$22)*(ABS($M$20)/$M$20)),0)</f>
        <v>0</v>
      </c>
      <c r="N23" s="49" t="n">
        <f aca="false">IF((ABS($N$20)&gt;$N$22),((ABS($N$20)-$N$22)*(ABS($N$20)/$N$20)),0)</f>
        <v>0</v>
      </c>
      <c r="O23" s="49" t="n">
        <f aca="false">IF((ABS($O$20)&gt;$O$22),((ABS($O$20)-$O$22)*(ABS($O$20)/$O$20)),0)</f>
        <v>0</v>
      </c>
      <c r="P23" s="49" t="n">
        <f aca="false">IF((ABS($P$20)&gt;$P$22),((ABS($P$20)-$P$22)*(ABS($P$20)/$P$20)),0)</f>
        <v>0</v>
      </c>
      <c r="Q23" s="49" t="n">
        <f aca="false">IF((ABS($Q$20)&gt;$Q$22),((ABS($Q$20)-$Q$22)*(ABS($Q$20)/$Q$20)),0)</f>
        <v>0</v>
      </c>
      <c r="R23" s="49" t="n">
        <f aca="false">IF((ABS($R$20)&gt;$R$22),((ABS($R$20)-$R$22)*(ABS($R$20)/$R$20)),0)</f>
        <v>0</v>
      </c>
      <c r="S23" s="49" t="n">
        <f aca="false">IF((ABS($S$20)&gt;$S$22),((ABS($S$20)-$S$22)*(ABS($S$20)/$S$20)),0)</f>
        <v>0</v>
      </c>
      <c r="T23" s="49" t="n">
        <f aca="false">IF((ABS($T$20)&gt;$T$22),((ABS($T$20)-$T$22)*(ABS($T$20)/$T$20)),0)</f>
        <v>0</v>
      </c>
      <c r="U23" s="49" t="n">
        <f aca="false">IF((ABS($U$20)&gt;$U$22),((ABS($U$20)-$U$22)*(ABS($U$20)/$U$20)),0)</f>
        <v>0</v>
      </c>
      <c r="V23" s="49" t="n">
        <f aca="false">IF((ABS($V$20)&gt;$V$22),((ABS($V$20)-$V$22)*(ABS($V$20)/$V$20)),0)</f>
        <v>0</v>
      </c>
      <c r="W23" s="49" t="n">
        <f aca="false">IF((ABS($W$20)&gt;$W$22),((ABS($W$20)-$W$22)*(ABS($W$20)/$W$20)),0)</f>
        <v>0</v>
      </c>
      <c r="X23" s="49" t="n">
        <f aca="false">IF((ABS($X$20)&gt;$X$22),((ABS($X$20)-$X$22)*(ABS($X$20)/$X$20)),0)</f>
        <v>0</v>
      </c>
      <c r="Y23" s="49" t="n">
        <f aca="false">IF((ABS($Y$20)&gt;$Y$22),((ABS($Y$20)-$Y$22)*(ABS($Y$20)/$Y$20)),0)</f>
        <v>0</v>
      </c>
      <c r="Z23" s="50" t="n">
        <f aca="false">IF((ABS($Z$20)&gt;$Z$22),((ABS($Z$20)-$Z$22)*(ABS($Z$20)/$Z$20)),0)</f>
        <v>0</v>
      </c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  <row r="24" customFormat="false" ht="13.5" hidden="false" customHeight="true" outlineLevel="0" collapsed="false">
      <c r="A24" s="41"/>
      <c r="B24" s="4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</row>
    <row r="25" customFormat="false" ht="13.5" hidden="false" customHeight="true" outlineLevel="0" collapsed="false">
      <c r="A25" s="41"/>
      <c r="B25" s="4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3.5" hidden="false" customHeight="true" outlineLevel="0" collapsed="false">
      <c r="A26" s="41"/>
      <c r="B26" s="4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" hidden="false" customHeight="true" outlineLevel="0" collapsed="false">
      <c r="A27" s="42" t="s">
        <v>67</v>
      </c>
      <c r="B27" s="4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1.25" hidden="false" customHeight="true" outlineLevel="0" collapsed="false">
      <c r="A28" s="45" t="s">
        <v>59</v>
      </c>
      <c r="B28" s="41"/>
      <c r="C28" s="46" t="n">
        <f aca="false">'Dth INPUT PG'!C28-C40</f>
        <v>-8536.0828</v>
      </c>
      <c r="D28" s="46" t="n">
        <f aca="false">'Dth INPUT PG'!D28-D40</f>
        <v>-7339.6839</v>
      </c>
      <c r="E28" s="46" t="n">
        <f aca="false">'Dth INPUT PG'!E28-E40</f>
        <v>-708.3118</v>
      </c>
      <c r="F28" s="46" t="n">
        <f aca="false">'Dth INPUT PG'!F28-F40</f>
        <v>692.6064</v>
      </c>
      <c r="G28" s="46" t="n">
        <f aca="false">'Dth INPUT PG'!G28-G40</f>
        <v>-11688.4968</v>
      </c>
      <c r="H28" s="46" t="n">
        <f aca="false">'Dth INPUT PG'!H28-H40</f>
        <v>7510.4279</v>
      </c>
      <c r="I28" s="46" t="n">
        <f aca="false">'Dth INPUT PG'!I28-I40</f>
        <v>-1816.0785</v>
      </c>
      <c r="J28" s="46" t="n">
        <f aca="false">'Dth INPUT PG'!J28-J40</f>
        <v>-16008.5194</v>
      </c>
      <c r="K28" s="46" t="n">
        <f aca="false">'Dth INPUT PG'!K28-K40</f>
        <v>-18298.842</v>
      </c>
      <c r="L28" s="46" t="n">
        <f aca="false">'Dth INPUT PG'!L28-L40</f>
        <v>-14182.7452</v>
      </c>
      <c r="M28" s="46" t="n">
        <f aca="false">'Dth INPUT PG'!M28-M40</f>
        <v>-11653.7129</v>
      </c>
      <c r="N28" s="46" t="n">
        <f aca="false">'Dth INPUT PG'!N28-N40</f>
        <v>-7510.2936</v>
      </c>
      <c r="O28" s="46" t="n">
        <f aca="false">'Dth INPUT PG'!O28-O40</f>
        <v>-8946.886</v>
      </c>
      <c r="P28" s="46" t="n">
        <f aca="false">'Dth INPUT PG'!P28-P40</f>
        <v>-8624.3377</v>
      </c>
      <c r="Q28" s="46" t="n">
        <f aca="false">'Dth INPUT PG'!Q28-Q40</f>
        <v>-5436.5174</v>
      </c>
      <c r="R28" s="46" t="n">
        <f aca="false">'Dth INPUT PG'!R28-R40</f>
        <v>-2527.5312</v>
      </c>
      <c r="S28" s="46" t="n">
        <f aca="false">'Dth INPUT PG'!S28-S40</f>
        <v>-4288.4968</v>
      </c>
      <c r="T28" s="46" t="n">
        <f aca="false">'Dth INPUT PG'!T28-T40</f>
        <v>-6457.314</v>
      </c>
      <c r="U28" s="46" t="n">
        <f aca="false">'Dth INPUT PG'!U28-U40</f>
        <v>-6421.7968</v>
      </c>
      <c r="V28" s="46" t="n">
        <f aca="false">'Dth INPUT PG'!V28-V40</f>
        <v>-17038.0237</v>
      </c>
      <c r="W28" s="46" t="n">
        <f aca="false">'Dth INPUT PG'!W28-W40</f>
        <v>-20521.8624</v>
      </c>
      <c r="X28" s="46" t="n">
        <f aca="false">'Dth INPUT PG'!X28-X40</f>
        <v>-17355.1635</v>
      </c>
      <c r="Y28" s="46" t="n">
        <f aca="false">'Dth INPUT PG'!Y28-Y40</f>
        <v>-13231.5398</v>
      </c>
      <c r="Z28" s="46" t="n">
        <f aca="false">'Dth INPUT PG'!Z28-Z40</f>
        <v>-24100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</row>
    <row r="29" customFormat="false" ht="11.25" hidden="false" customHeight="true" outlineLevel="0" collapsed="false">
      <c r="A29" s="45" t="s">
        <v>60</v>
      </c>
      <c r="B29" s="41"/>
      <c r="C29" s="46" t="n">
        <f aca="false">'Dth INPUT PG'!C29-C41</f>
        <v>-18000</v>
      </c>
      <c r="D29" s="46" t="n">
        <f aca="false">'Dth INPUT PG'!D29-D41</f>
        <v>32.2903000000006</v>
      </c>
      <c r="E29" s="46" t="n">
        <f aca="false">'Dth INPUT PG'!E29-E41</f>
        <v>-1250</v>
      </c>
      <c r="F29" s="46" t="n">
        <f aca="false">'Dth INPUT PG'!F29-F41</f>
        <v>-11903.2258</v>
      </c>
      <c r="G29" s="46" t="n">
        <f aca="false">'Dth INPUT PG'!G29-G41</f>
        <v>-13433.3333</v>
      </c>
      <c r="H29" s="46" t="n">
        <f aca="false">'Dth INPUT PG'!H29-H41</f>
        <v>-23419.3548</v>
      </c>
      <c r="I29" s="46" t="n">
        <f aca="false">'Dth INPUT PG'!I29-I41</f>
        <v>-11333.3</v>
      </c>
      <c r="J29" s="46" t="n">
        <f aca="false">'Dth INPUT PG'!J29-J41</f>
        <v>-43096.7742</v>
      </c>
      <c r="K29" s="46" t="n">
        <f aca="false">'Dth INPUT PG'!K29-K41</f>
        <v>-43032.2581</v>
      </c>
      <c r="L29" s="46" t="n">
        <f aca="false">'Dth INPUT PG'!L29-L41</f>
        <v>-30966.6667</v>
      </c>
      <c r="M29" s="46" t="n">
        <f aca="false">'Dth INPUT PG'!M29-M41</f>
        <v>-22903.2258</v>
      </c>
      <c r="N29" s="46" t="n">
        <f aca="false">'Dth INPUT PG'!N29-N41</f>
        <v>-10599.9667</v>
      </c>
      <c r="O29" s="46" t="n">
        <f aca="false">'Dth INPUT PG'!O29-O41</f>
        <v>-13741.9032</v>
      </c>
      <c r="P29" s="46" t="n">
        <f aca="false">'Dth INPUT PG'!P29-P41</f>
        <v>-12387.0968</v>
      </c>
      <c r="Q29" s="46" t="n">
        <f aca="false">'Dth INPUT PG'!Q29-Q41</f>
        <v>-11535.6786</v>
      </c>
      <c r="R29" s="46" t="n">
        <f aca="false">'Dth INPUT PG'!R29-R41</f>
        <v>-2612.9355</v>
      </c>
      <c r="S29" s="46" t="n">
        <f aca="false">'Dth INPUT PG'!S29-S41</f>
        <v>-26833.3333</v>
      </c>
      <c r="T29" s="46" t="n">
        <f aca="false">'Dth INPUT PG'!T29-T41</f>
        <v>-16451.5806</v>
      </c>
      <c r="U29" s="46" t="n">
        <f aca="false">'Dth INPUT PG'!U29-U41</f>
        <v>-17433.3333</v>
      </c>
      <c r="V29" s="46" t="n">
        <f aca="false">'Dth INPUT PG'!V29-V41</f>
        <v>-48677.4516</v>
      </c>
      <c r="W29" s="46" t="n">
        <f aca="false">'Dth INPUT PG'!W29-W41</f>
        <v>-56096.7742</v>
      </c>
      <c r="X29" s="46" t="n">
        <f aca="false">'Dth INPUT PG'!X29-X41</f>
        <v>-46166.6667</v>
      </c>
      <c r="Y29" s="46" t="n">
        <f aca="false">'Dth INPUT PG'!Y29-Y41</f>
        <v>-34225.8065</v>
      </c>
      <c r="Z29" s="46" t="n">
        <f aca="false">'Dth INPUT PG'!Z29-Z41</f>
        <v>-33933.3333</v>
      </c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</row>
    <row r="30" customFormat="false" ht="11.25" hidden="false" customHeight="true" outlineLevel="0" collapsed="false">
      <c r="A30" s="45" t="s">
        <v>61</v>
      </c>
      <c r="B30" s="41"/>
      <c r="C30" s="46" t="n">
        <f aca="false">'Dth INPUT PG'!C30-Dth_Day!C42</f>
        <v>30000</v>
      </c>
      <c r="D30" s="46" t="n">
        <f aca="false">'Dth INPUT PG'!D30-Dth_Day!D42</f>
        <v>30000</v>
      </c>
      <c r="E30" s="46" t="n">
        <f aca="false">'Dth INPUT PG'!E30-Dth_Day!E42</f>
        <v>20000</v>
      </c>
      <c r="F30" s="46" t="n">
        <f aca="false">'Dth INPUT PG'!F30-Dth_Day!F42</f>
        <v>10000</v>
      </c>
      <c r="G30" s="46" t="n">
        <f aca="false">'Dth INPUT PG'!G30-Dth_Day!G42</f>
        <v>15000</v>
      </c>
      <c r="H30" s="46" t="n">
        <f aca="false">'Dth INPUT PG'!H30-Dth_Day!H42</f>
        <v>30000</v>
      </c>
      <c r="I30" s="46" t="n">
        <f aca="false">'Dth INPUT PG'!I30-Dth_Day!I42</f>
        <v>30000</v>
      </c>
      <c r="J30" s="46" t="n">
        <f aca="false">'Dth INPUT PG'!J30-Dth_Day!J42</f>
        <v>50000</v>
      </c>
      <c r="K30" s="46" t="n">
        <f aca="false">'Dth INPUT PG'!K30-Dth_Day!K42</f>
        <v>50000</v>
      </c>
      <c r="L30" s="46" t="n">
        <f aca="false">'Dth INPUT PG'!L30-Dth_Day!L42</f>
        <v>50000</v>
      </c>
      <c r="M30" s="46" t="n">
        <f aca="false">'Dth INPUT PG'!M30-Dth_Day!M42</f>
        <v>50000</v>
      </c>
      <c r="N30" s="46" t="n">
        <f aca="false">'Dth INPUT PG'!N30-Dth_Day!N42</f>
        <v>25000</v>
      </c>
      <c r="O30" s="46" t="n">
        <f aca="false">'Dth INPUT PG'!O30-Dth_Day!O42</f>
        <v>25000</v>
      </c>
      <c r="P30" s="46" t="n">
        <f aca="false">'Dth INPUT PG'!P30-Dth_Day!P42</f>
        <v>25000</v>
      </c>
      <c r="Q30" s="46" t="n">
        <f aca="false">'Dth INPUT PG'!Q30-Dth_Day!Q42</f>
        <v>25000</v>
      </c>
      <c r="R30" s="46" t="n">
        <f aca="false">'Dth INPUT PG'!R30-Dth_Day!R42</f>
        <v>25000</v>
      </c>
      <c r="S30" s="46" t="n">
        <f aca="false">'Dth INPUT PG'!S30-Dth_Day!S42</f>
        <v>5000</v>
      </c>
      <c r="T30" s="46" t="n">
        <f aca="false">'Dth INPUT PG'!T30-Dth_Day!T42</f>
        <v>5000</v>
      </c>
      <c r="U30" s="46" t="n">
        <f aca="false">'Dth INPUT PG'!U30-Dth_Day!U42</f>
        <v>5000</v>
      </c>
      <c r="V30" s="46" t="n">
        <f aca="false">'Dth INPUT PG'!V30-Dth_Day!V42</f>
        <v>5000</v>
      </c>
      <c r="W30" s="46" t="n">
        <f aca="false">'Dth INPUT PG'!W30-Dth_Day!W42</f>
        <v>5000</v>
      </c>
      <c r="X30" s="46" t="n">
        <f aca="false">'Dth INPUT PG'!X30-Dth_Day!X42</f>
        <v>5000</v>
      </c>
      <c r="Y30" s="46" t="n">
        <f aca="false">'Dth INPUT PG'!Y30-Dth_Day!Y42</f>
        <v>5000</v>
      </c>
      <c r="Z30" s="46" t="n">
        <f aca="false">'Dth INPUT PG'!Z30-Dth_Day!Z42</f>
        <v>0</v>
      </c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</row>
    <row r="31" customFormat="false" ht="11.25" hidden="false" customHeight="true" outlineLevel="0" collapsed="false">
      <c r="A31" s="45" t="s">
        <v>62</v>
      </c>
      <c r="B31" s="41"/>
      <c r="C31" s="46" t="n">
        <f aca="false">'Dth INPUT PG'!C31-Dth_Day!C43</f>
        <v>0</v>
      </c>
      <c r="D31" s="46" t="n">
        <f aca="false">'Dth INPUT PG'!D31-Dth_Day!D43</f>
        <v>0</v>
      </c>
      <c r="E31" s="46" t="n">
        <f aca="false">'Dth INPUT PG'!E31-Dth_Day!E43</f>
        <v>0</v>
      </c>
      <c r="F31" s="46" t="n">
        <f aca="false">'Dth INPUT PG'!F31-Dth_Day!F43</f>
        <v>0</v>
      </c>
      <c r="G31" s="46" t="n">
        <f aca="false">'Dth INPUT PG'!G31-Dth_Day!G43</f>
        <v>0</v>
      </c>
      <c r="H31" s="46" t="n">
        <f aca="false">'Dth INPUT PG'!H31-Dth_Day!H43</f>
        <v>0</v>
      </c>
      <c r="I31" s="46" t="n">
        <f aca="false">'Dth INPUT PG'!I31-Dth_Day!I43</f>
        <v>0</v>
      </c>
      <c r="J31" s="46" t="n">
        <f aca="false">'Dth INPUT PG'!J31-Dth_Day!J43</f>
        <v>0</v>
      </c>
      <c r="K31" s="46" t="n">
        <f aca="false">'Dth INPUT PG'!K31-Dth_Day!K43</f>
        <v>0</v>
      </c>
      <c r="L31" s="46" t="n">
        <f aca="false">'Dth INPUT PG'!L31-Dth_Day!L43</f>
        <v>0</v>
      </c>
      <c r="M31" s="46" t="n">
        <f aca="false">'Dth INPUT PG'!M31-Dth_Day!M43</f>
        <v>0</v>
      </c>
      <c r="N31" s="46" t="n">
        <f aca="false">'Dth INPUT PG'!N31-Dth_Day!N43</f>
        <v>0</v>
      </c>
      <c r="O31" s="46" t="n">
        <f aca="false">'Dth INPUT PG'!O31-Dth_Day!O43</f>
        <v>0</v>
      </c>
      <c r="P31" s="46" t="n">
        <f aca="false">'Dth INPUT PG'!P31-Dth_Day!P43</f>
        <v>0</v>
      </c>
      <c r="Q31" s="46" t="n">
        <f aca="false">'Dth INPUT PG'!Q31-Dth_Day!Q43</f>
        <v>0</v>
      </c>
      <c r="R31" s="46" t="n">
        <f aca="false">'Dth INPUT PG'!R31-Dth_Day!R43</f>
        <v>0</v>
      </c>
      <c r="S31" s="46" t="n">
        <f aca="false">'Dth INPUT PG'!S31-Dth_Day!S43</f>
        <v>0</v>
      </c>
      <c r="T31" s="46" t="n">
        <f aca="false">'Dth INPUT PG'!T31-Dth_Day!T43</f>
        <v>0</v>
      </c>
      <c r="U31" s="46" t="n">
        <f aca="false">'Dth INPUT PG'!U31-Dth_Day!U43</f>
        <v>0</v>
      </c>
      <c r="V31" s="46" t="n">
        <f aca="false">'Dth INPUT PG'!V31-Dth_Day!V43</f>
        <v>0</v>
      </c>
      <c r="W31" s="46" t="n">
        <f aca="false">'Dth INPUT PG'!W31-Dth_Day!W43</f>
        <v>0</v>
      </c>
      <c r="X31" s="46" t="n">
        <f aca="false">'Dth INPUT PG'!X31-Dth_Day!X43</f>
        <v>0</v>
      </c>
      <c r="Y31" s="46" t="n">
        <f aca="false">'Dth INPUT PG'!Y31-Dth_Day!Y43</f>
        <v>0</v>
      </c>
      <c r="Z31" s="46" t="n">
        <f aca="false">'Dth INPUT PG'!Z31-Dth_Day!Z43</f>
        <v>0</v>
      </c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1.25" hidden="false" customHeight="true" outlineLevel="0" collapsed="false">
      <c r="A32" s="47" t="s">
        <v>63</v>
      </c>
      <c r="B32" s="48"/>
      <c r="C32" s="49" t="n">
        <f aca="false">SUM($C$28:$C$31)</f>
        <v>3463.9172</v>
      </c>
      <c r="D32" s="49" t="n">
        <f aca="false">SUM($D$28:$D$31)</f>
        <v>22692.6064</v>
      </c>
      <c r="E32" s="49" t="n">
        <f aca="false">SUM($E$28:$E$31)</f>
        <v>18041.6882</v>
      </c>
      <c r="F32" s="49" t="n">
        <f aca="false">SUM($F$28:$F$31)</f>
        <v>-1210.6194</v>
      </c>
      <c r="G32" s="49" t="n">
        <f aca="false">SUM($G$28:$G$31)</f>
        <v>-10121.8301</v>
      </c>
      <c r="H32" s="49" t="n">
        <f aca="false">SUM($H$28:$H$31)</f>
        <v>14091.0731</v>
      </c>
      <c r="I32" s="49" t="n">
        <f aca="false">SUM($I$28:$I$31)</f>
        <v>16850.6215</v>
      </c>
      <c r="J32" s="49" t="n">
        <f aca="false">SUM($J$28:$J$31)</f>
        <v>-9105.2936</v>
      </c>
      <c r="K32" s="49" t="n">
        <f aca="false">SUM($K$28:$K$31)</f>
        <v>-11331.1001</v>
      </c>
      <c r="L32" s="49" t="n">
        <f aca="false">SUM($L$28:$L$31)</f>
        <v>4850.5881</v>
      </c>
      <c r="M32" s="49" t="n">
        <f aca="false">SUM($M$28:$M$31)</f>
        <v>15443.0613</v>
      </c>
      <c r="N32" s="49" t="n">
        <f aca="false">SUM($N$28:$N$31)</f>
        <v>6889.7397</v>
      </c>
      <c r="O32" s="49" t="n">
        <f aca="false">SUM($O$28:$O$31)</f>
        <v>2311.2108</v>
      </c>
      <c r="P32" s="49" t="n">
        <f aca="false">SUM($P$28:$P$31)</f>
        <v>3988.5655</v>
      </c>
      <c r="Q32" s="49" t="n">
        <f aca="false">SUM($Q$28:$Q$31)</f>
        <v>8027.804</v>
      </c>
      <c r="R32" s="49" t="n">
        <f aca="false">SUM($R$28:$R$31)</f>
        <v>19859.5333</v>
      </c>
      <c r="S32" s="49" t="n">
        <f aca="false">SUM($S$28:$S$31)</f>
        <v>-26121.8301</v>
      </c>
      <c r="T32" s="49" t="n">
        <f aca="false">SUM($T$28:$T$31)</f>
        <v>-17908.8946</v>
      </c>
      <c r="U32" s="49" t="n">
        <f aca="false">SUM($U$28:$U$31)</f>
        <v>-18855.1301</v>
      </c>
      <c r="V32" s="49" t="n">
        <f aca="false">SUM($V$28:$V$31)</f>
        <v>-60715.4753</v>
      </c>
      <c r="W32" s="49" t="n">
        <f aca="false">SUM($W$28:$W$31)</f>
        <v>-71618.6366</v>
      </c>
      <c r="X32" s="49" t="n">
        <f aca="false">SUM($X$28:$X$31)</f>
        <v>-58521.8302</v>
      </c>
      <c r="Y32" s="49" t="n">
        <f aca="false">SUM($Y$28:$Y$31)</f>
        <v>-42457.3463</v>
      </c>
      <c r="Z32" s="50" t="n">
        <f aca="false">SUM($Z$28:$Z$31)</f>
        <v>-58033.3333</v>
      </c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3.5" hidden="false" customHeight="true" outlineLevel="0" collapsed="false">
      <c r="A33" s="41"/>
      <c r="B33" s="4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1.25" hidden="false" customHeight="true" outlineLevel="0" collapsed="false">
      <c r="A34" s="45" t="s">
        <v>68</v>
      </c>
      <c r="B34" s="41"/>
      <c r="C34" s="46" t="n">
        <f aca="false">'Dth INPUT PG'!C34</f>
        <v>20000</v>
      </c>
      <c r="D34" s="46" t="n">
        <f aca="false">'Dth INPUT PG'!D34</f>
        <v>20000</v>
      </c>
      <c r="E34" s="46" t="n">
        <f aca="false">'Dth INPUT PG'!E34</f>
        <v>20000</v>
      </c>
      <c r="F34" s="46" t="n">
        <f aca="false">'Dth INPUT PG'!F34</f>
        <v>20000</v>
      </c>
      <c r="G34" s="46" t="n">
        <f aca="false">'Dth INPUT PG'!G34</f>
        <v>20000</v>
      </c>
      <c r="H34" s="46" t="n">
        <f aca="false">'Dth INPUT PG'!H34</f>
        <v>20000</v>
      </c>
      <c r="I34" s="46" t="n">
        <f aca="false">'Dth INPUT PG'!I34</f>
        <v>20000</v>
      </c>
      <c r="J34" s="46" t="n">
        <f aca="false">'Dth INPUT PG'!J34</f>
        <v>20000</v>
      </c>
      <c r="K34" s="46" t="n">
        <f aca="false">'Dth INPUT PG'!K34</f>
        <v>20000</v>
      </c>
      <c r="L34" s="46" t="n">
        <f aca="false">'Dth INPUT PG'!L34</f>
        <v>20000</v>
      </c>
      <c r="M34" s="46" t="n">
        <f aca="false">'Dth INPUT PG'!M34</f>
        <v>20000</v>
      </c>
      <c r="N34" s="46" t="n">
        <f aca="false">'Dth INPUT PG'!N34</f>
        <v>20000</v>
      </c>
      <c r="O34" s="46" t="n">
        <f aca="false">'Dth INPUT PG'!O34</f>
        <v>40000</v>
      </c>
      <c r="P34" s="46" t="n">
        <f aca="false">'Dth INPUT PG'!P34</f>
        <v>40000</v>
      </c>
      <c r="Q34" s="46" t="n">
        <f aca="false">'Dth INPUT PG'!Q34</f>
        <v>40000</v>
      </c>
      <c r="R34" s="46" t="n">
        <f aca="false">'Dth INPUT PG'!R34</f>
        <v>40000</v>
      </c>
      <c r="S34" s="46" t="n">
        <f aca="false">'Dth INPUT PG'!S34</f>
        <v>40000</v>
      </c>
      <c r="T34" s="46" t="n">
        <f aca="false">'Dth INPUT PG'!T34</f>
        <v>40000</v>
      </c>
      <c r="U34" s="46" t="n">
        <f aca="false">'Dth INPUT PG'!U34</f>
        <v>40000</v>
      </c>
      <c r="V34" s="46" t="n">
        <f aca="false">'Dth INPUT PG'!V34</f>
        <v>40000</v>
      </c>
      <c r="W34" s="46" t="n">
        <f aca="false">'Dth INPUT PG'!W34</f>
        <v>40000</v>
      </c>
      <c r="X34" s="46" t="n">
        <f aca="false">'Dth INPUT PG'!X34</f>
        <v>40000</v>
      </c>
      <c r="Y34" s="46" t="n">
        <f aca="false">'Dth INPUT PG'!Y34</f>
        <v>40000</v>
      </c>
      <c r="Z34" s="46" t="n">
        <f aca="false">'Dth INPUT PG'!Z34</f>
        <v>40000</v>
      </c>
      <c r="AA34" s="45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1.25" hidden="false" customHeight="true" outlineLevel="0" collapsed="false">
      <c r="A35" s="47" t="s">
        <v>66</v>
      </c>
      <c r="B35" s="48"/>
      <c r="C35" s="49" t="n">
        <f aca="false">IF((ABS($C$32)&gt;$C$34),((ABS($C$32)-$C$34)*(ABS($C$32)/$C$32)),0)</f>
        <v>0</v>
      </c>
      <c r="D35" s="49" t="n">
        <f aca="false">IF((ABS($D$32)&gt;$D$34),((ABS($D$32)-$D$34)*(ABS($D$32)/$D$32)),0)</f>
        <v>2692.6064</v>
      </c>
      <c r="E35" s="49" t="n">
        <f aca="false">IF((ABS($E$32)&gt;$E$34),((ABS($E$32)-$E$34)*(ABS($E$32)/$E$32)),0)</f>
        <v>0</v>
      </c>
      <c r="F35" s="49" t="n">
        <f aca="false">IF((ABS($F$32)&gt;$F$34),((ABS($F$32)-$F$34)*(ABS($F$32)/$F$32)),0)</f>
        <v>0</v>
      </c>
      <c r="G35" s="49" t="n">
        <f aca="false">IF((ABS($G$32)&gt;$G$34),((ABS($G$32)-$G$34)*(ABS($G$32)/$G$32)),0)</f>
        <v>0</v>
      </c>
      <c r="H35" s="49" t="n">
        <f aca="false">IF((ABS($H$32)&gt;$H$34),((ABS($H$32)-$H$34)*(ABS($H$32)/$H$32)),0)</f>
        <v>0</v>
      </c>
      <c r="I35" s="49" t="n">
        <f aca="false">IF((ABS($I$32)&gt;$I$34),((ABS($I$32)-$I$34)*(ABS($I$32)/$I$32)),0)</f>
        <v>0</v>
      </c>
      <c r="J35" s="49" t="n">
        <f aca="false">IF((ABS($J$32)&gt;$J$34),((ABS($J$32)-$J$34)*(ABS($J$32)/$J$32)),0)</f>
        <v>0</v>
      </c>
      <c r="K35" s="49" t="n">
        <f aca="false">IF((ABS($K$32)&gt;$K$34),((ABS($K$32)-$K$34)*(ABS($K$32)/$K$32)),0)</f>
        <v>0</v>
      </c>
      <c r="L35" s="49" t="n">
        <f aca="false">IF((ABS($L$32)&gt;$L$34),((ABS($L$32)-$L$34)*(ABS($L$32)/$L$32)),0)</f>
        <v>0</v>
      </c>
      <c r="M35" s="49" t="n">
        <f aca="false">IF((ABS($M$32)&gt;$M$34),((ABS($M$32)-$M$34)*(ABS($M$32)/$M$32)),0)</f>
        <v>0</v>
      </c>
      <c r="N35" s="49" t="n">
        <f aca="false">IF((ABS($N$32)&gt;$N$34),((ABS($N$32)-$N$34)*(ABS($N$32)/$N$32)),0)</f>
        <v>0</v>
      </c>
      <c r="O35" s="49" t="n">
        <f aca="false">IF((ABS($O$32)&gt;$O$34),((ABS($O$32)-$O$34)*(ABS($O$32)/$O$32)),0)</f>
        <v>0</v>
      </c>
      <c r="P35" s="49" t="n">
        <f aca="false">IF((ABS($P$32)&gt;$P$34),((ABS($P$32)-$P$34)*(ABS($P$32)/$P$32)),0)</f>
        <v>0</v>
      </c>
      <c r="Q35" s="49" t="n">
        <f aca="false">IF((ABS($Q$32)&gt;$Q$34),((ABS($Q$32)-$Q$34)*(ABS($Q$32)/$Q$32)),0)</f>
        <v>0</v>
      </c>
      <c r="R35" s="49" t="n">
        <f aca="false">IF((ABS($R$32)&gt;$R$34),((ABS($R$32)-$R$34)*(ABS($R$32)/$R$32)),0)</f>
        <v>0</v>
      </c>
      <c r="S35" s="49" t="n">
        <f aca="false">IF((ABS($S$32)&gt;$S$34),((ABS($S$32)-$S$34)*(ABS($S$32)/$S$32)),0)</f>
        <v>0</v>
      </c>
      <c r="T35" s="49" t="n">
        <f aca="false">IF((ABS($T$32)&gt;$T$34),((ABS($T$32)-$T$34)*(ABS($T$32)/$T$32)),0)</f>
        <v>0</v>
      </c>
      <c r="U35" s="49" t="n">
        <f aca="false">IF((ABS($U$32)&gt;$U$34),((ABS($U$32)-$U$34)*(ABS($U$32)/$U$32)),0)</f>
        <v>0</v>
      </c>
      <c r="V35" s="49" t="n">
        <f aca="false">IF((ABS($V$32)&gt;$V$34),((ABS($V$32)-$V$34)*(ABS($V$32)/$V$32)),0)</f>
        <v>-20715.4753</v>
      </c>
      <c r="W35" s="49" t="n">
        <f aca="false">IF((ABS($W$32)&gt;$W$34),((ABS($W$32)-$W$34)*(ABS($W$32)/$W$32)),0)</f>
        <v>-31618.6366</v>
      </c>
      <c r="X35" s="49" t="n">
        <f aca="false">IF((ABS($X$32)&gt;$X$34),((ABS($X$32)-$X$34)*(ABS($X$32)/$X$32)),0)</f>
        <v>-18521.8302</v>
      </c>
      <c r="Y35" s="49" t="n">
        <f aca="false">IF((ABS($Y$32)&gt;$Y$34),((ABS($Y$32)-$Y$34)*(ABS($Y$32)/$Y$32)),0)</f>
        <v>-2457.3463</v>
      </c>
      <c r="Z35" s="50" t="n">
        <f aca="false">IF((ABS($Z$32)&gt;$Z$34),((ABS($Z$32)-$Z$34)*(ABS($Z$32)/$Z$32)),0)</f>
        <v>-18033.3333</v>
      </c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3.5" hidden="false" customHeight="true" outlineLevel="0" collapsed="false">
      <c r="U36" s="39" t="s">
        <v>69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52" t="s">
        <v>70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1.25" hidden="false" customHeight="true" outlineLevel="0" collapsed="false">
      <c r="A40" s="55" t="s">
        <v>59</v>
      </c>
      <c r="B40" s="53"/>
      <c r="C40" s="56" t="n">
        <v>0</v>
      </c>
      <c r="D40" s="56" t="n">
        <v>0</v>
      </c>
      <c r="E40" s="56" t="n">
        <v>0</v>
      </c>
      <c r="F40" s="56" t="n">
        <v>0</v>
      </c>
      <c r="G40" s="56" t="n">
        <v>0</v>
      </c>
      <c r="H40" s="56" t="n">
        <v>0</v>
      </c>
      <c r="I40" s="56" t="n">
        <v>0</v>
      </c>
      <c r="J40" s="56" t="n">
        <v>0</v>
      </c>
      <c r="K40" s="56" t="n">
        <v>0</v>
      </c>
      <c r="L40" s="56" t="n">
        <v>0</v>
      </c>
      <c r="M40" s="56" t="n">
        <v>0</v>
      </c>
      <c r="N40" s="56" t="n">
        <v>0</v>
      </c>
      <c r="O40" s="56" t="n">
        <v>0</v>
      </c>
      <c r="P40" s="56" t="n">
        <v>0</v>
      </c>
      <c r="Q40" s="56" t="n">
        <v>0</v>
      </c>
      <c r="R40" s="56" t="n">
        <v>0</v>
      </c>
      <c r="S40" s="56" t="n">
        <v>0</v>
      </c>
      <c r="T40" s="56" t="n">
        <v>0</v>
      </c>
      <c r="U40" s="56" t="n">
        <v>0</v>
      </c>
      <c r="V40" s="56" t="n">
        <v>0</v>
      </c>
      <c r="W40" s="56" t="n">
        <v>0</v>
      </c>
      <c r="X40" s="56" t="n">
        <v>0</v>
      </c>
      <c r="Y40" s="56" t="n">
        <v>0</v>
      </c>
      <c r="Z40" s="56" t="n">
        <v>0</v>
      </c>
      <c r="AA40" s="53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1.25" hidden="false" customHeight="true" outlineLevel="0" collapsed="false">
      <c r="A41" s="55" t="s">
        <v>60</v>
      </c>
      <c r="B41" s="53"/>
      <c r="C41" s="56" t="n">
        <v>25000</v>
      </c>
      <c r="D41" s="56" t="n">
        <v>25000</v>
      </c>
      <c r="E41" s="56" t="n">
        <v>25000</v>
      </c>
      <c r="F41" s="56" t="n">
        <v>25000</v>
      </c>
      <c r="G41" s="56" t="n">
        <v>0</v>
      </c>
      <c r="H41" s="56" t="n">
        <v>0</v>
      </c>
      <c r="I41" s="56" t="n">
        <v>0</v>
      </c>
      <c r="J41" s="56" t="n">
        <v>0</v>
      </c>
      <c r="K41" s="56" t="n">
        <v>0</v>
      </c>
      <c r="L41" s="56" t="n">
        <v>0</v>
      </c>
      <c r="M41" s="56" t="n">
        <v>0</v>
      </c>
      <c r="N41" s="56" t="n">
        <v>0</v>
      </c>
      <c r="O41" s="56" t="n">
        <v>0</v>
      </c>
      <c r="P41" s="56" t="n">
        <v>0</v>
      </c>
      <c r="Q41" s="56" t="n">
        <v>0</v>
      </c>
      <c r="R41" s="56" t="n">
        <v>0</v>
      </c>
      <c r="S41" s="56" t="n">
        <v>0</v>
      </c>
      <c r="T41" s="56" t="n">
        <v>0</v>
      </c>
      <c r="U41" s="56" t="n">
        <v>0</v>
      </c>
      <c r="V41" s="56" t="n">
        <v>0</v>
      </c>
      <c r="W41" s="56" t="n">
        <v>0</v>
      </c>
      <c r="X41" s="56" t="n">
        <v>0</v>
      </c>
      <c r="Y41" s="56" t="n">
        <v>0</v>
      </c>
      <c r="Z41" s="56" t="n">
        <v>0</v>
      </c>
      <c r="AA41" s="53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1.25" hidden="false" customHeight="true" outlineLevel="0" collapsed="false">
      <c r="A42" s="55" t="s">
        <v>61</v>
      </c>
      <c r="B42" s="53"/>
      <c r="C42" s="56" t="n">
        <v>0</v>
      </c>
      <c r="D42" s="56" t="n">
        <v>0</v>
      </c>
      <c r="E42" s="56" t="n">
        <v>0</v>
      </c>
      <c r="F42" s="56" t="n">
        <v>0</v>
      </c>
      <c r="G42" s="56" t="n">
        <v>0</v>
      </c>
      <c r="H42" s="56" t="n">
        <v>0</v>
      </c>
      <c r="I42" s="56" t="n">
        <v>0</v>
      </c>
      <c r="J42" s="56" t="n">
        <v>0</v>
      </c>
      <c r="K42" s="56" t="n">
        <v>0</v>
      </c>
      <c r="L42" s="56" t="n">
        <v>0</v>
      </c>
      <c r="M42" s="56" t="n">
        <v>0</v>
      </c>
      <c r="N42" s="56" t="n">
        <v>0</v>
      </c>
      <c r="O42" s="56" t="n">
        <v>0</v>
      </c>
      <c r="P42" s="56" t="n">
        <v>0</v>
      </c>
      <c r="Q42" s="56" t="n">
        <v>0</v>
      </c>
      <c r="R42" s="56" t="n">
        <v>0</v>
      </c>
      <c r="S42" s="56" t="n">
        <v>0</v>
      </c>
      <c r="T42" s="56" t="n">
        <v>0</v>
      </c>
      <c r="U42" s="56" t="n">
        <v>0</v>
      </c>
      <c r="V42" s="56" t="n">
        <v>0</v>
      </c>
      <c r="W42" s="56" t="n">
        <v>0</v>
      </c>
      <c r="X42" s="56" t="n">
        <v>0</v>
      </c>
      <c r="Y42" s="56" t="n">
        <v>0</v>
      </c>
      <c r="Z42" s="56" t="n">
        <v>0</v>
      </c>
      <c r="AA42" s="53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1.25" hidden="false" customHeight="true" outlineLevel="0" collapsed="false">
      <c r="A43" s="55" t="s">
        <v>62</v>
      </c>
      <c r="B43" s="53"/>
      <c r="C43" s="56" t="n">
        <v>0</v>
      </c>
      <c r="D43" s="56" t="n">
        <v>0</v>
      </c>
      <c r="E43" s="56" t="n">
        <v>0</v>
      </c>
      <c r="F43" s="56" t="n">
        <v>0</v>
      </c>
      <c r="G43" s="56" t="n">
        <v>0</v>
      </c>
      <c r="H43" s="56" t="n">
        <v>0</v>
      </c>
      <c r="I43" s="56" t="n">
        <v>0</v>
      </c>
      <c r="J43" s="56" t="n">
        <v>0</v>
      </c>
      <c r="K43" s="56" t="n">
        <v>0</v>
      </c>
      <c r="L43" s="56" t="n">
        <v>0</v>
      </c>
      <c r="M43" s="56" t="n">
        <v>0</v>
      </c>
      <c r="N43" s="56" t="n">
        <v>0</v>
      </c>
      <c r="O43" s="56" t="n">
        <v>0</v>
      </c>
      <c r="P43" s="56" t="n">
        <v>0</v>
      </c>
      <c r="Q43" s="56" t="n">
        <v>0</v>
      </c>
      <c r="R43" s="56" t="n">
        <v>0</v>
      </c>
      <c r="S43" s="56" t="n">
        <v>0</v>
      </c>
      <c r="T43" s="56" t="n">
        <v>0</v>
      </c>
      <c r="U43" s="56" t="n">
        <v>0</v>
      </c>
      <c r="V43" s="56" t="n">
        <v>0</v>
      </c>
      <c r="W43" s="56" t="n">
        <v>0</v>
      </c>
      <c r="X43" s="56" t="n">
        <v>0</v>
      </c>
      <c r="Y43" s="56" t="n">
        <v>0</v>
      </c>
      <c r="Z43" s="56" t="n">
        <v>0</v>
      </c>
      <c r="AA43" s="53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1.25" hidden="false" customHeight="true" outlineLevel="0" collapsed="false">
      <c r="A44" s="57" t="s">
        <v>63</v>
      </c>
      <c r="B44" s="58"/>
      <c r="C44" s="58" t="n">
        <f aca="false">SUM(C40:C43)</f>
        <v>25000</v>
      </c>
      <c r="D44" s="58" t="n">
        <f aca="false">SUM(D40:D43)</f>
        <v>25000</v>
      </c>
      <c r="E44" s="58" t="n">
        <f aca="false">SUM(E40:E43)</f>
        <v>25000</v>
      </c>
      <c r="F44" s="58" t="n">
        <f aca="false">SUM(F40:F43)</f>
        <v>25000</v>
      </c>
      <c r="G44" s="58" t="n">
        <f aca="false">SUM(G40:G43)</f>
        <v>0</v>
      </c>
      <c r="H44" s="58" t="n">
        <f aca="false">SUM(H40:H43)</f>
        <v>0</v>
      </c>
      <c r="I44" s="58" t="n">
        <f aca="false">SUM(I40:I43)</f>
        <v>0</v>
      </c>
      <c r="J44" s="58" t="n">
        <f aca="false">SUM(J40:J43)</f>
        <v>0</v>
      </c>
      <c r="K44" s="58" t="n">
        <f aca="false">SUM(K40:K43)</f>
        <v>0</v>
      </c>
      <c r="L44" s="58" t="n">
        <f aca="false">SUM(L40:L43)</f>
        <v>0</v>
      </c>
      <c r="M44" s="58" t="n">
        <f aca="false">SUM(M40:M43)</f>
        <v>0</v>
      </c>
      <c r="N44" s="58" t="n">
        <f aca="false">SUM(N40:N43)</f>
        <v>0</v>
      </c>
      <c r="O44" s="58" t="n">
        <f aca="false">SUM(O40:O43)</f>
        <v>0</v>
      </c>
      <c r="P44" s="58" t="n">
        <f aca="false">SUM(P40:P43)</f>
        <v>0</v>
      </c>
      <c r="Q44" s="58" t="n">
        <f aca="false">SUM(Q40:Q43)</f>
        <v>0</v>
      </c>
      <c r="R44" s="58" t="n">
        <f aca="false">SUM(R40:R43)</f>
        <v>0</v>
      </c>
      <c r="S44" s="58" t="n">
        <f aca="false">SUM(S40:S43)</f>
        <v>0</v>
      </c>
      <c r="T44" s="58" t="n">
        <f aca="false">SUM(T40:T43)</f>
        <v>0</v>
      </c>
      <c r="U44" s="58" t="n">
        <f aca="false">SUM(U40:U43)</f>
        <v>0</v>
      </c>
      <c r="V44" s="58" t="n">
        <f aca="false">SUM(V40:V43)</f>
        <v>0</v>
      </c>
      <c r="W44" s="58" t="n">
        <f aca="false">SUM(W40:W43)</f>
        <v>0</v>
      </c>
      <c r="X44" s="58" t="n">
        <f aca="false">SUM(X40:X43)</f>
        <v>0</v>
      </c>
      <c r="Y44" s="58" t="n">
        <f aca="false">SUM(Y40:Y43)</f>
        <v>0</v>
      </c>
      <c r="Z44" s="58" t="n">
        <f aca="false">SUM(Z40:Z43)</f>
        <v>0</v>
      </c>
      <c r="AA44" s="19"/>
    </row>
    <row r="46" customFormat="false" ht="13.5" hidden="false" customHeight="true" outlineLevel="0" collapsed="false">
      <c r="A46" s="59" t="s">
        <v>71</v>
      </c>
    </row>
    <row r="47" customFormat="false" ht="13.5" hidden="false" customHeight="true" outlineLevel="0" collapsed="false">
      <c r="A47" s="60" t="s">
        <v>72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3.5" hidden="false" customHeight="true" outlineLevel="0" collapsed="false">
      <c r="A48" s="60" t="s">
        <v>73</v>
      </c>
      <c r="B48" s="61"/>
      <c r="C48" s="61" t="n">
        <f aca="false">[1]Summary!E59</f>
        <v>0.844390384973159</v>
      </c>
      <c r="D48" s="61" t="n">
        <f aca="false">[1]Summary!F59</f>
        <v>0.586261979820522</v>
      </c>
      <c r="E48" s="61" t="n">
        <f aca="false">[1]Summary!G59</f>
        <v>0.653395206711617</v>
      </c>
      <c r="F48" s="61" t="n">
        <f aca="false">[1]Summary!H59</f>
        <v>0.208106248330632</v>
      </c>
      <c r="G48" s="61" t="n">
        <f aca="false">[1]Summary!I59</f>
        <v>0.203857480003824</v>
      </c>
      <c r="H48" s="61" t="n">
        <f aca="false">[1]Summary!J59</f>
        <v>0.458775116637236</v>
      </c>
      <c r="I48" s="61" t="n">
        <f aca="false">[1]Summary!K59</f>
        <v>0.60986883405103</v>
      </c>
      <c r="J48" s="61" t="n">
        <f aca="false">[1]Summary!L59</f>
        <v>0.931593955629076</v>
      </c>
      <c r="K48" s="61" t="n">
        <f aca="false">[1]Summary!M59</f>
        <v>0.97576367737087</v>
      </c>
      <c r="L48" s="61" t="n">
        <f aca="false">[1]Summary!N59</f>
        <v>0.884982725688628</v>
      </c>
      <c r="M48" s="61" t="n">
        <f aca="false">[1]Summary!O59</f>
        <v>0.76737752029052</v>
      </c>
      <c r="N48" s="61" t="n">
        <f aca="false">[1]Summary!P59</f>
        <v>0.679323755502812</v>
      </c>
      <c r="O48" s="61" t="n">
        <f aca="false">[1]Summary!Q59</f>
        <v>0.694520755680826</v>
      </c>
      <c r="P48" s="61" t="n">
        <f aca="false">[1]Summary!R59</f>
        <v>0.712329663185372</v>
      </c>
      <c r="Q48" s="61" t="n">
        <f aca="false">[1]Summary!S59</f>
        <v>0.657834099702097</v>
      </c>
      <c r="R48" s="61" t="n">
        <f aca="false">[1]Summary!T59</f>
        <v>0.57408452649525</v>
      </c>
      <c r="S48" s="61" t="n">
        <f aca="false">[1]Summary!U59</f>
        <v>0.627977485924849</v>
      </c>
      <c r="T48" s="61" t="n">
        <f aca="false">[1]Summary!V59</f>
        <v>0.541194886412492</v>
      </c>
      <c r="U48" s="61" t="n">
        <f aca="false">[1]Summary!W59</f>
        <v>0.592156043581425</v>
      </c>
      <c r="V48" s="61" t="n">
        <f aca="false">[1]Summary!X59</f>
        <v>0.870897630203958</v>
      </c>
      <c r="W48" s="61" t="n">
        <f aca="false">[1]Summary!Y59</f>
        <v>0.907904179389022</v>
      </c>
      <c r="X48" s="61" t="n">
        <f aca="false">[1]Summary!Z59</f>
        <v>0.831439475958241</v>
      </c>
      <c r="Y48" s="61" t="n">
        <f aca="false">[1]Summary!AA59</f>
        <v>0.720078311813841</v>
      </c>
      <c r="Z48" s="61" t="n">
        <f aca="false">[1]Summary!AB59</f>
        <v>0.67515927492209</v>
      </c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3.5" hidden="false" customHeight="true" outlineLevel="0" collapsed="false">
      <c r="A49" s="60" t="s">
        <v>74</v>
      </c>
      <c r="B49" s="61"/>
      <c r="C49" s="61" t="n">
        <f aca="false">[1]Summary!E60</f>
        <v>0.00171698367671647</v>
      </c>
      <c r="D49" s="61" t="n">
        <f aca="false">[1]Summary!F60</f>
        <v>0.0885639090421849</v>
      </c>
      <c r="E49" s="61" t="n">
        <f aca="false">[1]Summary!G60</f>
        <v>0.1852257050824</v>
      </c>
      <c r="F49" s="61" t="n">
        <f aca="false">[1]Summary!H60</f>
        <v>0.0329389484334591</v>
      </c>
      <c r="G49" s="61" t="n">
        <f aca="false">[1]Summary!I60</f>
        <v>0.0236860181127793</v>
      </c>
      <c r="H49" s="61" t="n">
        <f aca="false">[1]Summary!J60</f>
        <v>0.0906731867167131</v>
      </c>
      <c r="I49" s="61" t="n">
        <f aca="false">[1]Summary!K60</f>
        <v>0.227846803176097</v>
      </c>
      <c r="J49" s="61" t="n">
        <f aca="false">[1]Summary!L60</f>
        <v>0.446464164307721</v>
      </c>
      <c r="K49" s="61" t="n">
        <f aca="false">[1]Summary!M60</f>
        <v>0.596320149245536</v>
      </c>
      <c r="L49" s="61" t="n">
        <f aca="false">[1]Summary!N60</f>
        <v>0.4717766434908</v>
      </c>
      <c r="M49" s="61" t="n">
        <f aca="false">[1]Summary!O60</f>
        <v>0.316399247097757</v>
      </c>
      <c r="N49" s="61" t="n">
        <f aca="false">[1]Summary!P60</f>
        <v>0.196061460888766</v>
      </c>
      <c r="O49" s="61" t="n">
        <f aca="false">[1]Summary!Q60</f>
        <v>0.51098866362054</v>
      </c>
      <c r="P49" s="61" t="n">
        <f aca="false">[1]Summary!R60</f>
        <v>0.247337265686526</v>
      </c>
      <c r="Q49" s="61" t="n">
        <f aca="false">[1]Summary!S60</f>
        <v>0.141495118401075</v>
      </c>
      <c r="R49" s="61" t="n">
        <f aca="false">[1]Summary!T60</f>
        <v>0.419955769118084</v>
      </c>
      <c r="S49" s="61" t="n">
        <f aca="false">[1]Summary!U60</f>
        <v>0.302576988258028</v>
      </c>
      <c r="T49" s="61" t="n">
        <f aca="false">[1]Summary!V60</f>
        <v>0.286965533013693</v>
      </c>
      <c r="U49" s="61" t="n">
        <f aca="false">[1]Summary!W60</f>
        <v>0.189430745311004</v>
      </c>
      <c r="V49" s="61" t="n">
        <f aca="false">[1]Summary!X60</f>
        <v>0.504390295482782</v>
      </c>
      <c r="W49" s="61" t="n">
        <f aca="false">[1]Summary!Y60</f>
        <v>0.589182283532763</v>
      </c>
      <c r="X49" s="61" t="n">
        <f aca="false">[1]Summary!Z60</f>
        <v>0.562806049951201</v>
      </c>
      <c r="Y49" s="61" t="n">
        <f aca="false">[1]Summary!AA60</f>
        <v>0.428913495774786</v>
      </c>
      <c r="Z49" s="61" t="n">
        <f aca="false">[1]Summary!AB60</f>
        <v>0.238595057906846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3.5" hidden="false" customHeight="true" outlineLevel="0" collapsed="false">
      <c r="A50" s="60" t="s">
        <v>75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3.5" hidden="false" customHeight="true" outlineLevel="0" collapsed="false">
      <c r="A51" s="60" t="s">
        <v>73</v>
      </c>
      <c r="B51" s="61"/>
      <c r="C51" s="61" t="n">
        <f aca="false">[1]Summary!E62</f>
        <v>0.999992591626135</v>
      </c>
      <c r="D51" s="61" t="n">
        <f aca="false">[1]Summary!F62</f>
        <v>0.984759771264232</v>
      </c>
      <c r="E51" s="61" t="n">
        <f aca="false">[1]Summary!G62</f>
        <v>0.929568728005992</v>
      </c>
      <c r="F51" s="61" t="n">
        <f aca="false">[1]Summary!H62</f>
        <v>0.918692181069423</v>
      </c>
      <c r="G51" s="61" t="n">
        <f aca="false">[1]Summary!I62</f>
        <v>0.800342511302273</v>
      </c>
      <c r="H51" s="61" t="n">
        <f aca="false">[1]Summary!J62</f>
        <v>0.787446507313292</v>
      </c>
      <c r="I51" s="61" t="n">
        <f aca="false">[1]Summary!K62</f>
        <v>0.75412633397152</v>
      </c>
      <c r="J51" s="61" t="n">
        <f aca="false">[1]Summary!L62</f>
        <v>0.982423917322352</v>
      </c>
      <c r="K51" s="61" t="n">
        <f aca="false">[1]Summary!M62</f>
        <v>0.995053216189482</v>
      </c>
      <c r="L51" s="61" t="n">
        <f aca="false">[1]Summary!N62</f>
        <v>0.958589848471252</v>
      </c>
      <c r="M51" s="61" t="n">
        <f aca="false">[1]Summary!O62</f>
        <v>0.884986523379334</v>
      </c>
      <c r="N51" s="61" t="n">
        <f aca="false">[1]Summary!P62</f>
        <v>0.891160615110796</v>
      </c>
      <c r="O51" s="61" t="n">
        <f aca="false">[1]Summary!Q62</f>
        <v>0.906534846653172</v>
      </c>
      <c r="P51" s="61" t="n">
        <f aca="false">[1]Summary!R62</f>
        <v>0.92441362236205</v>
      </c>
      <c r="Q51" s="61" t="n">
        <f aca="false">[1]Summary!S62</f>
        <v>0.894299762374003</v>
      </c>
      <c r="R51" s="61" t="n">
        <f aca="false">[1]Summary!T62</f>
        <v>0.842841555165008</v>
      </c>
      <c r="S51" s="61" t="n">
        <f aca="false">[1]Summary!U62</f>
        <v>0.815308717651781</v>
      </c>
      <c r="T51" s="61" t="n">
        <f aca="false">[1]Summary!V62</f>
        <v>0.737834536426529</v>
      </c>
      <c r="U51" s="61" t="n">
        <f aca="false">[1]Summary!W62</f>
        <v>0.775936447533814</v>
      </c>
      <c r="V51" s="61" t="n">
        <f aca="false">[1]Summary!X62</f>
        <v>0.935486527192128</v>
      </c>
      <c r="W51" s="61" t="n">
        <f aca="false">[1]Summary!Y62</f>
        <v>0.967072982628685</v>
      </c>
      <c r="X51" s="61" t="n">
        <f aca="false">[1]Summary!Z62</f>
        <v>0.917075890404037</v>
      </c>
      <c r="Y51" s="61" t="n">
        <f aca="false">[1]Summary!AA62</f>
        <v>0.863052646976855</v>
      </c>
      <c r="Z51" s="61" t="n">
        <f aca="false">[1]Summary!AB62</f>
        <v>0.878154428666408</v>
      </c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2" customFormat="false" ht="13.5" hidden="false" customHeight="true" outlineLevel="0" collapsed="false">
      <c r="A52" s="60" t="s">
        <v>74</v>
      </c>
      <c r="B52" s="61"/>
      <c r="C52" s="61" t="n">
        <f aca="false">[1]Summary!E63</f>
        <v>0.772328542124442</v>
      </c>
      <c r="D52" s="61" t="n">
        <f aca="false">[1]Summary!F63</f>
        <v>0.696713110054245</v>
      </c>
      <c r="E52" s="61" t="n">
        <f aca="false">[1]Summary!G63</f>
        <v>0.570000662142393</v>
      </c>
      <c r="F52" s="61" t="n">
        <f aca="false">[1]Summary!H63</f>
        <v>0.538896498998523</v>
      </c>
      <c r="G52" s="61" t="n">
        <f aca="false">[1]Summary!I63</f>
        <v>0.343515751234972</v>
      </c>
      <c r="H52" s="61" t="n">
        <f aca="false">[1]Summary!J63</f>
        <v>0.272307890615742</v>
      </c>
      <c r="I52" s="61" t="n">
        <f aca="false">[1]Summary!K63</f>
        <v>0.382432477358159</v>
      </c>
      <c r="J52" s="61" t="n">
        <f aca="false">[1]Summary!L63</f>
        <v>0.705716798534312</v>
      </c>
      <c r="K52" s="61" t="n">
        <f aca="false">[1]Summary!M63</f>
        <v>0.820380884409816</v>
      </c>
      <c r="L52" s="61" t="n">
        <f aca="false">[1]Summary!N63</f>
        <v>0.683663632183728</v>
      </c>
      <c r="M52" s="61" t="n">
        <f aca="false">[1]Summary!O63</f>
        <v>0.540302398810589</v>
      </c>
      <c r="N52" s="61" t="n">
        <f aca="false">[1]Summary!P63</f>
        <v>0.544462906367942</v>
      </c>
      <c r="O52" s="61" t="n">
        <f aca="false">[1]Summary!Q63</f>
        <v>0.669234628576522</v>
      </c>
      <c r="P52" s="61" t="n">
        <f aca="false">[1]Summary!R63</f>
        <v>0.578118223317208</v>
      </c>
      <c r="Q52" s="61" t="n">
        <f aca="false">[1]Summary!S63</f>
        <v>0.4689507415251</v>
      </c>
      <c r="R52" s="61" t="n">
        <f aca="false">[1]Summary!T63</f>
        <v>0.590285889017968</v>
      </c>
      <c r="S52" s="61" t="n">
        <f aca="false">[1]Summary!U63</f>
        <v>0.484090519132898</v>
      </c>
      <c r="T52" s="61" t="n">
        <f aca="false">[1]Summary!V63</f>
        <v>0.454555410268454</v>
      </c>
      <c r="U52" s="61" t="n">
        <f aca="false">[1]Summary!W63</f>
        <v>0.357472621292226</v>
      </c>
      <c r="V52" s="61" t="n">
        <f aca="false">[1]Summary!X63</f>
        <v>0.776045225099598</v>
      </c>
      <c r="W52" s="61" t="n">
        <f aca="false">[1]Summary!Y63</f>
        <v>0.841804616567658</v>
      </c>
      <c r="X52" s="61" t="n">
        <f aca="false">[1]Summary!Z63</f>
        <v>0.762755915536397</v>
      </c>
      <c r="Y52" s="61" t="n">
        <f aca="false">[1]Summary!AA63</f>
        <v>0.60519715680386</v>
      </c>
      <c r="Z52" s="61" t="n">
        <f aca="false">[1]Summary!AB63</f>
        <v>0.590590023007998</v>
      </c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</row>
    <row r="53" customFormat="false" ht="13.5" hidden="false" customHeight="true" outlineLevel="0" collapsed="false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7.15"/>
    <col collapsed="false" customWidth="true" hidden="false" outlineLevel="0" max="2" min="2" style="64" width="3.99"/>
    <col collapsed="false" customWidth="true" hidden="false" outlineLevel="0" max="6" min="3" style="64" width="13.32"/>
    <col collapsed="false" customWidth="true" hidden="true" outlineLevel="0" max="7" min="7" style="64" width="13.32"/>
    <col collapsed="false" customWidth="true" hidden="true" outlineLevel="0" max="8" min="8" style="64" width="5.99"/>
    <col collapsed="false" customWidth="true" hidden="true" outlineLevel="0" max="9" min="9" style="64" width="4.99"/>
    <col collapsed="false" customWidth="true" hidden="true" outlineLevel="0" max="10" min="10" style="64" width="9.15"/>
    <col collapsed="false" customWidth="true" hidden="true" outlineLevel="0" max="11" min="11" style="64" width="2.32"/>
    <col collapsed="false" customWidth="true" hidden="true" outlineLevel="0" max="12" min="12" style="64" width="5.99"/>
    <col collapsed="false" customWidth="true" hidden="true" outlineLevel="0" max="13" min="13" style="64" width="4.99"/>
    <col collapsed="false" customWidth="true" hidden="true" outlineLevel="0" max="14" min="14" style="64" width="9.15"/>
    <col collapsed="false" customWidth="true" hidden="true" outlineLevel="0" max="15" min="15" style="64" width="1.33"/>
    <col collapsed="false" customWidth="true" hidden="true" outlineLevel="0" max="16" min="16" style="64" width="5.99"/>
    <col collapsed="false" customWidth="true" hidden="true" outlineLevel="0" max="17" min="17" style="64" width="4.99"/>
    <col collapsed="false" customWidth="true" hidden="true" outlineLevel="0" max="18" min="18" style="64" width="9.15"/>
    <col collapsed="false" customWidth="true" hidden="false" outlineLevel="0" max="26" min="19" style="64" width="13.32"/>
    <col collapsed="false" customWidth="true" hidden="true" outlineLevel="0" max="27" min="27" style="64" width="15.99"/>
    <col collapsed="false" customWidth="false" hidden="false" outlineLevel="0" max="257" min="28" style="64" width="11.99"/>
  </cols>
  <sheetData>
    <row r="1" customFormat="false" ht="12" hidden="false" customHeight="true" outlineLevel="0" collapsed="false">
      <c r="A1" s="6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6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5" t="str">
        <f aca="false">Dth_Day!A3</f>
        <v>Valuation Date:  11/27/2001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5" t="str">
        <f aca="false">Dth_Day!A4</f>
        <v>As of:                11/27/2001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7" t="s">
        <v>77</v>
      </c>
      <c r="C7" s="68" t="str">
        <f aca="false">Dth_Day!C6</f>
        <v>Dec-01</v>
      </c>
      <c r="D7" s="68" t="str">
        <f aca="false">Dth_Day!D6</f>
        <v>Jan-02</v>
      </c>
      <c r="E7" s="68" t="str">
        <f aca="false">Dth_Day!E6</f>
        <v>Feb-02</v>
      </c>
    </row>
    <row r="8" customFormat="false" ht="13.5" hidden="false" customHeight="true" outlineLevel="0" collapsed="false">
      <c r="A8" s="69" t="s">
        <v>59</v>
      </c>
      <c r="C8" s="64" t="n">
        <f aca="false">Dth_Day!C28</f>
        <v>-8536.0828</v>
      </c>
      <c r="D8" s="64" t="n">
        <f aca="false">Dth_Day!D28</f>
        <v>-7339.6839</v>
      </c>
      <c r="E8" s="64" t="n">
        <f aca="false">Dth_Day!E28</f>
        <v>-708.3118</v>
      </c>
    </row>
    <row r="9" customFormat="false" ht="13.5" hidden="false" customHeight="true" outlineLevel="0" collapsed="false">
      <c r="A9" s="69" t="s">
        <v>60</v>
      </c>
      <c r="C9" s="64" t="n">
        <f aca="false">Dth_Day!C29</f>
        <v>-18000</v>
      </c>
      <c r="D9" s="64" t="n">
        <f aca="false">Dth_Day!D29</f>
        <v>32.2903000000006</v>
      </c>
      <c r="E9" s="64" t="n">
        <f aca="false">Dth_Day!E29</f>
        <v>-1250</v>
      </c>
    </row>
    <row r="10" customFormat="false" ht="13.5" hidden="false" customHeight="true" outlineLevel="0" collapsed="false">
      <c r="A10" s="69" t="s">
        <v>61</v>
      </c>
      <c r="C10" s="64" t="n">
        <f aca="false">Dth_Day!C30</f>
        <v>30000</v>
      </c>
      <c r="D10" s="64" t="n">
        <f aca="false">Dth_Day!D30</f>
        <v>30000</v>
      </c>
      <c r="E10" s="64" t="n">
        <f aca="false">Dth_Day!E30</f>
        <v>20000</v>
      </c>
    </row>
    <row r="11" customFormat="false" ht="13.5" hidden="false" customHeight="true" outlineLevel="0" collapsed="false">
      <c r="A11" s="69" t="s">
        <v>62</v>
      </c>
      <c r="C11" s="64" t="n">
        <f aca="false">Dth_Day!C31</f>
        <v>0</v>
      </c>
      <c r="D11" s="64" t="n">
        <f aca="false">Dth_Day!D31</f>
        <v>0</v>
      </c>
      <c r="E11" s="64" t="n">
        <f aca="false">Dth_Day!E31</f>
        <v>0</v>
      </c>
    </row>
    <row r="12" customFormat="false" ht="13.5" hidden="false" customHeight="true" outlineLevel="0" collapsed="false">
      <c r="A12" s="70" t="s">
        <v>63</v>
      </c>
      <c r="B12" s="71"/>
      <c r="C12" s="71" t="n">
        <f aca="false">SUM(C8:C11)</f>
        <v>3463.9172</v>
      </c>
      <c r="D12" s="71" t="n">
        <f aca="false">SUM(D8:D11)</f>
        <v>22692.6064</v>
      </c>
      <c r="E12" s="71" t="n">
        <f aca="false">SUM(E8:E11)</f>
        <v>18041.6882</v>
      </c>
    </row>
    <row r="14" customFormat="false" ht="13.5" hidden="false" customHeight="true" outlineLevel="0" collapsed="false">
      <c r="A14" s="72" t="s">
        <v>72</v>
      </c>
    </row>
    <row r="15" customFormat="false" ht="13.5" hidden="false" customHeight="true" outlineLevel="0" collapsed="false">
      <c r="A15" s="72" t="s">
        <v>73</v>
      </c>
      <c r="C15" s="73" t="n">
        <f aca="false">Dth_Day!C48</f>
        <v>0.844390384973159</v>
      </c>
      <c r="D15" s="73" t="n">
        <f aca="false">Dth_Day!D48</f>
        <v>0.586261979820522</v>
      </c>
      <c r="E15" s="73" t="n">
        <f aca="false">Dth_Day!E48</f>
        <v>0.653395206711617</v>
      </c>
    </row>
    <row r="16" customFormat="false" ht="13.5" hidden="false" customHeight="true" outlineLevel="0" collapsed="false">
      <c r="A16" s="72" t="s">
        <v>74</v>
      </c>
      <c r="C16" s="73" t="n">
        <f aca="false">Dth_Day!C49</f>
        <v>0.00171698367671647</v>
      </c>
      <c r="D16" s="73" t="n">
        <f aca="false">Dth_Day!D49</f>
        <v>0.0885639090421849</v>
      </c>
      <c r="E16" s="73" t="n">
        <f aca="false">Dth_Day!E49</f>
        <v>0.1852257050824</v>
      </c>
    </row>
    <row r="17" customFormat="false" ht="13.5" hidden="false" customHeight="true" outlineLevel="0" collapsed="false">
      <c r="A17" s="72" t="s">
        <v>75</v>
      </c>
      <c r="C17" s="73"/>
      <c r="D17" s="73"/>
      <c r="E17" s="73"/>
    </row>
    <row r="18" customFormat="false" ht="13.5" hidden="false" customHeight="true" outlineLevel="0" collapsed="false">
      <c r="A18" s="72" t="s">
        <v>73</v>
      </c>
      <c r="C18" s="73" t="n">
        <f aca="false">Dth_Day!C51</f>
        <v>0.999992591626135</v>
      </c>
      <c r="D18" s="73" t="n">
        <f aca="false">Dth_Day!D51</f>
        <v>0.984759771264232</v>
      </c>
      <c r="E18" s="73" t="n">
        <f aca="false">Dth_Day!E51</f>
        <v>0.929568728005992</v>
      </c>
    </row>
    <row r="19" customFormat="false" ht="13.5" hidden="false" customHeight="true" outlineLevel="0" collapsed="false">
      <c r="A19" s="72" t="s">
        <v>74</v>
      </c>
      <c r="C19" s="73" t="n">
        <f aca="false">Dth_Day!C52</f>
        <v>0.772328542124442</v>
      </c>
      <c r="D19" s="73" t="n">
        <f aca="false">Dth_Day!D52</f>
        <v>0.696713110054245</v>
      </c>
      <c r="E19" s="73" t="n">
        <f aca="false">Dth_Day!E52</f>
        <v>0.570000662142393</v>
      </c>
    </row>
    <row r="21" customFormat="false" ht="13.5" hidden="false" customHeight="true" outlineLevel="0" collapsed="false">
      <c r="G21" s="74"/>
    </row>
    <row r="22" customFormat="false" ht="13.5" hidden="false" customHeight="true" outlineLevel="0" collapsed="false">
      <c r="A22" s="67" t="s">
        <v>78</v>
      </c>
      <c r="C22" s="68" t="str">
        <f aca="false">C7</f>
        <v>Dec-01</v>
      </c>
      <c r="D22" s="68" t="str">
        <f aca="false">D7</f>
        <v>Jan-02</v>
      </c>
      <c r="E22" s="68" t="str">
        <f aca="false">E7</f>
        <v>Feb-02</v>
      </c>
    </row>
    <row r="23" customFormat="false" ht="13.5" hidden="false" customHeight="true" outlineLevel="0" collapsed="false">
      <c r="A23" s="69" t="s">
        <v>59</v>
      </c>
      <c r="C23" s="64" t="n">
        <f aca="false">J42+'PLR SUM'!C7</f>
        <v>-7296.48765806452</v>
      </c>
      <c r="D23" s="64" t="n">
        <f aca="false">'PLR SUM'!D7+'Dth Prompt'!N42</f>
        <v>-12331.1704</v>
      </c>
      <c r="E23" s="64" t="n">
        <f aca="false">'PLR SUM'!E7+'Dth Prompt'!R42</f>
        <v>-11456.3704</v>
      </c>
      <c r="H23" s="75" t="s">
        <v>79</v>
      </c>
      <c r="I23" s="75"/>
      <c r="J23" s="75"/>
      <c r="L23" s="75" t="s">
        <v>80</v>
      </c>
      <c r="M23" s="75"/>
      <c r="N23" s="75"/>
      <c r="P23" s="75" t="s">
        <v>81</v>
      </c>
      <c r="Q23" s="75"/>
      <c r="R23" s="75"/>
    </row>
    <row r="24" customFormat="false" ht="13.5" hidden="false" customHeight="true" outlineLevel="0" collapsed="false">
      <c r="A24" s="69" t="s">
        <v>60</v>
      </c>
      <c r="C24" s="64" t="n">
        <f aca="false">J32+'PLR SUM'!C11</f>
        <v>-66094.0967741935</v>
      </c>
      <c r="D24" s="64" t="n">
        <f aca="false">'PLR SUM'!D11+'Dth Prompt'!N32</f>
        <v>-63744.4</v>
      </c>
      <c r="E24" s="64" t="n">
        <f aca="false">R32+'PLR SUM'!E11</f>
        <v>-55774</v>
      </c>
      <c r="G24" s="64" t="s">
        <v>72</v>
      </c>
      <c r="I24" s="64" t="s">
        <v>82</v>
      </c>
      <c r="J24" s="64" t="s">
        <v>83</v>
      </c>
      <c r="M24" s="64" t="s">
        <v>82</v>
      </c>
      <c r="N24" s="64" t="s">
        <v>83</v>
      </c>
      <c r="P24" s="64" t="s">
        <v>84</v>
      </c>
      <c r="Q24" s="64" t="s">
        <v>82</v>
      </c>
      <c r="R24" s="64" t="s">
        <v>83</v>
      </c>
    </row>
    <row r="25" customFormat="false" ht="13.5" hidden="false" customHeight="true" outlineLevel="0" collapsed="false">
      <c r="A25" s="69" t="s">
        <v>61</v>
      </c>
      <c r="C25" s="64" t="n">
        <f aca="false">C10</f>
        <v>30000</v>
      </c>
      <c r="D25" s="64" t="n">
        <f aca="false">D10</f>
        <v>30000</v>
      </c>
      <c r="E25" s="64" t="n">
        <f aca="false">E10</f>
        <v>20000</v>
      </c>
      <c r="G25" s="64" t="s">
        <v>85</v>
      </c>
      <c r="H25" s="76"/>
      <c r="I25" s="76" t="n">
        <f aca="false">'[2]MWA Prompt'!I29</f>
        <v>456</v>
      </c>
      <c r="J25" s="76" t="n">
        <f aca="false">I25-H25</f>
        <v>456</v>
      </c>
      <c r="L25" s="76"/>
      <c r="M25" s="76" t="n">
        <f aca="false">'[2]MWA Prompt'!M29</f>
        <v>446</v>
      </c>
      <c r="N25" s="76" t="n">
        <f aca="false">M25-L25</f>
        <v>446</v>
      </c>
      <c r="P25" s="76"/>
      <c r="Q25" s="76" t="n">
        <f aca="false">'[2]MWA Prompt'!Q29</f>
        <v>410</v>
      </c>
      <c r="R25" s="76" t="n">
        <f aca="false">Q25-P25</f>
        <v>410</v>
      </c>
    </row>
    <row r="26" customFormat="false" ht="13.5" hidden="false" customHeight="true" outlineLevel="0" collapsed="false">
      <c r="A26" s="69" t="s">
        <v>62</v>
      </c>
      <c r="C26" s="64" t="n">
        <f aca="false">C11</f>
        <v>0</v>
      </c>
      <c r="D26" s="64" t="n">
        <f aca="false">D11</f>
        <v>0</v>
      </c>
      <c r="E26" s="64" t="n">
        <f aca="false">E11</f>
        <v>0</v>
      </c>
      <c r="G26" s="64" t="s">
        <v>86</v>
      </c>
      <c r="H26" s="76"/>
      <c r="I26" s="76" t="n">
        <f aca="false">'[2]MWA Prompt'!I30</f>
        <v>456</v>
      </c>
      <c r="J26" s="76" t="n">
        <f aca="false">I26-H26</f>
        <v>456</v>
      </c>
      <c r="L26" s="76"/>
      <c r="M26" s="76" t="n">
        <f aca="false">'[2]MWA Prompt'!M30</f>
        <v>446</v>
      </c>
      <c r="N26" s="76" t="n">
        <f aca="false">M26-L26</f>
        <v>446</v>
      </c>
      <c r="P26" s="76"/>
      <c r="Q26" s="76" t="n">
        <f aca="false">'[2]MWA Prompt'!Q30</f>
        <v>410</v>
      </c>
      <c r="R26" s="76" t="n">
        <f aca="false">Q26-P26</f>
        <v>410</v>
      </c>
    </row>
    <row r="27" customFormat="false" ht="13.5" hidden="false" customHeight="true" outlineLevel="0" collapsed="false">
      <c r="A27" s="70" t="s">
        <v>63</v>
      </c>
      <c r="B27" s="71"/>
      <c r="C27" s="71" t="n">
        <f aca="false">SUM(C23:C26)</f>
        <v>-43390.5844322581</v>
      </c>
      <c r="D27" s="71" t="n">
        <f aca="false">SUM(D23:D26)</f>
        <v>-46075.5704</v>
      </c>
      <c r="E27" s="71" t="n">
        <f aca="false">SUM(E23:E26)</f>
        <v>-47230.3704</v>
      </c>
      <c r="G27" s="64" t="s">
        <v>87</v>
      </c>
      <c r="H27" s="76"/>
      <c r="I27" s="76" t="n">
        <f aca="false">((I25*I46)+(I26*I47))/I48</f>
        <v>456</v>
      </c>
      <c r="J27" s="76" t="n">
        <f aca="false">((J25*J46)+(J26*J47))/J48</f>
        <v>456</v>
      </c>
      <c r="L27" s="76"/>
      <c r="M27" s="76" t="n">
        <f aca="false">((M25*M46)+(M26*M47))/M48</f>
        <v>446</v>
      </c>
      <c r="N27" s="76" t="n">
        <f aca="false">((N25*N46)+(N26*N47))/N48</f>
        <v>446</v>
      </c>
      <c r="P27" s="76"/>
      <c r="Q27" s="76" t="n">
        <f aca="false">((Q25*Q46)+(Q26*Q47))/Q48</f>
        <v>410</v>
      </c>
      <c r="R27" s="76" t="n">
        <f aca="false">((R25*R46)+(R26*R47))/R48</f>
        <v>410</v>
      </c>
    </row>
    <row r="28" customFormat="false" ht="13.5" hidden="false" customHeight="true" outlineLevel="0" collapsed="false">
      <c r="G28" s="64" t="s">
        <v>88</v>
      </c>
      <c r="H28" s="77"/>
      <c r="I28" s="77"/>
      <c r="J28" s="77" t="n">
        <v>9.225</v>
      </c>
      <c r="K28" s="78"/>
      <c r="L28" s="77"/>
      <c r="M28" s="77"/>
      <c r="N28" s="77" t="n">
        <v>9.225</v>
      </c>
      <c r="P28" s="77"/>
      <c r="Q28" s="77"/>
      <c r="R28" s="77" t="n">
        <v>9.225</v>
      </c>
    </row>
    <row r="29" customFormat="false" ht="13.5" hidden="false" customHeight="true" outlineLevel="0" collapsed="false">
      <c r="G29" s="64" t="s">
        <v>89</v>
      </c>
      <c r="H29" s="76"/>
      <c r="I29" s="76"/>
      <c r="J29" s="76" t="n">
        <f aca="false">J48</f>
        <v>745</v>
      </c>
      <c r="L29" s="76"/>
      <c r="M29" s="76"/>
      <c r="N29" s="76" t="n">
        <v>720</v>
      </c>
      <c r="P29" s="76"/>
      <c r="Q29" s="76"/>
      <c r="R29" s="76" t="n">
        <v>720</v>
      </c>
    </row>
    <row r="30" customFormat="false" ht="13.5" hidden="false" customHeight="true" outlineLevel="0" collapsed="false">
      <c r="G30" s="64" t="s">
        <v>90</v>
      </c>
      <c r="H30" s="76"/>
      <c r="I30" s="76"/>
      <c r="J30" s="76" t="n">
        <f aca="false">J27*J28*J29</f>
        <v>3133917</v>
      </c>
      <c r="L30" s="76"/>
      <c r="M30" s="76"/>
      <c r="N30" s="76" t="n">
        <f aca="false">N27*N28*N29</f>
        <v>2962332</v>
      </c>
      <c r="P30" s="76"/>
      <c r="Q30" s="76"/>
      <c r="R30" s="76" t="n">
        <f aca="false">R27*R28*R29</f>
        <v>2723220</v>
      </c>
    </row>
    <row r="31" customFormat="false" ht="13.5" hidden="false" customHeight="true" outlineLevel="0" collapsed="false">
      <c r="G31" s="64" t="s">
        <v>91</v>
      </c>
      <c r="H31" s="76"/>
      <c r="I31" s="76"/>
      <c r="J31" s="76" t="n">
        <v>31</v>
      </c>
      <c r="L31" s="76"/>
      <c r="M31" s="76"/>
      <c r="N31" s="76" t="n">
        <v>30</v>
      </c>
      <c r="P31" s="76"/>
      <c r="Q31" s="76"/>
      <c r="R31" s="76" t="n">
        <v>30</v>
      </c>
    </row>
    <row r="32" customFormat="false" ht="13.5" hidden="false" customHeight="true" outlineLevel="0" collapsed="false">
      <c r="G32" s="64" t="s">
        <v>92</v>
      </c>
      <c r="H32" s="76"/>
      <c r="I32" s="76"/>
      <c r="J32" s="76" t="n">
        <f aca="false">J30/-J31</f>
        <v>-101094.096774194</v>
      </c>
      <c r="L32" s="76"/>
      <c r="M32" s="76"/>
      <c r="N32" s="76" t="n">
        <f aca="false">N30/-N31</f>
        <v>-98744.4</v>
      </c>
      <c r="P32" s="76"/>
      <c r="Q32" s="76"/>
      <c r="R32" s="76" t="n">
        <f aca="false">R30/-R31</f>
        <v>-90774</v>
      </c>
    </row>
    <row r="34" customFormat="false" ht="13.5" hidden="false" customHeight="true" outlineLevel="0" collapsed="false">
      <c r="G34" s="64" t="s">
        <v>75</v>
      </c>
      <c r="H34" s="64" t="s">
        <v>84</v>
      </c>
      <c r="I34" s="64" t="s">
        <v>82</v>
      </c>
      <c r="J34" s="64" t="s">
        <v>83</v>
      </c>
      <c r="L34" s="64" t="s">
        <v>84</v>
      </c>
      <c r="M34" s="64" t="s">
        <v>82</v>
      </c>
      <c r="N34" s="64" t="s">
        <v>83</v>
      </c>
      <c r="P34" s="64" t="s">
        <v>84</v>
      </c>
      <c r="Q34" s="64" t="s">
        <v>82</v>
      </c>
      <c r="R34" s="64" t="s">
        <v>83</v>
      </c>
    </row>
    <row r="35" customFormat="false" ht="13.5" hidden="false" customHeight="true" outlineLevel="0" collapsed="false">
      <c r="G35" s="64" t="s">
        <v>85</v>
      </c>
      <c r="H35" s="76"/>
      <c r="I35" s="76" t="n">
        <f aca="false">'[2]MWA Prompt'!I33</f>
        <v>231</v>
      </c>
      <c r="J35" s="76" t="n">
        <f aca="false">I35-H35</f>
        <v>231</v>
      </c>
      <c r="L35" s="76"/>
      <c r="M35" s="76" t="n">
        <f aca="false">'[2]MWA Prompt'!M33</f>
        <v>233</v>
      </c>
      <c r="N35" s="76" t="n">
        <f aca="false">M35-L35</f>
        <v>233</v>
      </c>
      <c r="P35" s="76"/>
      <c r="Q35" s="76" t="n">
        <f aca="false">'[2]MWA Prompt'!Q33</f>
        <v>228</v>
      </c>
      <c r="R35" s="76" t="n">
        <f aca="false">Q35-P35</f>
        <v>228</v>
      </c>
    </row>
    <row r="36" customFormat="false" ht="13.5" hidden="false" customHeight="true" outlineLevel="0" collapsed="false">
      <c r="G36" s="64" t="s">
        <v>86</v>
      </c>
      <c r="H36" s="76"/>
      <c r="I36" s="76" t="n">
        <f aca="false">'[2]MWA Prompt'!I34</f>
        <v>231</v>
      </c>
      <c r="J36" s="76" t="n">
        <f aca="false">I36-H36</f>
        <v>231</v>
      </c>
      <c r="L36" s="76"/>
      <c r="M36" s="76" t="n">
        <f aca="false">'[2]MWA Prompt'!M34</f>
        <v>233</v>
      </c>
      <c r="N36" s="76" t="n">
        <f aca="false">M36-L36</f>
        <v>233</v>
      </c>
      <c r="P36" s="76"/>
      <c r="Q36" s="76" t="n">
        <f aca="false">'[2]MWA Prompt'!Q34</f>
        <v>228</v>
      </c>
      <c r="R36" s="76" t="n">
        <f aca="false">Q36-P36</f>
        <v>228</v>
      </c>
    </row>
    <row r="37" customFormat="false" ht="13.5" hidden="false" customHeight="true" outlineLevel="0" collapsed="false">
      <c r="G37" s="64" t="s">
        <v>87</v>
      </c>
      <c r="H37" s="76"/>
      <c r="I37" s="76" t="n">
        <f aca="false">((I35*I46)+(I36*I47))/I48</f>
        <v>231</v>
      </c>
      <c r="J37" s="76" t="n">
        <f aca="false">((J35*J46)+(J36*J47))/J48</f>
        <v>231</v>
      </c>
      <c r="L37" s="76"/>
      <c r="M37" s="76" t="n">
        <f aca="false">((M35*M46)+(M36*M47))/M48</f>
        <v>233</v>
      </c>
      <c r="N37" s="76" t="n">
        <f aca="false">((N35*N46)+(N36*N47))/N48</f>
        <v>233</v>
      </c>
      <c r="P37" s="76"/>
      <c r="Q37" s="76" t="n">
        <f aca="false">((Q35*Q46)+(Q36*Q47))/Q48</f>
        <v>228</v>
      </c>
      <c r="R37" s="76" t="n">
        <f aca="false">((R35*R46)+(R36*R47))/R48</f>
        <v>228</v>
      </c>
    </row>
    <row r="38" customFormat="false" ht="13.5" hidden="false" customHeight="true" outlineLevel="0" collapsed="false">
      <c r="G38" s="64" t="s">
        <v>88</v>
      </c>
      <c r="H38" s="76"/>
      <c r="I38" s="76"/>
      <c r="J38" s="77" t="n">
        <v>7.29</v>
      </c>
      <c r="L38" s="76"/>
      <c r="M38" s="76"/>
      <c r="N38" s="77" t="n">
        <v>7.29</v>
      </c>
      <c r="P38" s="76"/>
      <c r="Q38" s="76"/>
      <c r="R38" s="77" t="n">
        <v>7.29</v>
      </c>
    </row>
    <row r="39" customFormat="false" ht="13.5" hidden="false" customHeight="true" outlineLevel="0" collapsed="false">
      <c r="G39" s="64" t="s">
        <v>89</v>
      </c>
      <c r="H39" s="76"/>
      <c r="I39" s="76"/>
      <c r="J39" s="76" t="n">
        <f aca="false">J48</f>
        <v>745</v>
      </c>
      <c r="L39" s="76"/>
      <c r="M39" s="76"/>
      <c r="N39" s="76" t="n">
        <f aca="false">N48</f>
        <v>720</v>
      </c>
      <c r="P39" s="76"/>
      <c r="Q39" s="76"/>
      <c r="R39" s="76" t="n">
        <f aca="false">R48</f>
        <v>720</v>
      </c>
    </row>
    <row r="40" customFormat="false" ht="13.5" hidden="false" customHeight="true" outlineLevel="0" collapsed="false">
      <c r="G40" s="64" t="s">
        <v>90</v>
      </c>
      <c r="H40" s="76"/>
      <c r="I40" s="76"/>
      <c r="J40" s="76" t="n">
        <f aca="false">J37*J38*J39</f>
        <v>1254572.55</v>
      </c>
      <c r="L40" s="76"/>
      <c r="M40" s="76"/>
      <c r="N40" s="76" t="n">
        <f aca="false">N37*N38*N39</f>
        <v>1222970.4</v>
      </c>
      <c r="P40" s="76"/>
      <c r="Q40" s="76"/>
      <c r="R40" s="76" t="n">
        <f aca="false">R37*R38*R39</f>
        <v>1196726.4</v>
      </c>
    </row>
    <row r="41" customFormat="false" ht="13.5" hidden="false" customHeight="true" outlineLevel="0" collapsed="false">
      <c r="G41" s="64" t="s">
        <v>91</v>
      </c>
      <c r="H41" s="76"/>
      <c r="I41" s="76"/>
      <c r="J41" s="76" t="n">
        <v>31</v>
      </c>
      <c r="L41" s="76"/>
      <c r="M41" s="76"/>
      <c r="N41" s="76" t="n">
        <v>30</v>
      </c>
      <c r="P41" s="76"/>
      <c r="Q41" s="76"/>
      <c r="R41" s="76" t="n">
        <v>30</v>
      </c>
    </row>
    <row r="42" customFormat="false" ht="13.5" hidden="false" customHeight="true" outlineLevel="0" collapsed="false">
      <c r="G42" s="64" t="s">
        <v>93</v>
      </c>
      <c r="H42" s="76"/>
      <c r="I42" s="76"/>
      <c r="J42" s="76" t="n">
        <f aca="false">J40/-J41</f>
        <v>-40470.0822580645</v>
      </c>
      <c r="L42" s="76"/>
      <c r="M42" s="76"/>
      <c r="N42" s="76" t="n">
        <f aca="false">N40/-N41</f>
        <v>-40765.68</v>
      </c>
      <c r="P42" s="76"/>
      <c r="Q42" s="76"/>
      <c r="R42" s="76" t="n">
        <f aca="false">R40/-R41</f>
        <v>-39890.88</v>
      </c>
    </row>
    <row r="43" customFormat="false" ht="13.5" hidden="false" customHeight="true" outlineLevel="0" collapsed="false">
      <c r="H43" s="79"/>
      <c r="I43" s="79"/>
      <c r="J43" s="79"/>
      <c r="K43" s="79"/>
      <c r="L43" s="79"/>
      <c r="M43" s="79"/>
      <c r="N43" s="79"/>
      <c r="P43" s="79"/>
      <c r="Q43" s="79"/>
      <c r="R43" s="79"/>
    </row>
    <row r="44" customFormat="false" ht="13.5" hidden="false" customHeight="true" outlineLevel="0" collapsed="false">
      <c r="J44" s="64" t="n">
        <f aca="false">J32+J42</f>
        <v>-141564.179032258</v>
      </c>
      <c r="N44" s="64" t="n">
        <f aca="false">N32+N42</f>
        <v>-139510.08</v>
      </c>
      <c r="R44" s="64" t="n">
        <f aca="false">R32+R42</f>
        <v>-130664.88</v>
      </c>
    </row>
    <row r="46" customFormat="false" ht="13.5" hidden="false" customHeight="true" outlineLevel="0" collapsed="false">
      <c r="H46" s="64" t="n">
        <v>432</v>
      </c>
      <c r="I46" s="64" t="n">
        <v>432</v>
      </c>
      <c r="J46" s="64" t="n">
        <v>432</v>
      </c>
      <c r="L46" s="64" t="n">
        <v>400</v>
      </c>
      <c r="M46" s="64" t="n">
        <v>400</v>
      </c>
      <c r="N46" s="64" t="n">
        <v>400</v>
      </c>
      <c r="P46" s="64" t="n">
        <v>400</v>
      </c>
      <c r="Q46" s="64" t="n">
        <v>400</v>
      </c>
      <c r="R46" s="64" t="n">
        <v>400</v>
      </c>
    </row>
    <row r="47" customFormat="false" ht="13.5" hidden="false" customHeight="true" outlineLevel="0" collapsed="false">
      <c r="H47" s="64" t="n">
        <v>313</v>
      </c>
      <c r="I47" s="64" t="n">
        <v>313</v>
      </c>
      <c r="J47" s="64" t="n">
        <v>313</v>
      </c>
      <c r="L47" s="64" t="n">
        <v>320</v>
      </c>
      <c r="M47" s="64" t="n">
        <v>320</v>
      </c>
      <c r="N47" s="64" t="n">
        <v>320</v>
      </c>
      <c r="P47" s="64" t="n">
        <v>320</v>
      </c>
      <c r="Q47" s="64" t="n">
        <v>320</v>
      </c>
      <c r="R47" s="64" t="n">
        <v>320</v>
      </c>
    </row>
    <row r="48" customFormat="false" ht="13.5" hidden="false" customHeight="true" outlineLevel="0" collapsed="false">
      <c r="H48" s="64" t="n">
        <v>745</v>
      </c>
      <c r="I48" s="64" t="n">
        <v>745</v>
      </c>
      <c r="J48" s="64" t="n">
        <v>745</v>
      </c>
      <c r="L48" s="64" t="n">
        <v>720</v>
      </c>
      <c r="M48" s="64" t="n">
        <v>720</v>
      </c>
      <c r="N48" s="64" t="n">
        <v>720</v>
      </c>
      <c r="P48" s="64" t="n">
        <v>720</v>
      </c>
      <c r="Q48" s="64" t="n">
        <v>720</v>
      </c>
      <c r="R48" s="64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12" hidden="false" customHeight="true" outlineLevel="0" collapsed="false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12" hidden="false" customHeight="true" outlineLevel="0" collapsed="false">
      <c r="A3" s="40" t="s">
        <v>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" hidden="false" customHeight="true" outlineLevel="0" collapsed="false">
      <c r="A4" s="40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customFormat="false" ht="12" hidden="false" customHeight="true" outlineLevel="0" collapsed="false">
      <c r="A6" s="42" t="s">
        <v>34</v>
      </c>
      <c r="B6" s="41"/>
      <c r="C6" s="43" t="s">
        <v>35</v>
      </c>
      <c r="D6" s="43" t="s">
        <v>36</v>
      </c>
      <c r="E6" s="43" t="s">
        <v>37</v>
      </c>
      <c r="F6" s="43" t="s">
        <v>38</v>
      </c>
      <c r="G6" s="43" t="s">
        <v>39</v>
      </c>
      <c r="H6" s="43" t="s">
        <v>40</v>
      </c>
      <c r="I6" s="43" t="s">
        <v>41</v>
      </c>
      <c r="J6" s="43" t="s">
        <v>42</v>
      </c>
      <c r="K6" s="43" t="s">
        <v>43</v>
      </c>
      <c r="L6" s="43" t="s">
        <v>44</v>
      </c>
      <c r="M6" s="43" t="s">
        <v>45</v>
      </c>
      <c r="N6" s="43" t="s">
        <v>46</v>
      </c>
      <c r="O6" s="43" t="s">
        <v>47</v>
      </c>
      <c r="P6" s="43" t="s">
        <v>48</v>
      </c>
      <c r="Q6" s="43" t="s">
        <v>49</v>
      </c>
      <c r="R6" s="43" t="s">
        <v>50</v>
      </c>
      <c r="S6" s="43" t="s">
        <v>51</v>
      </c>
      <c r="T6" s="43" t="s">
        <v>52</v>
      </c>
      <c r="U6" s="43" t="s">
        <v>53</v>
      </c>
      <c r="V6" s="43" t="s">
        <v>54</v>
      </c>
      <c r="W6" s="43" t="s">
        <v>55</v>
      </c>
      <c r="X6" s="43" t="s">
        <v>56</v>
      </c>
      <c r="Y6" s="43" t="s">
        <v>57</v>
      </c>
      <c r="Z6" s="43" t="s">
        <v>58</v>
      </c>
      <c r="AA6" s="44" t="s">
        <v>34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</row>
    <row r="7" customFormat="false" ht="11.25" hidden="false" customHeight="true" outlineLevel="0" collapsed="false">
      <c r="A7" s="45" t="s">
        <v>59</v>
      </c>
      <c r="B7" s="41"/>
      <c r="C7" s="46" t="n">
        <v>-8536.0828</v>
      </c>
      <c r="D7" s="46" t="n">
        <v>-7339.6839</v>
      </c>
      <c r="E7" s="46" t="n">
        <v>-708.3118</v>
      </c>
      <c r="F7" s="46" t="n">
        <v>692.6064</v>
      </c>
      <c r="G7" s="46" t="n">
        <v>-11688.4968</v>
      </c>
      <c r="H7" s="46" t="n">
        <v>7510.4279</v>
      </c>
      <c r="I7" s="46" t="n">
        <v>-1816.0785</v>
      </c>
      <c r="J7" s="46" t="n">
        <v>-16008.5194</v>
      </c>
      <c r="K7" s="46" t="n">
        <v>-18298.842</v>
      </c>
      <c r="L7" s="46" t="n">
        <v>-14182.7452</v>
      </c>
      <c r="M7" s="46" t="n">
        <v>-11653.7129</v>
      </c>
      <c r="N7" s="46" t="n">
        <v>-7510.2936</v>
      </c>
      <c r="O7" s="46" t="n">
        <v>-8946.886</v>
      </c>
      <c r="P7" s="46" t="n">
        <v>-8624.3377</v>
      </c>
      <c r="Q7" s="46" t="n">
        <v>-5436.5174</v>
      </c>
      <c r="R7" s="46" t="n">
        <v>-2527.5312</v>
      </c>
      <c r="S7" s="46" t="n">
        <v>-4288.4968</v>
      </c>
      <c r="T7" s="46" t="n">
        <v>-6457.314</v>
      </c>
      <c r="U7" s="46" t="n">
        <v>-6421.7968</v>
      </c>
      <c r="V7" s="46" t="n">
        <v>-17038.0237</v>
      </c>
      <c r="W7" s="46" t="n">
        <v>-20521.8624</v>
      </c>
      <c r="X7" s="46" t="n">
        <v>-17355.1635</v>
      </c>
      <c r="Y7" s="46" t="n">
        <v>-13231.5398</v>
      </c>
      <c r="Z7" s="46" t="n">
        <v>-24100</v>
      </c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</row>
    <row r="8" customFormat="false" ht="11.25" hidden="false" customHeight="true" outlineLevel="0" collapsed="false">
      <c r="A8" s="45" t="s">
        <v>60</v>
      </c>
      <c r="B8" s="41"/>
      <c r="C8" s="46" t="n">
        <v>7000</v>
      </c>
      <c r="D8" s="46" t="n">
        <v>25032.2903</v>
      </c>
      <c r="E8" s="46" t="n">
        <v>23750</v>
      </c>
      <c r="F8" s="46" t="n">
        <v>13096.7742</v>
      </c>
      <c r="G8" s="46" t="n">
        <v>-13433.3333</v>
      </c>
      <c r="H8" s="46" t="n">
        <v>-23419.3548</v>
      </c>
      <c r="I8" s="46" t="n">
        <v>-11333.3</v>
      </c>
      <c r="J8" s="46" t="n">
        <v>-43096.7742</v>
      </c>
      <c r="K8" s="46" t="n">
        <v>-43032.2581</v>
      </c>
      <c r="L8" s="46" t="n">
        <v>-30966.6667</v>
      </c>
      <c r="M8" s="46" t="n">
        <v>-22903.2258</v>
      </c>
      <c r="N8" s="46" t="n">
        <v>-10599.9667</v>
      </c>
      <c r="O8" s="46" t="n">
        <v>-13741.9032</v>
      </c>
      <c r="P8" s="46" t="n">
        <v>-12387.0968</v>
      </c>
      <c r="Q8" s="46" t="n">
        <v>-11535.6786</v>
      </c>
      <c r="R8" s="46" t="n">
        <v>-2612.9355</v>
      </c>
      <c r="S8" s="46" t="n">
        <v>-26833.3333</v>
      </c>
      <c r="T8" s="46" t="n">
        <v>-16451.5806</v>
      </c>
      <c r="U8" s="46" t="n">
        <v>-17433.3333</v>
      </c>
      <c r="V8" s="46" t="n">
        <v>-48677.4516</v>
      </c>
      <c r="W8" s="46" t="n">
        <v>-56096.7742</v>
      </c>
      <c r="X8" s="46" t="n">
        <v>-46166.6667</v>
      </c>
      <c r="Y8" s="46" t="n">
        <v>-34225.8065</v>
      </c>
      <c r="Z8" s="46" t="n">
        <v>-33933.3333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</row>
    <row r="9" customFormat="false" ht="11.25" hidden="false" customHeight="true" outlineLevel="0" collapsed="false">
      <c r="A9" s="45" t="s">
        <v>61</v>
      </c>
      <c r="B9" s="41"/>
      <c r="C9" s="46" t="n">
        <v>30000</v>
      </c>
      <c r="D9" s="46" t="n">
        <v>30000</v>
      </c>
      <c r="E9" s="46" t="n">
        <v>20000</v>
      </c>
      <c r="F9" s="46" t="n">
        <v>10000</v>
      </c>
      <c r="G9" s="46" t="n">
        <v>15000</v>
      </c>
      <c r="H9" s="46" t="n">
        <v>30000</v>
      </c>
      <c r="I9" s="46" t="n">
        <v>30000</v>
      </c>
      <c r="J9" s="46" t="n">
        <v>50000</v>
      </c>
      <c r="K9" s="46" t="n">
        <v>50000</v>
      </c>
      <c r="L9" s="46" t="n">
        <v>50000</v>
      </c>
      <c r="M9" s="46" t="n">
        <v>50000</v>
      </c>
      <c r="N9" s="46" t="n">
        <v>25000</v>
      </c>
      <c r="O9" s="46" t="n">
        <v>25000</v>
      </c>
      <c r="P9" s="46" t="n">
        <v>25000</v>
      </c>
      <c r="Q9" s="46" t="n">
        <v>25000</v>
      </c>
      <c r="R9" s="46" t="n">
        <v>25000</v>
      </c>
      <c r="S9" s="46" t="n">
        <v>5000</v>
      </c>
      <c r="T9" s="46" t="n">
        <v>5000</v>
      </c>
      <c r="U9" s="46" t="n">
        <v>5000</v>
      </c>
      <c r="V9" s="46" t="n">
        <v>5000</v>
      </c>
      <c r="W9" s="46" t="n">
        <v>5000</v>
      </c>
      <c r="X9" s="46" t="n">
        <v>5000</v>
      </c>
      <c r="Y9" s="46" t="n">
        <v>5000</v>
      </c>
      <c r="Z9" s="46" t="n">
        <v>0</v>
      </c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</row>
    <row r="10" customFormat="false" ht="11.25" hidden="false" customHeight="true" outlineLevel="0" collapsed="false">
      <c r="A10" s="45" t="s">
        <v>62</v>
      </c>
      <c r="B10" s="41"/>
      <c r="C10" s="46" t="n">
        <v>0</v>
      </c>
      <c r="D10" s="46" t="n">
        <v>0</v>
      </c>
      <c r="E10" s="46" t="n">
        <v>0</v>
      </c>
      <c r="F10" s="46" t="n">
        <v>0</v>
      </c>
      <c r="G10" s="46" t="n">
        <v>0</v>
      </c>
      <c r="H10" s="46" t="n">
        <v>0</v>
      </c>
      <c r="I10" s="46" t="n">
        <v>0</v>
      </c>
      <c r="J10" s="46" t="n">
        <v>0</v>
      </c>
      <c r="K10" s="46" t="n">
        <v>0</v>
      </c>
      <c r="L10" s="46" t="n">
        <v>0</v>
      </c>
      <c r="M10" s="46" t="n">
        <v>0</v>
      </c>
      <c r="N10" s="46" t="n">
        <v>0</v>
      </c>
      <c r="O10" s="46" t="n">
        <v>0</v>
      </c>
      <c r="P10" s="46" t="n">
        <v>0</v>
      </c>
      <c r="Q10" s="46" t="n">
        <v>0</v>
      </c>
      <c r="R10" s="46" t="n">
        <v>0</v>
      </c>
      <c r="S10" s="46" t="n">
        <v>0</v>
      </c>
      <c r="T10" s="46" t="n">
        <v>0</v>
      </c>
      <c r="U10" s="46" t="n">
        <v>0</v>
      </c>
      <c r="V10" s="46" t="n">
        <v>0</v>
      </c>
      <c r="W10" s="46" t="n">
        <v>0</v>
      </c>
      <c r="X10" s="46" t="n">
        <v>0</v>
      </c>
      <c r="Y10" s="46" t="n">
        <v>0</v>
      </c>
      <c r="Z10" s="46" t="n">
        <v>0</v>
      </c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1.25" hidden="false" customHeight="true" outlineLevel="0" collapsed="false">
      <c r="A11" s="47" t="s">
        <v>63</v>
      </c>
      <c r="B11" s="48"/>
      <c r="C11" s="49" t="n">
        <v>28463.9172</v>
      </c>
      <c r="D11" s="49" t="n">
        <v>47692.6064</v>
      </c>
      <c r="E11" s="49" t="n">
        <v>43041.6882</v>
      </c>
      <c r="F11" s="49" t="n">
        <v>23789.3806</v>
      </c>
      <c r="G11" s="49" t="n">
        <v>-10121.8301</v>
      </c>
      <c r="H11" s="49" t="n">
        <v>14091.0731</v>
      </c>
      <c r="I11" s="49" t="n">
        <v>16850.6215</v>
      </c>
      <c r="J11" s="49" t="n">
        <v>-9105.2936</v>
      </c>
      <c r="K11" s="49" t="n">
        <v>-11331.1001</v>
      </c>
      <c r="L11" s="49" t="n">
        <v>4850.5881</v>
      </c>
      <c r="M11" s="49" t="n">
        <v>15443.0613</v>
      </c>
      <c r="N11" s="49" t="n">
        <v>6889.7397</v>
      </c>
      <c r="O11" s="49" t="n">
        <v>2311.2108</v>
      </c>
      <c r="P11" s="49" t="n">
        <v>3988.5655</v>
      </c>
      <c r="Q11" s="49" t="n">
        <v>8027.804</v>
      </c>
      <c r="R11" s="49" t="n">
        <v>19859.5333</v>
      </c>
      <c r="S11" s="49" t="n">
        <v>-26121.8301</v>
      </c>
      <c r="T11" s="49" t="n">
        <v>-17908.8946</v>
      </c>
      <c r="U11" s="49" t="n">
        <v>-18855.1301</v>
      </c>
      <c r="V11" s="49" t="n">
        <v>-60715.4753</v>
      </c>
      <c r="W11" s="49" t="n">
        <v>-71618.6366</v>
      </c>
      <c r="X11" s="49" t="n">
        <v>-58521.8302</v>
      </c>
      <c r="Y11" s="49" t="n">
        <v>-42457.3463</v>
      </c>
      <c r="Z11" s="50" t="n">
        <v>-58033.3333</v>
      </c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</row>
    <row r="12" customFormat="false" ht="13.5" hidden="false" customHeight="true" outlineLevel="0" collapsed="false">
      <c r="A12" s="41"/>
      <c r="B12" s="4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</row>
    <row r="13" customFormat="false" ht="13.5" hidden="false" customHeight="true" outlineLevel="0" collapsed="false">
      <c r="A13" s="41"/>
      <c r="B13" s="4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</row>
    <row r="14" customFormat="false" ht="13.5" hidden="false" customHeight="true" outlineLevel="0" collapsed="false">
      <c r="A14" s="41"/>
      <c r="B14" s="4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</row>
    <row r="15" customFormat="false" ht="12" hidden="false" customHeight="true" outlineLevel="0" collapsed="false">
      <c r="A15" s="42" t="s">
        <v>64</v>
      </c>
      <c r="B15" s="4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customFormat="false" ht="11.25" hidden="false" customHeight="true" outlineLevel="0" collapsed="false">
      <c r="A16" s="45" t="s">
        <v>59</v>
      </c>
      <c r="B16" s="41"/>
      <c r="C16" s="46" t="n">
        <v>0</v>
      </c>
      <c r="D16" s="46" t="n">
        <v>0</v>
      </c>
      <c r="E16" s="46" t="n">
        <v>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customFormat="false" ht="11.25" hidden="false" customHeight="true" outlineLevel="0" collapsed="false">
      <c r="A17" s="45" t="s">
        <v>60</v>
      </c>
      <c r="B17" s="41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</row>
    <row r="18" customFormat="false" ht="11.25" hidden="false" customHeight="true" outlineLevel="0" collapsed="false">
      <c r="A18" s="45" t="s">
        <v>61</v>
      </c>
      <c r="B18" s="41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1.25" hidden="false" customHeight="true" outlineLevel="0" collapsed="false">
      <c r="A19" s="45" t="s">
        <v>62</v>
      </c>
      <c r="B19" s="41"/>
      <c r="C19" s="46" t="n">
        <v>0</v>
      </c>
      <c r="D19" s="46" t="n">
        <v>0</v>
      </c>
      <c r="E19" s="46" t="n">
        <v>0</v>
      </c>
      <c r="F19" s="46" t="n">
        <v>0</v>
      </c>
      <c r="G19" s="46" t="n">
        <v>0</v>
      </c>
      <c r="H19" s="46" t="n">
        <v>0</v>
      </c>
      <c r="I19" s="46" t="n">
        <v>0</v>
      </c>
      <c r="J19" s="46" t="n">
        <v>0</v>
      </c>
      <c r="K19" s="46" t="n">
        <v>0</v>
      </c>
      <c r="L19" s="46" t="n">
        <v>0</v>
      </c>
      <c r="M19" s="46" t="n">
        <v>0</v>
      </c>
      <c r="N19" s="46" t="n">
        <v>0</v>
      </c>
      <c r="O19" s="46" t="n">
        <v>0</v>
      </c>
      <c r="P19" s="46" t="n">
        <v>0</v>
      </c>
      <c r="Q19" s="46" t="n">
        <v>0</v>
      </c>
      <c r="R19" s="46" t="n">
        <v>0</v>
      </c>
      <c r="S19" s="46" t="n">
        <v>0</v>
      </c>
      <c r="T19" s="46" t="n">
        <v>0</v>
      </c>
      <c r="U19" s="46" t="n">
        <v>0</v>
      </c>
      <c r="V19" s="46" t="n">
        <v>0</v>
      </c>
      <c r="W19" s="46" t="n">
        <v>0</v>
      </c>
      <c r="X19" s="46" t="n">
        <v>0</v>
      </c>
      <c r="Y19" s="46" t="n">
        <v>0</v>
      </c>
      <c r="Z19" s="46" t="n">
        <v>0</v>
      </c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customFormat="false" ht="11.25" hidden="false" customHeight="true" outlineLevel="0" collapsed="false">
      <c r="A20" s="47" t="s">
        <v>63</v>
      </c>
      <c r="B20" s="48"/>
      <c r="C20" s="49" t="n">
        <v>0</v>
      </c>
      <c r="D20" s="49" t="n">
        <v>0</v>
      </c>
      <c r="E20" s="49" t="n">
        <v>0</v>
      </c>
      <c r="F20" s="49" t="n">
        <v>0</v>
      </c>
      <c r="G20" s="49" t="n">
        <v>0</v>
      </c>
      <c r="H20" s="49" t="n">
        <v>0</v>
      </c>
      <c r="I20" s="49" t="n">
        <v>0</v>
      </c>
      <c r="J20" s="49" t="n">
        <v>0</v>
      </c>
      <c r="K20" s="49" t="n">
        <v>0</v>
      </c>
      <c r="L20" s="49" t="n">
        <v>0</v>
      </c>
      <c r="M20" s="49" t="n">
        <v>0</v>
      </c>
      <c r="N20" s="49" t="n">
        <v>0</v>
      </c>
      <c r="O20" s="49" t="n">
        <v>0</v>
      </c>
      <c r="P20" s="49" t="n">
        <v>0</v>
      </c>
      <c r="Q20" s="49" t="n">
        <v>0</v>
      </c>
      <c r="R20" s="49" t="n">
        <v>0</v>
      </c>
      <c r="S20" s="49" t="n">
        <v>0</v>
      </c>
      <c r="T20" s="49" t="n">
        <v>0</v>
      </c>
      <c r="U20" s="49" t="n">
        <v>0</v>
      </c>
      <c r="V20" s="49" t="n">
        <v>0</v>
      </c>
      <c r="W20" s="49" t="n">
        <v>0</v>
      </c>
      <c r="X20" s="49" t="n">
        <v>0</v>
      </c>
      <c r="Y20" s="49" t="n">
        <v>0</v>
      </c>
      <c r="Z20" s="50" t="n">
        <v>0</v>
      </c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3.5" hidden="false" customHeight="true" outlineLevel="0" collapsed="false">
      <c r="A21" s="41"/>
      <c r="B21" s="4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1.25" hidden="false" customHeight="true" outlineLevel="0" collapsed="false">
      <c r="A22" s="45" t="s">
        <v>65</v>
      </c>
      <c r="B22" s="41"/>
      <c r="C22" s="46" t="n">
        <v>25000</v>
      </c>
      <c r="D22" s="46" t="n">
        <v>25000</v>
      </c>
      <c r="E22" s="46" t="n">
        <v>25000</v>
      </c>
      <c r="F22" s="46" t="n">
        <v>25000</v>
      </c>
      <c r="G22" s="46" t="n">
        <v>25000</v>
      </c>
      <c r="H22" s="46" t="n">
        <v>25000</v>
      </c>
      <c r="I22" s="46" t="n">
        <v>25000</v>
      </c>
      <c r="J22" s="46" t="n">
        <v>25000</v>
      </c>
      <c r="K22" s="46" t="n">
        <v>25000</v>
      </c>
      <c r="L22" s="46" t="n">
        <v>25000</v>
      </c>
      <c r="M22" s="46" t="n">
        <v>25000</v>
      </c>
      <c r="N22" s="46" t="n">
        <v>25000</v>
      </c>
      <c r="O22" s="46" t="n">
        <v>25000</v>
      </c>
      <c r="P22" s="46" t="n">
        <v>25000</v>
      </c>
      <c r="Q22" s="46" t="n">
        <v>25000</v>
      </c>
      <c r="R22" s="46" t="n">
        <v>25000</v>
      </c>
      <c r="S22" s="46" t="n">
        <v>25000</v>
      </c>
      <c r="T22" s="46" t="n">
        <v>25000</v>
      </c>
      <c r="U22" s="46" t="n">
        <v>25000</v>
      </c>
      <c r="V22" s="46" t="n">
        <v>25000</v>
      </c>
      <c r="W22" s="46" t="n">
        <v>25000</v>
      </c>
      <c r="X22" s="46" t="n">
        <v>25000</v>
      </c>
      <c r="Y22" s="46" t="n">
        <v>25000</v>
      </c>
      <c r="Z22" s="46" t="n">
        <v>25000</v>
      </c>
      <c r="AA22" s="45" t="n">
        <v>600000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</row>
    <row r="23" customFormat="false" ht="11.25" hidden="false" customHeight="true" outlineLevel="0" collapsed="false">
      <c r="A23" s="47" t="s">
        <v>66</v>
      </c>
      <c r="B23" s="48"/>
      <c r="C23" s="49" t="n">
        <v>0</v>
      </c>
      <c r="D23" s="49" t="n">
        <v>0</v>
      </c>
      <c r="E23" s="49" t="n">
        <v>0</v>
      </c>
      <c r="F23" s="49" t="n">
        <v>0</v>
      </c>
      <c r="G23" s="49" t="n">
        <v>0</v>
      </c>
      <c r="H23" s="49" t="n">
        <v>0</v>
      </c>
      <c r="I23" s="49" t="n">
        <v>0</v>
      </c>
      <c r="J23" s="49" t="n">
        <v>0</v>
      </c>
      <c r="K23" s="49" t="n">
        <v>0</v>
      </c>
      <c r="L23" s="49" t="n">
        <v>0</v>
      </c>
      <c r="M23" s="49" t="n">
        <v>0</v>
      </c>
      <c r="N23" s="49" t="n">
        <v>0</v>
      </c>
      <c r="O23" s="49" t="n">
        <v>0</v>
      </c>
      <c r="P23" s="49" t="n">
        <v>0</v>
      </c>
      <c r="Q23" s="49" t="n">
        <v>0</v>
      </c>
      <c r="R23" s="49" t="n">
        <v>0</v>
      </c>
      <c r="S23" s="49" t="n">
        <v>0</v>
      </c>
      <c r="T23" s="49" t="n">
        <v>0</v>
      </c>
      <c r="U23" s="49" t="n">
        <v>0</v>
      </c>
      <c r="V23" s="49" t="n">
        <v>0</v>
      </c>
      <c r="W23" s="49" t="n">
        <v>0</v>
      </c>
      <c r="X23" s="49" t="n">
        <v>0</v>
      </c>
      <c r="Y23" s="49" t="n">
        <v>0</v>
      </c>
      <c r="Z23" s="49" t="n">
        <v>0</v>
      </c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  <row r="24" customFormat="false" ht="13.5" hidden="false" customHeight="true" outlineLevel="0" collapsed="false">
      <c r="A24" s="41"/>
      <c r="B24" s="4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</row>
    <row r="25" customFormat="false" ht="13.5" hidden="false" customHeight="true" outlineLevel="0" collapsed="false">
      <c r="A25" s="41"/>
      <c r="B25" s="4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3.5" hidden="false" customHeight="true" outlineLevel="0" collapsed="false">
      <c r="A26" s="41"/>
      <c r="B26" s="4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" hidden="false" customHeight="true" outlineLevel="0" collapsed="false">
      <c r="A27" s="42" t="s">
        <v>67</v>
      </c>
      <c r="B27" s="4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1.25" hidden="false" customHeight="true" outlineLevel="0" collapsed="false">
      <c r="A28" s="45" t="s">
        <v>59</v>
      </c>
      <c r="B28" s="41"/>
      <c r="C28" s="46" t="n">
        <v>-8536.0828</v>
      </c>
      <c r="D28" s="46" t="n">
        <v>-7339.6839</v>
      </c>
      <c r="E28" s="46" t="n">
        <v>-708.3118</v>
      </c>
      <c r="F28" s="46" t="n">
        <v>692.6064</v>
      </c>
      <c r="G28" s="46" t="n">
        <v>-11688.4968</v>
      </c>
      <c r="H28" s="46" t="n">
        <v>7510.4279</v>
      </c>
      <c r="I28" s="46" t="n">
        <v>-1816.0785</v>
      </c>
      <c r="J28" s="46" t="n">
        <v>-16008.5194</v>
      </c>
      <c r="K28" s="46" t="n">
        <v>-18298.842</v>
      </c>
      <c r="L28" s="46" t="n">
        <v>-14182.7452</v>
      </c>
      <c r="M28" s="46" t="n">
        <v>-11653.7129</v>
      </c>
      <c r="N28" s="46" t="n">
        <v>-7510.2936</v>
      </c>
      <c r="O28" s="46" t="n">
        <v>-8946.886</v>
      </c>
      <c r="P28" s="46" t="n">
        <v>-8624.3377</v>
      </c>
      <c r="Q28" s="46" t="n">
        <v>-5436.5174</v>
      </c>
      <c r="R28" s="46" t="n">
        <v>-2527.5312</v>
      </c>
      <c r="S28" s="46" t="n">
        <v>-4288.4968</v>
      </c>
      <c r="T28" s="46" t="n">
        <v>-6457.314</v>
      </c>
      <c r="U28" s="46" t="n">
        <v>-6421.7968</v>
      </c>
      <c r="V28" s="46" t="n">
        <v>-17038.0237</v>
      </c>
      <c r="W28" s="46" t="n">
        <v>-20521.8624</v>
      </c>
      <c r="X28" s="46" t="n">
        <v>-17355.1635</v>
      </c>
      <c r="Y28" s="46" t="n">
        <v>-13231.5398</v>
      </c>
      <c r="Z28" s="46" t="n">
        <v>-24100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</row>
    <row r="29" customFormat="false" ht="11.25" hidden="false" customHeight="true" outlineLevel="0" collapsed="false">
      <c r="A29" s="45" t="s">
        <v>60</v>
      </c>
      <c r="B29" s="41"/>
      <c r="C29" s="46" t="n">
        <v>7000</v>
      </c>
      <c r="D29" s="46" t="n">
        <v>25032.2903</v>
      </c>
      <c r="E29" s="46" t="n">
        <v>23750</v>
      </c>
      <c r="F29" s="46" t="n">
        <v>13096.7742</v>
      </c>
      <c r="G29" s="46" t="n">
        <v>-13433.3333</v>
      </c>
      <c r="H29" s="46" t="n">
        <v>-23419.3548</v>
      </c>
      <c r="I29" s="46" t="n">
        <v>-11333.3</v>
      </c>
      <c r="J29" s="46" t="n">
        <v>-43096.7742</v>
      </c>
      <c r="K29" s="46" t="n">
        <v>-43032.2581</v>
      </c>
      <c r="L29" s="46" t="n">
        <v>-30966.6667</v>
      </c>
      <c r="M29" s="46" t="n">
        <v>-22903.2258</v>
      </c>
      <c r="N29" s="46" t="n">
        <v>-10599.9667</v>
      </c>
      <c r="O29" s="46" t="n">
        <v>-13741.9032</v>
      </c>
      <c r="P29" s="46" t="n">
        <v>-12387.0968</v>
      </c>
      <c r="Q29" s="46" t="n">
        <v>-11535.6786</v>
      </c>
      <c r="R29" s="46" t="n">
        <v>-2612.9355</v>
      </c>
      <c r="S29" s="46" t="n">
        <v>-26833.3333</v>
      </c>
      <c r="T29" s="46" t="n">
        <v>-16451.5806</v>
      </c>
      <c r="U29" s="46" t="n">
        <v>-17433.3333</v>
      </c>
      <c r="V29" s="46" t="n">
        <v>-48677.4516</v>
      </c>
      <c r="W29" s="46" t="n">
        <v>-56096.7742</v>
      </c>
      <c r="X29" s="46" t="n">
        <v>-46166.6667</v>
      </c>
      <c r="Y29" s="46" t="n">
        <v>-34225.8065</v>
      </c>
      <c r="Z29" s="46" t="n">
        <v>-33933.3333</v>
      </c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</row>
    <row r="30" customFormat="false" ht="11.25" hidden="false" customHeight="true" outlineLevel="0" collapsed="false">
      <c r="A30" s="45" t="s">
        <v>61</v>
      </c>
      <c r="B30" s="41"/>
      <c r="C30" s="46" t="n">
        <v>30000</v>
      </c>
      <c r="D30" s="46" t="n">
        <v>30000</v>
      </c>
      <c r="E30" s="46" t="n">
        <v>20000</v>
      </c>
      <c r="F30" s="46" t="n">
        <v>10000</v>
      </c>
      <c r="G30" s="46" t="n">
        <v>15000</v>
      </c>
      <c r="H30" s="46" t="n">
        <v>30000</v>
      </c>
      <c r="I30" s="46" t="n">
        <v>30000</v>
      </c>
      <c r="J30" s="46" t="n">
        <v>50000</v>
      </c>
      <c r="K30" s="46" t="n">
        <v>50000</v>
      </c>
      <c r="L30" s="46" t="n">
        <v>50000</v>
      </c>
      <c r="M30" s="46" t="n">
        <v>50000</v>
      </c>
      <c r="N30" s="46" t="n">
        <v>25000</v>
      </c>
      <c r="O30" s="46" t="n">
        <v>25000</v>
      </c>
      <c r="P30" s="46" t="n">
        <v>25000</v>
      </c>
      <c r="Q30" s="46" t="n">
        <v>25000</v>
      </c>
      <c r="R30" s="46" t="n">
        <v>25000</v>
      </c>
      <c r="S30" s="46" t="n">
        <v>5000</v>
      </c>
      <c r="T30" s="46" t="n">
        <v>5000</v>
      </c>
      <c r="U30" s="46" t="n">
        <v>5000</v>
      </c>
      <c r="V30" s="46" t="n">
        <v>5000</v>
      </c>
      <c r="W30" s="46" t="n">
        <v>5000</v>
      </c>
      <c r="X30" s="46" t="n">
        <v>5000</v>
      </c>
      <c r="Y30" s="46" t="n">
        <v>5000</v>
      </c>
      <c r="Z30" s="46" t="n">
        <v>0</v>
      </c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</row>
    <row r="31" customFormat="false" ht="11.25" hidden="false" customHeight="true" outlineLevel="0" collapsed="false">
      <c r="A31" s="45" t="s">
        <v>62</v>
      </c>
      <c r="B31" s="41"/>
      <c r="C31" s="46" t="n">
        <v>0</v>
      </c>
      <c r="D31" s="46" t="n">
        <v>0</v>
      </c>
      <c r="E31" s="46" t="n">
        <v>0</v>
      </c>
      <c r="F31" s="46" t="n">
        <v>0</v>
      </c>
      <c r="G31" s="46" t="n">
        <v>0</v>
      </c>
      <c r="H31" s="46" t="n">
        <v>0</v>
      </c>
      <c r="I31" s="46" t="n">
        <v>0</v>
      </c>
      <c r="J31" s="46" t="n">
        <v>0</v>
      </c>
      <c r="K31" s="46" t="n">
        <v>0</v>
      </c>
      <c r="L31" s="46" t="n">
        <v>0</v>
      </c>
      <c r="M31" s="46" t="n">
        <v>0</v>
      </c>
      <c r="N31" s="46" t="n">
        <v>0</v>
      </c>
      <c r="O31" s="46" t="n">
        <v>0</v>
      </c>
      <c r="P31" s="46" t="n">
        <v>0</v>
      </c>
      <c r="Q31" s="46" t="n">
        <v>0</v>
      </c>
      <c r="R31" s="46" t="n">
        <v>0</v>
      </c>
      <c r="S31" s="46" t="n">
        <v>0</v>
      </c>
      <c r="T31" s="46" t="n">
        <v>0</v>
      </c>
      <c r="U31" s="46" t="n">
        <v>0</v>
      </c>
      <c r="V31" s="46" t="n">
        <v>0</v>
      </c>
      <c r="W31" s="46" t="n">
        <v>0</v>
      </c>
      <c r="X31" s="46" t="n">
        <v>0</v>
      </c>
      <c r="Y31" s="46" t="n">
        <v>0</v>
      </c>
      <c r="Z31" s="46" t="n">
        <v>0</v>
      </c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1.25" hidden="false" customHeight="true" outlineLevel="0" collapsed="false">
      <c r="A32" s="47" t="s">
        <v>63</v>
      </c>
      <c r="B32" s="48"/>
      <c r="C32" s="49" t="n">
        <v>28463.9172</v>
      </c>
      <c r="D32" s="49" t="n">
        <v>47692.6064</v>
      </c>
      <c r="E32" s="49" t="n">
        <v>43041.6882</v>
      </c>
      <c r="F32" s="49" t="n">
        <v>23789.3806</v>
      </c>
      <c r="G32" s="49" t="n">
        <v>-10121.8301</v>
      </c>
      <c r="H32" s="49" t="n">
        <v>14091.0731</v>
      </c>
      <c r="I32" s="49" t="n">
        <v>16850.6215</v>
      </c>
      <c r="J32" s="49" t="n">
        <v>-9105.2936</v>
      </c>
      <c r="K32" s="49" t="n">
        <v>-11331.1001</v>
      </c>
      <c r="L32" s="49" t="n">
        <v>4850.5881</v>
      </c>
      <c r="M32" s="49" t="n">
        <v>15443.0613</v>
      </c>
      <c r="N32" s="49" t="n">
        <v>6889.7397</v>
      </c>
      <c r="O32" s="49" t="n">
        <v>2311.2108</v>
      </c>
      <c r="P32" s="49" t="n">
        <v>3988.5655</v>
      </c>
      <c r="Q32" s="49" t="n">
        <v>8027.804</v>
      </c>
      <c r="R32" s="49" t="n">
        <v>19859.5333</v>
      </c>
      <c r="S32" s="49" t="n">
        <v>-26121.8301</v>
      </c>
      <c r="T32" s="49" t="n">
        <v>-17908.8946</v>
      </c>
      <c r="U32" s="49" t="n">
        <v>-18855.1301</v>
      </c>
      <c r="V32" s="49" t="n">
        <v>-60715.4753</v>
      </c>
      <c r="W32" s="49" t="n">
        <v>-71618.6366</v>
      </c>
      <c r="X32" s="49" t="n">
        <v>-58521.8302</v>
      </c>
      <c r="Y32" s="49" t="n">
        <v>-42457.3463</v>
      </c>
      <c r="Z32" s="50" t="n">
        <v>-58033.3333</v>
      </c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3.5" hidden="false" customHeight="true" outlineLevel="0" collapsed="false">
      <c r="A33" s="41"/>
      <c r="B33" s="4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1.25" hidden="false" customHeight="true" outlineLevel="0" collapsed="false">
      <c r="A34" s="45" t="s">
        <v>68</v>
      </c>
      <c r="B34" s="41"/>
      <c r="C34" s="46" t="n">
        <v>20000</v>
      </c>
      <c r="D34" s="46" t="n">
        <v>20000</v>
      </c>
      <c r="E34" s="46" t="n">
        <v>20000</v>
      </c>
      <c r="F34" s="46" t="n">
        <v>20000</v>
      </c>
      <c r="G34" s="46" t="n">
        <v>20000</v>
      </c>
      <c r="H34" s="46" t="n">
        <v>20000</v>
      </c>
      <c r="I34" s="46" t="n">
        <v>20000</v>
      </c>
      <c r="J34" s="46" t="n">
        <v>20000</v>
      </c>
      <c r="K34" s="46" t="n">
        <v>20000</v>
      </c>
      <c r="L34" s="46" t="n">
        <v>20000</v>
      </c>
      <c r="M34" s="46" t="n">
        <v>20000</v>
      </c>
      <c r="N34" s="46" t="n">
        <v>20000</v>
      </c>
      <c r="O34" s="46" t="n">
        <v>40000</v>
      </c>
      <c r="P34" s="46" t="n">
        <v>40000</v>
      </c>
      <c r="Q34" s="46" t="n">
        <v>40000</v>
      </c>
      <c r="R34" s="46" t="n">
        <v>40000</v>
      </c>
      <c r="S34" s="46" t="n">
        <v>40000</v>
      </c>
      <c r="T34" s="46" t="n">
        <v>40000</v>
      </c>
      <c r="U34" s="46" t="n">
        <v>40000</v>
      </c>
      <c r="V34" s="46" t="n">
        <v>40000</v>
      </c>
      <c r="W34" s="46" t="n">
        <v>40000</v>
      </c>
      <c r="X34" s="46" t="n">
        <v>40000</v>
      </c>
      <c r="Y34" s="46" t="n">
        <v>40000</v>
      </c>
      <c r="Z34" s="46" t="n">
        <v>40000</v>
      </c>
      <c r="AA34" s="45" t="n">
        <v>720000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1.25" hidden="false" customHeight="true" outlineLevel="0" collapsed="false">
      <c r="A35" s="47" t="s">
        <v>66</v>
      </c>
      <c r="B35" s="48"/>
      <c r="C35" s="49" t="n">
        <v>8463.9172</v>
      </c>
      <c r="D35" s="49" t="n">
        <v>27692.6064</v>
      </c>
      <c r="E35" s="49" t="n">
        <v>23041.6882</v>
      </c>
      <c r="F35" s="49" t="n">
        <v>3789.3806</v>
      </c>
      <c r="G35" s="49" t="n">
        <v>0</v>
      </c>
      <c r="H35" s="49" t="n">
        <v>0</v>
      </c>
      <c r="I35" s="49" t="n">
        <v>0</v>
      </c>
      <c r="J35" s="49" t="n">
        <v>0</v>
      </c>
      <c r="K35" s="49" t="n">
        <v>0</v>
      </c>
      <c r="L35" s="49" t="n">
        <v>0</v>
      </c>
      <c r="M35" s="49" t="n">
        <v>0</v>
      </c>
      <c r="N35" s="49" t="n">
        <v>0</v>
      </c>
      <c r="O35" s="49" t="n">
        <v>0</v>
      </c>
      <c r="P35" s="49" t="n">
        <v>0</v>
      </c>
      <c r="Q35" s="49" t="n">
        <v>0</v>
      </c>
      <c r="R35" s="49" t="n">
        <v>0</v>
      </c>
      <c r="S35" s="49" t="n">
        <v>0</v>
      </c>
      <c r="T35" s="49" t="n">
        <v>0</v>
      </c>
      <c r="U35" s="49" t="n">
        <v>0</v>
      </c>
      <c r="V35" s="49" t="n">
        <v>-20715.4753</v>
      </c>
      <c r="W35" s="49" t="n">
        <v>-31618.6366</v>
      </c>
      <c r="X35" s="49" t="n">
        <v>-18521.8302</v>
      </c>
      <c r="Y35" s="49" t="n">
        <v>-2457.3463</v>
      </c>
      <c r="Z35" s="50" t="n">
        <v>-18033.3333</v>
      </c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7" customFormat="false" ht="13.5" hidden="true" customHeight="true" outlineLevel="0" collapsed="false"/>
    <row r="38" customFormat="false" ht="13.5" hidden="true" customHeight="true" outlineLevel="0" collapsed="false"/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0" width="33.15"/>
    <col collapsed="false" customWidth="true" hidden="false" outlineLevel="0" max="2" min="2" style="80" width="3.99"/>
    <col collapsed="false" customWidth="true" hidden="false" outlineLevel="0" max="26" min="3" style="80" width="13.32"/>
    <col collapsed="false" customWidth="true" hidden="false" outlineLevel="0" max="27" min="27" style="80" width="15.99"/>
  </cols>
  <sheetData>
    <row r="1" customFormat="false" ht="12" hidden="false" customHeight="true" outlineLevel="0" collapsed="false">
      <c r="A1" s="81" t="str">
        <f aca="false">'PLR SUM INPUT PG'!A1</f>
        <v>TERM - Fuel PLR Book Summary</v>
      </c>
    </row>
    <row r="2" customFormat="false" ht="12" hidden="false" customHeight="true" outlineLevel="0" collapsed="false">
      <c r="A2" s="81" t="str">
        <f aca="false">'PLR SUM INPUT PG'!A2</f>
        <v>Valuation Date:  11/27/2001</v>
      </c>
    </row>
    <row r="3" customFormat="false" ht="12" hidden="false" customHeight="true" outlineLevel="0" collapsed="false">
      <c r="A3" s="81" t="str">
        <f aca="false">'PLR SUM INPUT PG'!A3</f>
        <v>Prior Date:          11/26/2001</v>
      </c>
    </row>
    <row r="4" customFormat="false" ht="12" hidden="false" customHeight="true" outlineLevel="0" collapsed="false">
      <c r="A4" s="81" t="str">
        <f aca="false">'PLR SUM INPUT PG'!A4</f>
        <v>As of:                  11/27/2001</v>
      </c>
    </row>
    <row r="6" customFormat="false" ht="12" hidden="false" customHeight="true" outlineLevel="0" collapsed="false">
      <c r="A6" s="82" t="str">
        <f aca="false">'PLR SUM INPUT PG'!A6</f>
        <v>Dth</v>
      </c>
      <c r="C6" s="83" t="str">
        <f aca="false">'PLR SUM INPUT PG'!C6</f>
        <v>Dec-01</v>
      </c>
      <c r="D6" s="83" t="str">
        <f aca="false">'PLR SUM INPUT PG'!D6</f>
        <v>Jan-02</v>
      </c>
      <c r="E6" s="83" t="str">
        <f aca="false">'PLR SUM INPUT PG'!E6</f>
        <v>Feb-02</v>
      </c>
      <c r="F6" s="83" t="str">
        <f aca="false">'PLR SUM INPUT PG'!F6</f>
        <v>Mar-02</v>
      </c>
      <c r="G6" s="83" t="str">
        <f aca="false">'PLR SUM INPUT PG'!G6</f>
        <v>Apr-02</v>
      </c>
      <c r="H6" s="83" t="str">
        <f aca="false">'PLR SUM INPUT PG'!H6</f>
        <v>May-02</v>
      </c>
      <c r="I6" s="83" t="str">
        <f aca="false">'PLR SUM INPUT PG'!I6</f>
        <v>Jun-02</v>
      </c>
      <c r="J6" s="83" t="str">
        <f aca="false">'PLR SUM INPUT PG'!J6</f>
        <v>Jul-02</v>
      </c>
      <c r="K6" s="83" t="str">
        <f aca="false">'PLR SUM INPUT PG'!K6</f>
        <v>Aug-02</v>
      </c>
      <c r="L6" s="83" t="str">
        <f aca="false">'PLR SUM INPUT PG'!L6</f>
        <v>Sep-02</v>
      </c>
      <c r="M6" s="83" t="str">
        <f aca="false">'PLR SUM INPUT PG'!M6</f>
        <v>Oct-02</v>
      </c>
      <c r="N6" s="83" t="str">
        <f aca="false">'PLR SUM INPUT PG'!N6</f>
        <v>Nov-02</v>
      </c>
      <c r="O6" s="83" t="str">
        <f aca="false">'PLR SUM INPUT PG'!O6</f>
        <v>Dec-02</v>
      </c>
      <c r="P6" s="83" t="str">
        <f aca="false">'PLR SUM INPUT PG'!P6</f>
        <v>Jan-03</v>
      </c>
      <c r="Q6" s="83" t="str">
        <f aca="false">'PLR SUM INPUT PG'!Q6</f>
        <v>Feb-03</v>
      </c>
      <c r="R6" s="83" t="str">
        <f aca="false">'PLR SUM INPUT PG'!R6</f>
        <v>Mar-03</v>
      </c>
      <c r="S6" s="83" t="str">
        <f aca="false">'PLR SUM INPUT PG'!S6</f>
        <v>Apr-03</v>
      </c>
      <c r="T6" s="83" t="str">
        <f aca="false">'PLR SUM INPUT PG'!T6</f>
        <v>May-03</v>
      </c>
      <c r="U6" s="83" t="str">
        <f aca="false">'PLR SUM INPUT PG'!U6</f>
        <v>Jun-03</v>
      </c>
      <c r="V6" s="83" t="str">
        <f aca="false">'PLR SUM INPUT PG'!V6</f>
        <v>Jul-03</v>
      </c>
      <c r="W6" s="83" t="str">
        <f aca="false">'PLR SUM INPUT PG'!W6</f>
        <v>Aug-03</v>
      </c>
      <c r="X6" s="83" t="str">
        <f aca="false">'PLR SUM INPUT PG'!X6</f>
        <v>Sep-03</v>
      </c>
      <c r="Y6" s="83" t="str">
        <f aca="false">'PLR SUM INPUT PG'!Y6</f>
        <v>Oct-03</v>
      </c>
      <c r="Z6" s="83" t="str">
        <f aca="false">'PLR SUM INPUT PG'!Z6</f>
        <v>Nov-03</v>
      </c>
      <c r="AA6" s="83" t="str">
        <f aca="false">'PLR SUM INPUT PG'!AA6</f>
        <v>TOTAL</v>
      </c>
    </row>
    <row r="7" customFormat="false" ht="11.25" hidden="false" customHeight="true" outlineLevel="0" collapsed="false">
      <c r="A7" s="84" t="str">
        <f aca="false">'PLR SUM INPUT PG'!A7</f>
        <v>Aeco</v>
      </c>
      <c r="C7" s="84" t="n">
        <f aca="false">'PLR SUM INPUT PG'!C7-Dth_Day!C40</f>
        <v>33173.5946</v>
      </c>
      <c r="D7" s="84" t="n">
        <f aca="false">'PLR SUM INPUT PG'!D7-Dth_Day!D40</f>
        <v>28434.5096</v>
      </c>
      <c r="E7" s="84" t="n">
        <f aca="false">'PLR SUM INPUT PG'!E7-Dth_Day!E40</f>
        <v>28434.5096</v>
      </c>
      <c r="F7" s="84" t="n">
        <f aca="false">'PLR SUM INPUT PG'!F7-Dth_Day!F40</f>
        <v>28434.5096</v>
      </c>
      <c r="G7" s="84" t="n">
        <f aca="false">'PLR SUM INPUT PG'!G7-Dth_Day!G40</f>
        <v>9478.1699</v>
      </c>
      <c r="H7" s="84" t="n">
        <f aca="false">'PLR SUM INPUT PG'!H7-Dth_Day!H40</f>
        <v>9478.1699</v>
      </c>
      <c r="I7" s="84" t="n">
        <f aca="false">'PLR SUM INPUT PG'!I7-Dth_Day!I40</f>
        <v>14217.2548</v>
      </c>
      <c r="J7" s="84" t="n">
        <f aca="false">'PLR SUM INPUT PG'!J7-Dth_Day!J40</f>
        <v>14217.2548</v>
      </c>
      <c r="K7" s="84" t="n">
        <f aca="false">'PLR SUM INPUT PG'!K7-Dth_Day!K40</f>
        <v>14217.2548</v>
      </c>
      <c r="L7" s="84" t="n">
        <f aca="false">'PLR SUM INPUT PG'!L7-Dth_Day!L40</f>
        <v>14217.2548</v>
      </c>
      <c r="M7" s="84" t="n">
        <f aca="false">'PLR SUM INPUT PG'!M7-Dth_Day!M40</f>
        <v>14217.2548</v>
      </c>
      <c r="N7" s="84" t="n">
        <f aca="false">'PLR SUM INPUT PG'!N7-Dth_Day!N40</f>
        <v>18956.3398</v>
      </c>
      <c r="O7" s="84" t="n">
        <f aca="false">'PLR SUM INPUT PG'!O7-Dth_Day!O40</f>
        <v>18956.3398</v>
      </c>
      <c r="P7" s="84" t="n">
        <f aca="false">'PLR SUM INPUT PG'!P7-Dth_Day!P40</f>
        <v>18956.3398</v>
      </c>
      <c r="Q7" s="84" t="n">
        <f aca="false">'PLR SUM INPUT PG'!Q7-Dth_Day!Q40</f>
        <v>18956.3398</v>
      </c>
      <c r="R7" s="84" t="n">
        <f aca="false">'PLR SUM INPUT PG'!R7-Dth_Day!R40</f>
        <v>18956.3398</v>
      </c>
      <c r="S7" s="84" t="n">
        <f aca="false">'PLR SUM INPUT PG'!S7-Dth_Day!S40</f>
        <v>9478.1699</v>
      </c>
      <c r="T7" s="84" t="n">
        <f aca="false">'PLR SUM INPUT PG'!T7-Dth_Day!T40</f>
        <v>9478.1699</v>
      </c>
      <c r="U7" s="84" t="n">
        <f aca="false">'PLR SUM INPUT PG'!U7-Dth_Day!U40</f>
        <v>9478.1699</v>
      </c>
      <c r="V7" s="84" t="n">
        <f aca="false">'PLR SUM INPUT PG'!V7-Dth_Day!V40</f>
        <v>9478.1699</v>
      </c>
      <c r="W7" s="84" t="n">
        <f aca="false">'PLR SUM INPUT PG'!W7-Dth_Day!W40</f>
        <v>9478.1699</v>
      </c>
      <c r="X7" s="84" t="n">
        <f aca="false">'PLR SUM INPUT PG'!X7-Dth_Day!X40</f>
        <v>9478.1699</v>
      </c>
      <c r="Y7" s="84" t="n">
        <f aca="false">'PLR SUM INPUT PG'!Y7-Dth_Day!Y40</f>
        <v>9478.1699</v>
      </c>
      <c r="Z7" s="84" t="n">
        <f aca="false">'PLR SUM INPUT PG'!Z7-Dth_Day!Z40</f>
        <v>0</v>
      </c>
    </row>
    <row r="8" customFormat="false" ht="11.25" hidden="false" customHeight="true" outlineLevel="0" collapsed="false">
      <c r="A8" s="84" t="str">
        <f aca="false">'PLR SUM INPUT PG'!A8</f>
        <v>Coyote Plant</v>
      </c>
      <c r="C8" s="84" t="n">
        <f aca="false">'PLR SUM INPUT PG'!C8</f>
        <v>-41709.6774</v>
      </c>
      <c r="D8" s="84" t="n">
        <f aca="false">'PLR SUM INPUT PG'!D8</f>
        <v>-35774.1935</v>
      </c>
      <c r="E8" s="84" t="n">
        <f aca="false">'PLR SUM INPUT PG'!E8</f>
        <v>-29142.8214</v>
      </c>
      <c r="F8" s="84" t="n">
        <f aca="false">'PLR SUM INPUT PG'!F8</f>
        <v>-27741.9032</v>
      </c>
      <c r="G8" s="84" t="n">
        <f aca="false">'PLR SUM INPUT PG'!G8</f>
        <v>-21166.6667</v>
      </c>
      <c r="H8" s="84" t="n">
        <f aca="false">'PLR SUM INPUT PG'!H8</f>
        <v>-1967.7419</v>
      </c>
      <c r="I8" s="84" t="n">
        <f aca="false">'PLR SUM INPUT PG'!I8</f>
        <v>-16033.3333</v>
      </c>
      <c r="J8" s="84" t="n">
        <f aca="false">'PLR SUM INPUT PG'!J8</f>
        <v>-30225.7742</v>
      </c>
      <c r="K8" s="84" t="n">
        <f aca="false">'PLR SUM INPUT PG'!K8</f>
        <v>-32516.0968</v>
      </c>
      <c r="L8" s="84" t="n">
        <f aca="false">'PLR SUM INPUT PG'!L8</f>
        <v>-28400</v>
      </c>
      <c r="M8" s="84" t="n">
        <f aca="false">'PLR SUM INPUT PG'!M8</f>
        <v>-25870.9677</v>
      </c>
      <c r="N8" s="84" t="n">
        <f aca="false">'PLR SUM INPUT PG'!N8</f>
        <v>-26466.6333</v>
      </c>
      <c r="O8" s="84" t="n">
        <f aca="false">'PLR SUM INPUT PG'!O8</f>
        <v>-27903.2258</v>
      </c>
      <c r="P8" s="84" t="n">
        <f aca="false">'PLR SUM INPUT PG'!P8</f>
        <v>-27580.6774</v>
      </c>
      <c r="Q8" s="84" t="n">
        <f aca="false">'PLR SUM INPUT PG'!Q8</f>
        <v>-24392.8571</v>
      </c>
      <c r="R8" s="84" t="n">
        <f aca="false">'PLR SUM INPUT PG'!R8</f>
        <v>-21483.871</v>
      </c>
      <c r="S8" s="84" t="n">
        <f aca="false">'PLR SUM INPUT PG'!S8</f>
        <v>-13766.6667</v>
      </c>
      <c r="T8" s="84" t="n">
        <f aca="false">'PLR SUM INPUT PG'!T8</f>
        <v>-15935.4839</v>
      </c>
      <c r="U8" s="84" t="n">
        <f aca="false">'PLR SUM INPUT PG'!U8</f>
        <v>-15899.9667</v>
      </c>
      <c r="V8" s="84" t="n">
        <f aca="false">'PLR SUM INPUT PG'!V8</f>
        <v>-26516.1935</v>
      </c>
      <c r="W8" s="84" t="n">
        <f aca="false">'PLR SUM INPUT PG'!W8</f>
        <v>-30000.0323</v>
      </c>
      <c r="X8" s="84" t="n">
        <f aca="false">'PLR SUM INPUT PG'!X8</f>
        <v>-26833.3333</v>
      </c>
      <c r="Y8" s="84" t="n">
        <f aca="false">'PLR SUM INPUT PG'!Y8</f>
        <v>-22709.7097</v>
      </c>
      <c r="Z8" s="84" t="n">
        <f aca="false">'PLR SUM INPUT PG'!Z8</f>
        <v>-24100</v>
      </c>
    </row>
    <row r="9" customFormat="false" ht="11.25" hidden="false" customHeight="true" outlineLevel="0" collapsed="false">
      <c r="A9" s="81" t="str">
        <f aca="false">'PLR SUM INPUT PG'!A9</f>
        <v>Total Aeco</v>
      </c>
      <c r="C9" s="85" t="n">
        <f aca="false">SUM(C7:C8)</f>
        <v>-8536.0828</v>
      </c>
      <c r="D9" s="85" t="n">
        <f aca="false">SUM(D7:D8)</f>
        <v>-7339.6839</v>
      </c>
      <c r="E9" s="85" t="n">
        <f aca="false">SUM(E7:E8)</f>
        <v>-708.3118</v>
      </c>
      <c r="F9" s="85" t="n">
        <f aca="false">SUM(F7:F8)</f>
        <v>692.606400000001</v>
      </c>
      <c r="G9" s="85" t="n">
        <f aca="false">SUM(G7:G8)</f>
        <v>-11688.4968</v>
      </c>
      <c r="H9" s="85" t="n">
        <f aca="false">SUM(H7:H8)</f>
        <v>7510.428</v>
      </c>
      <c r="I9" s="85" t="n">
        <f aca="false">SUM(I7:I8)</f>
        <v>-1816.0785</v>
      </c>
      <c r="J9" s="85" t="n">
        <f aca="false">SUM(J7:J8)</f>
        <v>-16008.5194</v>
      </c>
      <c r="K9" s="85" t="n">
        <f aca="false">SUM(K7:K8)</f>
        <v>-18298.842</v>
      </c>
      <c r="L9" s="85" t="n">
        <f aca="false">SUM(L7:L8)</f>
        <v>-14182.7452</v>
      </c>
      <c r="M9" s="85" t="n">
        <f aca="false">SUM(M7:M8)</f>
        <v>-11653.7129</v>
      </c>
      <c r="N9" s="85" t="n">
        <f aca="false">SUM(N7:N8)</f>
        <v>-7510.2935</v>
      </c>
      <c r="O9" s="85" t="n">
        <f aca="false">SUM(O7:O8)</f>
        <v>-8946.886</v>
      </c>
      <c r="P9" s="85" t="n">
        <f aca="false">SUM(P7:P8)</f>
        <v>-8624.3376</v>
      </c>
      <c r="Q9" s="85" t="n">
        <f aca="false">SUM(Q7:Q8)</f>
        <v>-5436.5173</v>
      </c>
      <c r="R9" s="85" t="n">
        <f aca="false">SUM(R7:R8)</f>
        <v>-2527.5312</v>
      </c>
      <c r="S9" s="85" t="n">
        <f aca="false">SUM(S7:S8)</f>
        <v>-4288.4968</v>
      </c>
      <c r="T9" s="85" t="n">
        <f aca="false">SUM(T7:T8)</f>
        <v>-6457.314</v>
      </c>
      <c r="U9" s="85" t="n">
        <f aca="false">SUM(U7:U8)</f>
        <v>-6421.7968</v>
      </c>
      <c r="V9" s="85" t="n">
        <f aca="false">SUM(V7:V8)</f>
        <v>-17038.0236</v>
      </c>
      <c r="W9" s="85" t="n">
        <f aca="false">SUM(W7:W8)</f>
        <v>-20521.8624</v>
      </c>
      <c r="X9" s="85" t="n">
        <f aca="false">SUM(X7:X8)</f>
        <v>-17355.1634</v>
      </c>
      <c r="Y9" s="85" t="n">
        <f aca="false">SUM(Y7:Y8)</f>
        <v>-13231.5398</v>
      </c>
      <c r="Z9" s="85" t="n">
        <f aca="false">SUM(Z7:Z8)</f>
        <v>-24100</v>
      </c>
    </row>
    <row r="11" customFormat="false" ht="11.25" hidden="false" customHeight="true" outlineLevel="0" collapsed="false">
      <c r="A11" s="84" t="str">
        <f aca="false">'PLR SUM INPUT PG'!A11</f>
        <v>Sumas</v>
      </c>
      <c r="C11" s="84" t="n">
        <f aca="false">'PLR SUM INPUT PG'!C11-Dth_Day!C41</f>
        <v>35000</v>
      </c>
      <c r="D11" s="84" t="n">
        <f aca="false">'PLR SUM INPUT PG'!D11-Dth_Day!D41</f>
        <v>35000</v>
      </c>
      <c r="E11" s="84" t="n">
        <f aca="false">'PLR SUM INPUT PG'!E11-Dth_Day!E41</f>
        <v>35000</v>
      </c>
      <c r="F11" s="84" t="n">
        <f aca="false">'PLR SUM INPUT PG'!F11-Dth_Day!F41</f>
        <v>-5000</v>
      </c>
      <c r="G11" s="84" t="n">
        <f aca="false">'PLR SUM INPUT PG'!G11-Dth_Day!G41</f>
        <v>-5000</v>
      </c>
      <c r="H11" s="84" t="n">
        <f aca="false">'PLR SUM INPUT PG'!H11-Dth_Day!H41</f>
        <v>-5000</v>
      </c>
      <c r="I11" s="84" t="n">
        <f aca="false">'PLR SUM INPUT PG'!I11-Dth_Day!I41</f>
        <v>15000</v>
      </c>
      <c r="J11" s="84" t="n">
        <f aca="false">'PLR SUM INPUT PG'!J11-Dth_Day!J41</f>
        <v>20000</v>
      </c>
      <c r="K11" s="84" t="n">
        <f aca="false">'PLR SUM INPUT PG'!K11-Dth_Day!K41</f>
        <v>25000</v>
      </c>
      <c r="L11" s="84" t="n">
        <f aca="false">'PLR SUM INPUT PG'!L11-Dth_Day!L41</f>
        <v>25000</v>
      </c>
      <c r="M11" s="84" t="n">
        <f aca="false">'PLR SUM INPUT PG'!M11-Dth_Day!M41</f>
        <v>25000</v>
      </c>
      <c r="N11" s="84" t="n">
        <f aca="false">'PLR SUM INPUT PG'!N11-Dth_Day!N41</f>
        <v>25000</v>
      </c>
      <c r="O11" s="84" t="n">
        <f aca="false">'PLR SUM INPUT PG'!O11-Dth_Day!O41</f>
        <v>25000</v>
      </c>
      <c r="P11" s="84" t="n">
        <f aca="false">'PLR SUM INPUT PG'!P11-Dth_Day!P41</f>
        <v>25000</v>
      </c>
      <c r="Q11" s="84" t="n">
        <f aca="false">'PLR SUM INPUT PG'!Q11-Dth_Day!Q41</f>
        <v>20000</v>
      </c>
      <c r="R11" s="84" t="n">
        <f aca="false">'PLR SUM INPUT PG'!R11-Dth_Day!R41</f>
        <v>20000</v>
      </c>
      <c r="S11" s="84" t="n">
        <f aca="false">'PLR SUM INPUT PG'!S11-Dth_Day!S41</f>
        <v>5000</v>
      </c>
      <c r="T11" s="84" t="n">
        <f aca="false">'PLR SUM INPUT PG'!T11-Dth_Day!T41</f>
        <v>5000</v>
      </c>
      <c r="U11" s="84" t="n">
        <f aca="false">'PLR SUM INPUT PG'!U11-Dth_Day!U41</f>
        <v>5000</v>
      </c>
      <c r="V11" s="84" t="n">
        <f aca="false">'PLR SUM INPUT PG'!V11-Dth_Day!V41</f>
        <v>5000</v>
      </c>
      <c r="W11" s="84" t="n">
        <f aca="false">'PLR SUM INPUT PG'!W11-Dth_Day!W41</f>
        <v>5000</v>
      </c>
      <c r="X11" s="84" t="n">
        <f aca="false">'PLR SUM INPUT PG'!X11-Dth_Day!X41</f>
        <v>5000</v>
      </c>
      <c r="Y11" s="84" t="n">
        <f aca="false">'PLR SUM INPUT PG'!Y11-Dth_Day!Y41</f>
        <v>5000</v>
      </c>
      <c r="Z11" s="84" t="n">
        <f aca="false">'PLR SUM INPUT PG'!Z11-Dth_Day!Z41</f>
        <v>0</v>
      </c>
    </row>
    <row r="12" customFormat="false" ht="11.25" hidden="false" customHeight="true" outlineLevel="0" collapsed="false">
      <c r="A12" s="84" t="str">
        <f aca="false">'PLR SUM INPUT PG'!A12</f>
        <v>Rockies</v>
      </c>
      <c r="C12" s="84" t="n">
        <f aca="false">'PLR SUM INPUT PG'!C12-Dth_Day!C42</f>
        <v>30000</v>
      </c>
      <c r="D12" s="84" t="n">
        <f aca="false">'PLR SUM INPUT PG'!D12-Dth_Day!D42</f>
        <v>30000</v>
      </c>
      <c r="E12" s="84" t="n">
        <f aca="false">'PLR SUM INPUT PG'!E12-Dth_Day!E42</f>
        <v>20000</v>
      </c>
      <c r="F12" s="84" t="n">
        <f aca="false">'PLR SUM INPUT PG'!F12-Dth_Day!F42</f>
        <v>10000</v>
      </c>
      <c r="G12" s="84" t="n">
        <f aca="false">'PLR SUM INPUT PG'!G12-Dth_Day!G42</f>
        <v>15000</v>
      </c>
      <c r="H12" s="84" t="n">
        <f aca="false">'PLR SUM INPUT PG'!H12-Dth_Day!H42</f>
        <v>30000</v>
      </c>
      <c r="I12" s="84" t="n">
        <f aca="false">'PLR SUM INPUT PG'!I12-Dth_Day!I42</f>
        <v>30000</v>
      </c>
      <c r="J12" s="84" t="n">
        <f aca="false">'PLR SUM INPUT PG'!J12-Dth_Day!J42</f>
        <v>50000</v>
      </c>
      <c r="K12" s="84" t="n">
        <f aca="false">'PLR SUM INPUT PG'!K12-Dth_Day!K42</f>
        <v>50000</v>
      </c>
      <c r="L12" s="84" t="n">
        <f aca="false">'PLR SUM INPUT PG'!L12-Dth_Day!L42</f>
        <v>50000</v>
      </c>
      <c r="M12" s="84" t="n">
        <f aca="false">'PLR SUM INPUT PG'!M12-Dth_Day!M42</f>
        <v>50000</v>
      </c>
      <c r="N12" s="84" t="n">
        <f aca="false">'PLR SUM INPUT PG'!N12-Dth_Day!N42</f>
        <v>25000</v>
      </c>
      <c r="O12" s="84" t="n">
        <f aca="false">'PLR SUM INPUT PG'!O12-Dth_Day!O42</f>
        <v>25000</v>
      </c>
      <c r="P12" s="84" t="n">
        <f aca="false">'PLR SUM INPUT PG'!P12-Dth_Day!P42</f>
        <v>25000</v>
      </c>
      <c r="Q12" s="84" t="n">
        <f aca="false">'PLR SUM INPUT PG'!Q12-Dth_Day!Q42</f>
        <v>25000</v>
      </c>
      <c r="R12" s="84" t="n">
        <f aca="false">'PLR SUM INPUT PG'!R12-Dth_Day!R42</f>
        <v>25000</v>
      </c>
      <c r="S12" s="84" t="n">
        <f aca="false">'PLR SUM INPUT PG'!S12-Dth_Day!S42</f>
        <v>5000</v>
      </c>
      <c r="T12" s="84" t="n">
        <f aca="false">'PLR SUM INPUT PG'!T12-Dth_Day!T42</f>
        <v>5000</v>
      </c>
      <c r="U12" s="84" t="n">
        <f aca="false">'PLR SUM INPUT PG'!U12-Dth_Day!U42</f>
        <v>5000</v>
      </c>
      <c r="V12" s="84" t="n">
        <f aca="false">'PLR SUM INPUT PG'!V12-Dth_Day!V42</f>
        <v>5000</v>
      </c>
      <c r="W12" s="84" t="n">
        <f aca="false">'PLR SUM INPUT PG'!W12-Dth_Day!W42</f>
        <v>5000</v>
      </c>
      <c r="X12" s="84" t="n">
        <f aca="false">'PLR SUM INPUT PG'!X12-Dth_Day!X42</f>
        <v>5000</v>
      </c>
      <c r="Y12" s="84" t="n">
        <f aca="false">'PLR SUM INPUT PG'!Y12-Dth_Day!Y42</f>
        <v>5000</v>
      </c>
      <c r="Z12" s="84" t="n">
        <f aca="false">'PLR SUM INPUT PG'!Z12-Dth_Day!Z42</f>
        <v>0</v>
      </c>
    </row>
    <row r="13" customFormat="false" ht="11.25" hidden="false" customHeight="true" outlineLevel="0" collapsed="false">
      <c r="A13" s="84" t="str">
        <f aca="false">'PLR SUM INPUT PG'!A13</f>
        <v>Beaver Plant</v>
      </c>
      <c r="C13" s="84" t="n">
        <f aca="false">'PLR SUM INPUT PG'!C13</f>
        <v>-53000</v>
      </c>
      <c r="D13" s="84" t="n">
        <f aca="false">'PLR SUM INPUT PG'!D13</f>
        <v>-34967.7097</v>
      </c>
      <c r="E13" s="84" t="n">
        <f aca="false">'PLR SUM INPUT PG'!E13</f>
        <v>-36250</v>
      </c>
      <c r="F13" s="84" t="n">
        <f aca="false">'PLR SUM INPUT PG'!F13</f>
        <v>-6903.2258</v>
      </c>
      <c r="G13" s="84" t="n">
        <f aca="false">'PLR SUM INPUT PG'!G13</f>
        <v>-8433.3333</v>
      </c>
      <c r="H13" s="84" t="n">
        <f aca="false">'PLR SUM INPUT PG'!H13</f>
        <v>-18419.3548</v>
      </c>
      <c r="I13" s="84" t="n">
        <f aca="false">'PLR SUM INPUT PG'!I13</f>
        <v>-26333.3</v>
      </c>
      <c r="J13" s="84" t="n">
        <f aca="false">'PLR SUM INPUT PG'!J13</f>
        <v>-63096.7742</v>
      </c>
      <c r="K13" s="84" t="n">
        <f aca="false">'PLR SUM INPUT PG'!K13</f>
        <v>-68032.2581</v>
      </c>
      <c r="L13" s="84" t="n">
        <f aca="false">'PLR SUM INPUT PG'!L13</f>
        <v>-55966.6667</v>
      </c>
      <c r="M13" s="84" t="n">
        <f aca="false">'PLR SUM INPUT PG'!M13</f>
        <v>-47903.2258</v>
      </c>
      <c r="N13" s="84" t="n">
        <f aca="false">'PLR SUM INPUT PG'!N13</f>
        <v>-35599.9667</v>
      </c>
      <c r="O13" s="84" t="n">
        <f aca="false">'PLR SUM INPUT PG'!O13</f>
        <v>-38741.9032</v>
      </c>
      <c r="P13" s="84" t="n">
        <f aca="false">'PLR SUM INPUT PG'!P13</f>
        <v>-37387.0968</v>
      </c>
      <c r="Q13" s="84" t="n">
        <f aca="false">'PLR SUM INPUT PG'!Q13</f>
        <v>-31535.6786</v>
      </c>
      <c r="R13" s="84" t="n">
        <f aca="false">'PLR SUM INPUT PG'!R13</f>
        <v>-22612.9355</v>
      </c>
      <c r="S13" s="84" t="n">
        <f aca="false">'PLR SUM INPUT PG'!S13</f>
        <v>-31833.3333</v>
      </c>
      <c r="T13" s="84" t="n">
        <f aca="false">'PLR SUM INPUT PG'!T13</f>
        <v>-21451.5806</v>
      </c>
      <c r="U13" s="84" t="n">
        <f aca="false">'PLR SUM INPUT PG'!U13</f>
        <v>-22433.3333</v>
      </c>
      <c r="V13" s="84" t="n">
        <f aca="false">'PLR SUM INPUT PG'!V13</f>
        <v>-53677.4516</v>
      </c>
      <c r="W13" s="84" t="n">
        <f aca="false">'PLR SUM INPUT PG'!W13</f>
        <v>-61096.7742</v>
      </c>
      <c r="X13" s="84" t="n">
        <f aca="false">'PLR SUM INPUT PG'!X13</f>
        <v>-51166.6667</v>
      </c>
      <c r="Y13" s="84" t="n">
        <f aca="false">'PLR SUM INPUT PG'!Y13</f>
        <v>-39225.8065</v>
      </c>
      <c r="Z13" s="84" t="n">
        <f aca="false">'PLR SUM INPUT PG'!Z13</f>
        <v>-33933.3333</v>
      </c>
    </row>
    <row r="14" customFormat="false" ht="11.25" hidden="false" customHeight="true" outlineLevel="0" collapsed="false">
      <c r="A14" s="84" t="str">
        <f aca="false">'PLR SUM INPUT PG'!A14</f>
        <v>Beaver II Plant</v>
      </c>
      <c r="C14" s="84" t="n">
        <f aca="false">'PLR SUM INPUT PG'!C14</f>
        <v>0</v>
      </c>
      <c r="D14" s="84" t="n">
        <f aca="false">'PLR SUM INPUT PG'!D14</f>
        <v>0</v>
      </c>
      <c r="E14" s="84" t="n">
        <f aca="false">'PLR SUM INPUT PG'!E14</f>
        <v>0</v>
      </c>
      <c r="F14" s="84" t="n">
        <f aca="false">'PLR SUM INPUT PG'!F14</f>
        <v>0</v>
      </c>
      <c r="G14" s="84" t="n">
        <f aca="false">'PLR SUM INPUT PG'!G14</f>
        <v>0</v>
      </c>
      <c r="H14" s="84" t="n">
        <f aca="false">'PLR SUM INPUT PG'!H14</f>
        <v>0</v>
      </c>
      <c r="I14" s="84" t="n">
        <f aca="false">'PLR SUM INPUT PG'!I14</f>
        <v>0</v>
      </c>
      <c r="J14" s="84" t="n">
        <f aca="false">'PLR SUM INPUT PG'!J14</f>
        <v>0</v>
      </c>
      <c r="K14" s="84" t="n">
        <f aca="false">'PLR SUM INPUT PG'!K14</f>
        <v>0</v>
      </c>
      <c r="L14" s="84" t="n">
        <f aca="false">'PLR SUM INPUT PG'!L14</f>
        <v>0</v>
      </c>
      <c r="M14" s="84" t="n">
        <f aca="false">'PLR SUM INPUT PG'!M14</f>
        <v>0</v>
      </c>
      <c r="N14" s="84" t="n">
        <f aca="false">'PLR SUM INPUT PG'!N14</f>
        <v>0</v>
      </c>
      <c r="O14" s="84" t="n">
        <f aca="false">'PLR SUM INPUT PG'!O14</f>
        <v>0</v>
      </c>
      <c r="P14" s="84" t="n">
        <f aca="false">'PLR SUM INPUT PG'!P14</f>
        <v>0</v>
      </c>
      <c r="Q14" s="84" t="n">
        <f aca="false">'PLR SUM INPUT PG'!Q14</f>
        <v>0</v>
      </c>
      <c r="R14" s="84" t="n">
        <f aca="false">'PLR SUM INPUT PG'!R14</f>
        <v>0</v>
      </c>
      <c r="S14" s="84" t="n">
        <f aca="false">'PLR SUM INPUT PG'!S14</f>
        <v>0</v>
      </c>
      <c r="T14" s="84" t="n">
        <f aca="false">'PLR SUM INPUT PG'!T14</f>
        <v>0</v>
      </c>
      <c r="U14" s="84" t="n">
        <f aca="false">'PLR SUM INPUT PG'!U14</f>
        <v>0</v>
      </c>
      <c r="V14" s="84" t="n">
        <f aca="false">'PLR SUM INPUT PG'!V14</f>
        <v>0</v>
      </c>
      <c r="W14" s="84" t="n">
        <f aca="false">'PLR SUM INPUT PG'!W14</f>
        <v>0</v>
      </c>
      <c r="X14" s="84" t="n">
        <f aca="false">'PLR SUM INPUT PG'!X14</f>
        <v>0</v>
      </c>
      <c r="Y14" s="84" t="n">
        <f aca="false">'PLR SUM INPUT PG'!Y14</f>
        <v>0</v>
      </c>
      <c r="Z14" s="84" t="n">
        <f aca="false">'PLR SUM INPUT PG'!Z14</f>
        <v>0</v>
      </c>
    </row>
    <row r="15" customFormat="false" ht="11.25" hidden="false" customHeight="true" outlineLevel="0" collapsed="false">
      <c r="A15" s="81" t="str">
        <f aca="false">'PLR SUM INPUT PG'!A15</f>
        <v>Total Sumas</v>
      </c>
      <c r="C15" s="85" t="n">
        <f aca="false">SUM(C11:C14)</f>
        <v>12000</v>
      </c>
      <c r="D15" s="85" t="n">
        <f aca="false">SUM(D11:D14)</f>
        <v>30032.2903</v>
      </c>
      <c r="E15" s="85" t="n">
        <f aca="false">SUM(E11:E14)</f>
        <v>18750</v>
      </c>
      <c r="F15" s="85" t="n">
        <f aca="false">SUM(F11:F14)</f>
        <v>-1903.2258</v>
      </c>
      <c r="G15" s="85" t="n">
        <f aca="false">SUM(G11:G14)</f>
        <v>1566.6667</v>
      </c>
      <c r="H15" s="85" t="n">
        <f aca="false">SUM(H11:H14)</f>
        <v>6580.6452</v>
      </c>
      <c r="I15" s="85" t="n">
        <f aca="false">SUM(I11:I14)</f>
        <v>18666.7</v>
      </c>
      <c r="J15" s="85" t="n">
        <f aca="false">SUM(J11:J14)</f>
        <v>6903.2258</v>
      </c>
      <c r="K15" s="85" t="n">
        <f aca="false">SUM(K11:K14)</f>
        <v>6967.74189999999</v>
      </c>
      <c r="L15" s="85" t="n">
        <f aca="false">SUM(L11:L14)</f>
        <v>19033.3333</v>
      </c>
      <c r="M15" s="85" t="n">
        <f aca="false">SUM(M11:M14)</f>
        <v>27096.7742</v>
      </c>
      <c r="N15" s="85" t="n">
        <f aca="false">SUM(N11:N14)</f>
        <v>14400.0333</v>
      </c>
      <c r="O15" s="85" t="n">
        <f aca="false">SUM(O11:O14)</f>
        <v>11258.0968</v>
      </c>
      <c r="P15" s="85" t="n">
        <f aca="false">SUM(P11:P14)</f>
        <v>12612.9032</v>
      </c>
      <c r="Q15" s="85" t="n">
        <f aca="false">SUM(Q11:Q14)</f>
        <v>13464.3214</v>
      </c>
      <c r="R15" s="85" t="n">
        <f aca="false">SUM(R11:R14)</f>
        <v>22387.0645</v>
      </c>
      <c r="S15" s="85" t="n">
        <f aca="false">SUM(S11:S14)</f>
        <v>-21833.3333</v>
      </c>
      <c r="T15" s="85" t="n">
        <f aca="false">SUM(T11:T14)</f>
        <v>-11451.5806</v>
      </c>
      <c r="U15" s="85" t="n">
        <f aca="false">SUM(U11:U14)</f>
        <v>-12433.3333</v>
      </c>
      <c r="V15" s="85" t="n">
        <f aca="false">SUM(V11:V14)</f>
        <v>-43677.4516</v>
      </c>
      <c r="W15" s="85" t="n">
        <f aca="false">SUM(W11:W14)</f>
        <v>-51096.7742</v>
      </c>
      <c r="X15" s="85" t="n">
        <f aca="false">SUM(X11:X14)</f>
        <v>-41166.6667</v>
      </c>
      <c r="Y15" s="85" t="n">
        <f aca="false">SUM(Y11:Y14)</f>
        <v>-29225.8065</v>
      </c>
      <c r="Z15" s="85" t="n">
        <f aca="false">SUM(Z11:Z14)</f>
        <v>-33933.3333</v>
      </c>
    </row>
    <row r="17" customFormat="false" ht="11.25" hidden="false" customHeight="true" outlineLevel="0" collapsed="false">
      <c r="A17" s="84" t="str">
        <f aca="false">'PLR SUM INPUT PG'!A17</f>
        <v>Futures</v>
      </c>
      <c r="C17" s="84" t="n">
        <f aca="false">'PLR SUM INPUT PG'!C17</f>
        <v>0</v>
      </c>
      <c r="D17" s="84" t="n">
        <f aca="false">'PLR SUM INPUT PG'!D17</f>
        <v>0</v>
      </c>
      <c r="E17" s="86" t="n">
        <f aca="false">'PLR SUM INPUT PG'!E17</f>
        <v>0</v>
      </c>
      <c r="F17" s="84" t="n">
        <f aca="false">'PLR SUM INPUT PG'!F17</f>
        <v>0</v>
      </c>
      <c r="G17" s="84" t="n">
        <f aca="false">'PLR SUM INPUT PG'!G17</f>
        <v>0</v>
      </c>
      <c r="H17" s="84" t="n">
        <f aca="false">'PLR SUM INPUT PG'!H17</f>
        <v>0</v>
      </c>
      <c r="I17" s="84" t="n">
        <f aca="false">'PLR SUM INPUT PG'!I17</f>
        <v>0</v>
      </c>
      <c r="J17" s="84" t="n">
        <f aca="false">'PLR SUM INPUT PG'!J17</f>
        <v>0</v>
      </c>
      <c r="K17" s="84" t="n">
        <f aca="false">'PLR SUM INPUT PG'!K17</f>
        <v>0</v>
      </c>
      <c r="L17" s="84" t="n">
        <f aca="false">'PLR SUM INPUT PG'!L17</f>
        <v>0</v>
      </c>
      <c r="M17" s="84" t="n">
        <f aca="false">'PLR SUM INPUT PG'!M17</f>
        <v>0</v>
      </c>
      <c r="N17" s="84" t="n">
        <f aca="false">'PLR SUM INPUT PG'!N17</f>
        <v>0</v>
      </c>
      <c r="O17" s="84" t="n">
        <f aca="false">'PLR SUM INPUT PG'!O17</f>
        <v>0</v>
      </c>
      <c r="P17" s="84" t="n">
        <f aca="false">'PLR SUM INPUT PG'!P17</f>
        <v>0</v>
      </c>
      <c r="Q17" s="84" t="n">
        <f aca="false">'PLR SUM INPUT PG'!Q17</f>
        <v>0</v>
      </c>
      <c r="R17" s="84" t="n">
        <f aca="false">'PLR SUM INPUT PG'!R17</f>
        <v>0</v>
      </c>
      <c r="S17" s="84" t="n">
        <f aca="false">'PLR SUM INPUT PG'!S17</f>
        <v>0</v>
      </c>
      <c r="T17" s="84" t="n">
        <f aca="false">'PLR SUM INPUT PG'!T17</f>
        <v>0</v>
      </c>
      <c r="U17" s="84" t="n">
        <f aca="false">'PLR SUM INPUT PG'!U17</f>
        <v>0</v>
      </c>
      <c r="V17" s="84" t="n">
        <f aca="false">'PLR SUM INPUT PG'!V17</f>
        <v>0</v>
      </c>
      <c r="W17" s="84" t="n">
        <f aca="false">'PLR SUM INPUT PG'!W17</f>
        <v>0</v>
      </c>
      <c r="X17" s="84" t="n">
        <f aca="false">'PLR SUM INPUT PG'!X17</f>
        <v>0</v>
      </c>
      <c r="Y17" s="84" t="n">
        <f aca="false">'PLR SUM INPUT PG'!Y17</f>
        <v>0</v>
      </c>
      <c r="Z17" s="84" t="n">
        <f aca="false">'PLR SUM INPUT PG'!Z17</f>
        <v>0</v>
      </c>
    </row>
    <row r="19" customFormat="false" ht="11.25" hidden="false" customHeight="true" outlineLevel="0" collapsed="false">
      <c r="A19" s="87" t="str">
        <f aca="false">'PLR SUM INPUT PG'!A19</f>
        <v>Total (Dth/Day)</v>
      </c>
      <c r="B19" s="88"/>
      <c r="C19" s="88" t="n">
        <f aca="false">C9+C15</f>
        <v>3463.9172</v>
      </c>
      <c r="D19" s="88" t="n">
        <f aca="false">D9+D15</f>
        <v>22692.6064</v>
      </c>
      <c r="E19" s="88" t="n">
        <f aca="false">E9+E15</f>
        <v>18041.6882</v>
      </c>
      <c r="F19" s="88" t="n">
        <f aca="false">F9+F15</f>
        <v>-1210.6194</v>
      </c>
      <c r="G19" s="88" t="n">
        <f aca="false">G9+G15</f>
        <v>-10121.8301</v>
      </c>
      <c r="H19" s="88" t="n">
        <f aca="false">H9+H15</f>
        <v>14091.0732</v>
      </c>
      <c r="I19" s="88" t="n">
        <f aca="false">I9+I15</f>
        <v>16850.6215</v>
      </c>
      <c r="J19" s="88" t="n">
        <f aca="false">J9+J15</f>
        <v>-9105.2936</v>
      </c>
      <c r="K19" s="88" t="n">
        <f aca="false">K9+K15</f>
        <v>-11331.1001</v>
      </c>
      <c r="L19" s="88" t="n">
        <f aca="false">L9+L15</f>
        <v>4850.5881</v>
      </c>
      <c r="M19" s="88" t="n">
        <f aca="false">M9+M15</f>
        <v>15443.0613</v>
      </c>
      <c r="N19" s="88" t="n">
        <f aca="false">N9+N15</f>
        <v>6889.7398</v>
      </c>
      <c r="O19" s="88" t="n">
        <f aca="false">O9+O15</f>
        <v>2311.2108</v>
      </c>
      <c r="P19" s="88" t="n">
        <f aca="false">P9+P15</f>
        <v>3988.5656</v>
      </c>
      <c r="Q19" s="88" t="n">
        <f aca="false">Q9+Q15</f>
        <v>8027.8041</v>
      </c>
      <c r="R19" s="88" t="n">
        <f aca="false">R9+R15</f>
        <v>19859.5333</v>
      </c>
      <c r="S19" s="88" t="n">
        <f aca="false">S9+S15</f>
        <v>-26121.8301</v>
      </c>
      <c r="T19" s="88" t="n">
        <f aca="false">T9+T15</f>
        <v>-17908.8946</v>
      </c>
      <c r="U19" s="88" t="n">
        <f aca="false">U9+U15</f>
        <v>-18855.1301</v>
      </c>
      <c r="V19" s="88" t="n">
        <f aca="false">V9+V15</f>
        <v>-60715.4752</v>
      </c>
      <c r="W19" s="88" t="n">
        <f aca="false">W9+W15</f>
        <v>-71618.6366</v>
      </c>
      <c r="X19" s="88" t="n">
        <f aca="false">X9+X15</f>
        <v>-58521.8301</v>
      </c>
      <c r="Y19" s="88" t="n">
        <f aca="false">Y9+Y15</f>
        <v>-42457.3463</v>
      </c>
      <c r="Z19" s="89" t="n">
        <f aca="false">Z9+Z15</f>
        <v>-58033.3333</v>
      </c>
    </row>
    <row r="21" customFormat="false" ht="11.25" hidden="false" customHeight="true" outlineLevel="0" collapsed="false">
      <c r="A21" s="84" t="str">
        <f aca="false">'PLR SUM INPUT PG'!A21</f>
        <v>Prior Dth/Day</v>
      </c>
      <c r="C21" s="84" t="n">
        <f aca="false">'PLR SUM INPUT PG'!C21-25000</f>
        <v>16399.401</v>
      </c>
      <c r="D21" s="84" t="n">
        <f aca="false">'PLR SUM INPUT PG'!D21-25000</f>
        <v>26724.8645</v>
      </c>
      <c r="E21" s="84" t="n">
        <f aca="false">'PLR SUM INPUT PG'!E21-25000</f>
        <v>18505.9739</v>
      </c>
      <c r="F21" s="84" t="n">
        <f aca="false">'PLR SUM INPUT PG'!F21-25000</f>
        <v>-1984.8129</v>
      </c>
      <c r="G21" s="84" t="n">
        <f aca="false">'PLR SUM INPUT PG'!G21</f>
        <v>-8488.4968</v>
      </c>
      <c r="H21" s="84" t="n">
        <f aca="false">'PLR SUM INPUT PG'!H21</f>
        <v>11671.7183</v>
      </c>
      <c r="I21" s="84" t="n">
        <f aca="false">'PLR SUM INPUT PG'!I21</f>
        <v>17217.2882</v>
      </c>
      <c r="J21" s="84" t="n">
        <f aca="false">'PLR SUM INPUT PG'!J21</f>
        <v>-7653.6807</v>
      </c>
      <c r="K21" s="84" t="n">
        <f aca="false">'PLR SUM INPUT PG'!K21</f>
        <v>-10976.2613</v>
      </c>
      <c r="L21" s="84" t="n">
        <f aca="false">'PLR SUM INPUT PG'!L21</f>
        <v>6517.2548</v>
      </c>
      <c r="M21" s="84" t="n">
        <f aca="false">'PLR SUM INPUT PG'!M21</f>
        <v>18797.9</v>
      </c>
      <c r="N21" s="84" t="n">
        <f aca="false">'PLR SUM INPUT PG'!N21</f>
        <v>8756.4064</v>
      </c>
      <c r="O21" s="84" t="n">
        <f aca="false">'PLR SUM INPUT PG'!O21</f>
        <v>3407.9849</v>
      </c>
      <c r="P21" s="84" t="n">
        <f aca="false">'PLR SUM INPUT PG'!P21</f>
        <v>2407.9204</v>
      </c>
      <c r="Q21" s="84" t="n">
        <f aca="false">'PLR SUM INPUT PG'!Q21</f>
        <v>6206.3755</v>
      </c>
      <c r="R21" s="84" t="n">
        <f aca="false">'PLR SUM INPUT PG'!R21</f>
        <v>18698.243</v>
      </c>
      <c r="S21" s="84" t="n">
        <f aca="false">'PLR SUM INPUT PG'!S21</f>
        <v>-26788.4968</v>
      </c>
      <c r="T21" s="84" t="n">
        <f aca="false">'PLR SUM INPUT PG'!T21</f>
        <v>-18908.8946</v>
      </c>
      <c r="U21" s="84" t="n">
        <f aca="false">'PLR SUM INPUT PG'!U21</f>
        <v>-19888.4635</v>
      </c>
      <c r="V21" s="84" t="n">
        <f aca="false">'PLR SUM INPUT PG'!V21</f>
        <v>-62005.7979</v>
      </c>
      <c r="W21" s="84" t="n">
        <f aca="false">'PLR SUM INPUT PG'!W21</f>
        <v>-72812.185</v>
      </c>
      <c r="X21" s="84" t="n">
        <f aca="false">'PLR SUM INPUT PG'!X21</f>
        <v>-59855.1635</v>
      </c>
      <c r="Y21" s="84" t="n">
        <f aca="false">'PLR SUM INPUT PG'!Y21</f>
        <v>-43747.6688</v>
      </c>
      <c r="Z21" s="84" t="n">
        <f aca="false">'PLR SUM INPUT PG'!Z21</f>
        <v>-59633.3333</v>
      </c>
    </row>
    <row r="22" customFormat="false" ht="11.25" hidden="false" customHeight="true" outlineLevel="0" collapsed="false">
      <c r="A22" s="84" t="str">
        <f aca="false">'PLR SUM INPUT PG'!A22</f>
        <v>Delta</v>
      </c>
      <c r="C22" s="90" t="n">
        <f aca="false">C19-C21</f>
        <v>-12935.4838</v>
      </c>
      <c r="D22" s="90" t="n">
        <f aca="false">D19-D21</f>
        <v>-4032.2581</v>
      </c>
      <c r="E22" s="90" t="n">
        <f aca="false">E19-E21</f>
        <v>-464.285699999997</v>
      </c>
      <c r="F22" s="90" t="n">
        <f aca="false">F19-F21</f>
        <v>774.193500000001</v>
      </c>
      <c r="G22" s="90" t="n">
        <f aca="false">G19-G21</f>
        <v>-1633.3333</v>
      </c>
      <c r="H22" s="90" t="n">
        <f aca="false">H19-H21</f>
        <v>2419.3549</v>
      </c>
      <c r="I22" s="90" t="n">
        <f aca="false">I19-I21</f>
        <v>-366.666699999998</v>
      </c>
      <c r="J22" s="90" t="n">
        <f aca="false">J19-J21</f>
        <v>-1451.6129</v>
      </c>
      <c r="K22" s="90" t="n">
        <f aca="false">K19-K21</f>
        <v>-354.838800000003</v>
      </c>
      <c r="L22" s="90" t="n">
        <f aca="false">L19-L21</f>
        <v>-1666.6667</v>
      </c>
      <c r="M22" s="90" t="n">
        <f aca="false">M19-M21</f>
        <v>-3354.8387</v>
      </c>
      <c r="N22" s="90" t="n">
        <f aca="false">N19-N21</f>
        <v>-1866.6666</v>
      </c>
      <c r="O22" s="90" t="n">
        <f aca="false">O19-O21</f>
        <v>-1096.7741</v>
      </c>
      <c r="P22" s="90" t="n">
        <f aca="false">P19-P21</f>
        <v>1580.6452</v>
      </c>
      <c r="Q22" s="90" t="n">
        <f aca="false">Q19-Q21</f>
        <v>1821.4286</v>
      </c>
      <c r="R22" s="90" t="n">
        <f aca="false">R19-R21</f>
        <v>1161.2903</v>
      </c>
      <c r="S22" s="90" t="n">
        <f aca="false">S19-S21</f>
        <v>666.666700000002</v>
      </c>
      <c r="T22" s="90" t="n">
        <f aca="false">T19-T21</f>
        <v>1000</v>
      </c>
      <c r="U22" s="90" t="n">
        <f aca="false">U19-U21</f>
        <v>1033.3334</v>
      </c>
      <c r="V22" s="90" t="n">
        <f aca="false">V19-V21</f>
        <v>1290.3227</v>
      </c>
      <c r="W22" s="90" t="n">
        <f aca="false">W19-W21</f>
        <v>1193.5484</v>
      </c>
      <c r="X22" s="90" t="n">
        <f aca="false">X19-X21</f>
        <v>1333.3334</v>
      </c>
      <c r="Y22" s="90" t="n">
        <f aca="false">Y19-Y21</f>
        <v>1290.3225</v>
      </c>
      <c r="Z22" s="90" t="n">
        <f aca="false">Z19-Z21</f>
        <v>1600</v>
      </c>
    </row>
    <row r="24" customFormat="false" ht="12" hidden="false" customHeight="true" outlineLevel="0" collapsed="false">
      <c r="A24" s="82" t="str">
        <f aca="false">'PLR SUM INPUT PG'!A24</f>
        <v>Mark-to-Market</v>
      </c>
    </row>
    <row r="25" customFormat="false" ht="11.25" hidden="false" customHeight="true" outlineLevel="0" collapsed="false">
      <c r="A25" s="84" t="str">
        <f aca="false">'PLR SUM INPUT PG'!A25</f>
        <v>MTM Deals</v>
      </c>
      <c r="C25" s="84" t="n">
        <f aca="false">'PLR SUM INPUT PG'!C25</f>
        <v>-5999676</v>
      </c>
      <c r="D25" s="84" t="n">
        <f aca="false">'PLR SUM INPUT PG'!D25</f>
        <v>-4922064</v>
      </c>
      <c r="E25" s="84" t="n">
        <f aca="false">'PLR SUM INPUT PG'!E25</f>
        <v>-4301865</v>
      </c>
      <c r="F25" s="84" t="n">
        <f aca="false">'PLR SUM INPUT PG'!F25</f>
        <v>-4068568</v>
      </c>
      <c r="G25" s="84" t="n">
        <f aca="false">'PLR SUM INPUT PG'!G25</f>
        <v>-2339566</v>
      </c>
      <c r="H25" s="84" t="n">
        <f aca="false">'PLR SUM INPUT PG'!H25</f>
        <v>-2671582</v>
      </c>
      <c r="I25" s="84" t="n">
        <f aca="false">'PLR SUM INPUT PG'!I25</f>
        <v>-2960996</v>
      </c>
      <c r="J25" s="84" t="n">
        <f aca="false">'PLR SUM INPUT PG'!J25</f>
        <v>-3526918</v>
      </c>
      <c r="K25" s="84" t="n">
        <f aca="false">'PLR SUM INPUT PG'!K25</f>
        <v>-3792241</v>
      </c>
      <c r="L25" s="84" t="n">
        <f aca="false">'PLR SUM INPUT PG'!L25</f>
        <v>-3644417</v>
      </c>
      <c r="M25" s="84" t="n">
        <f aca="false">'PLR SUM INPUT PG'!M25</f>
        <v>-3718871</v>
      </c>
      <c r="N25" s="84" t="n">
        <f aca="false">'PLR SUM INPUT PG'!N25</f>
        <v>-5195184</v>
      </c>
      <c r="O25" s="84" t="n">
        <f aca="false">'PLR SUM INPUT PG'!O25</f>
        <v>-4974864</v>
      </c>
      <c r="P25" s="84" t="n">
        <f aca="false">'PLR SUM INPUT PG'!P25</f>
        <v>-4750892</v>
      </c>
      <c r="Q25" s="84" t="n">
        <f aca="false">'PLR SUM INPUT PG'!Q25</f>
        <v>-4254672</v>
      </c>
      <c r="R25" s="84" t="n">
        <f aca="false">'PLR SUM INPUT PG'!R25</f>
        <v>-4905750</v>
      </c>
      <c r="S25" s="84" t="n">
        <f aca="false">'PLR SUM INPUT PG'!S25</f>
        <v>84824</v>
      </c>
      <c r="T25" s="84" t="n">
        <f aca="false">'PLR SUM INPUT PG'!T25</f>
        <v>87299</v>
      </c>
      <c r="U25" s="84" t="n">
        <f aca="false">'PLR SUM INPUT PG'!U25</f>
        <v>101623</v>
      </c>
      <c r="V25" s="84" t="n">
        <f aca="false">'PLR SUM INPUT PG'!V25</f>
        <v>127293</v>
      </c>
      <c r="W25" s="84" t="n">
        <f aca="false">'PLR SUM INPUT PG'!W25</f>
        <v>143200</v>
      </c>
      <c r="X25" s="84" t="n">
        <f aca="false">'PLR SUM INPUT PG'!X25</f>
        <v>138041</v>
      </c>
      <c r="Y25" s="84" t="n">
        <f aca="false">'PLR SUM INPUT PG'!Y25</f>
        <v>163878</v>
      </c>
      <c r="Z25" s="84" t="n">
        <f aca="false">'PLR SUM INPUT PG'!Z25</f>
        <v>0</v>
      </c>
      <c r="AA25" s="84" t="n">
        <f aca="false">'PLR SUM INPUT PG'!AA25</f>
        <v>-65181968</v>
      </c>
    </row>
    <row r="26" customFormat="false" ht="11.25" hidden="false" customHeight="true" outlineLevel="0" collapsed="false">
      <c r="A26" s="84" t="str">
        <f aca="false">'PLR SUM INPUT PG'!A26</f>
        <v>MTM Plant Generation</v>
      </c>
      <c r="C26" s="84" t="n">
        <f aca="false">'PLR SUM INPUT PG'!C26</f>
        <v>15011556</v>
      </c>
      <c r="D26" s="84" t="n">
        <f aca="false">'PLR SUM INPUT PG'!D26</f>
        <v>14522566</v>
      </c>
      <c r="E26" s="84" t="n">
        <f aca="false">'PLR SUM INPUT PG'!E26</f>
        <v>11166909</v>
      </c>
      <c r="F26" s="84" t="n">
        <f aca="false">'PLR SUM INPUT PG'!F26</f>
        <v>4227811</v>
      </c>
      <c r="G26" s="84" t="n">
        <f aca="false">'PLR SUM INPUT PG'!G26</f>
        <v>1691470</v>
      </c>
      <c r="H26" s="84" t="n">
        <f aca="false">'PLR SUM INPUT PG'!H26</f>
        <v>2285660</v>
      </c>
      <c r="I26" s="84" t="n">
        <f aca="false">'PLR SUM INPUT PG'!I26</f>
        <v>4098146</v>
      </c>
      <c r="J26" s="84" t="n">
        <f aca="false">'PLR SUM INPUT PG'!J26</f>
        <v>5676389</v>
      </c>
      <c r="K26" s="84" t="n">
        <f aca="false">'PLR SUM INPUT PG'!K26</f>
        <v>5215929</v>
      </c>
      <c r="L26" s="84" t="n">
        <f aca="false">'PLR SUM INPUT PG'!L26</f>
        <v>5840904</v>
      </c>
      <c r="M26" s="84" t="n">
        <f aca="false">'PLR SUM INPUT PG'!M26</f>
        <v>6185514</v>
      </c>
      <c r="N26" s="84" t="n">
        <f aca="false">'PLR SUM INPUT PG'!N26</f>
        <v>6088842</v>
      </c>
      <c r="O26" s="84" t="n">
        <f aca="false">'PLR SUM INPUT PG'!O26</f>
        <v>6146246</v>
      </c>
      <c r="P26" s="84" t="n">
        <f aca="false">'PLR SUM INPUT PG'!P26</f>
        <v>2220661</v>
      </c>
      <c r="Q26" s="84" t="n">
        <f aca="false">'PLR SUM INPUT PG'!Q26</f>
        <v>1537270</v>
      </c>
      <c r="R26" s="84" t="n">
        <f aca="false">'PLR SUM INPUT PG'!R26</f>
        <v>1775825</v>
      </c>
      <c r="S26" s="84" t="n">
        <f aca="false">'PLR SUM INPUT PG'!S26</f>
        <v>110338</v>
      </c>
      <c r="T26" s="84" t="n">
        <f aca="false">'PLR SUM INPUT PG'!T26</f>
        <v>7637</v>
      </c>
      <c r="U26" s="84" t="n">
        <f aca="false">'PLR SUM INPUT PG'!U26</f>
        <v>157877</v>
      </c>
      <c r="V26" s="84" t="n">
        <f aca="false">'PLR SUM INPUT PG'!V26</f>
        <v>205536</v>
      </c>
      <c r="W26" s="84" t="n">
        <f aca="false">'PLR SUM INPUT PG'!W26</f>
        <v>229809</v>
      </c>
      <c r="X26" s="84" t="n">
        <f aca="false">'PLR SUM INPUT PG'!X26</f>
        <v>285524</v>
      </c>
      <c r="Y26" s="84" t="n">
        <f aca="false">'PLR SUM INPUT PG'!Y26</f>
        <v>321126</v>
      </c>
      <c r="Z26" s="84" t="n">
        <f aca="false">'PLR SUM INPUT PG'!Z26</f>
        <v>2118088</v>
      </c>
      <c r="AA26" s="84" t="n">
        <f aca="false">'PLR SUM INPUT PG'!AA26</f>
        <v>97127633</v>
      </c>
    </row>
    <row r="27" customFormat="false" ht="11.25" hidden="false" customHeight="true" outlineLevel="0" collapsed="false">
      <c r="A27" s="87" t="str">
        <f aca="false">'PLR SUM INPUT PG'!A27</f>
        <v>Total MTM</v>
      </c>
      <c r="B27" s="88"/>
      <c r="C27" s="88" t="n">
        <f aca="false">SUM(C25:C26)</f>
        <v>9011880</v>
      </c>
      <c r="D27" s="88" t="n">
        <f aca="false">SUM(D25:D26)</f>
        <v>9600502</v>
      </c>
      <c r="E27" s="88" t="n">
        <f aca="false">SUM(E25:E26)</f>
        <v>6865044</v>
      </c>
      <c r="F27" s="88" t="n">
        <f aca="false">SUM(F25:F26)</f>
        <v>159243</v>
      </c>
      <c r="G27" s="88" t="n">
        <f aca="false">SUM(G25:G26)</f>
        <v>-648096</v>
      </c>
      <c r="H27" s="88" t="n">
        <f aca="false">SUM(H25:H26)</f>
        <v>-385922</v>
      </c>
      <c r="I27" s="88" t="n">
        <f aca="false">SUM(I25:I26)</f>
        <v>1137150</v>
      </c>
      <c r="J27" s="88" t="n">
        <f aca="false">SUM(J25:J26)</f>
        <v>2149471</v>
      </c>
      <c r="K27" s="88" t="n">
        <f aca="false">SUM(K25:K26)</f>
        <v>1423688</v>
      </c>
      <c r="L27" s="88" t="n">
        <f aca="false">SUM(L25:L26)</f>
        <v>2196487</v>
      </c>
      <c r="M27" s="88" t="n">
        <f aca="false">SUM(M25:M26)</f>
        <v>2466643</v>
      </c>
      <c r="N27" s="88" t="n">
        <f aca="false">SUM(N25:N26)</f>
        <v>893658</v>
      </c>
      <c r="O27" s="88" t="n">
        <f aca="false">SUM(O25:O26)</f>
        <v>1171382</v>
      </c>
      <c r="P27" s="88" t="n">
        <f aca="false">SUM(P25:P26)</f>
        <v>-2530231</v>
      </c>
      <c r="Q27" s="88" t="n">
        <f aca="false">SUM(Q25:Q26)</f>
        <v>-2717402</v>
      </c>
      <c r="R27" s="88" t="n">
        <f aca="false">SUM(R25:R26)</f>
        <v>-3129925</v>
      </c>
      <c r="S27" s="88" t="n">
        <f aca="false">SUM(S25:S26)</f>
        <v>195162</v>
      </c>
      <c r="T27" s="88" t="n">
        <f aca="false">SUM(T25:T26)</f>
        <v>94936</v>
      </c>
      <c r="U27" s="88" t="n">
        <f aca="false">SUM(U25:U26)</f>
        <v>259500</v>
      </c>
      <c r="V27" s="88" t="n">
        <f aca="false">SUM(V25:V26)</f>
        <v>332829</v>
      </c>
      <c r="W27" s="88" t="n">
        <f aca="false">SUM(W25:W26)</f>
        <v>373009</v>
      </c>
      <c r="X27" s="88" t="n">
        <f aca="false">SUM(X25:X26)</f>
        <v>423565</v>
      </c>
      <c r="Y27" s="88" t="n">
        <f aca="false">SUM(Y25:Y26)</f>
        <v>485004</v>
      </c>
      <c r="Z27" s="88" t="n">
        <f aca="false">SUM(Z25:Z26)</f>
        <v>2118088</v>
      </c>
      <c r="AA27" s="89" t="n">
        <f aca="false">SUM(AA25:AA26)</f>
        <v>31945665</v>
      </c>
    </row>
    <row r="28" customFormat="false" ht="11.25" hidden="false" customHeight="true" outlineLevel="0" collapsed="false">
      <c r="A28" s="84" t="str">
        <f aca="false">'PLR SUM INPUT PG'!A28</f>
        <v>Prior Day MTM</v>
      </c>
      <c r="C28" s="84" t="n">
        <f aca="false">'PLR SUM INPUT PG'!C28</f>
        <v>9102946</v>
      </c>
      <c r="D28" s="84" t="n">
        <f aca="false">'PLR SUM INPUT PG'!D28</f>
        <v>9673869</v>
      </c>
      <c r="E28" s="84" t="n">
        <f aca="false">'PLR SUM INPUT PG'!E28</f>
        <v>6904628</v>
      </c>
      <c r="F28" s="84" t="n">
        <f aca="false">'PLR SUM INPUT PG'!F28</f>
        <v>192119</v>
      </c>
      <c r="G28" s="84" t="n">
        <f aca="false">'PLR SUM INPUT PG'!G28</f>
        <v>-635048</v>
      </c>
      <c r="H28" s="84" t="n">
        <f aca="false">'PLR SUM INPUT PG'!H28</f>
        <v>-384918</v>
      </c>
      <c r="I28" s="84" t="n">
        <f aca="false">'PLR SUM INPUT PG'!I28</f>
        <v>1132111</v>
      </c>
      <c r="J28" s="84" t="n">
        <f aca="false">'PLR SUM INPUT PG'!J28</f>
        <v>2178188</v>
      </c>
      <c r="K28" s="84" t="n">
        <f aca="false">'PLR SUM INPUT PG'!K28</f>
        <v>1455765</v>
      </c>
      <c r="L28" s="84" t="n">
        <f aca="false">'PLR SUM INPUT PG'!L28</f>
        <v>2195307</v>
      </c>
      <c r="M28" s="84" t="n">
        <f aca="false">'PLR SUM INPUT PG'!M28</f>
        <v>2467955</v>
      </c>
      <c r="N28" s="84" t="n">
        <f aca="false">'PLR SUM INPUT PG'!N28</f>
        <v>887713</v>
      </c>
      <c r="O28" s="84" t="n">
        <f aca="false">'PLR SUM INPUT PG'!O28</f>
        <v>1177111</v>
      </c>
      <c r="P28" s="84" t="n">
        <f aca="false">'PLR SUM INPUT PG'!P28</f>
        <v>-2524033</v>
      </c>
      <c r="Q28" s="84" t="n">
        <f aca="false">'PLR SUM INPUT PG'!Q28</f>
        <v>-2721410</v>
      </c>
      <c r="R28" s="84" t="n">
        <f aca="false">'PLR SUM INPUT PG'!R28</f>
        <v>-3145283</v>
      </c>
      <c r="S28" s="84" t="n">
        <f aca="false">'PLR SUM INPUT PG'!S28</f>
        <v>204207</v>
      </c>
      <c r="T28" s="84" t="n">
        <f aca="false">'PLR SUM INPUT PG'!T28</f>
        <v>104390</v>
      </c>
      <c r="U28" s="84" t="n">
        <f aca="false">'PLR SUM INPUT PG'!U28</f>
        <v>270271</v>
      </c>
      <c r="V28" s="84" t="n">
        <f aca="false">'PLR SUM INPUT PG'!V28</f>
        <v>385023</v>
      </c>
      <c r="W28" s="84" t="n">
        <f aca="false">'PLR SUM INPUT PG'!W28</f>
        <v>434409</v>
      </c>
      <c r="X28" s="84" t="n">
        <f aca="false">'PLR SUM INPUT PG'!X28</f>
        <v>472350</v>
      </c>
      <c r="Y28" s="84" t="n">
        <f aca="false">'PLR SUM INPUT PG'!Y28</f>
        <v>521781</v>
      </c>
      <c r="Z28" s="84" t="n">
        <f aca="false">'PLR SUM INPUT PG'!Z28</f>
        <v>2184281</v>
      </c>
      <c r="AA28" s="84" t="n">
        <f aca="false">'PLR SUM INPUT PG'!AA28</f>
        <v>32533732</v>
      </c>
    </row>
    <row r="29" customFormat="false" ht="11.25" hidden="false" customHeight="true" outlineLevel="0" collapsed="false">
      <c r="A29" s="84" t="str">
        <f aca="false">'PLR SUM INPUT PG'!A29</f>
        <v>Delta</v>
      </c>
      <c r="C29" s="90" t="n">
        <f aca="false">C27-C28</f>
        <v>-91066</v>
      </c>
      <c r="D29" s="90" t="n">
        <f aca="false">D27-D28</f>
        <v>-73367</v>
      </c>
      <c r="E29" s="90" t="n">
        <f aca="false">E27-E28</f>
        <v>-39584</v>
      </c>
      <c r="F29" s="90" t="n">
        <f aca="false">F27-F28</f>
        <v>-32876</v>
      </c>
      <c r="G29" s="90" t="n">
        <f aca="false">G27-G28</f>
        <v>-13048</v>
      </c>
      <c r="H29" s="90" t="n">
        <f aca="false">H27-H28</f>
        <v>-1004</v>
      </c>
      <c r="I29" s="90" t="n">
        <f aca="false">I27-I28</f>
        <v>5039</v>
      </c>
      <c r="J29" s="90" t="n">
        <f aca="false">J27-J28</f>
        <v>-28717</v>
      </c>
      <c r="K29" s="90" t="n">
        <f aca="false">K27-K28</f>
        <v>-32077</v>
      </c>
      <c r="L29" s="90" t="n">
        <f aca="false">L27-L28</f>
        <v>1180</v>
      </c>
      <c r="M29" s="90" t="n">
        <f aca="false">M27-M28</f>
        <v>-1312</v>
      </c>
      <c r="N29" s="90" t="n">
        <f aca="false">N27-N28</f>
        <v>5945</v>
      </c>
      <c r="O29" s="90" t="n">
        <f aca="false">O27-O28</f>
        <v>-5729</v>
      </c>
      <c r="P29" s="90" t="n">
        <f aca="false">P27-P28</f>
        <v>-6198</v>
      </c>
      <c r="Q29" s="90" t="n">
        <f aca="false">Q27-Q28</f>
        <v>4008</v>
      </c>
      <c r="R29" s="90" t="n">
        <f aca="false">R27-R28</f>
        <v>15358</v>
      </c>
      <c r="S29" s="90" t="n">
        <f aca="false">S27-S28</f>
        <v>-9045</v>
      </c>
      <c r="T29" s="90" t="n">
        <f aca="false">T27-T28</f>
        <v>-9454</v>
      </c>
      <c r="U29" s="90" t="n">
        <f aca="false">U27-U28</f>
        <v>-10771</v>
      </c>
      <c r="V29" s="90" t="n">
        <f aca="false">V27-V28</f>
        <v>-52194</v>
      </c>
      <c r="W29" s="90" t="n">
        <f aca="false">W27-W28</f>
        <v>-61400</v>
      </c>
      <c r="X29" s="90" t="n">
        <f aca="false">X27-X28</f>
        <v>-48785</v>
      </c>
      <c r="Y29" s="90" t="n">
        <f aca="false">Y27-Y28</f>
        <v>-36777</v>
      </c>
      <c r="Z29" s="90" t="n">
        <f aca="false">Z27-Z28</f>
        <v>-66193</v>
      </c>
      <c r="AA29" s="90" t="n">
        <f aca="false">AA27-AA28</f>
        <v>-588067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0" width="33.15"/>
    <col collapsed="false" customWidth="true" hidden="false" outlineLevel="0" max="2" min="2" style="80" width="3.99"/>
    <col collapsed="false" customWidth="true" hidden="false" outlineLevel="0" max="26" min="3" style="80" width="13.32"/>
    <col collapsed="false" customWidth="true" hidden="false" outlineLevel="0" max="27" min="27" style="80" width="15.99"/>
  </cols>
  <sheetData>
    <row r="1" customFormat="false" ht="12" hidden="false" customHeight="true" outlineLevel="0" collapsed="false">
      <c r="A1" s="81" t="s">
        <v>96</v>
      </c>
    </row>
    <row r="2" customFormat="false" ht="12" hidden="false" customHeight="true" outlineLevel="0" collapsed="false">
      <c r="A2" s="81" t="s">
        <v>94</v>
      </c>
    </row>
    <row r="3" customFormat="false" ht="12" hidden="false" customHeight="true" outlineLevel="0" collapsed="false">
      <c r="A3" s="81" t="s">
        <v>97</v>
      </c>
    </row>
    <row r="4" customFormat="false" ht="12" hidden="false" customHeight="true" outlineLevel="0" collapsed="false">
      <c r="A4" s="81" t="s">
        <v>98</v>
      </c>
    </row>
    <row r="6" customFormat="false" ht="12" hidden="false" customHeight="true" outlineLevel="0" collapsed="false">
      <c r="A6" s="82" t="s">
        <v>99</v>
      </c>
      <c r="C6" s="83" t="s">
        <v>35</v>
      </c>
      <c r="D6" s="83" t="s">
        <v>36</v>
      </c>
      <c r="E6" s="83" t="s">
        <v>37</v>
      </c>
      <c r="F6" s="83" t="s">
        <v>38</v>
      </c>
      <c r="G6" s="83" t="s">
        <v>39</v>
      </c>
      <c r="H6" s="83" t="s">
        <v>40</v>
      </c>
      <c r="I6" s="83" t="s">
        <v>41</v>
      </c>
      <c r="J6" s="83" t="s">
        <v>42</v>
      </c>
      <c r="K6" s="83" t="s">
        <v>43</v>
      </c>
      <c r="L6" s="83" t="s">
        <v>44</v>
      </c>
      <c r="M6" s="83" t="s">
        <v>45</v>
      </c>
      <c r="N6" s="83" t="s">
        <v>46</v>
      </c>
      <c r="O6" s="83" t="s">
        <v>47</v>
      </c>
      <c r="P6" s="83" t="s">
        <v>48</v>
      </c>
      <c r="Q6" s="83" t="s">
        <v>49</v>
      </c>
      <c r="R6" s="83" t="s">
        <v>50</v>
      </c>
      <c r="S6" s="83" t="s">
        <v>51</v>
      </c>
      <c r="T6" s="83" t="s">
        <v>52</v>
      </c>
      <c r="U6" s="83" t="s">
        <v>53</v>
      </c>
      <c r="V6" s="83" t="s">
        <v>54</v>
      </c>
      <c r="W6" s="83" t="s">
        <v>55</v>
      </c>
      <c r="X6" s="83" t="s">
        <v>56</v>
      </c>
      <c r="Y6" s="83" t="s">
        <v>57</v>
      </c>
      <c r="Z6" s="83" t="s">
        <v>58</v>
      </c>
      <c r="AA6" s="83" t="s">
        <v>34</v>
      </c>
    </row>
    <row r="7" customFormat="false" ht="11.25" hidden="false" customHeight="true" outlineLevel="0" collapsed="false">
      <c r="A7" s="84" t="s">
        <v>59</v>
      </c>
      <c r="C7" s="84" t="n">
        <v>33173.5946</v>
      </c>
      <c r="D7" s="84" t="n">
        <v>28434.5096</v>
      </c>
      <c r="E7" s="84" t="n">
        <v>28434.5096</v>
      </c>
      <c r="F7" s="84" t="n">
        <v>28434.5096</v>
      </c>
      <c r="G7" s="84" t="n">
        <v>9478.1699</v>
      </c>
      <c r="H7" s="84" t="n">
        <v>9478.1699</v>
      </c>
      <c r="I7" s="84" t="n">
        <v>14217.2548</v>
      </c>
      <c r="J7" s="84" t="n">
        <v>14217.2548</v>
      </c>
      <c r="K7" s="84" t="n">
        <v>14217.2548</v>
      </c>
      <c r="L7" s="84" t="n">
        <v>14217.2548</v>
      </c>
      <c r="M7" s="84" t="n">
        <v>14217.2548</v>
      </c>
      <c r="N7" s="84" t="n">
        <v>18956.3398</v>
      </c>
      <c r="O7" s="84" t="n">
        <v>18956.3398</v>
      </c>
      <c r="P7" s="84" t="n">
        <v>18956.3398</v>
      </c>
      <c r="Q7" s="84" t="n">
        <v>18956.3398</v>
      </c>
      <c r="R7" s="84" t="n">
        <v>18956.3398</v>
      </c>
      <c r="S7" s="84" t="n">
        <v>9478.1699</v>
      </c>
      <c r="T7" s="84" t="n">
        <v>9478.1699</v>
      </c>
      <c r="U7" s="84" t="n">
        <v>9478.1699</v>
      </c>
      <c r="V7" s="84" t="n">
        <v>9478.1699</v>
      </c>
      <c r="W7" s="84" t="n">
        <v>9478.1699</v>
      </c>
      <c r="X7" s="84" t="n">
        <v>9478.1699</v>
      </c>
      <c r="Y7" s="84" t="n">
        <v>9478.1699</v>
      </c>
      <c r="Z7" s="84" t="n">
        <v>0</v>
      </c>
    </row>
    <row r="8" customFormat="false" ht="11.25" hidden="false" customHeight="true" outlineLevel="0" collapsed="false">
      <c r="A8" s="84" t="s">
        <v>100</v>
      </c>
      <c r="C8" s="84" t="n">
        <v>-41709.6774</v>
      </c>
      <c r="D8" s="84" t="n">
        <v>-35774.1935</v>
      </c>
      <c r="E8" s="84" t="n">
        <v>-29142.8214</v>
      </c>
      <c r="F8" s="84" t="n">
        <v>-27741.9032</v>
      </c>
      <c r="G8" s="84" t="n">
        <v>-21166.6667</v>
      </c>
      <c r="H8" s="84" t="n">
        <v>-1967.7419</v>
      </c>
      <c r="I8" s="84" t="n">
        <v>-16033.3333</v>
      </c>
      <c r="J8" s="84" t="n">
        <v>-30225.7742</v>
      </c>
      <c r="K8" s="84" t="n">
        <v>-32516.0968</v>
      </c>
      <c r="L8" s="84" t="n">
        <v>-28400</v>
      </c>
      <c r="M8" s="84" t="n">
        <v>-25870.9677</v>
      </c>
      <c r="N8" s="84" t="n">
        <v>-26466.6333</v>
      </c>
      <c r="O8" s="84" t="n">
        <v>-27903.2258</v>
      </c>
      <c r="P8" s="84" t="n">
        <v>-27580.6774</v>
      </c>
      <c r="Q8" s="84" t="n">
        <v>-24392.8571</v>
      </c>
      <c r="R8" s="84" t="n">
        <v>-21483.871</v>
      </c>
      <c r="S8" s="84" t="n">
        <v>-13766.6667</v>
      </c>
      <c r="T8" s="84" t="n">
        <v>-15935.4839</v>
      </c>
      <c r="U8" s="84" t="n">
        <v>-15899.9667</v>
      </c>
      <c r="V8" s="84" t="n">
        <v>-26516.1935</v>
      </c>
      <c r="W8" s="84" t="n">
        <v>-30000.0323</v>
      </c>
      <c r="X8" s="84" t="n">
        <v>-26833.3333</v>
      </c>
      <c r="Y8" s="84" t="n">
        <v>-22709.7097</v>
      </c>
      <c r="Z8" s="84" t="n">
        <v>-24100</v>
      </c>
    </row>
    <row r="9" customFormat="false" ht="11.25" hidden="false" customHeight="true" outlineLevel="0" collapsed="false">
      <c r="A9" s="81" t="s">
        <v>101</v>
      </c>
      <c r="C9" s="85" t="n">
        <v>-8536.0828</v>
      </c>
      <c r="D9" s="85" t="n">
        <v>-7339.6839</v>
      </c>
      <c r="E9" s="85" t="n">
        <v>-708.3118</v>
      </c>
      <c r="F9" s="85" t="n">
        <v>692.606400000001</v>
      </c>
      <c r="G9" s="85" t="n">
        <v>-11688.4968</v>
      </c>
      <c r="H9" s="85" t="n">
        <v>7510.428</v>
      </c>
      <c r="I9" s="85" t="n">
        <v>-1816.0785</v>
      </c>
      <c r="J9" s="85" t="n">
        <v>-16008.5194</v>
      </c>
      <c r="K9" s="85" t="n">
        <v>-18298.842</v>
      </c>
      <c r="L9" s="85" t="n">
        <v>-14182.7452</v>
      </c>
      <c r="M9" s="85" t="n">
        <v>-11653.7129</v>
      </c>
      <c r="N9" s="85" t="n">
        <v>-7510.2935</v>
      </c>
      <c r="O9" s="85" t="n">
        <v>-8946.886</v>
      </c>
      <c r="P9" s="85" t="n">
        <v>-8624.3376</v>
      </c>
      <c r="Q9" s="85" t="n">
        <v>-5436.5173</v>
      </c>
      <c r="R9" s="85" t="n">
        <v>-2527.5312</v>
      </c>
      <c r="S9" s="85" t="n">
        <v>-4288.4968</v>
      </c>
      <c r="T9" s="85" t="n">
        <v>-6457.314</v>
      </c>
      <c r="U9" s="85" t="n">
        <v>-6421.7968</v>
      </c>
      <c r="V9" s="85" t="n">
        <v>-17038.0236</v>
      </c>
      <c r="W9" s="85" t="n">
        <v>-20521.8624</v>
      </c>
      <c r="X9" s="85" t="n">
        <v>-17355.1634</v>
      </c>
      <c r="Y9" s="85" t="n">
        <v>-13231.5398</v>
      </c>
      <c r="Z9" s="85" t="n">
        <v>-24100</v>
      </c>
    </row>
    <row r="11" customFormat="false" ht="11.25" hidden="false" customHeight="true" outlineLevel="0" collapsed="false">
      <c r="A11" s="84" t="s">
        <v>60</v>
      </c>
      <c r="C11" s="84" t="n">
        <v>60000</v>
      </c>
      <c r="D11" s="84" t="n">
        <v>60000</v>
      </c>
      <c r="E11" s="84" t="n">
        <v>60000</v>
      </c>
      <c r="F11" s="84" t="n">
        <v>20000</v>
      </c>
      <c r="G11" s="84" t="n">
        <v>-5000</v>
      </c>
      <c r="H11" s="84" t="n">
        <v>-5000</v>
      </c>
      <c r="I11" s="84" t="n">
        <v>15000</v>
      </c>
      <c r="J11" s="84" t="n">
        <v>20000</v>
      </c>
      <c r="K11" s="84" t="n">
        <v>25000</v>
      </c>
      <c r="L11" s="84" t="n">
        <v>25000</v>
      </c>
      <c r="M11" s="84" t="n">
        <v>25000</v>
      </c>
      <c r="N11" s="84" t="n">
        <v>25000</v>
      </c>
      <c r="O11" s="84" t="n">
        <v>25000</v>
      </c>
      <c r="P11" s="84" t="n">
        <v>25000</v>
      </c>
      <c r="Q11" s="84" t="n">
        <v>20000</v>
      </c>
      <c r="R11" s="84" t="n">
        <v>20000</v>
      </c>
      <c r="S11" s="84" t="n">
        <v>5000</v>
      </c>
      <c r="T11" s="84" t="n">
        <v>5000</v>
      </c>
      <c r="U11" s="84" t="n">
        <v>5000</v>
      </c>
      <c r="V11" s="84" t="n">
        <v>5000</v>
      </c>
      <c r="W11" s="84" t="n">
        <v>5000</v>
      </c>
      <c r="X11" s="84" t="n">
        <v>5000</v>
      </c>
      <c r="Y11" s="84" t="n">
        <v>5000</v>
      </c>
      <c r="Z11" s="84" t="n">
        <v>0</v>
      </c>
    </row>
    <row r="12" customFormat="false" ht="11.25" hidden="false" customHeight="true" outlineLevel="0" collapsed="false">
      <c r="A12" s="84" t="s">
        <v>61</v>
      </c>
      <c r="C12" s="84" t="n">
        <v>30000</v>
      </c>
      <c r="D12" s="84" t="n">
        <v>30000</v>
      </c>
      <c r="E12" s="84" t="n">
        <v>20000</v>
      </c>
      <c r="F12" s="84" t="n">
        <v>10000</v>
      </c>
      <c r="G12" s="84" t="n">
        <v>15000</v>
      </c>
      <c r="H12" s="84" t="n">
        <v>30000</v>
      </c>
      <c r="I12" s="84" t="n">
        <v>30000</v>
      </c>
      <c r="J12" s="84" t="n">
        <v>50000</v>
      </c>
      <c r="K12" s="84" t="n">
        <v>50000</v>
      </c>
      <c r="L12" s="84" t="n">
        <v>50000</v>
      </c>
      <c r="M12" s="84" t="n">
        <v>50000</v>
      </c>
      <c r="N12" s="84" t="n">
        <v>25000</v>
      </c>
      <c r="O12" s="84" t="n">
        <v>25000</v>
      </c>
      <c r="P12" s="84" t="n">
        <v>25000</v>
      </c>
      <c r="Q12" s="84" t="n">
        <v>25000</v>
      </c>
      <c r="R12" s="84" t="n">
        <v>25000</v>
      </c>
      <c r="S12" s="84" t="n">
        <v>5000</v>
      </c>
      <c r="T12" s="84" t="n">
        <v>5000</v>
      </c>
      <c r="U12" s="84" t="n">
        <v>5000</v>
      </c>
      <c r="V12" s="84" t="n">
        <v>5000</v>
      </c>
      <c r="W12" s="84" t="n">
        <v>5000</v>
      </c>
      <c r="X12" s="84" t="n">
        <v>5000</v>
      </c>
      <c r="Y12" s="84" t="n">
        <v>5000</v>
      </c>
      <c r="Z12" s="84" t="n">
        <v>0</v>
      </c>
    </row>
    <row r="13" customFormat="false" ht="11.25" hidden="false" customHeight="true" outlineLevel="0" collapsed="false">
      <c r="A13" s="84" t="s">
        <v>102</v>
      </c>
      <c r="C13" s="84" t="n">
        <v>-53000</v>
      </c>
      <c r="D13" s="84" t="n">
        <v>-34967.7097</v>
      </c>
      <c r="E13" s="84" t="n">
        <v>-36250</v>
      </c>
      <c r="F13" s="84" t="n">
        <v>-6903.2258</v>
      </c>
      <c r="G13" s="84" t="n">
        <v>-8433.3333</v>
      </c>
      <c r="H13" s="84" t="n">
        <v>-18419.3548</v>
      </c>
      <c r="I13" s="84" t="n">
        <v>-26333.3</v>
      </c>
      <c r="J13" s="84" t="n">
        <v>-63096.7742</v>
      </c>
      <c r="K13" s="84" t="n">
        <v>-68032.2581</v>
      </c>
      <c r="L13" s="84" t="n">
        <v>-55966.6667</v>
      </c>
      <c r="M13" s="84" t="n">
        <v>-47903.2258</v>
      </c>
      <c r="N13" s="84" t="n">
        <v>-35599.9667</v>
      </c>
      <c r="O13" s="84" t="n">
        <v>-38741.9032</v>
      </c>
      <c r="P13" s="84" t="n">
        <v>-37387.0968</v>
      </c>
      <c r="Q13" s="84" t="n">
        <v>-31535.6786</v>
      </c>
      <c r="R13" s="84" t="n">
        <v>-22612.9355</v>
      </c>
      <c r="S13" s="84" t="n">
        <v>-31833.3333</v>
      </c>
      <c r="T13" s="84" t="n">
        <v>-21451.5806</v>
      </c>
      <c r="U13" s="84" t="n">
        <v>-22433.3333</v>
      </c>
      <c r="V13" s="84" t="n">
        <v>-53677.4516</v>
      </c>
      <c r="W13" s="84" t="n">
        <v>-61096.7742</v>
      </c>
      <c r="X13" s="84" t="n">
        <v>-51166.6667</v>
      </c>
      <c r="Y13" s="84" t="n">
        <v>-39225.8065</v>
      </c>
      <c r="Z13" s="84" t="n">
        <v>-33933.3333</v>
      </c>
    </row>
    <row r="14" customFormat="false" ht="11.25" hidden="false" customHeight="true" outlineLevel="0" collapsed="false">
      <c r="A14" s="84" t="s">
        <v>103</v>
      </c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4" t="n">
        <v>0</v>
      </c>
      <c r="P14" s="84" t="n">
        <v>0</v>
      </c>
      <c r="Q14" s="84" t="n">
        <v>0</v>
      </c>
      <c r="R14" s="84" t="n">
        <v>0</v>
      </c>
      <c r="S14" s="84" t="n">
        <v>0</v>
      </c>
      <c r="T14" s="84" t="n">
        <v>0</v>
      </c>
      <c r="U14" s="84" t="n">
        <v>0</v>
      </c>
      <c r="V14" s="84" t="n">
        <v>0</v>
      </c>
      <c r="W14" s="84" t="n">
        <v>0</v>
      </c>
      <c r="X14" s="84" t="n">
        <v>0</v>
      </c>
      <c r="Y14" s="84" t="n">
        <v>0</v>
      </c>
      <c r="Z14" s="84" t="n">
        <v>0</v>
      </c>
    </row>
    <row r="15" customFormat="false" ht="11.25" hidden="false" customHeight="true" outlineLevel="0" collapsed="false">
      <c r="A15" s="81" t="s">
        <v>104</v>
      </c>
      <c r="C15" s="85" t="n">
        <v>37000</v>
      </c>
      <c r="D15" s="85" t="n">
        <v>55032.2903</v>
      </c>
      <c r="E15" s="85" t="n">
        <v>43750</v>
      </c>
      <c r="F15" s="85" t="n">
        <v>23096.7742</v>
      </c>
      <c r="G15" s="85" t="n">
        <v>1566.6667</v>
      </c>
      <c r="H15" s="85" t="n">
        <v>6580.6452</v>
      </c>
      <c r="I15" s="85" t="n">
        <v>18666.7</v>
      </c>
      <c r="J15" s="85" t="n">
        <v>6903.2258</v>
      </c>
      <c r="K15" s="85" t="n">
        <v>6967.74189999999</v>
      </c>
      <c r="L15" s="85" t="n">
        <v>19033.3333</v>
      </c>
      <c r="M15" s="85" t="n">
        <v>27096.7742</v>
      </c>
      <c r="N15" s="85" t="n">
        <v>14400.0333</v>
      </c>
      <c r="O15" s="85" t="n">
        <v>11258.0968</v>
      </c>
      <c r="P15" s="85" t="n">
        <v>12612.9032</v>
      </c>
      <c r="Q15" s="85" t="n">
        <v>13464.3214</v>
      </c>
      <c r="R15" s="85" t="n">
        <v>22387.0645</v>
      </c>
      <c r="S15" s="85" t="n">
        <v>-21833.3333</v>
      </c>
      <c r="T15" s="85" t="n">
        <v>-11451.5806</v>
      </c>
      <c r="U15" s="85" t="n">
        <v>-12433.3333</v>
      </c>
      <c r="V15" s="85" t="n">
        <v>-43677.4516</v>
      </c>
      <c r="W15" s="85" t="n">
        <v>-51096.7742</v>
      </c>
      <c r="X15" s="85" t="n">
        <v>-41166.6667</v>
      </c>
      <c r="Y15" s="85" t="n">
        <v>-29225.8065</v>
      </c>
      <c r="Z15" s="85" t="n">
        <v>-33933.3333</v>
      </c>
    </row>
    <row r="17" customFormat="false" ht="11.25" hidden="false" customHeight="true" outlineLevel="0" collapsed="false">
      <c r="A17" s="84" t="s">
        <v>62</v>
      </c>
      <c r="C17" s="84" t="n">
        <v>0</v>
      </c>
      <c r="D17" s="84" t="n">
        <v>0</v>
      </c>
      <c r="E17" s="86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4" t="n">
        <v>0</v>
      </c>
      <c r="P17" s="84" t="n">
        <v>0</v>
      </c>
      <c r="Q17" s="84" t="n">
        <v>0</v>
      </c>
      <c r="R17" s="84" t="n">
        <v>0</v>
      </c>
      <c r="S17" s="84" t="n">
        <v>0</v>
      </c>
      <c r="T17" s="84" t="n">
        <v>0</v>
      </c>
      <c r="U17" s="84" t="n">
        <v>0</v>
      </c>
      <c r="V17" s="84" t="n">
        <v>0</v>
      </c>
      <c r="W17" s="84" t="n">
        <v>0</v>
      </c>
      <c r="X17" s="84" t="n">
        <v>0</v>
      </c>
      <c r="Y17" s="84" t="n">
        <v>0</v>
      </c>
      <c r="Z17" s="84" t="n">
        <v>0</v>
      </c>
    </row>
    <row r="19" customFormat="false" ht="11.25" hidden="false" customHeight="true" outlineLevel="0" collapsed="false">
      <c r="A19" s="87" t="s">
        <v>63</v>
      </c>
      <c r="B19" s="88"/>
      <c r="C19" s="88" t="n">
        <v>28463.9172</v>
      </c>
      <c r="D19" s="88" t="n">
        <v>47692.6064</v>
      </c>
      <c r="E19" s="88" t="n">
        <v>43041.6882</v>
      </c>
      <c r="F19" s="88" t="n">
        <v>23789.3806</v>
      </c>
      <c r="G19" s="88" t="n">
        <v>-10121.8301</v>
      </c>
      <c r="H19" s="88" t="n">
        <v>14091.0732</v>
      </c>
      <c r="I19" s="88" t="n">
        <v>16850.6215</v>
      </c>
      <c r="J19" s="88" t="n">
        <v>-9105.2936</v>
      </c>
      <c r="K19" s="88" t="n">
        <v>-11331.1001</v>
      </c>
      <c r="L19" s="88" t="n">
        <v>4850.5881</v>
      </c>
      <c r="M19" s="88" t="n">
        <v>15443.0613</v>
      </c>
      <c r="N19" s="88" t="n">
        <v>6889.7398</v>
      </c>
      <c r="O19" s="88" t="n">
        <v>2311.2108</v>
      </c>
      <c r="P19" s="88" t="n">
        <v>3988.5656</v>
      </c>
      <c r="Q19" s="88" t="n">
        <v>8027.8041</v>
      </c>
      <c r="R19" s="88" t="n">
        <v>19859.5333</v>
      </c>
      <c r="S19" s="88" t="n">
        <v>-26121.8301</v>
      </c>
      <c r="T19" s="88" t="n">
        <v>-17908.8946</v>
      </c>
      <c r="U19" s="88" t="n">
        <v>-18855.1301</v>
      </c>
      <c r="V19" s="88" t="n">
        <v>-60715.4752</v>
      </c>
      <c r="W19" s="88" t="n">
        <v>-71618.6366</v>
      </c>
      <c r="X19" s="88" t="n">
        <v>-58521.8301</v>
      </c>
      <c r="Y19" s="88" t="n">
        <v>-42457.3463</v>
      </c>
      <c r="Z19" s="89" t="n">
        <v>-58033.3333</v>
      </c>
    </row>
    <row r="21" customFormat="false" ht="11.25" hidden="false" customHeight="true" outlineLevel="0" collapsed="false">
      <c r="A21" s="84" t="s">
        <v>105</v>
      </c>
      <c r="C21" s="84" t="n">
        <v>41399.401</v>
      </c>
      <c r="D21" s="84" t="n">
        <v>51724.8645</v>
      </c>
      <c r="E21" s="84" t="n">
        <v>43505.9739</v>
      </c>
      <c r="F21" s="84" t="n">
        <v>23015.1871</v>
      </c>
      <c r="G21" s="84" t="n">
        <v>-8488.4968</v>
      </c>
      <c r="H21" s="84" t="n">
        <v>11671.7183</v>
      </c>
      <c r="I21" s="84" t="n">
        <v>17217.2882</v>
      </c>
      <c r="J21" s="84" t="n">
        <v>-7653.6807</v>
      </c>
      <c r="K21" s="84" t="n">
        <v>-10976.2613</v>
      </c>
      <c r="L21" s="84" t="n">
        <v>6517.2548</v>
      </c>
      <c r="M21" s="84" t="n">
        <v>18797.9</v>
      </c>
      <c r="N21" s="84" t="n">
        <v>8756.4064</v>
      </c>
      <c r="O21" s="84" t="n">
        <v>3407.9849</v>
      </c>
      <c r="P21" s="84" t="n">
        <v>2407.9204</v>
      </c>
      <c r="Q21" s="84" t="n">
        <v>6206.3755</v>
      </c>
      <c r="R21" s="84" t="n">
        <v>18698.243</v>
      </c>
      <c r="S21" s="84" t="n">
        <v>-26788.4968</v>
      </c>
      <c r="T21" s="84" t="n">
        <v>-18908.8946</v>
      </c>
      <c r="U21" s="84" t="n">
        <v>-19888.4635</v>
      </c>
      <c r="V21" s="84" t="n">
        <v>-62005.7979</v>
      </c>
      <c r="W21" s="84" t="n">
        <v>-72812.185</v>
      </c>
      <c r="X21" s="84" t="n">
        <v>-59855.1635</v>
      </c>
      <c r="Y21" s="84" t="n">
        <v>-43747.6688</v>
      </c>
      <c r="Z21" s="84" t="n">
        <v>-59633.3333</v>
      </c>
    </row>
    <row r="22" customFormat="false" ht="11.25" hidden="false" customHeight="true" outlineLevel="0" collapsed="false">
      <c r="A22" s="84" t="s">
        <v>106</v>
      </c>
      <c r="C22" s="90" t="n">
        <v>-12935.4838</v>
      </c>
      <c r="D22" s="90" t="n">
        <v>-4032.2581</v>
      </c>
      <c r="E22" s="90" t="n">
        <v>-464.285699999993</v>
      </c>
      <c r="F22" s="90" t="n">
        <v>774.193500000001</v>
      </c>
      <c r="G22" s="90" t="n">
        <v>-1633.3333</v>
      </c>
      <c r="H22" s="90" t="n">
        <v>2419.3549</v>
      </c>
      <c r="I22" s="90" t="n">
        <v>-366.666699999998</v>
      </c>
      <c r="J22" s="90" t="n">
        <v>-1451.6129</v>
      </c>
      <c r="K22" s="90" t="n">
        <v>-354.838800000003</v>
      </c>
      <c r="L22" s="90" t="n">
        <v>-1666.6667</v>
      </c>
      <c r="M22" s="90" t="n">
        <v>-3354.8387</v>
      </c>
      <c r="N22" s="90" t="n">
        <v>-1866.6666</v>
      </c>
      <c r="O22" s="90" t="n">
        <v>-1096.7741</v>
      </c>
      <c r="P22" s="90" t="n">
        <v>1580.6452</v>
      </c>
      <c r="Q22" s="90" t="n">
        <v>1821.4286</v>
      </c>
      <c r="R22" s="90" t="n">
        <v>1161.2903</v>
      </c>
      <c r="S22" s="90" t="n">
        <v>666.666700000002</v>
      </c>
      <c r="T22" s="90" t="n">
        <v>1000</v>
      </c>
      <c r="U22" s="90" t="n">
        <v>1033.3334</v>
      </c>
      <c r="V22" s="90" t="n">
        <v>1290.3227</v>
      </c>
      <c r="W22" s="90" t="n">
        <v>1193.5484</v>
      </c>
      <c r="X22" s="90" t="n">
        <v>1333.3334</v>
      </c>
      <c r="Y22" s="90" t="n">
        <v>1290.3225</v>
      </c>
      <c r="Z22" s="90" t="n">
        <v>1600</v>
      </c>
    </row>
    <row r="24" customFormat="false" ht="12" hidden="false" customHeight="true" outlineLevel="0" collapsed="false">
      <c r="A24" s="82" t="s">
        <v>107</v>
      </c>
    </row>
    <row r="25" customFormat="false" ht="11.25" hidden="false" customHeight="true" outlineLevel="0" collapsed="false">
      <c r="A25" s="84" t="s">
        <v>108</v>
      </c>
      <c r="C25" s="84" t="n">
        <v>-5999676</v>
      </c>
      <c r="D25" s="84" t="n">
        <v>-4922064</v>
      </c>
      <c r="E25" s="84" t="n">
        <v>-4301865</v>
      </c>
      <c r="F25" s="84" t="n">
        <v>-4068568</v>
      </c>
      <c r="G25" s="84" t="n">
        <v>-2339566</v>
      </c>
      <c r="H25" s="84" t="n">
        <v>-2671582</v>
      </c>
      <c r="I25" s="84" t="n">
        <v>-2960996</v>
      </c>
      <c r="J25" s="84" t="n">
        <v>-3526918</v>
      </c>
      <c r="K25" s="84" t="n">
        <v>-3792241</v>
      </c>
      <c r="L25" s="84" t="n">
        <v>-3644417</v>
      </c>
      <c r="M25" s="84" t="n">
        <v>-3718871</v>
      </c>
      <c r="N25" s="84" t="n">
        <v>-5195184</v>
      </c>
      <c r="O25" s="84" t="n">
        <v>-4974864</v>
      </c>
      <c r="P25" s="84" t="n">
        <v>-4750892</v>
      </c>
      <c r="Q25" s="84" t="n">
        <v>-4254672</v>
      </c>
      <c r="R25" s="84" t="n">
        <v>-4905750</v>
      </c>
      <c r="S25" s="84" t="n">
        <v>84824</v>
      </c>
      <c r="T25" s="84" t="n">
        <v>87299</v>
      </c>
      <c r="U25" s="84" t="n">
        <v>101623</v>
      </c>
      <c r="V25" s="84" t="n">
        <v>127293</v>
      </c>
      <c r="W25" s="84" t="n">
        <v>143200</v>
      </c>
      <c r="X25" s="84" t="n">
        <v>138041</v>
      </c>
      <c r="Y25" s="84" t="n">
        <v>163878</v>
      </c>
      <c r="Z25" s="84" t="n">
        <v>0</v>
      </c>
      <c r="AA25" s="84" t="n">
        <v>-65181968</v>
      </c>
    </row>
    <row r="26" customFormat="false" ht="11.25" hidden="false" customHeight="true" outlineLevel="0" collapsed="false">
      <c r="A26" s="84" t="s">
        <v>109</v>
      </c>
      <c r="C26" s="84" t="n">
        <v>15011556</v>
      </c>
      <c r="D26" s="84" t="n">
        <v>14522566</v>
      </c>
      <c r="E26" s="84" t="n">
        <v>11166909</v>
      </c>
      <c r="F26" s="84" t="n">
        <v>4227811</v>
      </c>
      <c r="G26" s="84" t="n">
        <v>1691470</v>
      </c>
      <c r="H26" s="84" t="n">
        <v>2285660</v>
      </c>
      <c r="I26" s="84" t="n">
        <v>4098146</v>
      </c>
      <c r="J26" s="84" t="n">
        <v>5676389</v>
      </c>
      <c r="K26" s="84" t="n">
        <v>5215929</v>
      </c>
      <c r="L26" s="84" t="n">
        <v>5840904</v>
      </c>
      <c r="M26" s="84" t="n">
        <v>6185514</v>
      </c>
      <c r="N26" s="84" t="n">
        <v>6088842</v>
      </c>
      <c r="O26" s="84" t="n">
        <v>6146246</v>
      </c>
      <c r="P26" s="84" t="n">
        <v>2220661</v>
      </c>
      <c r="Q26" s="84" t="n">
        <v>1537270</v>
      </c>
      <c r="R26" s="84" t="n">
        <v>1775825</v>
      </c>
      <c r="S26" s="84" t="n">
        <v>110338</v>
      </c>
      <c r="T26" s="84" t="n">
        <v>7637</v>
      </c>
      <c r="U26" s="84" t="n">
        <v>157877</v>
      </c>
      <c r="V26" s="84" t="n">
        <v>205536</v>
      </c>
      <c r="W26" s="84" t="n">
        <v>229809</v>
      </c>
      <c r="X26" s="84" t="n">
        <v>285524</v>
      </c>
      <c r="Y26" s="84" t="n">
        <v>321126</v>
      </c>
      <c r="Z26" s="84" t="n">
        <v>2118088</v>
      </c>
      <c r="AA26" s="84" t="n">
        <v>97127633</v>
      </c>
    </row>
    <row r="27" customFormat="false" ht="11.25" hidden="false" customHeight="true" outlineLevel="0" collapsed="false">
      <c r="A27" s="87" t="s">
        <v>110</v>
      </c>
      <c r="B27" s="88"/>
      <c r="C27" s="88" t="n">
        <v>9011880</v>
      </c>
      <c r="D27" s="88" t="n">
        <v>9600502</v>
      </c>
      <c r="E27" s="88" t="n">
        <v>6865044</v>
      </c>
      <c r="F27" s="88" t="n">
        <v>159243</v>
      </c>
      <c r="G27" s="88" t="n">
        <v>-648096</v>
      </c>
      <c r="H27" s="88" t="n">
        <v>-385922</v>
      </c>
      <c r="I27" s="88" t="n">
        <v>1137150</v>
      </c>
      <c r="J27" s="88" t="n">
        <v>2149471</v>
      </c>
      <c r="K27" s="88" t="n">
        <v>1423688</v>
      </c>
      <c r="L27" s="88" t="n">
        <v>2196487</v>
      </c>
      <c r="M27" s="88" t="n">
        <v>2466643</v>
      </c>
      <c r="N27" s="88" t="n">
        <v>893658</v>
      </c>
      <c r="O27" s="88" t="n">
        <v>1171382</v>
      </c>
      <c r="P27" s="88" t="n">
        <v>-2530231</v>
      </c>
      <c r="Q27" s="88" t="n">
        <v>-2717402</v>
      </c>
      <c r="R27" s="88" t="n">
        <v>-3129925</v>
      </c>
      <c r="S27" s="88" t="n">
        <v>195162</v>
      </c>
      <c r="T27" s="88" t="n">
        <v>94936</v>
      </c>
      <c r="U27" s="88" t="n">
        <v>259500</v>
      </c>
      <c r="V27" s="88" t="n">
        <v>332829</v>
      </c>
      <c r="W27" s="88" t="n">
        <v>373009</v>
      </c>
      <c r="X27" s="88" t="n">
        <v>423565</v>
      </c>
      <c r="Y27" s="88" t="n">
        <v>485004</v>
      </c>
      <c r="Z27" s="88" t="n">
        <v>2118088</v>
      </c>
      <c r="AA27" s="89" t="n">
        <v>31945665</v>
      </c>
    </row>
    <row r="28" customFormat="false" ht="11.25" hidden="false" customHeight="true" outlineLevel="0" collapsed="false">
      <c r="A28" s="84" t="s">
        <v>111</v>
      </c>
      <c r="C28" s="84" t="n">
        <v>9102946</v>
      </c>
      <c r="D28" s="84" t="n">
        <v>9673869</v>
      </c>
      <c r="E28" s="84" t="n">
        <v>6904628</v>
      </c>
      <c r="F28" s="84" t="n">
        <v>192119</v>
      </c>
      <c r="G28" s="84" t="n">
        <v>-635048</v>
      </c>
      <c r="H28" s="84" t="n">
        <v>-384918</v>
      </c>
      <c r="I28" s="84" t="n">
        <v>1132111</v>
      </c>
      <c r="J28" s="84" t="n">
        <v>2178188</v>
      </c>
      <c r="K28" s="84" t="n">
        <v>1455765</v>
      </c>
      <c r="L28" s="84" t="n">
        <v>2195307</v>
      </c>
      <c r="M28" s="84" t="n">
        <v>2467955</v>
      </c>
      <c r="N28" s="84" t="n">
        <v>887713</v>
      </c>
      <c r="O28" s="84" t="n">
        <v>1177111</v>
      </c>
      <c r="P28" s="84" t="n">
        <v>-2524033</v>
      </c>
      <c r="Q28" s="84" t="n">
        <v>-2721410</v>
      </c>
      <c r="R28" s="84" t="n">
        <v>-3145283</v>
      </c>
      <c r="S28" s="84" t="n">
        <v>204207</v>
      </c>
      <c r="T28" s="84" t="n">
        <v>104390</v>
      </c>
      <c r="U28" s="84" t="n">
        <v>270271</v>
      </c>
      <c r="V28" s="84" t="n">
        <v>385023</v>
      </c>
      <c r="W28" s="84" t="n">
        <v>434409</v>
      </c>
      <c r="X28" s="84" t="n">
        <v>472350</v>
      </c>
      <c r="Y28" s="84" t="n">
        <v>521781</v>
      </c>
      <c r="Z28" s="84" t="n">
        <v>2184281</v>
      </c>
      <c r="AA28" s="84" t="n">
        <v>32533732</v>
      </c>
    </row>
    <row r="29" customFormat="false" ht="11.25" hidden="false" customHeight="true" outlineLevel="0" collapsed="false">
      <c r="A29" s="84" t="s">
        <v>106</v>
      </c>
      <c r="C29" s="90" t="n">
        <v>-91066</v>
      </c>
      <c r="D29" s="90" t="n">
        <v>-73367</v>
      </c>
      <c r="E29" s="90" t="n">
        <v>-39584</v>
      </c>
      <c r="F29" s="90" t="n">
        <v>-32876</v>
      </c>
      <c r="G29" s="90" t="n">
        <v>-13048</v>
      </c>
      <c r="H29" s="90" t="n">
        <v>-1004</v>
      </c>
      <c r="I29" s="90" t="n">
        <v>5039</v>
      </c>
      <c r="J29" s="90" t="n">
        <v>-28717</v>
      </c>
      <c r="K29" s="90" t="n">
        <v>-32077</v>
      </c>
      <c r="L29" s="90" t="n">
        <v>1180</v>
      </c>
      <c r="M29" s="90" t="n">
        <v>-1312</v>
      </c>
      <c r="N29" s="90" t="n">
        <v>5945</v>
      </c>
      <c r="O29" s="90" t="n">
        <v>-5729</v>
      </c>
      <c r="P29" s="90" t="n">
        <v>-6198</v>
      </c>
      <c r="Q29" s="90" t="n">
        <v>4008</v>
      </c>
      <c r="R29" s="90" t="n">
        <v>15358</v>
      </c>
      <c r="S29" s="90" t="n">
        <v>-9045</v>
      </c>
      <c r="T29" s="90" t="n">
        <v>-9454</v>
      </c>
      <c r="U29" s="90" t="n">
        <v>-10771</v>
      </c>
      <c r="V29" s="90" t="n">
        <v>-52194</v>
      </c>
      <c r="W29" s="90" t="n">
        <v>-61400</v>
      </c>
      <c r="X29" s="90" t="n">
        <v>-48785</v>
      </c>
      <c r="Y29" s="90" t="n">
        <v>-36777</v>
      </c>
      <c r="Z29" s="90" t="n">
        <v>-66193</v>
      </c>
      <c r="AA29" s="90" t="n">
        <v>-588067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0" width="33.15"/>
    <col collapsed="false" customWidth="true" hidden="false" outlineLevel="0" max="2" min="2" style="80" width="3.99"/>
    <col collapsed="false" customWidth="true" hidden="false" outlineLevel="0" max="26" min="3" style="80" width="13.32"/>
    <col collapsed="false" customWidth="true" hidden="false" outlineLevel="0" max="27" min="27" style="80" width="15.99"/>
  </cols>
  <sheetData>
    <row r="1" customFormat="false" ht="12" hidden="false" customHeight="true" outlineLevel="0" collapsed="false">
      <c r="A1" s="81" t="s">
        <v>112</v>
      </c>
    </row>
    <row r="2" customFormat="false" ht="12" hidden="false" customHeight="true" outlineLevel="0" collapsed="false">
      <c r="A2" s="81" t="s">
        <v>94</v>
      </c>
    </row>
    <row r="3" customFormat="false" ht="12" hidden="false" customHeight="true" outlineLevel="0" collapsed="false">
      <c r="A3" s="81" t="s">
        <v>97</v>
      </c>
    </row>
    <row r="4" customFormat="false" ht="12" hidden="false" customHeight="true" outlineLevel="0" collapsed="false">
      <c r="A4" s="81" t="s">
        <v>98</v>
      </c>
    </row>
    <row r="6" customFormat="false" ht="12" hidden="false" customHeight="true" outlineLevel="0" collapsed="false">
      <c r="A6" s="82" t="s">
        <v>99</v>
      </c>
      <c r="C6" s="83" t="s">
        <v>35</v>
      </c>
      <c r="D6" s="83" t="s">
        <v>36</v>
      </c>
      <c r="E6" s="83" t="s">
        <v>37</v>
      </c>
      <c r="F6" s="83" t="s">
        <v>38</v>
      </c>
      <c r="G6" s="83" t="s">
        <v>39</v>
      </c>
      <c r="H6" s="83" t="s">
        <v>40</v>
      </c>
      <c r="I6" s="83" t="s">
        <v>41</v>
      </c>
      <c r="J6" s="83" t="s">
        <v>42</v>
      </c>
      <c r="K6" s="83" t="s">
        <v>43</v>
      </c>
      <c r="L6" s="83" t="s">
        <v>44</v>
      </c>
      <c r="M6" s="83" t="s">
        <v>45</v>
      </c>
      <c r="N6" s="83" t="s">
        <v>46</v>
      </c>
      <c r="O6" s="83" t="s">
        <v>47</v>
      </c>
      <c r="P6" s="83" t="s">
        <v>48</v>
      </c>
      <c r="Q6" s="83" t="s">
        <v>49</v>
      </c>
      <c r="R6" s="83" t="s">
        <v>50</v>
      </c>
      <c r="S6" s="83" t="s">
        <v>51</v>
      </c>
      <c r="T6" s="83" t="s">
        <v>52</v>
      </c>
      <c r="U6" s="83" t="s">
        <v>53</v>
      </c>
      <c r="V6" s="83" t="s">
        <v>54</v>
      </c>
      <c r="W6" s="83" t="s">
        <v>55</v>
      </c>
      <c r="X6" s="83" t="s">
        <v>56</v>
      </c>
      <c r="Y6" s="83" t="s">
        <v>57</v>
      </c>
      <c r="Z6" s="83" t="s">
        <v>58</v>
      </c>
      <c r="AA6" s="83" t="s">
        <v>34</v>
      </c>
    </row>
    <row r="7" customFormat="false" ht="11.25" hidden="false" customHeight="true" outlineLevel="0" collapsed="false">
      <c r="A7" s="84" t="s">
        <v>59</v>
      </c>
      <c r="C7" s="84" t="n">
        <v>0</v>
      </c>
      <c r="D7" s="84" t="n">
        <v>0</v>
      </c>
      <c r="E7" s="84" t="n">
        <v>0</v>
      </c>
      <c r="F7" s="84" t="n">
        <v>0</v>
      </c>
      <c r="G7" s="84" t="n">
        <v>0</v>
      </c>
      <c r="H7" s="84" t="n">
        <v>0</v>
      </c>
      <c r="I7" s="84" t="n">
        <v>0</v>
      </c>
      <c r="J7" s="84" t="n">
        <v>0</v>
      </c>
      <c r="K7" s="84" t="n">
        <v>0</v>
      </c>
      <c r="L7" s="84" t="n">
        <v>0</v>
      </c>
      <c r="M7" s="84" t="n">
        <v>0</v>
      </c>
      <c r="N7" s="84" t="n">
        <v>0</v>
      </c>
      <c r="O7" s="84" t="n">
        <v>0</v>
      </c>
      <c r="P7" s="84" t="n">
        <v>0</v>
      </c>
      <c r="Q7" s="84" t="n">
        <v>0</v>
      </c>
      <c r="R7" s="84" t="n">
        <v>0</v>
      </c>
      <c r="S7" s="84" t="n">
        <v>0</v>
      </c>
      <c r="T7" s="84" t="n">
        <v>0</v>
      </c>
      <c r="U7" s="84" t="n">
        <v>0</v>
      </c>
      <c r="V7" s="84" t="n">
        <v>0</v>
      </c>
      <c r="W7" s="84" t="n">
        <v>0</v>
      </c>
      <c r="X7" s="84" t="n">
        <v>0</v>
      </c>
      <c r="Y7" s="84" t="n">
        <v>0</v>
      </c>
      <c r="Z7" s="84" t="n">
        <v>0</v>
      </c>
    </row>
    <row r="8" customFormat="false" ht="11.25" hidden="false" customHeight="true" outlineLevel="0" collapsed="false">
      <c r="A8" s="84" t="s">
        <v>100</v>
      </c>
      <c r="C8" s="84" t="n">
        <v>0</v>
      </c>
      <c r="D8" s="84" t="n">
        <v>0</v>
      </c>
      <c r="E8" s="84" t="n">
        <v>0</v>
      </c>
      <c r="F8" s="84" t="n">
        <v>0</v>
      </c>
      <c r="G8" s="84" t="n">
        <v>0</v>
      </c>
      <c r="H8" s="84" t="n">
        <v>0</v>
      </c>
      <c r="I8" s="84" t="n">
        <v>0</v>
      </c>
      <c r="J8" s="84" t="n">
        <v>0</v>
      </c>
      <c r="K8" s="84" t="n">
        <v>0</v>
      </c>
      <c r="L8" s="84" t="n">
        <v>0</v>
      </c>
      <c r="M8" s="84" t="n">
        <v>0</v>
      </c>
      <c r="N8" s="84" t="n">
        <v>0</v>
      </c>
      <c r="O8" s="84" t="n">
        <v>0</v>
      </c>
      <c r="P8" s="84" t="n">
        <v>0</v>
      </c>
      <c r="Q8" s="84" t="n">
        <v>0</v>
      </c>
      <c r="R8" s="84" t="n">
        <v>0</v>
      </c>
      <c r="S8" s="84" t="n">
        <v>0</v>
      </c>
      <c r="T8" s="84" t="n">
        <v>0</v>
      </c>
      <c r="U8" s="84" t="n">
        <v>0</v>
      </c>
      <c r="V8" s="84" t="n">
        <v>0</v>
      </c>
      <c r="W8" s="84" t="n">
        <v>0</v>
      </c>
      <c r="X8" s="84" t="n">
        <v>0</v>
      </c>
      <c r="Y8" s="84" t="n">
        <v>0</v>
      </c>
      <c r="Z8" s="84" t="n">
        <v>0</v>
      </c>
    </row>
    <row r="9" customFormat="false" ht="11.25" hidden="false" customHeight="true" outlineLevel="0" collapsed="false">
      <c r="A9" s="81" t="s">
        <v>101</v>
      </c>
      <c r="C9" s="85" t="n">
        <v>0</v>
      </c>
      <c r="D9" s="85" t="n">
        <v>0</v>
      </c>
      <c r="E9" s="85" t="n">
        <v>0</v>
      </c>
      <c r="F9" s="85" t="n">
        <v>0</v>
      </c>
      <c r="G9" s="85" t="n">
        <v>0</v>
      </c>
      <c r="H9" s="85" t="n">
        <v>0</v>
      </c>
      <c r="I9" s="85" t="n">
        <v>0</v>
      </c>
      <c r="J9" s="85" t="n">
        <v>0</v>
      </c>
      <c r="K9" s="85" t="n">
        <v>0</v>
      </c>
      <c r="L9" s="85" t="n">
        <v>0</v>
      </c>
      <c r="M9" s="85" t="n">
        <v>0</v>
      </c>
      <c r="N9" s="85" t="n">
        <v>0</v>
      </c>
      <c r="O9" s="85" t="n">
        <v>0</v>
      </c>
      <c r="P9" s="85" t="n">
        <v>0</v>
      </c>
      <c r="Q9" s="85" t="n">
        <v>0</v>
      </c>
      <c r="R9" s="85" t="n">
        <v>0</v>
      </c>
      <c r="S9" s="85" t="n">
        <v>0</v>
      </c>
      <c r="T9" s="85" t="n">
        <v>0</v>
      </c>
      <c r="U9" s="85" t="n">
        <v>0</v>
      </c>
      <c r="V9" s="85" t="n">
        <v>0</v>
      </c>
      <c r="W9" s="85" t="n">
        <v>0</v>
      </c>
      <c r="X9" s="85" t="n">
        <v>0</v>
      </c>
      <c r="Y9" s="85" t="n">
        <v>0</v>
      </c>
      <c r="Z9" s="85" t="n">
        <v>0</v>
      </c>
    </row>
    <row r="11" customFormat="false" ht="11.25" hidden="false" customHeight="true" outlineLevel="0" collapsed="false">
      <c r="A11" s="84" t="s">
        <v>60</v>
      </c>
      <c r="C11" s="84" t="n">
        <v>0</v>
      </c>
      <c r="D11" s="84" t="n">
        <v>0</v>
      </c>
      <c r="E11" s="84" t="n">
        <v>0</v>
      </c>
      <c r="F11" s="84" t="n">
        <v>0</v>
      </c>
      <c r="G11" s="84" t="n">
        <v>0</v>
      </c>
      <c r="H11" s="84" t="n">
        <v>0</v>
      </c>
      <c r="I11" s="84" t="n">
        <v>0</v>
      </c>
      <c r="J11" s="84" t="n">
        <v>0</v>
      </c>
      <c r="K11" s="84" t="n">
        <v>0</v>
      </c>
      <c r="L11" s="84" t="n">
        <v>0</v>
      </c>
      <c r="M11" s="84" t="n">
        <v>0</v>
      </c>
      <c r="N11" s="84" t="n">
        <v>0</v>
      </c>
      <c r="O11" s="84" t="n">
        <v>0</v>
      </c>
      <c r="P11" s="84" t="n">
        <v>0</v>
      </c>
      <c r="Q11" s="84" t="n">
        <v>0</v>
      </c>
      <c r="R11" s="84" t="n">
        <v>0</v>
      </c>
      <c r="S11" s="84" t="n">
        <v>0</v>
      </c>
      <c r="T11" s="84" t="n">
        <v>0</v>
      </c>
      <c r="U11" s="84" t="n">
        <v>0</v>
      </c>
      <c r="V11" s="84" t="n">
        <v>0</v>
      </c>
      <c r="W11" s="84" t="n">
        <v>0</v>
      </c>
      <c r="X11" s="84" t="n">
        <v>0</v>
      </c>
      <c r="Y11" s="84" t="n">
        <v>0</v>
      </c>
      <c r="Z11" s="84" t="n">
        <v>0</v>
      </c>
    </row>
    <row r="12" customFormat="false" ht="11.25" hidden="false" customHeight="true" outlineLevel="0" collapsed="false">
      <c r="A12" s="84" t="s">
        <v>61</v>
      </c>
      <c r="C12" s="84" t="n">
        <v>0</v>
      </c>
      <c r="D12" s="84" t="n">
        <v>0</v>
      </c>
      <c r="E12" s="84" t="n">
        <v>0</v>
      </c>
      <c r="F12" s="84" t="n">
        <v>0</v>
      </c>
      <c r="G12" s="84" t="n">
        <v>0</v>
      </c>
      <c r="H12" s="84" t="n">
        <v>0</v>
      </c>
      <c r="I12" s="84" t="n">
        <v>0</v>
      </c>
      <c r="J12" s="84" t="n">
        <v>0</v>
      </c>
      <c r="K12" s="84" t="n">
        <v>0</v>
      </c>
      <c r="L12" s="84" t="n">
        <v>0</v>
      </c>
      <c r="M12" s="84" t="n">
        <v>0</v>
      </c>
      <c r="N12" s="84" t="n">
        <v>0</v>
      </c>
      <c r="O12" s="84" t="n">
        <v>0</v>
      </c>
      <c r="P12" s="84" t="n">
        <v>0</v>
      </c>
      <c r="Q12" s="84" t="n">
        <v>0</v>
      </c>
      <c r="R12" s="84" t="n">
        <v>0</v>
      </c>
      <c r="S12" s="84" t="n">
        <v>0</v>
      </c>
      <c r="T12" s="84" t="n">
        <v>0</v>
      </c>
      <c r="U12" s="84" t="n">
        <v>0</v>
      </c>
      <c r="V12" s="84" t="n">
        <v>0</v>
      </c>
      <c r="W12" s="84" t="n">
        <v>0</v>
      </c>
      <c r="X12" s="84" t="n">
        <v>0</v>
      </c>
      <c r="Y12" s="84" t="n">
        <v>0</v>
      </c>
      <c r="Z12" s="84" t="n">
        <v>0</v>
      </c>
    </row>
    <row r="13" customFormat="false" ht="11.25" hidden="false" customHeight="true" outlineLevel="0" collapsed="false">
      <c r="A13" s="84" t="s">
        <v>102</v>
      </c>
      <c r="C13" s="84" t="n">
        <v>0</v>
      </c>
      <c r="D13" s="84" t="n">
        <v>0</v>
      </c>
      <c r="E13" s="84" t="n">
        <v>0</v>
      </c>
      <c r="F13" s="84" t="n">
        <v>0</v>
      </c>
      <c r="G13" s="84" t="n">
        <v>0</v>
      </c>
      <c r="H13" s="84" t="n">
        <v>0</v>
      </c>
      <c r="I13" s="84" t="n">
        <v>0</v>
      </c>
      <c r="J13" s="84" t="n">
        <v>0</v>
      </c>
      <c r="K13" s="84" t="n">
        <v>0</v>
      </c>
      <c r="L13" s="84" t="n">
        <v>0</v>
      </c>
      <c r="M13" s="84" t="n">
        <v>0</v>
      </c>
      <c r="N13" s="84" t="n">
        <v>0</v>
      </c>
      <c r="O13" s="84" t="n">
        <v>0</v>
      </c>
      <c r="P13" s="84" t="n">
        <v>0</v>
      </c>
      <c r="Q13" s="84" t="n">
        <v>0</v>
      </c>
      <c r="R13" s="84" t="n">
        <v>0</v>
      </c>
      <c r="S13" s="84" t="n">
        <v>0</v>
      </c>
      <c r="T13" s="84" t="n">
        <v>0</v>
      </c>
      <c r="U13" s="84" t="n">
        <v>0</v>
      </c>
      <c r="V13" s="84" t="n">
        <v>0</v>
      </c>
      <c r="W13" s="84" t="n">
        <v>0</v>
      </c>
      <c r="X13" s="84" t="n">
        <v>0</v>
      </c>
      <c r="Y13" s="84" t="n">
        <v>0</v>
      </c>
      <c r="Z13" s="84" t="n">
        <v>0</v>
      </c>
    </row>
    <row r="14" customFormat="false" ht="11.25" hidden="false" customHeight="true" outlineLevel="0" collapsed="false">
      <c r="A14" s="84" t="s">
        <v>103</v>
      </c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4" t="n">
        <v>0</v>
      </c>
      <c r="P14" s="84" t="n">
        <v>0</v>
      </c>
      <c r="Q14" s="84" t="n">
        <v>0</v>
      </c>
      <c r="R14" s="84" t="n">
        <v>0</v>
      </c>
      <c r="S14" s="84" t="n">
        <v>0</v>
      </c>
      <c r="T14" s="84" t="n">
        <v>0</v>
      </c>
      <c r="U14" s="84" t="n">
        <v>0</v>
      </c>
      <c r="V14" s="84" t="n">
        <v>0</v>
      </c>
      <c r="W14" s="84" t="n">
        <v>0</v>
      </c>
      <c r="X14" s="84" t="n">
        <v>0</v>
      </c>
      <c r="Y14" s="84" t="n">
        <v>0</v>
      </c>
      <c r="Z14" s="84" t="n">
        <v>0</v>
      </c>
    </row>
    <row r="15" customFormat="false" ht="11.25" hidden="false" customHeight="true" outlineLevel="0" collapsed="false">
      <c r="A15" s="81" t="s">
        <v>104</v>
      </c>
      <c r="C15" s="85" t="n">
        <v>0</v>
      </c>
      <c r="D15" s="85" t="n">
        <v>0</v>
      </c>
      <c r="E15" s="85" t="n">
        <v>0</v>
      </c>
      <c r="F15" s="85" t="n">
        <v>0</v>
      </c>
      <c r="G15" s="85" t="n">
        <v>0</v>
      </c>
      <c r="H15" s="85" t="n">
        <v>0</v>
      </c>
      <c r="I15" s="85" t="n">
        <v>0</v>
      </c>
      <c r="J15" s="85" t="n">
        <v>0</v>
      </c>
      <c r="K15" s="85" t="n">
        <v>0</v>
      </c>
      <c r="L15" s="85" t="n">
        <v>0</v>
      </c>
      <c r="M15" s="85" t="n">
        <v>0</v>
      </c>
      <c r="N15" s="85" t="n">
        <v>0</v>
      </c>
      <c r="O15" s="85" t="n">
        <v>0</v>
      </c>
      <c r="P15" s="85" t="n">
        <v>0</v>
      </c>
      <c r="Q15" s="85" t="n">
        <v>0</v>
      </c>
      <c r="R15" s="85" t="n">
        <v>0</v>
      </c>
      <c r="S15" s="85" t="n">
        <v>0</v>
      </c>
      <c r="T15" s="85" t="n">
        <v>0</v>
      </c>
      <c r="U15" s="85" t="n">
        <v>0</v>
      </c>
      <c r="V15" s="85" t="n">
        <v>0</v>
      </c>
      <c r="W15" s="85" t="n">
        <v>0</v>
      </c>
      <c r="X15" s="85" t="n">
        <v>0</v>
      </c>
      <c r="Y15" s="85" t="n">
        <v>0</v>
      </c>
      <c r="Z15" s="85" t="n">
        <v>0</v>
      </c>
    </row>
    <row r="17" customFormat="false" ht="11.25" hidden="false" customHeight="true" outlineLevel="0" collapsed="false">
      <c r="A17" s="84" t="s">
        <v>62</v>
      </c>
      <c r="C17" s="84" t="n">
        <v>0</v>
      </c>
      <c r="D17" s="84" t="n">
        <v>0</v>
      </c>
      <c r="E17" s="86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4" t="n">
        <v>0</v>
      </c>
      <c r="P17" s="84" t="n">
        <v>0</v>
      </c>
      <c r="Q17" s="84" t="n">
        <v>0</v>
      </c>
      <c r="R17" s="84" t="n">
        <v>0</v>
      </c>
      <c r="S17" s="84" t="n">
        <v>0</v>
      </c>
      <c r="T17" s="84" t="n">
        <v>0</v>
      </c>
      <c r="U17" s="84" t="n">
        <v>0</v>
      </c>
      <c r="V17" s="84" t="n">
        <v>0</v>
      </c>
      <c r="W17" s="84" t="n">
        <v>0</v>
      </c>
      <c r="X17" s="84" t="n">
        <v>0</v>
      </c>
      <c r="Y17" s="84" t="n">
        <v>0</v>
      </c>
      <c r="Z17" s="84" t="n">
        <v>0</v>
      </c>
    </row>
    <row r="19" customFormat="false" ht="11.25" hidden="false" customHeight="true" outlineLevel="0" collapsed="false">
      <c r="A19" s="87" t="s">
        <v>63</v>
      </c>
      <c r="B19" s="88"/>
      <c r="C19" s="88" t="n">
        <v>0</v>
      </c>
      <c r="D19" s="88" t="n">
        <v>0</v>
      </c>
      <c r="E19" s="88" t="n">
        <v>0</v>
      </c>
      <c r="F19" s="88" t="n">
        <v>0</v>
      </c>
      <c r="G19" s="88" t="n">
        <v>0</v>
      </c>
      <c r="H19" s="88" t="n">
        <v>0</v>
      </c>
      <c r="I19" s="88" t="n">
        <v>0</v>
      </c>
      <c r="J19" s="88" t="n">
        <v>0</v>
      </c>
      <c r="K19" s="88" t="n">
        <v>0</v>
      </c>
      <c r="L19" s="88" t="n">
        <v>0</v>
      </c>
      <c r="M19" s="88" t="n">
        <v>0</v>
      </c>
      <c r="N19" s="88" t="n">
        <v>0</v>
      </c>
      <c r="O19" s="88" t="n">
        <v>0</v>
      </c>
      <c r="P19" s="88" t="n">
        <v>0</v>
      </c>
      <c r="Q19" s="88" t="n">
        <v>0</v>
      </c>
      <c r="R19" s="88" t="n">
        <v>0</v>
      </c>
      <c r="S19" s="88" t="n">
        <v>0</v>
      </c>
      <c r="T19" s="88" t="n">
        <v>0</v>
      </c>
      <c r="U19" s="88" t="n">
        <v>0</v>
      </c>
      <c r="V19" s="88" t="n">
        <v>0</v>
      </c>
      <c r="W19" s="88" t="n">
        <v>0</v>
      </c>
      <c r="X19" s="88" t="n">
        <v>0</v>
      </c>
      <c r="Y19" s="88" t="n">
        <v>0</v>
      </c>
      <c r="Z19" s="89" t="n">
        <v>0</v>
      </c>
    </row>
    <row r="21" customFormat="false" ht="11.25" hidden="false" customHeight="true" outlineLevel="0" collapsed="false">
      <c r="A21" s="84" t="s">
        <v>105</v>
      </c>
      <c r="C21" s="84" t="n">
        <v>0</v>
      </c>
      <c r="D21" s="84" t="n">
        <v>0</v>
      </c>
      <c r="E21" s="84" t="n">
        <v>0</v>
      </c>
      <c r="F21" s="84" t="n">
        <v>0</v>
      </c>
      <c r="G21" s="84" t="n">
        <v>0</v>
      </c>
      <c r="H21" s="84" t="n">
        <v>0</v>
      </c>
      <c r="I21" s="84" t="n">
        <v>0</v>
      </c>
      <c r="J21" s="84" t="n">
        <v>0</v>
      </c>
      <c r="K21" s="84" t="n">
        <v>0</v>
      </c>
      <c r="L21" s="84" t="n">
        <v>0</v>
      </c>
      <c r="M21" s="84" t="n">
        <v>0</v>
      </c>
      <c r="N21" s="84" t="n">
        <v>0</v>
      </c>
      <c r="O21" s="84" t="n">
        <v>0</v>
      </c>
      <c r="P21" s="84" t="n">
        <v>0</v>
      </c>
      <c r="Q21" s="84" t="n">
        <v>0</v>
      </c>
      <c r="R21" s="84" t="n">
        <v>0</v>
      </c>
      <c r="S21" s="84" t="n">
        <v>0</v>
      </c>
      <c r="T21" s="84" t="n">
        <v>0</v>
      </c>
      <c r="U21" s="84" t="n">
        <v>0</v>
      </c>
      <c r="V21" s="84" t="n">
        <v>0</v>
      </c>
      <c r="W21" s="84" t="n">
        <v>0</v>
      </c>
      <c r="X21" s="84" t="n">
        <v>0</v>
      </c>
      <c r="Y21" s="84" t="n">
        <v>0</v>
      </c>
      <c r="Z21" s="84" t="n">
        <v>0</v>
      </c>
    </row>
    <row r="22" customFormat="false" ht="11.25" hidden="false" customHeight="true" outlineLevel="0" collapsed="false">
      <c r="A22" s="84" t="s">
        <v>106</v>
      </c>
      <c r="C22" s="90" t="n">
        <v>0</v>
      </c>
      <c r="D22" s="90" t="n">
        <v>0</v>
      </c>
      <c r="E22" s="90" t="n">
        <v>0</v>
      </c>
      <c r="F22" s="90" t="n">
        <v>0</v>
      </c>
      <c r="G22" s="90" t="n">
        <v>0</v>
      </c>
      <c r="H22" s="90" t="n">
        <v>0</v>
      </c>
      <c r="I22" s="90" t="n">
        <v>0</v>
      </c>
      <c r="J22" s="90" t="n">
        <v>0</v>
      </c>
      <c r="K22" s="90" t="n">
        <v>0</v>
      </c>
      <c r="L22" s="90" t="n">
        <v>0</v>
      </c>
      <c r="M22" s="90" t="n">
        <v>0</v>
      </c>
      <c r="N22" s="90" t="n">
        <v>0</v>
      </c>
      <c r="O22" s="90" t="n">
        <v>0</v>
      </c>
      <c r="P22" s="90" t="n">
        <v>0</v>
      </c>
      <c r="Q22" s="90" t="n">
        <v>0</v>
      </c>
      <c r="R22" s="90" t="n">
        <v>0</v>
      </c>
      <c r="S22" s="90" t="n">
        <v>0</v>
      </c>
      <c r="T22" s="90" t="n">
        <v>0</v>
      </c>
      <c r="U22" s="90" t="n">
        <v>0</v>
      </c>
      <c r="V22" s="90" t="n">
        <v>0</v>
      </c>
      <c r="W22" s="90" t="n">
        <v>0</v>
      </c>
      <c r="X22" s="90" t="n">
        <v>0</v>
      </c>
      <c r="Y22" s="90" t="n">
        <v>0</v>
      </c>
      <c r="Z22" s="90" t="n">
        <v>0</v>
      </c>
    </row>
    <row r="24" customFormat="false" ht="12" hidden="false" customHeight="true" outlineLevel="0" collapsed="false">
      <c r="A24" s="82" t="s">
        <v>107</v>
      </c>
    </row>
    <row r="25" customFormat="false" ht="11.25" hidden="false" customHeight="true" outlineLevel="0" collapsed="false">
      <c r="A25" s="84" t="s">
        <v>108</v>
      </c>
      <c r="C25" s="84" t="n">
        <v>98146</v>
      </c>
      <c r="D25" s="84" t="n">
        <v>169376</v>
      </c>
      <c r="E25" s="84" t="n">
        <v>137681</v>
      </c>
      <c r="F25" s="84" t="n">
        <v>146070</v>
      </c>
      <c r="G25" s="84" t="n">
        <v>-19101</v>
      </c>
      <c r="H25" s="84" t="n">
        <v>-19693</v>
      </c>
      <c r="I25" s="84" t="n">
        <v>-19014</v>
      </c>
      <c r="J25" s="84" t="n">
        <v>-19604</v>
      </c>
      <c r="K25" s="84" t="n">
        <v>-19558</v>
      </c>
      <c r="L25" s="84" t="n">
        <v>-18883</v>
      </c>
      <c r="M25" s="84" t="n">
        <v>-19466</v>
      </c>
      <c r="N25" s="84" t="n">
        <v>0</v>
      </c>
      <c r="O25" s="84" t="n">
        <v>0</v>
      </c>
      <c r="P25" s="84" t="n">
        <v>0</v>
      </c>
      <c r="Q25" s="84" t="n">
        <v>0</v>
      </c>
      <c r="R25" s="84" t="n">
        <v>0</v>
      </c>
      <c r="S25" s="84" t="n">
        <v>0</v>
      </c>
      <c r="T25" s="84" t="n">
        <v>0</v>
      </c>
      <c r="U25" s="84" t="n">
        <v>0</v>
      </c>
      <c r="V25" s="84" t="n">
        <v>0</v>
      </c>
      <c r="W25" s="84" t="n">
        <v>0</v>
      </c>
      <c r="X25" s="84" t="n">
        <v>0</v>
      </c>
      <c r="Y25" s="84" t="n">
        <v>0</v>
      </c>
      <c r="Z25" s="84" t="n">
        <v>0</v>
      </c>
      <c r="AA25" s="84" t="n">
        <v>415954</v>
      </c>
    </row>
    <row r="26" customFormat="false" ht="11.25" hidden="false" customHeight="true" outlineLevel="0" collapsed="false">
      <c r="A26" s="84" t="s">
        <v>109</v>
      </c>
      <c r="C26" s="84" t="n">
        <v>0</v>
      </c>
      <c r="D26" s="84" t="n">
        <v>0</v>
      </c>
      <c r="E26" s="84" t="n">
        <v>0</v>
      </c>
      <c r="F26" s="84" t="n">
        <v>0</v>
      </c>
      <c r="G26" s="84" t="n">
        <v>0</v>
      </c>
      <c r="H26" s="84" t="n">
        <v>0</v>
      </c>
      <c r="I26" s="84" t="n">
        <v>0</v>
      </c>
      <c r="J26" s="84" t="n">
        <v>0</v>
      </c>
      <c r="K26" s="84" t="n">
        <v>0</v>
      </c>
      <c r="L26" s="84" t="n">
        <v>0</v>
      </c>
      <c r="M26" s="84" t="n">
        <v>0</v>
      </c>
      <c r="N26" s="84" t="n">
        <v>0</v>
      </c>
      <c r="O26" s="84" t="n">
        <v>0</v>
      </c>
      <c r="P26" s="84" t="n">
        <v>0</v>
      </c>
      <c r="Q26" s="84" t="n">
        <v>0</v>
      </c>
      <c r="R26" s="84" t="n">
        <v>0</v>
      </c>
      <c r="S26" s="84" t="n">
        <v>0</v>
      </c>
      <c r="T26" s="84" t="n">
        <v>0</v>
      </c>
      <c r="U26" s="84" t="n">
        <v>0</v>
      </c>
      <c r="V26" s="84" t="n">
        <v>0</v>
      </c>
      <c r="W26" s="84" t="n">
        <v>0</v>
      </c>
      <c r="X26" s="84" t="n">
        <v>0</v>
      </c>
      <c r="Y26" s="84" t="n">
        <v>0</v>
      </c>
      <c r="Z26" s="84" t="n">
        <v>0</v>
      </c>
      <c r="AA26" s="84" t="n">
        <v>0</v>
      </c>
    </row>
    <row r="27" customFormat="false" ht="11.25" hidden="false" customHeight="true" outlineLevel="0" collapsed="false">
      <c r="A27" s="87" t="s">
        <v>110</v>
      </c>
      <c r="B27" s="88"/>
      <c r="C27" s="88" t="n">
        <v>98146</v>
      </c>
      <c r="D27" s="88" t="n">
        <v>169376</v>
      </c>
      <c r="E27" s="88" t="n">
        <v>137681</v>
      </c>
      <c r="F27" s="88" t="n">
        <v>146070</v>
      </c>
      <c r="G27" s="88" t="n">
        <v>-19101</v>
      </c>
      <c r="H27" s="88" t="n">
        <v>-19693</v>
      </c>
      <c r="I27" s="88" t="n">
        <v>-19014</v>
      </c>
      <c r="J27" s="88" t="n">
        <v>-19604</v>
      </c>
      <c r="K27" s="88" t="n">
        <v>-19558</v>
      </c>
      <c r="L27" s="88" t="n">
        <v>-18883</v>
      </c>
      <c r="M27" s="88" t="n">
        <v>-19466</v>
      </c>
      <c r="N27" s="88" t="n">
        <v>0</v>
      </c>
      <c r="O27" s="88" t="n">
        <v>0</v>
      </c>
      <c r="P27" s="88" t="n">
        <v>0</v>
      </c>
      <c r="Q27" s="88" t="n">
        <v>0</v>
      </c>
      <c r="R27" s="88" t="n">
        <v>0</v>
      </c>
      <c r="S27" s="88" t="n">
        <v>0</v>
      </c>
      <c r="T27" s="88" t="n">
        <v>0</v>
      </c>
      <c r="U27" s="88" t="n">
        <v>0</v>
      </c>
      <c r="V27" s="88" t="n">
        <v>0</v>
      </c>
      <c r="W27" s="88" t="n">
        <v>0</v>
      </c>
      <c r="X27" s="88" t="n">
        <v>0</v>
      </c>
      <c r="Y27" s="88" t="n">
        <v>0</v>
      </c>
      <c r="Z27" s="88" t="n">
        <v>0</v>
      </c>
      <c r="AA27" s="89" t="n">
        <v>415954</v>
      </c>
    </row>
    <row r="28" customFormat="false" ht="11.25" hidden="false" customHeight="true" outlineLevel="0" collapsed="false">
      <c r="A28" s="84" t="s">
        <v>111</v>
      </c>
      <c r="C28" s="84" t="n">
        <v>98139</v>
      </c>
      <c r="D28" s="84" t="n">
        <v>169363</v>
      </c>
      <c r="E28" s="84" t="n">
        <v>137671</v>
      </c>
      <c r="F28" s="84" t="n">
        <v>146060</v>
      </c>
      <c r="G28" s="84" t="n">
        <v>-19099</v>
      </c>
      <c r="H28" s="84" t="n">
        <v>-19692</v>
      </c>
      <c r="I28" s="84" t="n">
        <v>-19013</v>
      </c>
      <c r="J28" s="84" t="n">
        <v>-19603</v>
      </c>
      <c r="K28" s="84" t="n">
        <v>-19557</v>
      </c>
      <c r="L28" s="84" t="n">
        <v>-18882</v>
      </c>
      <c r="M28" s="84" t="n">
        <v>-19465</v>
      </c>
      <c r="N28" s="84" t="n">
        <v>0</v>
      </c>
      <c r="O28" s="84" t="n">
        <v>0</v>
      </c>
      <c r="P28" s="84" t="n">
        <v>0</v>
      </c>
      <c r="Q28" s="84" t="n">
        <v>0</v>
      </c>
      <c r="R28" s="84" t="n">
        <v>0</v>
      </c>
      <c r="S28" s="84" t="n">
        <v>0</v>
      </c>
      <c r="T28" s="84" t="n">
        <v>0</v>
      </c>
      <c r="U28" s="84" t="n">
        <v>0</v>
      </c>
      <c r="V28" s="84" t="n">
        <v>0</v>
      </c>
      <c r="W28" s="84" t="n">
        <v>0</v>
      </c>
      <c r="X28" s="84" t="n">
        <v>0</v>
      </c>
      <c r="Y28" s="84" t="n">
        <v>0</v>
      </c>
      <c r="Z28" s="84" t="n">
        <v>0</v>
      </c>
      <c r="AA28" s="84" t="n">
        <v>415922</v>
      </c>
    </row>
    <row r="29" customFormat="false" ht="11.25" hidden="false" customHeight="true" outlineLevel="0" collapsed="false">
      <c r="A29" s="84" t="s">
        <v>106</v>
      </c>
      <c r="C29" s="90" t="n">
        <v>7</v>
      </c>
      <c r="D29" s="90" t="n">
        <v>13</v>
      </c>
      <c r="E29" s="90" t="n">
        <v>10</v>
      </c>
      <c r="F29" s="90" t="n">
        <v>10</v>
      </c>
      <c r="G29" s="90" t="n">
        <v>-2</v>
      </c>
      <c r="H29" s="90" t="n">
        <v>-1</v>
      </c>
      <c r="I29" s="90" t="n">
        <v>-1</v>
      </c>
      <c r="J29" s="90" t="n">
        <v>-1</v>
      </c>
      <c r="K29" s="90" t="n">
        <v>-1</v>
      </c>
      <c r="L29" s="90" t="n">
        <v>-1</v>
      </c>
      <c r="M29" s="90" t="n">
        <v>-1</v>
      </c>
      <c r="N29" s="90" t="n">
        <v>0</v>
      </c>
      <c r="O29" s="90" t="n">
        <v>0</v>
      </c>
      <c r="P29" s="90" t="n">
        <v>0</v>
      </c>
      <c r="Q29" s="90" t="n">
        <v>0</v>
      </c>
      <c r="R29" s="90" t="n">
        <v>0</v>
      </c>
      <c r="S29" s="90" t="n">
        <v>0</v>
      </c>
      <c r="T29" s="90" t="n">
        <v>0</v>
      </c>
      <c r="U29" s="90" t="n">
        <v>0</v>
      </c>
      <c r="V29" s="90" t="n">
        <v>0</v>
      </c>
      <c r="W29" s="90" t="n">
        <v>0</v>
      </c>
      <c r="X29" s="90" t="n">
        <v>0</v>
      </c>
      <c r="Y29" s="90" t="n">
        <v>0</v>
      </c>
      <c r="Z29" s="90" t="n">
        <v>0</v>
      </c>
      <c r="AA29" s="90" t="n">
        <v>32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2001-11-27T21:27:29Z</cp:lastPrinted>
  <cp:revision>0</cp:revision>
  <dc:subject/>
  <dc:title/>
</cp:coreProperties>
</file>