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<sst xmlns="http://schemas.openxmlformats.org/spreadsheetml/2006/main" count="1804" uniqueCount="211">
  <si>
    <t xml:space="preserve">Portland General Electric Company</t>
  </si>
  <si>
    <t xml:space="preserve">Gas Summary</t>
  </si>
  <si>
    <t xml:space="preserve">As of December 27,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</si>
  <si>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</si>
  <si>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</si>
  <si>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</si>
  <si>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</si>
  <si>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</si>
  <si>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</si>
  <si>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</si>
  <si>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</si>
  <si>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</si>
  <si>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</si>
  <si>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</si>
  <si>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</si>
  <si>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</si>
  <si>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</si>
  <si>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</si>
  <si>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</si>
  <si>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</si>
  <si>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</si>
  <si>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</si>
  <si>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</si>
  <si>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</si>
  <si>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</si>
  <si>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</si>
  <si>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</si>
  <si>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</si>
  <si>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</si>
  <si>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</si>
  <si>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</si>
  <si>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</si>
  <si>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</si>
  <si>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</si>
  <si>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</si>
  <si>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</si>
  <si>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</si>
  <si>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</si>
  <si>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</si>
  <si>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</si>
  <si>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</si>
  <si>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</si>
  <si>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</si>
  <si>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</si>
  <si>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</si>
  <si>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</si>
  <si>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</si>
  <si>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</si>
  <si>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</si>
  <si>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</si>
  <si>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</si>
  <si>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</si>
  <si>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</si>
  <si>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</si>
  <si>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</si>
  <si>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</si>
  <si>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</si>
  <si>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</si>
  <si>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</si>
  <si>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</si>
  <si>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</si>
  <si>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</si>
  <si>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</si>
  <si>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</si>
  <si>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</si>
  <si>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</si>
  <si>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</si>
  <si>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</si>
  <si>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</si>
  <si>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</si>
  <si>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</si>
  <si>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</si>
  <si>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</si>
  <si>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</si>
  <si>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</si>
  <si>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</si>
  <si>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</si>
  <si>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</si>
  <si>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</si>
  <si>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</si>
  <si>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</si>
  <si>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</si>
  <si>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</si>
  <si>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</si>
  <si>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</si>
  <si>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</si>
  <si>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</si>
  <si>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</si>
  <si>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</si>
  <si>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</si>
  <si>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</si>
  <si>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</si>
  <si>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</si>
  <si>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</si>
  <si>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</si>
  <si>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</si>
  <si>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</si>
  <si>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</si>
  <si>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</si>
  <si>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</si>
  <si>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</si>
  <si>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</si>
  <si>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</si>
  <si>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</si>
  <si>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</si>
  <si>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</si>
  <si>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</si>
  <si>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</si>
  <si>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</si>
  <si>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</si>
  <si>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</si>
  <si>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</si>
  <si>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</si>
  <si>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</si>
  <si>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</si>
  <si>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12/27/2001</t>
  </si>
  <si>
    <t xml:space="preserve">Prior Date:          12/26/2001</t>
  </si>
  <si>
    <t xml:space="preserve">As of:                  12/27/2001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</si>
  <si>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</si>
  <si>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</si>
  <si>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</si>
  <si>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</si>
  <si>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</si>
  <si>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</si>
  <si>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</si>
  <si>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</si>
  <si>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</si>
  <si>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</si>
  <si>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</si>
  <si>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</si>
  <si>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</si>
  <si>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</si>
  <si>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</si>
  <si>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</si>
  <si>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</si>
  <si>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</si>
  <si>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</si>
  <si>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</si>
  <si>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</si>
  <si>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</si>
  <si>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</si>
  <si>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</si>
  <si>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</si>
  <si>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</si>
  <si>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12/27/2001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</si>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</sst>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REG!$O$10:$O$109</c:f>
              <c:numCache>
                <c:formatCode>#,##0</c:formatCode>
                <c:ptCount val="100"/>
                <c:pt idx="0">
                  <c:v>1275.855</c:v>
                </c:pt>
                <c:pt idx="1">
                  <c:v>-2323.857</c:v>
                </c:pt>
                <c:pt idx="2">
                  <c:v>308.448</c:v>
                </c:pt>
                <c:pt idx="3">
                  <c:v>1183.435</c:v>
                </c:pt>
                <c:pt idx="4">
                  <c:v>1159.535</c:v>
                </c:pt>
                <c:pt idx="5">
                  <c:v>-595.706</c:v>
                </c:pt>
                <c:pt idx="6">
                  <c:v>-6281.869</c:v>
                </c:pt>
                <c:pt idx="7">
                  <c:v>-44.611</c:v>
                </c:pt>
                <c:pt idx="8">
                  <c:v>-1707.207</c:v>
                </c:pt>
                <c:pt idx="9">
                  <c:v>27.549</c:v>
                </c:pt>
                <c:pt idx="10">
                  <c:v>634.746</c:v>
                </c:pt>
                <c:pt idx="11">
                  <c:v>1044.671</c:v>
                </c:pt>
                <c:pt idx="12">
                  <c:v>-546.792</c:v>
                </c:pt>
                <c:pt idx="13">
                  <c:v>1777.844</c:v>
                </c:pt>
                <c:pt idx="14">
                  <c:v>-343.241</c:v>
                </c:pt>
                <c:pt idx="15">
                  <c:v>918.192</c:v>
                </c:pt>
                <c:pt idx="16">
                  <c:v>1529.049</c:v>
                </c:pt>
                <c:pt idx="17">
                  <c:v>198.209</c:v>
                </c:pt>
                <c:pt idx="18">
                  <c:v>1578.88</c:v>
                </c:pt>
                <c:pt idx="19">
                  <c:v>-262.4</c:v>
                </c:pt>
                <c:pt idx="20">
                  <c:v>404.653</c:v>
                </c:pt>
                <c:pt idx="21">
                  <c:v>2030.401</c:v>
                </c:pt>
                <c:pt idx="22">
                  <c:v>-267.932</c:v>
                </c:pt>
                <c:pt idx="23">
                  <c:v>-174.272</c:v>
                </c:pt>
                <c:pt idx="24">
                  <c:v>-259.29</c:v>
                </c:pt>
                <c:pt idx="25">
                  <c:v>155.904</c:v>
                </c:pt>
                <c:pt idx="26">
                  <c:v>10.329</c:v>
                </c:pt>
                <c:pt idx="27">
                  <c:v>-1035.151</c:v>
                </c:pt>
                <c:pt idx="28">
                  <c:v>131.955</c:v>
                </c:pt>
                <c:pt idx="29">
                  <c:v>-519.455</c:v>
                </c:pt>
                <c:pt idx="30">
                  <c:v>927.493</c:v>
                </c:pt>
                <c:pt idx="31">
                  <c:v>278.897</c:v>
                </c:pt>
                <c:pt idx="32">
                  <c:v>-324.249</c:v>
                </c:pt>
                <c:pt idx="33">
                  <c:v>131.147</c:v>
                </c:pt>
                <c:pt idx="34">
                  <c:v>649.428</c:v>
                </c:pt>
                <c:pt idx="35">
                  <c:v>-1177.383</c:v>
                </c:pt>
                <c:pt idx="36">
                  <c:v>330.499</c:v>
                </c:pt>
                <c:pt idx="37">
                  <c:v>237.216</c:v>
                </c:pt>
                <c:pt idx="38">
                  <c:v>-413.713</c:v>
                </c:pt>
                <c:pt idx="39">
                  <c:v>-398.024</c:v>
                </c:pt>
                <c:pt idx="40">
                  <c:v>-39.333</c:v>
                </c:pt>
                <c:pt idx="41">
                  <c:v>312.679</c:v>
                </c:pt>
                <c:pt idx="42">
                  <c:v>209.436</c:v>
                </c:pt>
                <c:pt idx="43">
                  <c:v>-301.617</c:v>
                </c:pt>
                <c:pt idx="44">
                  <c:v>111.378</c:v>
                </c:pt>
                <c:pt idx="45">
                  <c:v>349.385</c:v>
                </c:pt>
                <c:pt idx="46">
                  <c:v>51.354</c:v>
                </c:pt>
                <c:pt idx="47">
                  <c:v>32.035</c:v>
                </c:pt>
                <c:pt idx="48">
                  <c:v>-49.485</c:v>
                </c:pt>
                <c:pt idx="49">
                  <c:v>34.54</c:v>
                </c:pt>
                <c:pt idx="50">
                  <c:v>-444.586</c:v>
                </c:pt>
                <c:pt idx="51">
                  <c:v>-269.704</c:v>
                </c:pt>
                <c:pt idx="52">
                  <c:v>-416.871</c:v>
                </c:pt>
                <c:pt idx="53">
                  <c:v>-1174.327</c:v>
                </c:pt>
                <c:pt idx="54">
                  <c:v>393.687</c:v>
                </c:pt>
                <c:pt idx="55">
                  <c:v>-166.299</c:v>
                </c:pt>
                <c:pt idx="56">
                  <c:v>181.651</c:v>
                </c:pt>
                <c:pt idx="57">
                  <c:v>-140.019</c:v>
                </c:pt>
                <c:pt idx="58">
                  <c:v>277.883</c:v>
                </c:pt>
                <c:pt idx="59">
                  <c:v>-313.999</c:v>
                </c:pt>
                <c:pt idx="60">
                  <c:v>-276.743</c:v>
                </c:pt>
                <c:pt idx="61">
                  <c:v>-419.461</c:v>
                </c:pt>
                <c:pt idx="62">
                  <c:v>245.388</c:v>
                </c:pt>
                <c:pt idx="63">
                  <c:v>-152.12</c:v>
                </c:pt>
                <c:pt idx="64">
                  <c:v>-265.527</c:v>
                </c:pt>
                <c:pt idx="65">
                  <c:v>-492.586</c:v>
                </c:pt>
                <c:pt idx="66">
                  <c:v>19.552</c:v>
                </c:pt>
                <c:pt idx="67">
                  <c:v>-402.571</c:v>
                </c:pt>
                <c:pt idx="68">
                  <c:v>-217.343</c:v>
                </c:pt>
                <c:pt idx="69">
                  <c:v>151.613</c:v>
                </c:pt>
                <c:pt idx="70">
                  <c:v>170.042</c:v>
                </c:pt>
                <c:pt idx="71">
                  <c:v>176.655</c:v>
                </c:pt>
                <c:pt idx="72">
                  <c:v>450.645</c:v>
                </c:pt>
                <c:pt idx="73">
                  <c:v>-414.707</c:v>
                </c:pt>
                <c:pt idx="74">
                  <c:v>-493.7</c:v>
                </c:pt>
                <c:pt idx="75">
                  <c:v>37.487</c:v>
                </c:pt>
                <c:pt idx="76">
                  <c:v>1206.935</c:v>
                </c:pt>
                <c:pt idx="77">
                  <c:v>1548.124</c:v>
                </c:pt>
                <c:pt idx="78">
                  <c:v>-588.067</c:v>
                </c:pt>
                <c:pt idx="79">
                  <c:v>307.183</c:v>
                </c:pt>
                <c:pt idx="80">
                  <c:v>773.383</c:v>
                </c:pt>
                <c:pt idx="81">
                  <c:v>-1163.676</c:v>
                </c:pt>
                <c:pt idx="82">
                  <c:v>-481.454</c:v>
                </c:pt>
                <c:pt idx="83">
                  <c:v>543.856</c:v>
                </c:pt>
                <c:pt idx="84">
                  <c:v>325.347</c:v>
                </c:pt>
                <c:pt idx="85">
                  <c:v>26.728</c:v>
                </c:pt>
                <c:pt idx="86">
                  <c:v>-1074.863</c:v>
                </c:pt>
                <c:pt idx="87">
                  <c:v>-349.919</c:v>
                </c:pt>
                <c:pt idx="88">
                  <c:v>-249.331</c:v>
                </c:pt>
                <c:pt idx="89">
                  <c:v>174.995</c:v>
                </c:pt>
                <c:pt idx="90">
                  <c:v>413.945</c:v>
                </c:pt>
                <c:pt idx="91">
                  <c:v>-111.77</c:v>
                </c:pt>
                <c:pt idx="92">
                  <c:v>152.869</c:v>
                </c:pt>
                <c:pt idx="93">
                  <c:v>35.911</c:v>
                </c:pt>
                <c:pt idx="94">
                  <c:v>567.32</c:v>
                </c:pt>
                <c:pt idx="95">
                  <c:v>-391.955</c:v>
                </c:pt>
                <c:pt idx="96">
                  <c:v>-418.847</c:v>
                </c:pt>
                <c:pt idx="97">
                  <c:v>0</c:v>
                </c:pt>
                <c:pt idx="98">
                  <c:v>-59.488</c:v>
                </c:pt>
                <c:pt idx="99">
                  <c:v>206.375</c:v>
                </c:pt>
              </c:numCache>
            </c:numRef>
          </c:val>
        </c:ser>
        <c:gapWidth val="150"/>
        <c:overlap val="0"/>
        <c:axId val="67624428"/>
        <c:axId val="17344902"/>
      </c:barChart>
      <c:catAx>
        <c:axId val="676244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344902"/>
        <c:crossesAt val="0"/>
        <c:auto val="1"/>
        <c:lblAlgn val="ctr"/>
        <c:lblOffset val="100"/>
        <c:noMultiLvlLbl val="0"/>
      </c:catAx>
      <c:valAx>
        <c:axId val="17344902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62442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REG!$P$10:$P$109</c:f>
              <c:numCache>
                <c:formatCode>#,##0</c:formatCode>
                <c:ptCount val="100"/>
                <c:pt idx="0">
                  <c:v>2117</c:v>
                </c:pt>
                <c:pt idx="1">
                  <c:v>922</c:v>
                </c:pt>
                <c:pt idx="2">
                  <c:v>1322.765</c:v>
                </c:pt>
                <c:pt idx="3">
                  <c:v>-752.208</c:v>
                </c:pt>
                <c:pt idx="4">
                  <c:v>1603.416</c:v>
                </c:pt>
                <c:pt idx="5">
                  <c:v>-268.145</c:v>
                </c:pt>
                <c:pt idx="6">
                  <c:v>-4226.157</c:v>
                </c:pt>
                <c:pt idx="7">
                  <c:v>-4579.216</c:v>
                </c:pt>
                <c:pt idx="8">
                  <c:v>-7469.858</c:v>
                </c:pt>
                <c:pt idx="9">
                  <c:v>-8601.844</c:v>
                </c:pt>
                <c:pt idx="10">
                  <c:v>-7371.392</c:v>
                </c:pt>
                <c:pt idx="11">
                  <c:v>-44.8520000000001</c:v>
                </c:pt>
                <c:pt idx="12">
                  <c:v>-547.033</c:v>
                </c:pt>
                <c:pt idx="13">
                  <c:v>2938.018</c:v>
                </c:pt>
                <c:pt idx="14">
                  <c:v>2567.228</c:v>
                </c:pt>
                <c:pt idx="15">
                  <c:v>2850.674</c:v>
                </c:pt>
                <c:pt idx="16">
                  <c:v>3335.052</c:v>
                </c:pt>
                <c:pt idx="17">
                  <c:v>4080.053</c:v>
                </c:pt>
                <c:pt idx="18">
                  <c:v>3881.089</c:v>
                </c:pt>
                <c:pt idx="19">
                  <c:v>3961.93</c:v>
                </c:pt>
                <c:pt idx="20">
                  <c:v>3448.391</c:v>
                </c:pt>
                <c:pt idx="21">
                  <c:v>3949.743</c:v>
                </c:pt>
                <c:pt idx="22">
                  <c:v>3483.602</c:v>
                </c:pt>
                <c:pt idx="23">
                  <c:v>1730.45</c:v>
                </c:pt>
                <c:pt idx="24">
                  <c:v>1733.56</c:v>
                </c:pt>
                <c:pt idx="25">
                  <c:v>1484.811</c:v>
                </c:pt>
                <c:pt idx="26">
                  <c:v>-535.261</c:v>
                </c:pt>
                <c:pt idx="27">
                  <c:v>-1302.48</c:v>
                </c:pt>
                <c:pt idx="28">
                  <c:v>-996.253</c:v>
                </c:pt>
                <c:pt idx="29">
                  <c:v>-1256.418</c:v>
                </c:pt>
                <c:pt idx="30">
                  <c:v>-484.829</c:v>
                </c:pt>
                <c:pt idx="31">
                  <c:v>-216.261</c:v>
                </c:pt>
                <c:pt idx="32">
                  <c:v>494.641</c:v>
                </c:pt>
                <c:pt idx="33">
                  <c:v>493.833</c:v>
                </c:pt>
                <c:pt idx="34">
                  <c:v>1662.716</c:v>
                </c:pt>
                <c:pt idx="35">
                  <c:v>-442.16</c:v>
                </c:pt>
                <c:pt idx="36">
                  <c:v>-390.558</c:v>
                </c:pt>
                <c:pt idx="37">
                  <c:v>170.907</c:v>
                </c:pt>
                <c:pt idx="38">
                  <c:v>-373.953</c:v>
                </c:pt>
                <c:pt idx="39">
                  <c:v>-1421.405</c:v>
                </c:pt>
                <c:pt idx="40">
                  <c:v>-283.355</c:v>
                </c:pt>
                <c:pt idx="41">
                  <c:v>-301.175</c:v>
                </c:pt>
                <c:pt idx="42">
                  <c:v>-328.955</c:v>
                </c:pt>
                <c:pt idx="43">
                  <c:v>-216.859</c:v>
                </c:pt>
                <c:pt idx="44">
                  <c:v>292.543</c:v>
                </c:pt>
                <c:pt idx="45">
                  <c:v>681.261</c:v>
                </c:pt>
                <c:pt idx="46">
                  <c:v>419.936</c:v>
                </c:pt>
                <c:pt idx="47">
                  <c:v>242.535</c:v>
                </c:pt>
                <c:pt idx="48">
                  <c:v>494.667</c:v>
                </c:pt>
                <c:pt idx="49">
                  <c:v>417.829</c:v>
                </c:pt>
                <c:pt idx="50">
                  <c:v>-376.142</c:v>
                </c:pt>
                <c:pt idx="51">
                  <c:v>-697.2</c:v>
                </c:pt>
                <c:pt idx="52">
                  <c:v>-1146.106</c:v>
                </c:pt>
                <c:pt idx="53">
                  <c:v>-2270.948</c:v>
                </c:pt>
                <c:pt idx="54">
                  <c:v>-1911.801</c:v>
                </c:pt>
                <c:pt idx="55">
                  <c:v>-1633.514</c:v>
                </c:pt>
                <c:pt idx="56">
                  <c:v>-1182.159</c:v>
                </c:pt>
                <c:pt idx="57">
                  <c:v>-905.307</c:v>
                </c:pt>
                <c:pt idx="58">
                  <c:v>546.903</c:v>
                </c:pt>
                <c:pt idx="59">
                  <c:v>-160.783</c:v>
                </c:pt>
                <c:pt idx="60">
                  <c:v>-271.227</c:v>
                </c:pt>
                <c:pt idx="61">
                  <c:v>-872.339</c:v>
                </c:pt>
                <c:pt idx="62">
                  <c:v>-486.932</c:v>
                </c:pt>
                <c:pt idx="63">
                  <c:v>-916.935</c:v>
                </c:pt>
                <c:pt idx="64">
                  <c:v>-868.463</c:v>
                </c:pt>
                <c:pt idx="65">
                  <c:v>-1084.306</c:v>
                </c:pt>
                <c:pt idx="66">
                  <c:v>-645.293</c:v>
                </c:pt>
                <c:pt idx="67">
                  <c:v>-1293.252</c:v>
                </c:pt>
                <c:pt idx="68">
                  <c:v>-1358.475</c:v>
                </c:pt>
                <c:pt idx="69">
                  <c:v>-941.335</c:v>
                </c:pt>
                <c:pt idx="70">
                  <c:v>-278.707</c:v>
                </c:pt>
                <c:pt idx="71">
                  <c:v>-121.604</c:v>
                </c:pt>
                <c:pt idx="72">
                  <c:v>731.612</c:v>
                </c:pt>
                <c:pt idx="73">
                  <c:v>534.248</c:v>
                </c:pt>
                <c:pt idx="74">
                  <c:v>-111.065</c:v>
                </c:pt>
                <c:pt idx="75">
                  <c:v>-243.62</c:v>
                </c:pt>
                <c:pt idx="76">
                  <c:v>786.66</c:v>
                </c:pt>
                <c:pt idx="77">
                  <c:v>1884.139</c:v>
                </c:pt>
                <c:pt idx="78">
                  <c:v>1710.779</c:v>
                </c:pt>
                <c:pt idx="79">
                  <c:v>2511.662</c:v>
                </c:pt>
                <c:pt idx="80">
                  <c:v>3247.558</c:v>
                </c:pt>
                <c:pt idx="81">
                  <c:v>876.947</c:v>
                </c:pt>
                <c:pt idx="82">
                  <c:v>-1152.631</c:v>
                </c:pt>
                <c:pt idx="83">
                  <c:v>-20.7079999999999</c:v>
                </c:pt>
                <c:pt idx="84">
                  <c:v>-2.54399999999993</c:v>
                </c:pt>
                <c:pt idx="85">
                  <c:v>-749.199</c:v>
                </c:pt>
                <c:pt idx="86">
                  <c:v>-660.386</c:v>
                </c:pt>
                <c:pt idx="87">
                  <c:v>-528.851</c:v>
                </c:pt>
                <c:pt idx="88">
                  <c:v>-1322.038</c:v>
                </c:pt>
                <c:pt idx="89">
                  <c:v>-1472.39</c:v>
                </c:pt>
                <c:pt idx="90">
                  <c:v>-1085.173</c:v>
                </c:pt>
                <c:pt idx="91">
                  <c:v>-122.08</c:v>
                </c:pt>
                <c:pt idx="92">
                  <c:v>380.708</c:v>
                </c:pt>
                <c:pt idx="93">
                  <c:v>665.95</c:v>
                </c:pt>
                <c:pt idx="94">
                  <c:v>1058.275</c:v>
                </c:pt>
                <c:pt idx="95">
                  <c:v>252.375</c:v>
                </c:pt>
                <c:pt idx="96">
                  <c:v>-54.7019999999999</c:v>
                </c:pt>
                <c:pt idx="97">
                  <c:v>-207.571</c:v>
                </c:pt>
                <c:pt idx="98">
                  <c:v>-302.97</c:v>
                </c:pt>
                <c:pt idx="99">
                  <c:v>-663.915</c:v>
                </c:pt>
              </c:numCache>
            </c:numRef>
          </c:val>
        </c:ser>
        <c:gapWidth val="150"/>
        <c:overlap val="0"/>
        <c:axId val="87058859"/>
        <c:axId val="30551817"/>
      </c:barChart>
      <c:catAx>
        <c:axId val="870588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551817"/>
        <c:crossesAt val="0"/>
        <c:auto val="1"/>
        <c:lblAlgn val="ctr"/>
        <c:lblOffset val="100"/>
        <c:noMultiLvlLbl val="0"/>
      </c:catAx>
      <c:valAx>
        <c:axId val="30551817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058859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REG!$N$11:$N$109</c:f>
              <c:strCache>
                <c:ptCount val="99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</c:strCache>
            </c:strRef>
          </c:cat>
          <c:val>
            <c:numRef>
              <c:f>REG!$Q$11:$Q$109</c:f>
              <c:numCache>
                <c:formatCode>#,##0</c:formatCode>
                <c:ptCount val="99"/>
                <c:pt idx="0">
                  <c:v>2225.325</c:v>
                </c:pt>
                <c:pt idx="1">
                  <c:v>2124.985</c:v>
                </c:pt>
                <c:pt idx="2">
                  <c:v>2145.674</c:v>
                </c:pt>
                <c:pt idx="3">
                  <c:v>2094.985</c:v>
                </c:pt>
                <c:pt idx="4">
                  <c:v>2079.287</c:v>
                </c:pt>
                <c:pt idx="5">
                  <c:v>1611.819</c:v>
                </c:pt>
                <c:pt idx="6">
                  <c:v>1644.596</c:v>
                </c:pt>
                <c:pt idx="7">
                  <c:v>1777.097</c:v>
                </c:pt>
                <c:pt idx="8">
                  <c:v>1743.795</c:v>
                </c:pt>
                <c:pt idx="9">
                  <c:v>1716.027</c:v>
                </c:pt>
                <c:pt idx="10">
                  <c:v>1664.305</c:v>
                </c:pt>
                <c:pt idx="11">
                  <c:v>1874.522</c:v>
                </c:pt>
                <c:pt idx="12">
                  <c:v>1748.801</c:v>
                </c:pt>
                <c:pt idx="13">
                  <c:v>1821.611</c:v>
                </c:pt>
                <c:pt idx="14">
                  <c:v>1776.291</c:v>
                </c:pt>
                <c:pt idx="15">
                  <c:v>1688.411</c:v>
                </c:pt>
                <c:pt idx="16">
                  <c:v>1648.123</c:v>
                </c:pt>
                <c:pt idx="17">
                  <c:v>1788.488</c:v>
                </c:pt>
                <c:pt idx="18">
                  <c:v>1894.682</c:v>
                </c:pt>
                <c:pt idx="19">
                  <c:v>1955.089</c:v>
                </c:pt>
                <c:pt idx="20">
                  <c:v>1973.918</c:v>
                </c:pt>
                <c:pt idx="21">
                  <c:v>1973.918</c:v>
                </c:pt>
                <c:pt idx="22">
                  <c:v>850.299</c:v>
                </c:pt>
                <c:pt idx="23">
                  <c:v>995.491</c:v>
                </c:pt>
                <c:pt idx="24">
                  <c:v>1216.305</c:v>
                </c:pt>
                <c:pt idx="25">
                  <c:v>1255.926</c:v>
                </c:pt>
                <c:pt idx="26">
                  <c:v>1323.775</c:v>
                </c:pt>
                <c:pt idx="27">
                  <c:v>1378.447</c:v>
                </c:pt>
                <c:pt idx="28">
                  <c:v>1308.291</c:v>
                </c:pt>
                <c:pt idx="29">
                  <c:v>1524.084</c:v>
                </c:pt>
                <c:pt idx="30">
                  <c:v>1336.349</c:v>
                </c:pt>
                <c:pt idx="31">
                  <c:v>1268.363</c:v>
                </c:pt>
                <c:pt idx="32">
                  <c:v>1211.328</c:v>
                </c:pt>
                <c:pt idx="33">
                  <c:v>1507.055</c:v>
                </c:pt>
                <c:pt idx="34">
                  <c:v>1350.778</c:v>
                </c:pt>
                <c:pt idx="35">
                  <c:v>1365.565</c:v>
                </c:pt>
                <c:pt idx="36">
                  <c:v>1406.354</c:v>
                </c:pt>
                <c:pt idx="37">
                  <c:v>1483.992</c:v>
                </c:pt>
                <c:pt idx="38">
                  <c:v>1438.638</c:v>
                </c:pt>
                <c:pt idx="39">
                  <c:v>1284.451</c:v>
                </c:pt>
                <c:pt idx="40">
                  <c:v>554.984</c:v>
                </c:pt>
                <c:pt idx="41">
                  <c:v>632.764</c:v>
                </c:pt>
                <c:pt idx="42">
                  <c:v>490.476</c:v>
                </c:pt>
                <c:pt idx="43">
                  <c:v>559.63</c:v>
                </c:pt>
                <c:pt idx="44">
                  <c:v>515.339</c:v>
                </c:pt>
                <c:pt idx="45">
                  <c:v>495.302</c:v>
                </c:pt>
                <c:pt idx="46">
                  <c:v>538.061</c:v>
                </c:pt>
                <c:pt idx="47">
                  <c:v>602.751</c:v>
                </c:pt>
                <c:pt idx="48">
                  <c:v>580.128</c:v>
                </c:pt>
                <c:pt idx="49">
                  <c:v>513.093</c:v>
                </c:pt>
                <c:pt idx="50">
                  <c:v>580.584</c:v>
                </c:pt>
                <c:pt idx="51">
                  <c:v>548.558</c:v>
                </c:pt>
                <c:pt idx="52">
                  <c:v>534.12</c:v>
                </c:pt>
                <c:pt idx="53">
                  <c:v>596.225</c:v>
                </c:pt>
                <c:pt idx="54">
                  <c:v>555.53</c:v>
                </c:pt>
                <c:pt idx="55">
                  <c:v>578.453</c:v>
                </c:pt>
                <c:pt idx="56">
                  <c:v>566.703</c:v>
                </c:pt>
                <c:pt idx="57">
                  <c:v>580.917</c:v>
                </c:pt>
                <c:pt idx="58">
                  <c:v>595.709</c:v>
                </c:pt>
                <c:pt idx="59">
                  <c:v>625.084</c:v>
                </c:pt>
                <c:pt idx="60">
                  <c:v>625.364</c:v>
                </c:pt>
                <c:pt idx="61">
                  <c:v>407.821</c:v>
                </c:pt>
                <c:pt idx="62">
                  <c:v>409.054</c:v>
                </c:pt>
                <c:pt idx="63">
                  <c:v>546.87</c:v>
                </c:pt>
                <c:pt idx="64">
                  <c:v>618.4</c:v>
                </c:pt>
                <c:pt idx="65">
                  <c:v>559.293</c:v>
                </c:pt>
                <c:pt idx="66">
                  <c:v>566.614</c:v>
                </c:pt>
                <c:pt idx="67">
                  <c:v>582.274</c:v>
                </c:pt>
                <c:pt idx="68">
                  <c:v>728.022</c:v>
                </c:pt>
                <c:pt idx="69">
                  <c:v>618.94</c:v>
                </c:pt>
                <c:pt idx="70">
                  <c:v>690.967</c:v>
                </c:pt>
                <c:pt idx="71">
                  <c:v>728.217</c:v>
                </c:pt>
                <c:pt idx="72">
                  <c:v>629.777</c:v>
                </c:pt>
                <c:pt idx="73">
                  <c:v>450.432</c:v>
                </c:pt>
                <c:pt idx="74">
                  <c:v>516.967</c:v>
                </c:pt>
                <c:pt idx="75">
                  <c:v>681.358</c:v>
                </c:pt>
                <c:pt idx="76">
                  <c:v>729.554</c:v>
                </c:pt>
                <c:pt idx="77">
                  <c:v>776.344</c:v>
                </c:pt>
                <c:pt idx="78">
                  <c:v>918.458</c:v>
                </c:pt>
                <c:pt idx="79">
                  <c:v>913.348</c:v>
                </c:pt>
                <c:pt idx="80">
                  <c:v>980.641</c:v>
                </c:pt>
                <c:pt idx="81">
                  <c:v>589.757</c:v>
                </c:pt>
                <c:pt idx="82">
                  <c:v>511.25</c:v>
                </c:pt>
                <c:pt idx="83">
                  <c:v>508.541</c:v>
                </c:pt>
                <c:pt idx="84">
                  <c:v>529.505</c:v>
                </c:pt>
                <c:pt idx="85">
                  <c:v>484.805</c:v>
                </c:pt>
                <c:pt idx="86">
                  <c:v>346.165</c:v>
                </c:pt>
                <c:pt idx="87">
                  <c:v>490.929</c:v>
                </c:pt>
                <c:pt idx="88">
                  <c:v>527.434</c:v>
                </c:pt>
                <c:pt idx="89">
                  <c:v>390.067</c:v>
                </c:pt>
                <c:pt idx="90">
                  <c:v>301.541</c:v>
                </c:pt>
                <c:pt idx="91">
                  <c:v>410.206</c:v>
                </c:pt>
                <c:pt idx="92">
                  <c:v>407.381</c:v>
                </c:pt>
                <c:pt idx="93">
                  <c:v>453.176</c:v>
                </c:pt>
                <c:pt idx="94">
                  <c:v>502.348</c:v>
                </c:pt>
                <c:pt idx="95">
                  <c:v>348.234</c:v>
                </c:pt>
                <c:pt idx="96">
                  <c:v>347.552</c:v>
                </c:pt>
                <c:pt idx="97">
                  <c:v>305.387</c:v>
                </c:pt>
                <c:pt idx="98">
                  <c:v>532.631</c:v>
                </c:pt>
              </c:numCache>
            </c:numRef>
          </c:val>
        </c:ser>
        <c:gapWidth val="150"/>
        <c:overlap val="0"/>
        <c:axId val="19122729"/>
        <c:axId val="447017"/>
      </c:barChart>
      <c:catAx>
        <c:axId val="1912272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7017"/>
        <c:crossesAt val="0"/>
        <c:auto val="1"/>
        <c:lblAlgn val="ctr"/>
        <c:lblOffset val="100"/>
        <c:noMultiLvlLbl val="0"/>
      </c:catAx>
      <c:valAx>
        <c:axId val="447017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122729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SPEC!$O$10:$O$109</c:f>
              <c:numCache>
                <c:formatCode>#,##0</c:formatCode>
                <c:ptCount val="100"/>
                <c:pt idx="0">
                  <c:v>-13.673</c:v>
                </c:pt>
                <c:pt idx="1">
                  <c:v>-15.105</c:v>
                </c:pt>
                <c:pt idx="2">
                  <c:v>0.021</c:v>
                </c:pt>
                <c:pt idx="3">
                  <c:v>-3.037</c:v>
                </c:pt>
                <c:pt idx="4">
                  <c:v>36.281</c:v>
                </c:pt>
                <c:pt idx="5">
                  <c:v>-67.795</c:v>
                </c:pt>
                <c:pt idx="6">
                  <c:v>-31.454</c:v>
                </c:pt>
                <c:pt idx="7">
                  <c:v>-141.926</c:v>
                </c:pt>
                <c:pt idx="8">
                  <c:v>-581.874</c:v>
                </c:pt>
                <c:pt idx="9">
                  <c:v>180.452</c:v>
                </c:pt>
                <c:pt idx="10">
                  <c:v>61.751</c:v>
                </c:pt>
                <c:pt idx="11">
                  <c:v>195.339</c:v>
                </c:pt>
                <c:pt idx="12">
                  <c:v>131.992</c:v>
                </c:pt>
                <c:pt idx="13">
                  <c:v>325.935</c:v>
                </c:pt>
                <c:pt idx="14">
                  <c:v>-55.436</c:v>
                </c:pt>
                <c:pt idx="15">
                  <c:v>106.781</c:v>
                </c:pt>
                <c:pt idx="16">
                  <c:v>118.184</c:v>
                </c:pt>
                <c:pt idx="17">
                  <c:v>-38.815</c:v>
                </c:pt>
                <c:pt idx="18">
                  <c:v>-15.565</c:v>
                </c:pt>
                <c:pt idx="19">
                  <c:v>79.444</c:v>
                </c:pt>
                <c:pt idx="20">
                  <c:v>46.715</c:v>
                </c:pt>
                <c:pt idx="21">
                  <c:v>112.705</c:v>
                </c:pt>
                <c:pt idx="22">
                  <c:v>-34.426</c:v>
                </c:pt>
                <c:pt idx="23">
                  <c:v>-52.637</c:v>
                </c:pt>
                <c:pt idx="24">
                  <c:v>-24.8</c:v>
                </c:pt>
                <c:pt idx="25">
                  <c:v>130.658</c:v>
                </c:pt>
                <c:pt idx="26">
                  <c:v>0.184</c:v>
                </c:pt>
                <c:pt idx="27">
                  <c:v>-237.553</c:v>
                </c:pt>
                <c:pt idx="28">
                  <c:v>-83.968</c:v>
                </c:pt>
                <c:pt idx="29">
                  <c:v>208.462</c:v>
                </c:pt>
                <c:pt idx="30">
                  <c:v>186.962</c:v>
                </c:pt>
                <c:pt idx="31">
                  <c:v>24.355</c:v>
                </c:pt>
                <c:pt idx="32">
                  <c:v>-41.376</c:v>
                </c:pt>
                <c:pt idx="33">
                  <c:v>23.229</c:v>
                </c:pt>
                <c:pt idx="34">
                  <c:v>432.388</c:v>
                </c:pt>
                <c:pt idx="35">
                  <c:v>-320.385</c:v>
                </c:pt>
                <c:pt idx="36">
                  <c:v>1.003</c:v>
                </c:pt>
                <c:pt idx="37">
                  <c:v>65.472</c:v>
                </c:pt>
                <c:pt idx="38">
                  <c:v>49.796</c:v>
                </c:pt>
                <c:pt idx="39">
                  <c:v>126.107</c:v>
                </c:pt>
                <c:pt idx="40">
                  <c:v>-11.017</c:v>
                </c:pt>
                <c:pt idx="41">
                  <c:v>11.605</c:v>
                </c:pt>
                <c:pt idx="42">
                  <c:v>-150.906</c:v>
                </c:pt>
                <c:pt idx="43">
                  <c:v>192.637</c:v>
                </c:pt>
                <c:pt idx="44">
                  <c:v>88.301</c:v>
                </c:pt>
                <c:pt idx="45">
                  <c:v>-65.303</c:v>
                </c:pt>
                <c:pt idx="46">
                  <c:v>-242.299</c:v>
                </c:pt>
                <c:pt idx="47">
                  <c:v>-43.187</c:v>
                </c:pt>
                <c:pt idx="48">
                  <c:v>136.891</c:v>
                </c:pt>
                <c:pt idx="49">
                  <c:v>36.038</c:v>
                </c:pt>
                <c:pt idx="50">
                  <c:v>-141.051</c:v>
                </c:pt>
                <c:pt idx="51">
                  <c:v>110.306</c:v>
                </c:pt>
                <c:pt idx="52">
                  <c:v>-179.355</c:v>
                </c:pt>
                <c:pt idx="53">
                  <c:v>-283.033</c:v>
                </c:pt>
                <c:pt idx="54">
                  <c:v>-217.384</c:v>
                </c:pt>
                <c:pt idx="55">
                  <c:v>202.661</c:v>
                </c:pt>
                <c:pt idx="56">
                  <c:v>-256.952</c:v>
                </c:pt>
                <c:pt idx="57">
                  <c:v>-42.208</c:v>
                </c:pt>
                <c:pt idx="58">
                  <c:v>-30.893</c:v>
                </c:pt>
                <c:pt idx="59">
                  <c:v>37.55</c:v>
                </c:pt>
                <c:pt idx="60">
                  <c:v>-105.916</c:v>
                </c:pt>
                <c:pt idx="61">
                  <c:v>94.742</c:v>
                </c:pt>
                <c:pt idx="62">
                  <c:v>0.267</c:v>
                </c:pt>
                <c:pt idx="63">
                  <c:v>12.2359399999999</c:v>
                </c:pt>
                <c:pt idx="64">
                  <c:v>-110.696</c:v>
                </c:pt>
                <c:pt idx="65">
                  <c:v>9.411</c:v>
                </c:pt>
                <c:pt idx="66">
                  <c:v>-10.531</c:v>
                </c:pt>
                <c:pt idx="67">
                  <c:v>-185.055</c:v>
                </c:pt>
                <c:pt idx="68">
                  <c:v>48.972</c:v>
                </c:pt>
                <c:pt idx="69">
                  <c:v>93.607</c:v>
                </c:pt>
                <c:pt idx="70">
                  <c:v>-99.569</c:v>
                </c:pt>
                <c:pt idx="71">
                  <c:v>121.148</c:v>
                </c:pt>
                <c:pt idx="72">
                  <c:v>181.968</c:v>
                </c:pt>
                <c:pt idx="73">
                  <c:v>-44.698</c:v>
                </c:pt>
                <c:pt idx="74">
                  <c:v>9.821</c:v>
                </c:pt>
                <c:pt idx="75">
                  <c:v>-59.188</c:v>
                </c:pt>
                <c:pt idx="76">
                  <c:v>109.52</c:v>
                </c:pt>
                <c:pt idx="77">
                  <c:v>47.61</c:v>
                </c:pt>
                <c:pt idx="78">
                  <c:v>0.03</c:v>
                </c:pt>
                <c:pt idx="79">
                  <c:v>4.022</c:v>
                </c:pt>
                <c:pt idx="80">
                  <c:v>78.118</c:v>
                </c:pt>
                <c:pt idx="81">
                  <c:v>-107.77</c:v>
                </c:pt>
                <c:pt idx="82">
                  <c:v>23.531</c:v>
                </c:pt>
                <c:pt idx="83">
                  <c:v>12.96</c:v>
                </c:pt>
                <c:pt idx="84">
                  <c:v>127.029</c:v>
                </c:pt>
                <c:pt idx="85">
                  <c:v>4.477</c:v>
                </c:pt>
                <c:pt idx="86">
                  <c:v>-20.208</c:v>
                </c:pt>
                <c:pt idx="87">
                  <c:v>-120.31</c:v>
                </c:pt>
                <c:pt idx="88">
                  <c:v>18.012</c:v>
                </c:pt>
                <c:pt idx="89">
                  <c:v>84.363</c:v>
                </c:pt>
                <c:pt idx="90">
                  <c:v>-11.621</c:v>
                </c:pt>
                <c:pt idx="91">
                  <c:v>-118.863</c:v>
                </c:pt>
                <c:pt idx="92">
                  <c:v>109.481</c:v>
                </c:pt>
                <c:pt idx="93">
                  <c:v>83.836</c:v>
                </c:pt>
                <c:pt idx="94">
                  <c:v>63.596</c:v>
                </c:pt>
                <c:pt idx="95">
                  <c:v>8.248</c:v>
                </c:pt>
                <c:pt idx="96">
                  <c:v>9.544</c:v>
                </c:pt>
                <c:pt idx="97">
                  <c:v>0</c:v>
                </c:pt>
                <c:pt idx="98">
                  <c:v>0.215</c:v>
                </c:pt>
                <c:pt idx="99">
                  <c:v>0.042</c:v>
                </c:pt>
              </c:numCache>
            </c:numRef>
          </c:val>
        </c:ser>
        <c:gapWidth val="150"/>
        <c:overlap val="0"/>
        <c:axId val="41683305"/>
        <c:axId val="64612738"/>
      </c:barChart>
      <c:catAx>
        <c:axId val="4168330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612738"/>
        <c:crossesAt val="0"/>
        <c:auto val="1"/>
        <c:lblAlgn val="ctr"/>
        <c:lblOffset val="100"/>
        <c:noMultiLvlLbl val="0"/>
      </c:catAx>
      <c:valAx>
        <c:axId val="64612738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683305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SPEC!$P$10:$P$109</c:f>
              <c:numCache>
                <c:formatCode>#,##0</c:formatCode>
                <c:ptCount val="100"/>
                <c:pt idx="0">
                  <c:v>100</c:v>
                </c:pt>
                <c:pt idx="1">
                  <c:v>260</c:v>
                </c:pt>
                <c:pt idx="2">
                  <c:v>203.508</c:v>
                </c:pt>
                <c:pt idx="3">
                  <c:v>-37.824</c:v>
                </c:pt>
                <c:pt idx="4">
                  <c:v>4.487</c:v>
                </c:pt>
                <c:pt idx="5">
                  <c:v>-49.635</c:v>
                </c:pt>
                <c:pt idx="6">
                  <c:v>-65.984</c:v>
                </c:pt>
                <c:pt idx="7">
                  <c:v>-207.931</c:v>
                </c:pt>
                <c:pt idx="8">
                  <c:v>-786.768</c:v>
                </c:pt>
                <c:pt idx="9">
                  <c:v>-642.597</c:v>
                </c:pt>
                <c:pt idx="10">
                  <c:v>-513.051</c:v>
                </c:pt>
                <c:pt idx="11">
                  <c:v>-286.258</c:v>
                </c:pt>
                <c:pt idx="12">
                  <c:v>-12.34</c:v>
                </c:pt>
                <c:pt idx="13">
                  <c:v>895.469</c:v>
                </c:pt>
                <c:pt idx="14">
                  <c:v>659.581</c:v>
                </c:pt>
                <c:pt idx="15">
                  <c:v>704.611</c:v>
                </c:pt>
                <c:pt idx="16">
                  <c:v>627.456</c:v>
                </c:pt>
                <c:pt idx="17">
                  <c:v>456.649</c:v>
                </c:pt>
                <c:pt idx="18">
                  <c:v>115.149</c:v>
                </c:pt>
                <c:pt idx="19">
                  <c:v>250.029</c:v>
                </c:pt>
                <c:pt idx="20">
                  <c:v>189.963</c:v>
                </c:pt>
                <c:pt idx="21">
                  <c:v>184.484</c:v>
                </c:pt>
                <c:pt idx="22">
                  <c:v>188.873</c:v>
                </c:pt>
                <c:pt idx="23">
                  <c:v>151.801</c:v>
                </c:pt>
                <c:pt idx="24">
                  <c:v>47.557</c:v>
                </c:pt>
                <c:pt idx="25">
                  <c:v>131.5</c:v>
                </c:pt>
                <c:pt idx="26">
                  <c:v>18.979</c:v>
                </c:pt>
                <c:pt idx="27">
                  <c:v>-184.148</c:v>
                </c:pt>
                <c:pt idx="28">
                  <c:v>-215.479</c:v>
                </c:pt>
                <c:pt idx="29">
                  <c:v>17.783</c:v>
                </c:pt>
                <c:pt idx="30">
                  <c:v>74.087</c:v>
                </c:pt>
                <c:pt idx="31">
                  <c:v>98.258</c:v>
                </c:pt>
                <c:pt idx="32">
                  <c:v>294.435</c:v>
                </c:pt>
                <c:pt idx="33">
                  <c:v>401.632</c:v>
                </c:pt>
                <c:pt idx="34">
                  <c:v>625.558</c:v>
                </c:pt>
                <c:pt idx="35">
                  <c:v>118.211</c:v>
                </c:pt>
                <c:pt idx="36">
                  <c:v>94.859</c:v>
                </c:pt>
                <c:pt idx="37">
                  <c:v>201.707</c:v>
                </c:pt>
                <c:pt idx="38">
                  <c:v>228.274</c:v>
                </c:pt>
                <c:pt idx="39">
                  <c:v>-78.007</c:v>
                </c:pt>
                <c:pt idx="40">
                  <c:v>231.361</c:v>
                </c:pt>
                <c:pt idx="41">
                  <c:v>241.963</c:v>
                </c:pt>
                <c:pt idx="42">
                  <c:v>25.585</c:v>
                </c:pt>
                <c:pt idx="43">
                  <c:v>168.426</c:v>
                </c:pt>
                <c:pt idx="44">
                  <c:v>130.62</c:v>
                </c:pt>
                <c:pt idx="45">
                  <c:v>76.334</c:v>
                </c:pt>
                <c:pt idx="46">
                  <c:v>-177.57</c:v>
                </c:pt>
                <c:pt idx="47">
                  <c:v>-69.851</c:v>
                </c:pt>
                <c:pt idx="48">
                  <c:v>-125.597</c:v>
                </c:pt>
                <c:pt idx="49">
                  <c:v>-177.86</c:v>
                </c:pt>
                <c:pt idx="50">
                  <c:v>-253.608</c:v>
                </c:pt>
                <c:pt idx="51">
                  <c:v>98.997</c:v>
                </c:pt>
                <c:pt idx="52">
                  <c:v>-37.171</c:v>
                </c:pt>
                <c:pt idx="53">
                  <c:v>-457.095</c:v>
                </c:pt>
                <c:pt idx="54">
                  <c:v>-710.517</c:v>
                </c:pt>
                <c:pt idx="55">
                  <c:v>-366.805</c:v>
                </c:pt>
                <c:pt idx="56">
                  <c:v>-734.063</c:v>
                </c:pt>
                <c:pt idx="57">
                  <c:v>-596.916</c:v>
                </c:pt>
                <c:pt idx="58">
                  <c:v>-344.776</c:v>
                </c:pt>
                <c:pt idx="59">
                  <c:v>-89.842</c:v>
                </c:pt>
                <c:pt idx="60">
                  <c:v>-398.419</c:v>
                </c:pt>
                <c:pt idx="61">
                  <c:v>-46.725</c:v>
                </c:pt>
                <c:pt idx="62">
                  <c:v>-4.25</c:v>
                </c:pt>
                <c:pt idx="63">
                  <c:v>38.87894</c:v>
                </c:pt>
                <c:pt idx="64">
                  <c:v>-109.36706</c:v>
                </c:pt>
                <c:pt idx="65">
                  <c:v>5.95993999999995</c:v>
                </c:pt>
                <c:pt idx="66">
                  <c:v>-99.3130600000001</c:v>
                </c:pt>
                <c:pt idx="67">
                  <c:v>-284.63506</c:v>
                </c:pt>
                <c:pt idx="68">
                  <c:v>-247.899</c:v>
                </c:pt>
                <c:pt idx="69">
                  <c:v>-43.596</c:v>
                </c:pt>
                <c:pt idx="70">
                  <c:v>-152.576</c:v>
                </c:pt>
                <c:pt idx="71">
                  <c:v>-20.897</c:v>
                </c:pt>
                <c:pt idx="72">
                  <c:v>346.126</c:v>
                </c:pt>
                <c:pt idx="73">
                  <c:v>252.456</c:v>
                </c:pt>
                <c:pt idx="74">
                  <c:v>168.67</c:v>
                </c:pt>
                <c:pt idx="75">
                  <c:v>209.051</c:v>
                </c:pt>
                <c:pt idx="76">
                  <c:v>197.423</c:v>
                </c:pt>
                <c:pt idx="77">
                  <c:v>63.065</c:v>
                </c:pt>
                <c:pt idx="78">
                  <c:v>107.793</c:v>
                </c:pt>
                <c:pt idx="79">
                  <c:v>101.994</c:v>
                </c:pt>
                <c:pt idx="80">
                  <c:v>239.3</c:v>
                </c:pt>
                <c:pt idx="81">
                  <c:v>22.01</c:v>
                </c:pt>
                <c:pt idx="82">
                  <c:v>-2.069</c:v>
                </c:pt>
                <c:pt idx="83">
                  <c:v>10.861</c:v>
                </c:pt>
                <c:pt idx="84">
                  <c:v>133.868</c:v>
                </c:pt>
                <c:pt idx="85">
                  <c:v>60.227</c:v>
                </c:pt>
                <c:pt idx="86">
                  <c:v>147.789</c:v>
                </c:pt>
                <c:pt idx="87">
                  <c:v>3.94799999999999</c:v>
                </c:pt>
                <c:pt idx="88">
                  <c:v>9</c:v>
                </c:pt>
                <c:pt idx="89">
                  <c:v>-33.666</c:v>
                </c:pt>
                <c:pt idx="90">
                  <c:v>-49.764</c:v>
                </c:pt>
                <c:pt idx="91">
                  <c:v>-148.419</c:v>
                </c:pt>
                <c:pt idx="92">
                  <c:v>81.372</c:v>
                </c:pt>
                <c:pt idx="93">
                  <c:v>147.196</c:v>
                </c:pt>
                <c:pt idx="94">
                  <c:v>126.429</c:v>
                </c:pt>
                <c:pt idx="95">
                  <c:v>146.298</c:v>
                </c:pt>
                <c:pt idx="96">
                  <c:v>274.705</c:v>
                </c:pt>
                <c:pt idx="97">
                  <c:v>165.224</c:v>
                </c:pt>
                <c:pt idx="98">
                  <c:v>81.603</c:v>
                </c:pt>
                <c:pt idx="99">
                  <c:v>18.049</c:v>
                </c:pt>
              </c:numCache>
            </c:numRef>
          </c:val>
        </c:ser>
        <c:gapWidth val="150"/>
        <c:overlap val="0"/>
        <c:axId val="10736376"/>
        <c:axId val="40597801"/>
      </c:barChart>
      <c:catAx>
        <c:axId val="1073637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597801"/>
        <c:crossesAt val="0"/>
        <c:auto val="1"/>
        <c:lblAlgn val="ctr"/>
        <c:lblOffset val="100"/>
        <c:noMultiLvlLbl val="0"/>
      </c:catAx>
      <c:valAx>
        <c:axId val="40597801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73637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  <c:pt idx="13">
                  <c:v>264.531</c:v>
                </c:pt>
                <c:pt idx="14">
                  <c:v>274.075</c:v>
                </c:pt>
                <c:pt idx="15">
                  <c:v>274.075</c:v>
                </c:pt>
                <c:pt idx="16">
                  <c:v>274.29</c:v>
                </c:pt>
                <c:pt idx="17">
                  <c:v>274.332</c:v>
                </c:pt>
              </c:numCache>
            </c:numRef>
          </c:val>
        </c:ser>
        <c:gapWidth val="150"/>
        <c:overlap val="0"/>
        <c:axId val="15602677"/>
        <c:axId val="86813989"/>
      </c:barChart>
      <c:catAx>
        <c:axId val="1560267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813989"/>
        <c:crossesAt val="0"/>
        <c:auto val="1"/>
        <c:lblAlgn val="ctr"/>
        <c:lblOffset val="100"/>
        <c:noMultiLvlLbl val="0"/>
      </c:catAx>
      <c:valAx>
        <c:axId val="86813989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602677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SPEC!$N$51:$N$109</c:f>
              <c:strCache>
                <c:ptCount val="59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  <c:pt idx="58">
                  <c:v>37252</c:v>
                </c:pt>
              </c:strCache>
            </c:strRef>
          </c:cat>
          <c:val>
            <c:numRef>
              <c:f>SPEC!$R$51:$R$109</c:f>
              <c:numCache>
                <c:formatCode>#,##0</c:formatCode>
                <c:ptCount val="59"/>
                <c:pt idx="0">
                  <c:v>126.695</c:v>
                </c:pt>
                <c:pt idx="1">
                  <c:v>-24.211</c:v>
                </c:pt>
                <c:pt idx="2">
                  <c:v>168.426</c:v>
                </c:pt>
                <c:pt idx="3">
                  <c:v>256.727</c:v>
                </c:pt>
                <c:pt idx="4">
                  <c:v>191.424</c:v>
                </c:pt>
                <c:pt idx="5">
                  <c:v>-50.875</c:v>
                </c:pt>
                <c:pt idx="6">
                  <c:v>-94.062</c:v>
                </c:pt>
                <c:pt idx="7">
                  <c:v>42.829</c:v>
                </c:pt>
                <c:pt idx="8">
                  <c:v>78.867</c:v>
                </c:pt>
                <c:pt idx="9">
                  <c:v>-62.184</c:v>
                </c:pt>
                <c:pt idx="10">
                  <c:v>48.122</c:v>
                </c:pt>
                <c:pt idx="11">
                  <c:v>-131.233</c:v>
                </c:pt>
                <c:pt idx="12">
                  <c:v>-414.266</c:v>
                </c:pt>
                <c:pt idx="13">
                  <c:v>-631.65</c:v>
                </c:pt>
                <c:pt idx="14">
                  <c:v>-428.989</c:v>
                </c:pt>
                <c:pt idx="15">
                  <c:v>-685.941</c:v>
                </c:pt>
                <c:pt idx="16">
                  <c:v>-728.149</c:v>
                </c:pt>
                <c:pt idx="17">
                  <c:v>-759.042</c:v>
                </c:pt>
                <c:pt idx="18">
                  <c:v>-721.492</c:v>
                </c:pt>
                <c:pt idx="19">
                  <c:v>-827.408</c:v>
                </c:pt>
                <c:pt idx="20">
                  <c:v>-732.666</c:v>
                </c:pt>
                <c:pt idx="21">
                  <c:v>-732.399</c:v>
                </c:pt>
                <c:pt idx="22">
                  <c:v>-720.16306</c:v>
                </c:pt>
                <c:pt idx="23">
                  <c:v>-830.85906</c:v>
                </c:pt>
                <c:pt idx="24">
                  <c:v>-821.44806</c:v>
                </c:pt>
                <c:pt idx="25">
                  <c:v>-831.97906</c:v>
                </c:pt>
                <c:pt idx="26">
                  <c:v>-1017.03406</c:v>
                </c:pt>
                <c:pt idx="27">
                  <c:v>-968.06206</c:v>
                </c:pt>
                <c:pt idx="28">
                  <c:v>-874.45506</c:v>
                </c:pt>
                <c:pt idx="29">
                  <c:v>-974.02406</c:v>
                </c:pt>
                <c:pt idx="30">
                  <c:v>-852.87606</c:v>
                </c:pt>
                <c:pt idx="31">
                  <c:v>-670.90806</c:v>
                </c:pt>
                <c:pt idx="32">
                  <c:v>-715.60606</c:v>
                </c:pt>
                <c:pt idx="33">
                  <c:v>-705.78506</c:v>
                </c:pt>
                <c:pt idx="34">
                  <c:v>-764.97306</c:v>
                </c:pt>
                <c:pt idx="35">
                  <c:v>-655.45306</c:v>
                </c:pt>
                <c:pt idx="36">
                  <c:v>-607.84306</c:v>
                </c:pt>
                <c:pt idx="37">
                  <c:v>-607.81306</c:v>
                </c:pt>
                <c:pt idx="38">
                  <c:v>-603.79106</c:v>
                </c:pt>
                <c:pt idx="39">
                  <c:v>-525.67306</c:v>
                </c:pt>
                <c:pt idx="40">
                  <c:v>-633.44306</c:v>
                </c:pt>
                <c:pt idx="41">
                  <c:v>-609.91206</c:v>
                </c:pt>
                <c:pt idx="42">
                  <c:v>-596.95206</c:v>
                </c:pt>
                <c:pt idx="43">
                  <c:v>-469.92306</c:v>
                </c:pt>
                <c:pt idx="44">
                  <c:v>-465.44606</c:v>
                </c:pt>
                <c:pt idx="45">
                  <c:v>-485.65406</c:v>
                </c:pt>
                <c:pt idx="46">
                  <c:v>-605.96406</c:v>
                </c:pt>
                <c:pt idx="47">
                  <c:v>-587.95206</c:v>
                </c:pt>
                <c:pt idx="48">
                  <c:v>-503.58906</c:v>
                </c:pt>
                <c:pt idx="49">
                  <c:v>-515.21006</c:v>
                </c:pt>
                <c:pt idx="50">
                  <c:v>-634.07306</c:v>
                </c:pt>
                <c:pt idx="51">
                  <c:v>-524.59206</c:v>
                </c:pt>
                <c:pt idx="52">
                  <c:v>-440.75606</c:v>
                </c:pt>
                <c:pt idx="53">
                  <c:v>-377.16006</c:v>
                </c:pt>
                <c:pt idx="54">
                  <c:v>-368.91206</c:v>
                </c:pt>
                <c:pt idx="55">
                  <c:v>-359.36806</c:v>
                </c:pt>
                <c:pt idx="56">
                  <c:v>-359.36806</c:v>
                </c:pt>
                <c:pt idx="57">
                  <c:v>-359.15306</c:v>
                </c:pt>
                <c:pt idx="58">
                  <c:v>-359.11106</c:v>
                </c:pt>
              </c:numCache>
            </c:numRef>
          </c:val>
        </c:ser>
        <c:gapWidth val="150"/>
        <c:overlap val="0"/>
        <c:axId val="40473256"/>
        <c:axId val="78621919"/>
      </c:barChart>
      <c:catAx>
        <c:axId val="404732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621919"/>
        <c:crossesAt val="0"/>
        <c:auto val="1"/>
        <c:lblAlgn val="ctr"/>
        <c:lblOffset val="100"/>
        <c:noMultiLvlLbl val="0"/>
      </c:catAx>
      <c:valAx>
        <c:axId val="78621919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47325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SPEC!$S$10:$S$109</c:f>
              <c:numCache>
                <c:formatCode>#,##0</c:formatCode>
                <c:ptCount val="100"/>
                <c:pt idx="0">
                  <c:v>4149.592</c:v>
                </c:pt>
                <c:pt idx="1">
                  <c:v>4134.487</c:v>
                </c:pt>
                <c:pt idx="2">
                  <c:v>4134.508</c:v>
                </c:pt>
                <c:pt idx="3">
                  <c:v>4131.471</c:v>
                </c:pt>
                <c:pt idx="4">
                  <c:v>4167.752</c:v>
                </c:pt>
                <c:pt idx="5">
                  <c:v>4099.957</c:v>
                </c:pt>
                <c:pt idx="6">
                  <c:v>4068.503</c:v>
                </c:pt>
                <c:pt idx="7">
                  <c:v>3926.577</c:v>
                </c:pt>
                <c:pt idx="8">
                  <c:v>3344.703</c:v>
                </c:pt>
                <c:pt idx="9">
                  <c:v>3525.155</c:v>
                </c:pt>
                <c:pt idx="10">
                  <c:v>3586.906</c:v>
                </c:pt>
                <c:pt idx="11">
                  <c:v>3782.245</c:v>
                </c:pt>
                <c:pt idx="12">
                  <c:v>3914.237</c:v>
                </c:pt>
                <c:pt idx="13">
                  <c:v>4240.172</c:v>
                </c:pt>
                <c:pt idx="14">
                  <c:v>4184.736</c:v>
                </c:pt>
                <c:pt idx="15">
                  <c:v>4291.517</c:v>
                </c:pt>
                <c:pt idx="16">
                  <c:v>4409.701</c:v>
                </c:pt>
                <c:pt idx="17">
                  <c:v>4370.886</c:v>
                </c:pt>
                <c:pt idx="18">
                  <c:v>4355.321</c:v>
                </c:pt>
                <c:pt idx="19">
                  <c:v>4434.765</c:v>
                </c:pt>
                <c:pt idx="20">
                  <c:v>4481.48</c:v>
                </c:pt>
                <c:pt idx="21">
                  <c:v>4594.185</c:v>
                </c:pt>
                <c:pt idx="22">
                  <c:v>4559.759</c:v>
                </c:pt>
                <c:pt idx="23">
                  <c:v>4507.122</c:v>
                </c:pt>
                <c:pt idx="24">
                  <c:v>4482.322</c:v>
                </c:pt>
                <c:pt idx="25">
                  <c:v>4612.98</c:v>
                </c:pt>
                <c:pt idx="26">
                  <c:v>4613.164</c:v>
                </c:pt>
                <c:pt idx="27">
                  <c:v>4375.611</c:v>
                </c:pt>
                <c:pt idx="28">
                  <c:v>4291.643</c:v>
                </c:pt>
                <c:pt idx="29">
                  <c:v>4500.105</c:v>
                </c:pt>
                <c:pt idx="30">
                  <c:v>4687.067</c:v>
                </c:pt>
                <c:pt idx="31">
                  <c:v>4711.422</c:v>
                </c:pt>
                <c:pt idx="32">
                  <c:v>4670.046</c:v>
                </c:pt>
                <c:pt idx="33">
                  <c:v>4693.275</c:v>
                </c:pt>
                <c:pt idx="34">
                  <c:v>5125.663</c:v>
                </c:pt>
                <c:pt idx="35">
                  <c:v>4805.278</c:v>
                </c:pt>
                <c:pt idx="36">
                  <c:v>4806.281</c:v>
                </c:pt>
                <c:pt idx="37">
                  <c:v>4871.753</c:v>
                </c:pt>
                <c:pt idx="38">
                  <c:v>4921.549</c:v>
                </c:pt>
                <c:pt idx="39">
                  <c:v>5047.656</c:v>
                </c:pt>
                <c:pt idx="40">
                  <c:v>5036.639</c:v>
                </c:pt>
                <c:pt idx="41">
                  <c:v>5048.244</c:v>
                </c:pt>
                <c:pt idx="42">
                  <c:v>4897.338</c:v>
                </c:pt>
                <c:pt idx="43">
                  <c:v>5089.975</c:v>
                </c:pt>
                <c:pt idx="44">
                  <c:v>5178.276</c:v>
                </c:pt>
                <c:pt idx="45">
                  <c:v>5112.973</c:v>
                </c:pt>
                <c:pt idx="46">
                  <c:v>4870.674</c:v>
                </c:pt>
                <c:pt idx="47">
                  <c:v>4827.487</c:v>
                </c:pt>
                <c:pt idx="48">
                  <c:v>4964.378</c:v>
                </c:pt>
                <c:pt idx="49">
                  <c:v>5000.416</c:v>
                </c:pt>
                <c:pt idx="50">
                  <c:v>4859.365</c:v>
                </c:pt>
                <c:pt idx="51">
                  <c:v>4969.671</c:v>
                </c:pt>
                <c:pt idx="52">
                  <c:v>4790.316</c:v>
                </c:pt>
                <c:pt idx="53">
                  <c:v>4507.283</c:v>
                </c:pt>
                <c:pt idx="54">
                  <c:v>4289.899</c:v>
                </c:pt>
                <c:pt idx="55">
                  <c:v>4492.56</c:v>
                </c:pt>
                <c:pt idx="56">
                  <c:v>4235.608</c:v>
                </c:pt>
                <c:pt idx="57">
                  <c:v>4193.4</c:v>
                </c:pt>
                <c:pt idx="58">
                  <c:v>4162.507</c:v>
                </c:pt>
                <c:pt idx="59">
                  <c:v>4200.057</c:v>
                </c:pt>
                <c:pt idx="60">
                  <c:v>4094.141</c:v>
                </c:pt>
                <c:pt idx="61">
                  <c:v>4188.883</c:v>
                </c:pt>
                <c:pt idx="62">
                  <c:v>4189.15</c:v>
                </c:pt>
                <c:pt idx="63">
                  <c:v>4201.38594</c:v>
                </c:pt>
                <c:pt idx="64">
                  <c:v>4090.68994</c:v>
                </c:pt>
                <c:pt idx="65">
                  <c:v>4100.10094</c:v>
                </c:pt>
                <c:pt idx="66">
                  <c:v>4089.56994</c:v>
                </c:pt>
                <c:pt idx="67">
                  <c:v>3904.51494</c:v>
                </c:pt>
                <c:pt idx="68">
                  <c:v>3953.48694</c:v>
                </c:pt>
                <c:pt idx="69">
                  <c:v>4047.09394</c:v>
                </c:pt>
                <c:pt idx="70">
                  <c:v>3947.52494</c:v>
                </c:pt>
                <c:pt idx="71">
                  <c:v>4068.67294</c:v>
                </c:pt>
                <c:pt idx="72">
                  <c:v>4250.64094</c:v>
                </c:pt>
                <c:pt idx="73">
                  <c:v>4205.94294</c:v>
                </c:pt>
                <c:pt idx="74">
                  <c:v>4215.76394</c:v>
                </c:pt>
                <c:pt idx="75">
                  <c:v>4156.57594</c:v>
                </c:pt>
                <c:pt idx="76">
                  <c:v>4266.09594</c:v>
                </c:pt>
                <c:pt idx="77">
                  <c:v>4313.70594</c:v>
                </c:pt>
                <c:pt idx="78">
                  <c:v>4313.73594</c:v>
                </c:pt>
                <c:pt idx="79">
                  <c:v>4317.75794</c:v>
                </c:pt>
                <c:pt idx="80">
                  <c:v>4395.87594</c:v>
                </c:pt>
                <c:pt idx="81">
                  <c:v>4288.10594</c:v>
                </c:pt>
                <c:pt idx="82">
                  <c:v>4311.63694</c:v>
                </c:pt>
                <c:pt idx="83">
                  <c:v>4324.59694</c:v>
                </c:pt>
                <c:pt idx="84">
                  <c:v>4451.62594</c:v>
                </c:pt>
                <c:pt idx="85">
                  <c:v>4456.10294</c:v>
                </c:pt>
                <c:pt idx="86">
                  <c:v>4435.89494</c:v>
                </c:pt>
                <c:pt idx="87">
                  <c:v>4315.58494</c:v>
                </c:pt>
                <c:pt idx="88">
                  <c:v>4333.59694</c:v>
                </c:pt>
                <c:pt idx="89">
                  <c:v>4417.95994</c:v>
                </c:pt>
                <c:pt idx="90">
                  <c:v>4406.33894</c:v>
                </c:pt>
                <c:pt idx="91">
                  <c:v>4287.47594</c:v>
                </c:pt>
                <c:pt idx="92">
                  <c:v>4396.95694</c:v>
                </c:pt>
                <c:pt idx="93">
                  <c:v>4480.79294</c:v>
                </c:pt>
                <c:pt idx="94">
                  <c:v>4544.38894</c:v>
                </c:pt>
                <c:pt idx="95">
                  <c:v>4552.63694</c:v>
                </c:pt>
                <c:pt idx="96">
                  <c:v>4562.18094</c:v>
                </c:pt>
                <c:pt idx="97">
                  <c:v>4562.18094</c:v>
                </c:pt>
                <c:pt idx="98">
                  <c:v>4562.39594</c:v>
                </c:pt>
                <c:pt idx="99">
                  <c:v>4562.43794</c:v>
                </c:pt>
              </c:numCache>
            </c:numRef>
          </c:val>
        </c:ser>
        <c:gapWidth val="150"/>
        <c:overlap val="0"/>
        <c:axId val="37425276"/>
        <c:axId val="50062628"/>
      </c:barChart>
      <c:catAx>
        <c:axId val="3742527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062628"/>
        <c:crossesAt val="0"/>
        <c:auto val="1"/>
        <c:lblAlgn val="ctr"/>
        <c:lblOffset val="100"/>
        <c:noMultiLvlLbl val="0"/>
      </c:catAx>
      <c:valAx>
        <c:axId val="50062628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425276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SPEC!$N$11:$N$109</c:f>
              <c:strCache>
                <c:ptCount val="99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</c:strCache>
            </c:strRef>
          </c:cat>
          <c:val>
            <c:numRef>
              <c:f>SPEC!$T$11:$T$109</c:f>
              <c:numCache>
                <c:formatCode>#,##0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89.125</c:v>
                </c:pt>
                <c:pt idx="4">
                  <c:v>93.406</c:v>
                </c:pt>
                <c:pt idx="5">
                  <c:v>91.114</c:v>
                </c:pt>
                <c:pt idx="6">
                  <c:v>199.856</c:v>
                </c:pt>
                <c:pt idx="7">
                  <c:v>235.752</c:v>
                </c:pt>
                <c:pt idx="8">
                  <c:v>230.38</c:v>
                </c:pt>
                <c:pt idx="9">
                  <c:v>227.2</c:v>
                </c:pt>
                <c:pt idx="10">
                  <c:v>218.625</c:v>
                </c:pt>
                <c:pt idx="11">
                  <c:v>217.562</c:v>
                </c:pt>
                <c:pt idx="12">
                  <c:v>15.436</c:v>
                </c:pt>
                <c:pt idx="13">
                  <c:v>181.116</c:v>
                </c:pt>
                <c:pt idx="14">
                  <c:v>175.056</c:v>
                </c:pt>
                <c:pt idx="15">
                  <c:v>18.47</c:v>
                </c:pt>
                <c:pt idx="16">
                  <c:v>0</c:v>
                </c:pt>
                <c:pt idx="17">
                  <c:v>11.501</c:v>
                </c:pt>
                <c:pt idx="18">
                  <c:v>208.792</c:v>
                </c:pt>
                <c:pt idx="19">
                  <c:v>11.215</c:v>
                </c:pt>
                <c:pt idx="20">
                  <c:v>87.818</c:v>
                </c:pt>
                <c:pt idx="21">
                  <c:v>175.766</c:v>
                </c:pt>
                <c:pt idx="22">
                  <c:v>178.332</c:v>
                </c:pt>
                <c:pt idx="23">
                  <c:v>184.335</c:v>
                </c:pt>
                <c:pt idx="24">
                  <c:v>178.635</c:v>
                </c:pt>
                <c:pt idx="25">
                  <c:v>178.635</c:v>
                </c:pt>
                <c:pt idx="26">
                  <c:v>188.977</c:v>
                </c:pt>
                <c:pt idx="27">
                  <c:v>195.228</c:v>
                </c:pt>
                <c:pt idx="28">
                  <c:v>162.123</c:v>
                </c:pt>
                <c:pt idx="29">
                  <c:v>76.34</c:v>
                </c:pt>
                <c:pt idx="30">
                  <c:v>177.127</c:v>
                </c:pt>
                <c:pt idx="31">
                  <c:v>171.181</c:v>
                </c:pt>
                <c:pt idx="32">
                  <c:v>171.048</c:v>
                </c:pt>
                <c:pt idx="33">
                  <c:v>292.917</c:v>
                </c:pt>
                <c:pt idx="34">
                  <c:v>66.536</c:v>
                </c:pt>
                <c:pt idx="35">
                  <c:v>249.445</c:v>
                </c:pt>
                <c:pt idx="36">
                  <c:v>256.233</c:v>
                </c:pt>
                <c:pt idx="37">
                  <c:v>256.028</c:v>
                </c:pt>
                <c:pt idx="38">
                  <c:v>13.047</c:v>
                </c:pt>
                <c:pt idx="39">
                  <c:v>168.294</c:v>
                </c:pt>
                <c:pt idx="40">
                  <c:v>200.018</c:v>
                </c:pt>
                <c:pt idx="41">
                  <c:v>207.064</c:v>
                </c:pt>
                <c:pt idx="42">
                  <c:v>26.644</c:v>
                </c:pt>
                <c:pt idx="43">
                  <c:v>84.475</c:v>
                </c:pt>
                <c:pt idx="44">
                  <c:v>66.89</c:v>
                </c:pt>
                <c:pt idx="45">
                  <c:v>206.736</c:v>
                </c:pt>
                <c:pt idx="46">
                  <c:v>184.786</c:v>
                </c:pt>
                <c:pt idx="47">
                  <c:v>169.216</c:v>
                </c:pt>
                <c:pt idx="48">
                  <c:v>89.178</c:v>
                </c:pt>
                <c:pt idx="49">
                  <c:v>118.142</c:v>
                </c:pt>
                <c:pt idx="50">
                  <c:v>116.719</c:v>
                </c:pt>
                <c:pt idx="51">
                  <c:v>193.706</c:v>
                </c:pt>
                <c:pt idx="52">
                  <c:v>229.094</c:v>
                </c:pt>
                <c:pt idx="53">
                  <c:v>250.266</c:v>
                </c:pt>
                <c:pt idx="54">
                  <c:v>167.13</c:v>
                </c:pt>
                <c:pt idx="55">
                  <c:v>109.855</c:v>
                </c:pt>
                <c:pt idx="56">
                  <c:v>105.129</c:v>
                </c:pt>
                <c:pt idx="57">
                  <c:v>0</c:v>
                </c:pt>
                <c:pt idx="58">
                  <c:v>161.855</c:v>
                </c:pt>
                <c:pt idx="59">
                  <c:v>160.9</c:v>
                </c:pt>
                <c:pt idx="60">
                  <c:v>21.529</c:v>
                </c:pt>
                <c:pt idx="61">
                  <c:v>105.873</c:v>
                </c:pt>
                <c:pt idx="62">
                  <c:v>49.989</c:v>
                </c:pt>
                <c:pt idx="63">
                  <c:v>261.305</c:v>
                </c:pt>
                <c:pt idx="64">
                  <c:v>283.409</c:v>
                </c:pt>
                <c:pt idx="65">
                  <c:v>241.141</c:v>
                </c:pt>
                <c:pt idx="66">
                  <c:v>248.951</c:v>
                </c:pt>
                <c:pt idx="67">
                  <c:v>112.543</c:v>
                </c:pt>
                <c:pt idx="68">
                  <c:v>238.102</c:v>
                </c:pt>
                <c:pt idx="69">
                  <c:v>242.383</c:v>
                </c:pt>
                <c:pt idx="70">
                  <c:v>371.495</c:v>
                </c:pt>
                <c:pt idx="71">
                  <c:v>89.16</c:v>
                </c:pt>
                <c:pt idx="72">
                  <c:v>91.761</c:v>
                </c:pt>
                <c:pt idx="73">
                  <c:v>73.633</c:v>
                </c:pt>
                <c:pt idx="74">
                  <c:v>207.174</c:v>
                </c:pt>
                <c:pt idx="75">
                  <c:v>73.108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115.68</c:v>
                </c:pt>
                <c:pt idx="80">
                  <c:v>133.559</c:v>
                </c:pt>
                <c:pt idx="81">
                  <c:v>40.25</c:v>
                </c:pt>
                <c:pt idx="82">
                  <c:v>102.06</c:v>
                </c:pt>
                <c:pt idx="83">
                  <c:v>138.638</c:v>
                </c:pt>
                <c:pt idx="84">
                  <c:v>157.877</c:v>
                </c:pt>
                <c:pt idx="85">
                  <c:v>128.411</c:v>
                </c:pt>
                <c:pt idx="86">
                  <c:v>150.06</c:v>
                </c:pt>
                <c:pt idx="87">
                  <c:v>164.62</c:v>
                </c:pt>
                <c:pt idx="88">
                  <c:v>335.675</c:v>
                </c:pt>
                <c:pt idx="89">
                  <c:v>277.123</c:v>
                </c:pt>
                <c:pt idx="90">
                  <c:v>283.69</c:v>
                </c:pt>
                <c:pt idx="91">
                  <c:v>134.457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</c:ser>
        <c:gapWidth val="150"/>
        <c:overlap val="0"/>
        <c:axId val="49246839"/>
        <c:axId val="90474955"/>
      </c:barChart>
      <c:catAx>
        <c:axId val="4924683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474955"/>
        <c:crossesAt val="0"/>
        <c:auto val="1"/>
        <c:lblAlgn val="ctr"/>
        <c:lblOffset val="100"/>
        <c:noMultiLvlLbl val="0"/>
      </c:catAx>
      <c:valAx>
        <c:axId val="90474955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24683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0.647487959690252</v>
          </cell>
          <cell r="G59">
            <v>0.318264972498557</v>
          </cell>
          <cell r="H59">
            <v>0.073579390793265</v>
          </cell>
          <cell r="I59">
            <v>0.0168278509798147</v>
          </cell>
          <cell r="J59">
            <v>0.0939708788686394</v>
          </cell>
          <cell r="K59">
            <v>0.230306384232934</v>
          </cell>
          <cell r="L59">
            <v>0.754762562885832</v>
          </cell>
          <cell r="M59">
            <v>0.907806001394793</v>
          </cell>
          <cell r="N59">
            <v>0.827684113212974</v>
          </cell>
          <cell r="O59">
            <v>0.593016660089794</v>
          </cell>
          <cell r="P59">
            <v>0.427909503624738</v>
          </cell>
          <cell r="Q59">
            <v>0.465930781905606</v>
          </cell>
          <cell r="R59">
            <v>0.494987446443166</v>
          </cell>
          <cell r="S59">
            <v>0.425131124234244</v>
          </cell>
          <cell r="T59">
            <v>0.327617326829941</v>
          </cell>
          <cell r="U59">
            <v>0.293626969959815</v>
          </cell>
          <cell r="V59">
            <v>0.209789848792313</v>
          </cell>
          <cell r="W59">
            <v>0.265759303842947</v>
          </cell>
          <cell r="X59">
            <v>0.729709154946876</v>
          </cell>
          <cell r="Y59">
            <v>0.828259438335828</v>
          </cell>
          <cell r="Z59">
            <v>0.738329718917878</v>
          </cell>
          <cell r="AA59">
            <v>0.485727279410217</v>
          </cell>
          <cell r="AB59">
            <v>0.400426797516608</v>
          </cell>
          <cell r="AC59">
            <v>0.486511038948446</v>
          </cell>
        </row>
        <row r="60">
          <cell r="F60">
            <v>0.000326109113834683</v>
          </cell>
          <cell r="G60">
            <v>0.017905530803767</v>
          </cell>
          <cell r="H60">
            <v>0.0018354666991619</v>
          </cell>
          <cell r="I60">
            <v>0.00380478716474886</v>
          </cell>
          <cell r="J60">
            <v>0.0029826700713379</v>
          </cell>
          <cell r="K60">
            <v>0.0342839668558863</v>
          </cell>
          <cell r="L60">
            <v>0.38845486778657</v>
          </cell>
          <cell r="M60">
            <v>0.565400802701264</v>
          </cell>
          <cell r="N60">
            <v>0.395247621573381</v>
          </cell>
          <cell r="O60">
            <v>0.228161765197433</v>
          </cell>
          <cell r="P60">
            <v>0.108061067159044</v>
          </cell>
          <cell r="Q60">
            <v>0.118987701710733</v>
          </cell>
          <cell r="R60">
            <v>0.103599185388698</v>
          </cell>
          <cell r="S60">
            <v>0.057520189030289</v>
          </cell>
          <cell r="T60">
            <v>0.315951246939212</v>
          </cell>
          <cell r="U60">
            <v>0.160213748386702</v>
          </cell>
          <cell r="V60">
            <v>0.153919090725607</v>
          </cell>
          <cell r="W60">
            <v>0.085789794780693</v>
          </cell>
          <cell r="X60">
            <v>0.326295225892117</v>
          </cell>
          <cell r="Y60">
            <v>0.41054990235557</v>
          </cell>
          <cell r="Z60">
            <v>0.354520777377663</v>
          </cell>
          <cell r="AA60">
            <v>0.315241117055935</v>
          </cell>
          <cell r="AB60">
            <v>0.171153751327992</v>
          </cell>
          <cell r="AC60">
            <v>0.181390393570621</v>
          </cell>
        </row>
        <row r="62">
          <cell r="F62">
            <v>0.999902093305366</v>
          </cell>
          <cell r="G62">
            <v>0.785132911139165</v>
          </cell>
          <cell r="H62">
            <v>0.532186117275105</v>
          </cell>
          <cell r="I62">
            <v>0.424090632558503</v>
          </cell>
          <cell r="J62">
            <v>0.394033120706725</v>
          </cell>
          <cell r="K62">
            <v>0.440575753606604</v>
          </cell>
          <cell r="L62">
            <v>0.898038808278898</v>
          </cell>
          <cell r="M62">
            <v>0.970827091012983</v>
          </cell>
          <cell r="N62">
            <v>0.926216712113636</v>
          </cell>
          <cell r="O62">
            <v>0.761327303558419</v>
          </cell>
          <cell r="P62">
            <v>0.751319681400373</v>
          </cell>
          <cell r="Q62">
            <v>0.79476390074853</v>
          </cell>
          <cell r="R62">
            <v>0.809025155230415</v>
          </cell>
          <cell r="S62">
            <v>0.746498139493599</v>
          </cell>
          <cell r="T62">
            <v>0.632271227882824</v>
          </cell>
          <cell r="U62">
            <v>0.492119549791991</v>
          </cell>
          <cell r="V62">
            <v>0.373252419375717</v>
          </cell>
          <cell r="W62">
            <v>0.445280455500249</v>
          </cell>
          <cell r="X62">
            <v>0.853824972305189</v>
          </cell>
          <cell r="Y62">
            <v>0.928154589672042</v>
          </cell>
          <cell r="Z62">
            <v>0.876641023296502</v>
          </cell>
          <cell r="AA62">
            <v>0.655024126637329</v>
          </cell>
          <cell r="AB62">
            <v>0.671886605315197</v>
          </cell>
          <cell r="AC62">
            <v>0.752196007497417</v>
          </cell>
        </row>
        <row r="63">
          <cell r="F63">
            <v>0.534074914978015</v>
          </cell>
          <cell r="G63">
            <v>0.256622525988964</v>
          </cell>
          <cell r="H63">
            <v>0.151578296056896</v>
          </cell>
          <cell r="I63">
            <v>0.0894838860815125</v>
          </cell>
          <cell r="J63">
            <v>0.0576823153584587</v>
          </cell>
          <cell r="K63">
            <v>0.0911691257639468</v>
          </cell>
          <cell r="L63">
            <v>0.641292252469174</v>
          </cell>
          <cell r="M63">
            <v>0.800793027037001</v>
          </cell>
          <cell r="N63">
            <v>0.617812238730578</v>
          </cell>
          <cell r="O63">
            <v>0.458585498794937</v>
          </cell>
          <cell r="P63">
            <v>0.412637193172795</v>
          </cell>
          <cell r="Q63">
            <v>0.430912049035434</v>
          </cell>
          <cell r="R63">
            <v>0.390703304389454</v>
          </cell>
          <cell r="S63">
            <v>0.270220362792763</v>
          </cell>
          <cell r="T63">
            <v>0.476694469845555</v>
          </cell>
          <cell r="U63">
            <v>0.295071777160057</v>
          </cell>
          <cell r="V63">
            <v>0.27408208737968</v>
          </cell>
          <cell r="W63">
            <v>0.171435807342127</v>
          </cell>
          <cell r="X63">
            <v>0.605227739767287</v>
          </cell>
          <cell r="Y63">
            <v>0.718474474345722</v>
          </cell>
          <cell r="Z63">
            <v>0.634268390604849</v>
          </cell>
          <cell r="AA63">
            <v>0.459541547134248</v>
          </cell>
          <cell r="AB63">
            <v>0.413647235222538</v>
          </cell>
          <cell r="AC63">
            <v>0.464078463427087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532631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206417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-645866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532631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206375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-663915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-5902351.1425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-6484605.0681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42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18049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274332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-359111.06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4562913.54326649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27,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-5483</v>
      </c>
      <c r="K10" s="108" t="n">
        <f aca="false">K12-K11</f>
        <v>-4938</v>
      </c>
      <c r="L10" s="108" t="n">
        <f aca="false">L12-L11</f>
        <v>-5453</v>
      </c>
      <c r="M10" s="108" t="n">
        <f aca="false">M12-M11</f>
        <v>-52384</v>
      </c>
      <c r="N10" s="108" t="n">
        <f aca="false">N12-N11</f>
        <v>-54109</v>
      </c>
      <c r="O10" s="108" t="n">
        <f aca="false">O12-O11</f>
        <v>-52244</v>
      </c>
      <c r="P10" s="108" t="n">
        <f aca="false">P12-P11</f>
        <v>-53865</v>
      </c>
      <c r="Q10" s="108" t="n">
        <f aca="false">Q12-Q11</f>
        <v>-53740</v>
      </c>
      <c r="R10" s="108" t="n">
        <f aca="false">R12-R11</f>
        <v>-51885</v>
      </c>
      <c r="S10" s="108" t="n">
        <f aca="false">S12-S11</f>
        <v>-53489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-387590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-5483</v>
      </c>
      <c r="K12" s="131" t="n">
        <f aca="false">'SPEC DET FIXED INPUT PG'!D60</f>
        <v>-4938</v>
      </c>
      <c r="L12" s="131" t="n">
        <f aca="false">'SPEC DET FIXED INPUT PG'!E60</f>
        <v>-5453</v>
      </c>
      <c r="M12" s="131" t="n">
        <f aca="false">'SPEC DET FIXED INPUT PG'!F60</f>
        <v>-52384</v>
      </c>
      <c r="N12" s="131" t="n">
        <f aca="false">'SPEC DET FIXED INPUT PG'!G60</f>
        <v>-54109</v>
      </c>
      <c r="O12" s="131" t="n">
        <f aca="false">'SPEC DET FIXED INPUT PG'!H60</f>
        <v>-52244</v>
      </c>
      <c r="P12" s="131" t="n">
        <f aca="false">'SPEC DET FIXED INPUT PG'!I60</f>
        <v>-53865</v>
      </c>
      <c r="Q12" s="131" t="n">
        <f aca="false">'SPEC DET FIXED INPUT PG'!J60</f>
        <v>-53740</v>
      </c>
      <c r="R12" s="131" t="n">
        <f aca="false">'SPEC DET FIXED INPUT PG'!K60</f>
        <v>-51885</v>
      </c>
      <c r="S12" s="131" t="n">
        <f aca="false">'SPEC DET FIXED INPUT PG'!L60</f>
        <v>-53489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-387590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5.0681</v>
      </c>
      <c r="K15" s="150" t="n">
        <f aca="false">'SPEC DET FIXED INPUT PG'!D54</f>
        <v>5.0681</v>
      </c>
      <c r="L15" s="150" t="n">
        <f aca="false">'SPEC DET FIXED INPUT PG'!E54</f>
        <v>5.0681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5.0671</v>
      </c>
      <c r="K16" s="150" t="n">
        <f aca="false">'SPEC DET FIXED INPUT PG'!D55</f>
        <v>5.0671</v>
      </c>
      <c r="L16" s="150" t="n">
        <f aca="false">'SPEC DET FIXED INPUT PG'!E55</f>
        <v>5.0671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21563</v>
      </c>
      <c r="N22" s="108" t="n">
        <f aca="false">N24-N23</f>
        <v>22273</v>
      </c>
      <c r="O22" s="108" t="n">
        <f aca="false">O24-O23</f>
        <v>21505</v>
      </c>
      <c r="P22" s="108" t="n">
        <f aca="false">P24-P23</f>
        <v>22172</v>
      </c>
      <c r="Q22" s="108" t="n">
        <f aca="false">Q24-Q23</f>
        <v>22121</v>
      </c>
      <c r="R22" s="108" t="n">
        <f aca="false">R24-R23</f>
        <v>21358</v>
      </c>
      <c r="S22" s="108" t="n">
        <f aca="false">S24-S23</f>
        <v>22018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153010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21563</v>
      </c>
      <c r="N24" s="131" t="n">
        <f aca="false">'SPEC DET FIXED INPUT PG'!G100</f>
        <v>22273</v>
      </c>
      <c r="O24" s="131" t="n">
        <f aca="false">'SPEC DET FIXED INPUT PG'!H100</f>
        <v>21505</v>
      </c>
      <c r="P24" s="131" t="n">
        <f aca="false">'SPEC DET FIXED INPUT PG'!I100</f>
        <v>22172</v>
      </c>
      <c r="Q24" s="131" t="n">
        <f aca="false">'SPEC DET FIXED INPUT PG'!J100</f>
        <v>22121</v>
      </c>
      <c r="R24" s="131" t="n">
        <f aca="false">'SPEC DET FIXED INPUT PG'!K100</f>
        <v>21358</v>
      </c>
      <c r="S24" s="131" t="n">
        <f aca="false">'SPEC DET FIXED INPUT PG'!L100</f>
        <v>22018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153010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167166</v>
      </c>
      <c r="K34" s="108" t="n">
        <f aca="false">K36-K35</f>
        <v>150554</v>
      </c>
      <c r="L34" s="108" t="n">
        <f aca="false">L36-L35</f>
        <v>166280</v>
      </c>
      <c r="M34" s="108" t="n">
        <f aca="false">M36-M35</f>
        <v>25281</v>
      </c>
      <c r="N34" s="108" t="n">
        <f aca="false">N36-N35</f>
        <v>26113</v>
      </c>
      <c r="O34" s="108" t="n">
        <f aca="false">O36-O35</f>
        <v>25213</v>
      </c>
      <c r="P34" s="108" t="n">
        <f aca="false">P36-P35</f>
        <v>25995</v>
      </c>
      <c r="Q34" s="108" t="n">
        <f aca="false">Q36-Q35</f>
        <v>25935</v>
      </c>
      <c r="R34" s="116" t="n">
        <f aca="false">R36-R35</f>
        <v>25040</v>
      </c>
      <c r="S34" s="116" t="n">
        <f aca="false">S36-S35</f>
        <v>25814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663391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167166</v>
      </c>
      <c r="K36" s="131" t="n">
        <f aca="false">'SPEC DET FIXED INPUT PG'!D140</f>
        <v>150554</v>
      </c>
      <c r="L36" s="131" t="n">
        <f aca="false">'SPEC DET FIXED INPUT PG'!E140</f>
        <v>166280</v>
      </c>
      <c r="M36" s="131" t="n">
        <f aca="false">'SPEC DET FIXED INPUT PG'!F140</f>
        <v>25281</v>
      </c>
      <c r="N36" s="131" t="n">
        <f aca="false">'SPEC DET FIXED INPUT PG'!G140</f>
        <v>26113</v>
      </c>
      <c r="O36" s="131" t="n">
        <f aca="false">'SPEC DET FIXED INPUT PG'!H140</f>
        <v>25213</v>
      </c>
      <c r="P36" s="131" t="n">
        <f aca="false">'SPEC DET FIXED INPUT PG'!I140</f>
        <v>25995</v>
      </c>
      <c r="Q36" s="131" t="n">
        <f aca="false">'SPEC DET FIXED INPUT PG'!J140</f>
        <v>25935</v>
      </c>
      <c r="R36" s="131" t="n">
        <f aca="false">'SPEC DET FIXED INPUT PG'!K140</f>
        <v>25040</v>
      </c>
      <c r="S36" s="131" t="n">
        <f aca="false">'SPEC DET FIXED INPUT PG'!L140</f>
        <v>25814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663391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51076</v>
      </c>
      <c r="K46" s="108" t="n">
        <f aca="false">K48-K47</f>
        <v>32640</v>
      </c>
      <c r="L46" s="108" t="n">
        <f aca="false">L48-L47</f>
        <v>10439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94155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51076</v>
      </c>
      <c r="K48" s="131" t="n">
        <f aca="false">'SPEC DET FIXED INPUT PG'!D20</f>
        <v>32640</v>
      </c>
      <c r="L48" s="131" t="n">
        <f aca="false">'SPEC DET FIXED INPUT PG'!E20</f>
        <v>10439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94155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9" activeCellId="0" sqref="A19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-15803</v>
      </c>
      <c r="D17" s="83" t="n">
        <v>-14232</v>
      </c>
      <c r="E17" s="83" t="n">
        <v>-15719</v>
      </c>
      <c r="F17" s="83" t="n">
        <v>11897</v>
      </c>
      <c r="G17" s="83" t="n">
        <v>12288</v>
      </c>
      <c r="H17" s="83" t="n">
        <v>11865</v>
      </c>
      <c r="I17" s="83" t="n">
        <v>12233</v>
      </c>
      <c r="J17" s="83" t="n">
        <v>12205</v>
      </c>
      <c r="K17" s="83" t="n">
        <v>11783</v>
      </c>
      <c r="L17" s="83" t="n">
        <v>12148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38665</v>
      </c>
    </row>
    <row r="18" customFormat="false" ht="11.25" hidden="false" customHeight="true" outlineLevel="0" collapsed="false">
      <c r="A18" s="79" t="s">
        <v>76</v>
      </c>
      <c r="B18" s="73"/>
      <c r="C18" s="79" t="n">
        <v>-15801</v>
      </c>
      <c r="D18" s="79" t="n">
        <v>-14231</v>
      </c>
      <c r="E18" s="79" t="n">
        <v>-15717</v>
      </c>
      <c r="F18" s="79" t="n">
        <v>11896</v>
      </c>
      <c r="G18" s="79" t="n">
        <v>12288</v>
      </c>
      <c r="H18" s="79" t="n">
        <v>11864</v>
      </c>
      <c r="I18" s="79" t="n">
        <v>12232</v>
      </c>
      <c r="J18" s="79" t="n">
        <v>12204</v>
      </c>
      <c r="K18" s="79" t="n">
        <v>11783</v>
      </c>
      <c r="L18" s="79" t="n">
        <v>12147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38665</v>
      </c>
    </row>
    <row r="19" customFormat="false" ht="11.25" hidden="false" customHeight="true" outlineLevel="0" collapsed="false">
      <c r="A19" s="79" t="s">
        <v>77</v>
      </c>
      <c r="B19" s="73"/>
      <c r="C19" s="85" t="n">
        <v>-2</v>
      </c>
      <c r="D19" s="85" t="n">
        <v>-1</v>
      </c>
      <c r="E19" s="85" t="n">
        <v>-2</v>
      </c>
      <c r="F19" s="85" t="n">
        <v>1</v>
      </c>
      <c r="G19" s="85" t="n">
        <v>0</v>
      </c>
      <c r="H19" s="85" t="n">
        <v>1</v>
      </c>
      <c r="I19" s="85" t="n">
        <v>1</v>
      </c>
      <c r="J19" s="85" t="n">
        <v>1</v>
      </c>
      <c r="K19" s="85" t="n">
        <v>0</v>
      </c>
      <c r="L19" s="85" t="n">
        <v>1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-4500.9742</v>
      </c>
      <c r="D6" s="46" t="n">
        <v>2909.7461</v>
      </c>
      <c r="E6" s="46" t="n">
        <v>14921.2634</v>
      </c>
      <c r="F6" s="46" t="n">
        <v>911.5032</v>
      </c>
      <c r="G6" s="46" t="n">
        <v>2703.9763</v>
      </c>
      <c r="H6" s="46" t="n">
        <v>6617.2548</v>
      </c>
      <c r="I6" s="46" t="n">
        <v>-12202.0678</v>
      </c>
      <c r="J6" s="46" t="n">
        <v>-16847.2291</v>
      </c>
      <c r="K6" s="46" t="n">
        <v>-11782.7452</v>
      </c>
      <c r="L6" s="46" t="n">
        <v>-6169.842</v>
      </c>
      <c r="M6" s="46" t="n">
        <v>-643.6269</v>
      </c>
      <c r="N6" s="46" t="n">
        <v>-2366.2409</v>
      </c>
      <c r="O6" s="46" t="n">
        <v>-2721.1119</v>
      </c>
      <c r="P6" s="46" t="n">
        <v>1170.6255</v>
      </c>
      <c r="Q6" s="46" t="n">
        <v>4472.4688</v>
      </c>
      <c r="R6" s="46" t="n">
        <v>-88.4968</v>
      </c>
      <c r="S6" s="46" t="n">
        <v>8865.2667</v>
      </c>
      <c r="T6" s="46" t="n">
        <v>2644.8699</v>
      </c>
      <c r="U6" s="46" t="n">
        <v>-12618.6688</v>
      </c>
      <c r="V6" s="46" t="n">
        <v>-17360.5721</v>
      </c>
      <c r="W6" s="46" t="n">
        <v>-14821.8301</v>
      </c>
      <c r="X6" s="46" t="n">
        <v>-5005.7333</v>
      </c>
      <c r="Y6" s="46" t="n">
        <v>-15600</v>
      </c>
      <c r="Z6" s="46" t="n">
        <v>-19387.0968</v>
      </c>
      <c r="AA6" s="42" t="n">
        <v>-4086.7879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-15580.6129</v>
      </c>
      <c r="D7" s="46" t="n">
        <v>4321.4286</v>
      </c>
      <c r="E7" s="46" t="n">
        <v>-17064.5161</v>
      </c>
      <c r="F7" s="46" t="n">
        <v>-5500</v>
      </c>
      <c r="G7" s="46" t="n">
        <v>-7645.1613</v>
      </c>
      <c r="H7" s="46" t="n">
        <v>6366.7</v>
      </c>
      <c r="I7" s="46" t="n">
        <v>-32060.4516</v>
      </c>
      <c r="J7" s="46" t="n">
        <v>-44572.5161</v>
      </c>
      <c r="K7" s="46" t="n">
        <v>-26498.1333</v>
      </c>
      <c r="L7" s="46" t="n">
        <v>-7709.6774</v>
      </c>
      <c r="M7" s="46" t="n">
        <v>-13899.9667</v>
      </c>
      <c r="N7" s="46" t="n">
        <v>-17612.871</v>
      </c>
      <c r="O7" s="46" t="n">
        <v>-18935.4839</v>
      </c>
      <c r="P7" s="46" t="n">
        <v>-18642.8214</v>
      </c>
      <c r="Q7" s="46" t="n">
        <v>-11451.6452</v>
      </c>
      <c r="R7" s="46" t="n">
        <v>-6233.3333</v>
      </c>
      <c r="S7" s="46" t="n">
        <v>-1258.0323</v>
      </c>
      <c r="T7" s="46" t="n">
        <v>-3566.6667</v>
      </c>
      <c r="U7" s="46" t="n">
        <v>-40352.1936</v>
      </c>
      <c r="V7" s="46" t="n">
        <v>-50384.4194</v>
      </c>
      <c r="W7" s="46" t="n">
        <v>-39996.4333</v>
      </c>
      <c r="X7" s="46" t="n">
        <v>-16419.3548</v>
      </c>
      <c r="Y7" s="46" t="n">
        <v>-15700</v>
      </c>
      <c r="Z7" s="46" t="n">
        <v>-22838.7097</v>
      </c>
      <c r="AA7" s="42" t="n">
        <v>-17770.2589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10000</v>
      </c>
      <c r="E8" s="46" t="n">
        <v>10000</v>
      </c>
      <c r="F8" s="46" t="n">
        <v>-5000</v>
      </c>
      <c r="G8" s="46" t="n">
        <v>10000</v>
      </c>
      <c r="H8" s="46" t="n">
        <v>10000</v>
      </c>
      <c r="I8" s="46" t="n">
        <v>30000</v>
      </c>
      <c r="J8" s="46" t="n">
        <v>30000</v>
      </c>
      <c r="K8" s="46" t="n">
        <v>30000</v>
      </c>
      <c r="L8" s="46" t="n">
        <v>30000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-81.5871000000007</v>
      </c>
      <c r="D10" s="49" t="n">
        <v>17231.1747</v>
      </c>
      <c r="E10" s="49" t="n">
        <v>7856.7473</v>
      </c>
      <c r="F10" s="49" t="n">
        <v>-9588.4968</v>
      </c>
      <c r="G10" s="49" t="n">
        <v>5058.815</v>
      </c>
      <c r="H10" s="49" t="n">
        <v>22983.9548</v>
      </c>
      <c r="I10" s="49" t="n">
        <v>-14262.5194</v>
      </c>
      <c r="J10" s="49" t="n">
        <v>-31419.7452</v>
      </c>
      <c r="K10" s="49" t="n">
        <v>-8280.8785</v>
      </c>
      <c r="L10" s="49" t="n">
        <v>16120.4806</v>
      </c>
      <c r="M10" s="49" t="n">
        <v>5456.4064</v>
      </c>
      <c r="N10" s="49" t="n">
        <v>20.8881000000001</v>
      </c>
      <c r="O10" s="49" t="n">
        <v>-1656.5958</v>
      </c>
      <c r="P10" s="49" t="n">
        <v>2527.8041</v>
      </c>
      <c r="Q10" s="49" t="n">
        <v>13020.8236</v>
      </c>
      <c r="R10" s="49" t="n">
        <v>-1321.8301</v>
      </c>
      <c r="S10" s="49" t="n">
        <v>12607.2344</v>
      </c>
      <c r="T10" s="49" t="n">
        <v>4078.2032</v>
      </c>
      <c r="U10" s="49" t="n">
        <v>-47970.8624</v>
      </c>
      <c r="V10" s="49" t="n">
        <v>-62744.9915</v>
      </c>
      <c r="W10" s="49" t="n">
        <v>-49818.2634</v>
      </c>
      <c r="X10" s="49" t="n">
        <v>-16425.0881</v>
      </c>
      <c r="Y10" s="49" t="n">
        <v>-31300</v>
      </c>
      <c r="Z10" s="50" t="n">
        <v>-42225.8065</v>
      </c>
      <c r="AA10" s="42" t="n">
        <v>-8911.8413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-4500.9742</v>
      </c>
      <c r="D15" s="46" t="n">
        <v>2909.7461</v>
      </c>
      <c r="E15" s="46" t="n">
        <v>14921.2634</v>
      </c>
      <c r="F15" s="46" t="n">
        <v>911.5032</v>
      </c>
      <c r="G15" s="46" t="n">
        <v>2703.9763</v>
      </c>
      <c r="H15" s="46" t="n">
        <v>6617.2548</v>
      </c>
      <c r="I15" s="46" t="n">
        <v>-12202.0678</v>
      </c>
      <c r="J15" s="46" t="n">
        <v>-16847.2291</v>
      </c>
      <c r="K15" s="46" t="n">
        <v>-11782.7452</v>
      </c>
      <c r="L15" s="46" t="n">
        <v>-6169.842</v>
      </c>
      <c r="M15" s="46" t="n">
        <v>-643.6269</v>
      </c>
      <c r="N15" s="46" t="n">
        <v>-2366.2409</v>
      </c>
      <c r="O15" s="46" t="n">
        <v>-2721.1119</v>
      </c>
      <c r="P15" s="46" t="n">
        <v>1170.6255</v>
      </c>
      <c r="Q15" s="46" t="n">
        <v>4472.4688</v>
      </c>
      <c r="R15" s="46" t="n">
        <v>-88.4968</v>
      </c>
      <c r="S15" s="46" t="n">
        <v>8865.2667</v>
      </c>
      <c r="T15" s="46" t="n">
        <v>2644.8699</v>
      </c>
      <c r="U15" s="46" t="n">
        <v>-12618.6688</v>
      </c>
      <c r="V15" s="46" t="n">
        <v>-17360.5721</v>
      </c>
      <c r="W15" s="46" t="n">
        <v>-14821.8301</v>
      </c>
      <c r="X15" s="46" t="n">
        <v>-5005.7333</v>
      </c>
      <c r="Y15" s="46" t="n">
        <v>-15600</v>
      </c>
      <c r="Z15" s="46" t="n">
        <v>-19387.0968</v>
      </c>
      <c r="AA15" s="42" t="n">
        <v>-4086.7879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-15580.6129</v>
      </c>
      <c r="D16" s="46" t="n">
        <v>4321.4286</v>
      </c>
      <c r="E16" s="46" t="n">
        <v>-17064.5161</v>
      </c>
      <c r="F16" s="46" t="n">
        <v>-5500</v>
      </c>
      <c r="G16" s="46" t="n">
        <v>-7645.1613</v>
      </c>
      <c r="H16" s="46" t="n">
        <v>6366.7</v>
      </c>
      <c r="I16" s="46" t="n">
        <v>-28806.4516</v>
      </c>
      <c r="J16" s="46" t="n">
        <v>-41193.5484</v>
      </c>
      <c r="K16" s="46" t="n">
        <v>-23333.3333</v>
      </c>
      <c r="L16" s="46" t="n">
        <v>-7709.6774</v>
      </c>
      <c r="M16" s="46" t="n">
        <v>-13899.9667</v>
      </c>
      <c r="N16" s="46" t="n">
        <v>-17612.871</v>
      </c>
      <c r="O16" s="46" t="n">
        <v>-18935.4839</v>
      </c>
      <c r="P16" s="46" t="n">
        <v>-18642.8214</v>
      </c>
      <c r="Q16" s="46" t="n">
        <v>-11451.6452</v>
      </c>
      <c r="R16" s="46" t="n">
        <v>-6233.3333</v>
      </c>
      <c r="S16" s="46" t="n">
        <v>-1258.0323</v>
      </c>
      <c r="T16" s="46" t="n">
        <v>-3566.6667</v>
      </c>
      <c r="U16" s="46" t="n">
        <v>-37064.5484</v>
      </c>
      <c r="V16" s="46" t="n">
        <v>-47096.7742</v>
      </c>
      <c r="W16" s="46" t="n">
        <v>-36700</v>
      </c>
      <c r="X16" s="46" t="n">
        <v>-16419.3548</v>
      </c>
      <c r="Y16" s="46" t="n">
        <v>-15700</v>
      </c>
      <c r="Z16" s="46" t="n">
        <v>-22838.7097</v>
      </c>
      <c r="AA16" s="42" t="n">
        <v>-16943.8301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10000</v>
      </c>
      <c r="E17" s="46" t="n">
        <v>10000</v>
      </c>
      <c r="F17" s="46" t="n">
        <v>-5000</v>
      </c>
      <c r="G17" s="46" t="n">
        <v>10000</v>
      </c>
      <c r="H17" s="46" t="n">
        <v>10000</v>
      </c>
      <c r="I17" s="46" t="n">
        <v>30000</v>
      </c>
      <c r="J17" s="46" t="n">
        <v>30000</v>
      </c>
      <c r="K17" s="46" t="n">
        <v>30000</v>
      </c>
      <c r="L17" s="46" t="n">
        <v>30000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-81.5871000000007</v>
      </c>
      <c r="D19" s="49" t="n">
        <v>17231.1747</v>
      </c>
      <c r="E19" s="49" t="n">
        <v>7856.7473</v>
      </c>
      <c r="F19" s="49" t="n">
        <v>-9588.4968</v>
      </c>
      <c r="G19" s="49" t="n">
        <v>5058.815</v>
      </c>
      <c r="H19" s="49" t="n">
        <v>22983.9548</v>
      </c>
      <c r="I19" s="49" t="n">
        <v>-11008.5194</v>
      </c>
      <c r="J19" s="49" t="n">
        <v>-28040.7775</v>
      </c>
      <c r="K19" s="49" t="n">
        <v>-5116.0785</v>
      </c>
      <c r="L19" s="49" t="n">
        <v>16120.4806</v>
      </c>
      <c r="M19" s="49" t="n">
        <v>5456.4064</v>
      </c>
      <c r="N19" s="49" t="n">
        <v>20.8881000000001</v>
      </c>
      <c r="O19" s="49" t="n">
        <v>-1656.5958</v>
      </c>
      <c r="P19" s="49" t="n">
        <v>2527.8041</v>
      </c>
      <c r="Q19" s="49" t="n">
        <v>13020.8236</v>
      </c>
      <c r="R19" s="49" t="n">
        <v>-1321.8301</v>
      </c>
      <c r="S19" s="49" t="n">
        <v>12607.2344</v>
      </c>
      <c r="T19" s="49" t="n">
        <v>4078.2032</v>
      </c>
      <c r="U19" s="49" t="n">
        <v>-44683.2172</v>
      </c>
      <c r="V19" s="49" t="n">
        <v>-59457.3463</v>
      </c>
      <c r="W19" s="49" t="n">
        <v>-46521.8301</v>
      </c>
      <c r="X19" s="49" t="n">
        <v>-16425.0881</v>
      </c>
      <c r="Y19" s="49" t="n">
        <v>-31300</v>
      </c>
      <c r="Z19" s="50" t="n">
        <v>-42225.8065</v>
      </c>
      <c r="AA19" s="42" t="n">
        <v>-8085.4125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0</v>
      </c>
      <c r="D22" s="49" t="n">
        <v>0</v>
      </c>
      <c r="E22" s="49" t="n">
        <v>0</v>
      </c>
      <c r="F22" s="49" t="n">
        <v>0</v>
      </c>
      <c r="G22" s="49" t="n">
        <v>0</v>
      </c>
      <c r="H22" s="49" t="n">
        <v>2983.9548</v>
      </c>
      <c r="I22" s="49" t="n">
        <v>0</v>
      </c>
      <c r="J22" s="49" t="n">
        <v>-8040.7775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-4683.2172</v>
      </c>
      <c r="V22" s="49" t="n">
        <v>-19457.3463</v>
      </c>
      <c r="W22" s="49" t="n">
        <v>-6521.8301</v>
      </c>
      <c r="X22" s="49" t="n">
        <v>0</v>
      </c>
      <c r="Y22" s="49" t="n">
        <v>0</v>
      </c>
      <c r="Z22" s="49" t="n">
        <v>-2225.8065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18956.3398</v>
      </c>
      <c r="N7" s="165" t="n">
        <v>18956.3398</v>
      </c>
      <c r="O7" s="165" t="n">
        <v>18956.3398</v>
      </c>
      <c r="P7" s="165" t="n">
        <v>18956.3398</v>
      </c>
      <c r="Q7" s="165" t="n">
        <v>18956.3398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-32935.4839</v>
      </c>
      <c r="D8" s="165" t="n">
        <v>-20785.6786</v>
      </c>
      <c r="E8" s="165" t="n">
        <v>-8774.1613</v>
      </c>
      <c r="F8" s="165" t="n">
        <v>-8566.6667</v>
      </c>
      <c r="G8" s="165" t="n">
        <v>-6774.1935</v>
      </c>
      <c r="H8" s="165" t="n">
        <v>-7600</v>
      </c>
      <c r="I8" s="165" t="n">
        <v>-26419.3226</v>
      </c>
      <c r="J8" s="165" t="n">
        <v>-31064.4839</v>
      </c>
      <c r="K8" s="165" t="n">
        <v>-26000</v>
      </c>
      <c r="L8" s="165" t="n">
        <v>-20387.0968</v>
      </c>
      <c r="M8" s="165" t="n">
        <v>-19599.9667</v>
      </c>
      <c r="N8" s="165" t="n">
        <v>-21322.5806</v>
      </c>
      <c r="O8" s="165" t="n">
        <v>-21677.4516</v>
      </c>
      <c r="P8" s="165" t="n">
        <v>-17785.7143</v>
      </c>
      <c r="Q8" s="165" t="n">
        <v>-14483.871</v>
      </c>
      <c r="R8" s="165" t="n">
        <v>-9566.6667</v>
      </c>
      <c r="S8" s="165" t="n">
        <v>-612.9032</v>
      </c>
      <c r="T8" s="165" t="n">
        <v>-6833.3</v>
      </c>
      <c r="U8" s="165" t="n">
        <v>-22096.8387</v>
      </c>
      <c r="V8" s="165" t="n">
        <v>-26838.7419</v>
      </c>
      <c r="W8" s="165" t="n">
        <v>-24300</v>
      </c>
      <c r="X8" s="165" t="n">
        <v>-14483.9032</v>
      </c>
      <c r="Y8" s="165" t="n">
        <v>-15600</v>
      </c>
      <c r="Z8" s="165" t="n">
        <v>-19387.0968</v>
      </c>
    </row>
    <row r="9" customFormat="false" ht="11.25" hidden="false" customHeight="true" outlineLevel="0" collapsed="false">
      <c r="A9" s="162" t="s">
        <v>149</v>
      </c>
      <c r="C9" s="166" t="n">
        <v>-4500.9743</v>
      </c>
      <c r="D9" s="166" t="n">
        <v>2909.7461</v>
      </c>
      <c r="E9" s="166" t="n">
        <v>14921.2634</v>
      </c>
      <c r="F9" s="166" t="n">
        <v>911.503200000001</v>
      </c>
      <c r="G9" s="166" t="n">
        <v>2703.9764</v>
      </c>
      <c r="H9" s="166" t="n">
        <v>6617.2548</v>
      </c>
      <c r="I9" s="166" t="n">
        <v>-12202.0678</v>
      </c>
      <c r="J9" s="166" t="n">
        <v>-16847.2291</v>
      </c>
      <c r="K9" s="166" t="n">
        <v>-11782.7452</v>
      </c>
      <c r="L9" s="166" t="n">
        <v>-6169.842</v>
      </c>
      <c r="M9" s="166" t="n">
        <v>-643.626899999999</v>
      </c>
      <c r="N9" s="166" t="n">
        <v>-2366.2408</v>
      </c>
      <c r="O9" s="166" t="n">
        <v>-2721.1118</v>
      </c>
      <c r="P9" s="166" t="n">
        <v>1170.6255</v>
      </c>
      <c r="Q9" s="166" t="n">
        <v>4472.4688</v>
      </c>
      <c r="R9" s="166" t="n">
        <v>-88.496799999999</v>
      </c>
      <c r="S9" s="166" t="n">
        <v>8865.2667</v>
      </c>
      <c r="T9" s="166" t="n">
        <v>2644.8699</v>
      </c>
      <c r="U9" s="166" t="n">
        <v>-12618.6688</v>
      </c>
      <c r="V9" s="166" t="n">
        <v>-17360.572</v>
      </c>
      <c r="W9" s="166" t="n">
        <v>-14821.8301</v>
      </c>
      <c r="X9" s="166" t="n">
        <v>-5005.7333</v>
      </c>
      <c r="Y9" s="166" t="n">
        <v>-15600</v>
      </c>
      <c r="Z9" s="166" t="n">
        <v>-19387.0968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10000</v>
      </c>
      <c r="E12" s="165" t="n">
        <v>10000</v>
      </c>
      <c r="F12" s="165" t="n">
        <v>-5000</v>
      </c>
      <c r="G12" s="165" t="n">
        <v>10000</v>
      </c>
      <c r="H12" s="165" t="n">
        <v>10000</v>
      </c>
      <c r="I12" s="165" t="n">
        <v>30000</v>
      </c>
      <c r="J12" s="165" t="n">
        <v>30000</v>
      </c>
      <c r="K12" s="165" t="n">
        <v>30000</v>
      </c>
      <c r="L12" s="165" t="n">
        <v>30000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-35580.6129</v>
      </c>
      <c r="D13" s="165" t="n">
        <v>-15678.5714</v>
      </c>
      <c r="E13" s="165" t="n">
        <v>-2064.5161</v>
      </c>
      <c r="F13" s="165" t="n">
        <v>-500</v>
      </c>
      <c r="G13" s="165" t="n">
        <v>-2645.1613</v>
      </c>
      <c r="H13" s="165" t="n">
        <v>-8633.3</v>
      </c>
      <c r="I13" s="165" t="n">
        <v>-48806.4516</v>
      </c>
      <c r="J13" s="165" t="n">
        <v>-66193.5484</v>
      </c>
      <c r="K13" s="165" t="n">
        <v>-48333.3333</v>
      </c>
      <c r="L13" s="165" t="n">
        <v>-32709.6774</v>
      </c>
      <c r="M13" s="165" t="n">
        <v>-18899.9667</v>
      </c>
      <c r="N13" s="165" t="n">
        <v>-22612.871</v>
      </c>
      <c r="O13" s="165" t="n">
        <v>-23935.4839</v>
      </c>
      <c r="P13" s="165" t="n">
        <v>-18642.8214</v>
      </c>
      <c r="Q13" s="165" t="n">
        <v>-11451.6452</v>
      </c>
      <c r="R13" s="165" t="n">
        <v>-11233.3333</v>
      </c>
      <c r="S13" s="165" t="n">
        <v>-6258.0323</v>
      </c>
      <c r="T13" s="165" t="n">
        <v>-8566.6667</v>
      </c>
      <c r="U13" s="165" t="n">
        <v>-42064.5484</v>
      </c>
      <c r="V13" s="165" t="n">
        <v>-52096.7742</v>
      </c>
      <c r="W13" s="165" t="n">
        <v>-41700</v>
      </c>
      <c r="X13" s="165" t="n">
        <v>-21419.3548</v>
      </c>
      <c r="Y13" s="165" t="n">
        <v>-15700</v>
      </c>
      <c r="Z13" s="165" t="n">
        <v>-22838.7097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4419.3871</v>
      </c>
      <c r="D15" s="166" t="n">
        <v>14321.4286</v>
      </c>
      <c r="E15" s="166" t="n">
        <v>-7064.5161</v>
      </c>
      <c r="F15" s="166" t="n">
        <v>-10500</v>
      </c>
      <c r="G15" s="166" t="n">
        <v>2354.8387</v>
      </c>
      <c r="H15" s="166" t="n">
        <v>16366.7</v>
      </c>
      <c r="I15" s="166" t="n">
        <v>1193.5484</v>
      </c>
      <c r="J15" s="166" t="n">
        <v>-11193.5484</v>
      </c>
      <c r="K15" s="166" t="n">
        <v>6666.6667</v>
      </c>
      <c r="L15" s="166" t="n">
        <v>22290.3226</v>
      </c>
      <c r="M15" s="166" t="n">
        <v>6100.0333</v>
      </c>
      <c r="N15" s="166" t="n">
        <v>2387.129</v>
      </c>
      <c r="O15" s="166" t="n">
        <v>1064.5161</v>
      </c>
      <c r="P15" s="166" t="n">
        <v>1357.1786</v>
      </c>
      <c r="Q15" s="166" t="n">
        <v>8548.3548</v>
      </c>
      <c r="R15" s="166" t="n">
        <v>-1233.3333</v>
      </c>
      <c r="S15" s="166" t="n">
        <v>3741.9677</v>
      </c>
      <c r="T15" s="166" t="n">
        <v>1433.3333</v>
      </c>
      <c r="U15" s="166" t="n">
        <v>-32064.5484</v>
      </c>
      <c r="V15" s="166" t="n">
        <v>-42096.7742</v>
      </c>
      <c r="W15" s="166" t="n">
        <v>-31700</v>
      </c>
      <c r="X15" s="166" t="n">
        <v>-11419.3548</v>
      </c>
      <c r="Y15" s="166" t="n">
        <v>-15700</v>
      </c>
      <c r="Z15" s="166" t="n">
        <v>-22838.7097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-81.5871999999981</v>
      </c>
      <c r="D19" s="169" t="n">
        <v>17231.1747</v>
      </c>
      <c r="E19" s="169" t="n">
        <v>7856.7473</v>
      </c>
      <c r="F19" s="169" t="n">
        <v>-9588.4968</v>
      </c>
      <c r="G19" s="169" t="n">
        <v>5058.8151</v>
      </c>
      <c r="H19" s="169" t="n">
        <v>22983.9548</v>
      </c>
      <c r="I19" s="169" t="n">
        <v>-11008.5194</v>
      </c>
      <c r="J19" s="169" t="n">
        <v>-28040.7775</v>
      </c>
      <c r="K19" s="169" t="n">
        <v>-5116.0785</v>
      </c>
      <c r="L19" s="169" t="n">
        <v>16120.4806</v>
      </c>
      <c r="M19" s="169" t="n">
        <v>5456.4064</v>
      </c>
      <c r="N19" s="169" t="n">
        <v>20.8882000000012</v>
      </c>
      <c r="O19" s="169" t="n">
        <v>-1656.5957</v>
      </c>
      <c r="P19" s="169" t="n">
        <v>2527.8041</v>
      </c>
      <c r="Q19" s="169" t="n">
        <v>13020.8236</v>
      </c>
      <c r="R19" s="169" t="n">
        <v>-1321.8301</v>
      </c>
      <c r="S19" s="169" t="n">
        <v>12607.2344</v>
      </c>
      <c r="T19" s="169" t="n">
        <v>4078.2032</v>
      </c>
      <c r="U19" s="169" t="n">
        <v>-44683.2172</v>
      </c>
      <c r="V19" s="169" t="n">
        <v>-59457.3462</v>
      </c>
      <c r="W19" s="169" t="n">
        <v>-46521.8301</v>
      </c>
      <c r="X19" s="169" t="n">
        <v>-16425.0881</v>
      </c>
      <c r="Y19" s="169" t="n">
        <v>-31300</v>
      </c>
      <c r="Z19" s="170" t="n">
        <v>-42225.8065</v>
      </c>
    </row>
    <row r="21" customFormat="false" ht="11.25" hidden="false" customHeight="true" outlineLevel="0" collapsed="false">
      <c r="A21" s="165" t="s">
        <v>142</v>
      </c>
      <c r="C21" s="165" t="n">
        <v>17531.3161</v>
      </c>
      <c r="D21" s="165" t="n">
        <v>23731.1747</v>
      </c>
      <c r="E21" s="165" t="n">
        <v>8211.586</v>
      </c>
      <c r="F21" s="165" t="n">
        <v>-7088.4968</v>
      </c>
      <c r="G21" s="165" t="n">
        <v>7058.815</v>
      </c>
      <c r="H21" s="165" t="n">
        <v>25117.2882</v>
      </c>
      <c r="I21" s="165" t="n">
        <v>-2234.3258</v>
      </c>
      <c r="J21" s="165" t="n">
        <v>-23008.5194</v>
      </c>
      <c r="K21" s="165" t="n">
        <v>-782.7452</v>
      </c>
      <c r="L21" s="165" t="n">
        <v>23217.2548</v>
      </c>
      <c r="M21" s="165" t="n">
        <v>10856.4064</v>
      </c>
      <c r="N21" s="165" t="n">
        <v>5214.4365</v>
      </c>
      <c r="O21" s="165" t="n">
        <v>1859.5333</v>
      </c>
      <c r="P21" s="165" t="n">
        <v>5242.0898</v>
      </c>
      <c r="Q21" s="165" t="n">
        <v>14375.6623</v>
      </c>
      <c r="R21" s="165" t="n">
        <v>578.1699</v>
      </c>
      <c r="S21" s="165" t="n">
        <v>13284.6538</v>
      </c>
      <c r="T21" s="165" t="n">
        <v>5311.5365</v>
      </c>
      <c r="U21" s="165" t="n">
        <v>-41005.7979</v>
      </c>
      <c r="V21" s="165" t="n">
        <v>-55908.9592</v>
      </c>
      <c r="W21" s="165" t="n">
        <v>-42888.4968</v>
      </c>
      <c r="X21" s="165" t="n">
        <v>-14296.0559</v>
      </c>
      <c r="Y21" s="165" t="n">
        <v>-31000</v>
      </c>
      <c r="Z21" s="165" t="n">
        <v>-40193.5484</v>
      </c>
    </row>
    <row r="22" customFormat="false" ht="11.25" hidden="false" customHeight="true" outlineLevel="0" collapsed="false">
      <c r="A22" s="165" t="s">
        <v>77</v>
      </c>
      <c r="C22" s="171" t="n">
        <v>-17612.9033</v>
      </c>
      <c r="D22" s="171" t="n">
        <v>-6500</v>
      </c>
      <c r="E22" s="171" t="n">
        <v>-354.838699999999</v>
      </c>
      <c r="F22" s="171" t="n">
        <v>-2500</v>
      </c>
      <c r="G22" s="171" t="n">
        <v>-1999.9999</v>
      </c>
      <c r="H22" s="171" t="n">
        <v>-2133.3334</v>
      </c>
      <c r="I22" s="171" t="n">
        <v>-8774.1936</v>
      </c>
      <c r="J22" s="171" t="n">
        <v>-5032.2581</v>
      </c>
      <c r="K22" s="171" t="n">
        <v>-4333.3333</v>
      </c>
      <c r="L22" s="171" t="n">
        <v>-7096.7742</v>
      </c>
      <c r="M22" s="171" t="n">
        <v>-5400</v>
      </c>
      <c r="N22" s="171" t="n">
        <v>-5193.5483</v>
      </c>
      <c r="O22" s="171" t="n">
        <v>-3516.129</v>
      </c>
      <c r="P22" s="171" t="n">
        <v>-2714.2857</v>
      </c>
      <c r="Q22" s="171" t="n">
        <v>-1354.8387</v>
      </c>
      <c r="R22" s="171" t="n">
        <v>-1900</v>
      </c>
      <c r="S22" s="171" t="n">
        <v>-677.419399999999</v>
      </c>
      <c r="T22" s="171" t="n">
        <v>-1233.3333</v>
      </c>
      <c r="U22" s="171" t="n">
        <v>-3677.4193</v>
      </c>
      <c r="V22" s="171" t="n">
        <v>-3548.387</v>
      </c>
      <c r="W22" s="171" t="n">
        <v>-3633.3333</v>
      </c>
      <c r="X22" s="171" t="n">
        <v>-2129.0322</v>
      </c>
      <c r="Y22" s="171" t="n">
        <v>-300</v>
      </c>
      <c r="Z22" s="171" t="n">
        <v>-2032.2581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-5690487</v>
      </c>
      <c r="D25" s="165" t="n">
        <v>-4781141</v>
      </c>
      <c r="E25" s="165" t="n">
        <v>-3902993</v>
      </c>
      <c r="F25" s="165" t="n">
        <v>-2391135</v>
      </c>
      <c r="G25" s="165" t="n">
        <v>-2892181</v>
      </c>
      <c r="H25" s="165" t="n">
        <v>-3424495</v>
      </c>
      <c r="I25" s="165" t="n">
        <v>-4239015</v>
      </c>
      <c r="J25" s="165" t="n">
        <v>-4539618</v>
      </c>
      <c r="K25" s="165" t="n">
        <v>-4361118</v>
      </c>
      <c r="L25" s="165" t="n">
        <v>-4427527</v>
      </c>
      <c r="M25" s="165" t="n">
        <v>-5503119</v>
      </c>
      <c r="N25" s="165" t="n">
        <v>-5358759</v>
      </c>
      <c r="O25" s="165" t="n">
        <v>-5219189</v>
      </c>
      <c r="P25" s="165" t="n">
        <v>-4579952</v>
      </c>
      <c r="Q25" s="165" t="n">
        <v>-5126847</v>
      </c>
      <c r="R25" s="165" t="n">
        <v>4680</v>
      </c>
      <c r="S25" s="165" t="n">
        <v>4812</v>
      </c>
      <c r="T25" s="165" t="n">
        <v>22665</v>
      </c>
      <c r="U25" s="165" t="n">
        <v>45105</v>
      </c>
      <c r="V25" s="165" t="n">
        <v>67543</v>
      </c>
      <c r="W25" s="165" t="n">
        <v>62544</v>
      </c>
      <c r="X25" s="165" t="n">
        <v>82471</v>
      </c>
      <c r="Y25" s="165" t="n">
        <v>0</v>
      </c>
      <c r="Z25" s="165" t="n">
        <v>0</v>
      </c>
      <c r="AA25" s="165" t="n">
        <v>-66147756</v>
      </c>
    </row>
    <row r="26" customFormat="false" ht="11.25" hidden="false" customHeight="true" outlineLevel="0" collapsed="false">
      <c r="A26" s="165" t="s">
        <v>153</v>
      </c>
      <c r="C26" s="165" t="n">
        <v>15446468</v>
      </c>
      <c r="D26" s="165" t="n">
        <v>11493093</v>
      </c>
      <c r="E26" s="165" t="n">
        <v>4294449</v>
      </c>
      <c r="F26" s="165" t="n">
        <v>1837099</v>
      </c>
      <c r="G26" s="165" t="n">
        <v>2394777</v>
      </c>
      <c r="H26" s="165" t="n">
        <v>4340242</v>
      </c>
      <c r="I26" s="165" t="n">
        <v>6338468</v>
      </c>
      <c r="J26" s="165" t="n">
        <v>6049146</v>
      </c>
      <c r="K26" s="165" t="n">
        <v>6448014</v>
      </c>
      <c r="L26" s="165" t="n">
        <v>6670151</v>
      </c>
      <c r="M26" s="165" t="n">
        <v>6373128</v>
      </c>
      <c r="N26" s="165" t="n">
        <v>6380848</v>
      </c>
      <c r="O26" s="165" t="n">
        <v>2481811</v>
      </c>
      <c r="P26" s="165" t="n">
        <v>1714485</v>
      </c>
      <c r="Q26" s="165" t="n">
        <v>1916856</v>
      </c>
      <c r="R26" s="165" t="n">
        <v>256300</v>
      </c>
      <c r="S26" s="165" t="n">
        <v>119844</v>
      </c>
      <c r="T26" s="165" t="n">
        <v>277209</v>
      </c>
      <c r="U26" s="165" t="n">
        <v>506613</v>
      </c>
      <c r="V26" s="165" t="n">
        <v>543911</v>
      </c>
      <c r="W26" s="165" t="n">
        <v>549897</v>
      </c>
      <c r="X26" s="165" t="n">
        <v>478683</v>
      </c>
      <c r="Y26" s="165" t="n">
        <v>2251972</v>
      </c>
      <c r="Z26" s="165" t="n">
        <v>2564692</v>
      </c>
      <c r="AA26" s="165" t="n">
        <v>91728156</v>
      </c>
    </row>
    <row r="27" customFormat="false" ht="11.25" hidden="false" customHeight="true" outlineLevel="0" collapsed="false">
      <c r="A27" s="168" t="s">
        <v>75</v>
      </c>
      <c r="B27" s="169"/>
      <c r="C27" s="169" t="n">
        <v>9755981</v>
      </c>
      <c r="D27" s="169" t="n">
        <v>6711952</v>
      </c>
      <c r="E27" s="169" t="n">
        <v>391456</v>
      </c>
      <c r="F27" s="169" t="n">
        <v>-554036</v>
      </c>
      <c r="G27" s="169" t="n">
        <v>-497404</v>
      </c>
      <c r="H27" s="169" t="n">
        <v>915747</v>
      </c>
      <c r="I27" s="169" t="n">
        <v>2099453</v>
      </c>
      <c r="J27" s="169" t="n">
        <v>1509528</v>
      </c>
      <c r="K27" s="169" t="n">
        <v>2086896</v>
      </c>
      <c r="L27" s="169" t="n">
        <v>2242624</v>
      </c>
      <c r="M27" s="169" t="n">
        <v>870009</v>
      </c>
      <c r="N27" s="169" t="n">
        <v>1022089</v>
      </c>
      <c r="O27" s="169" t="n">
        <v>-2737378</v>
      </c>
      <c r="P27" s="169" t="n">
        <v>-2865467</v>
      </c>
      <c r="Q27" s="169" t="n">
        <v>-3209991</v>
      </c>
      <c r="R27" s="169" t="n">
        <v>260980</v>
      </c>
      <c r="S27" s="169" t="n">
        <v>124656</v>
      </c>
      <c r="T27" s="169" t="n">
        <v>299874</v>
      </c>
      <c r="U27" s="169" t="n">
        <v>551718</v>
      </c>
      <c r="V27" s="169" t="n">
        <v>611454</v>
      </c>
      <c r="W27" s="169" t="n">
        <v>612441</v>
      </c>
      <c r="X27" s="169" t="n">
        <v>561154</v>
      </c>
      <c r="Y27" s="169" t="n">
        <v>2251972</v>
      </c>
      <c r="Z27" s="169" t="n">
        <v>2564692</v>
      </c>
      <c r="AA27" s="170" t="n">
        <v>25580400</v>
      </c>
    </row>
    <row r="28" customFormat="false" ht="11.25" hidden="false" customHeight="true" outlineLevel="0" collapsed="false">
      <c r="A28" s="165" t="s">
        <v>76</v>
      </c>
      <c r="C28" s="165" t="n">
        <v>9824279</v>
      </c>
      <c r="D28" s="165" t="n">
        <v>6878334</v>
      </c>
      <c r="E28" s="165" t="n">
        <v>420483</v>
      </c>
      <c r="F28" s="165" t="n">
        <v>-601788</v>
      </c>
      <c r="G28" s="165" t="n">
        <v>-446138</v>
      </c>
      <c r="H28" s="165" t="n">
        <v>1072046</v>
      </c>
      <c r="I28" s="165" t="n">
        <v>2098881</v>
      </c>
      <c r="J28" s="165" t="n">
        <v>1373993</v>
      </c>
      <c r="K28" s="165" t="n">
        <v>2086184</v>
      </c>
      <c r="L28" s="165" t="n">
        <v>2370543</v>
      </c>
      <c r="M28" s="165" t="n">
        <v>942884</v>
      </c>
      <c r="N28" s="165" t="n">
        <v>1061712</v>
      </c>
      <c r="O28" s="165" t="n">
        <v>-2710710</v>
      </c>
      <c r="P28" s="165" t="n">
        <v>-2829620</v>
      </c>
      <c r="Q28" s="165" t="n">
        <v>-3135193</v>
      </c>
      <c r="R28" s="165" t="n">
        <v>260151</v>
      </c>
      <c r="S28" s="165" t="n">
        <v>176885</v>
      </c>
      <c r="T28" s="165" t="n">
        <v>318988</v>
      </c>
      <c r="U28" s="165" t="n">
        <v>365522</v>
      </c>
      <c r="V28" s="165" t="n">
        <v>360545</v>
      </c>
      <c r="W28" s="165" t="n">
        <v>427465</v>
      </c>
      <c r="X28" s="165" t="n">
        <v>497469</v>
      </c>
      <c r="Y28" s="165" t="n">
        <v>2140937</v>
      </c>
      <c r="Z28" s="165" t="n">
        <v>2420086</v>
      </c>
      <c r="AA28" s="165" t="n">
        <v>25373938</v>
      </c>
    </row>
    <row r="29" customFormat="false" ht="11.25" hidden="false" customHeight="true" outlineLevel="0" collapsed="false">
      <c r="A29" s="165" t="s">
        <v>77</v>
      </c>
      <c r="C29" s="171" t="n">
        <v>-68298</v>
      </c>
      <c r="D29" s="171" t="n">
        <v>-166382</v>
      </c>
      <c r="E29" s="171" t="n">
        <v>-29027</v>
      </c>
      <c r="F29" s="171" t="n">
        <v>47752</v>
      </c>
      <c r="G29" s="171" t="n">
        <v>-51266</v>
      </c>
      <c r="H29" s="171" t="n">
        <v>-156299</v>
      </c>
      <c r="I29" s="171" t="n">
        <v>572</v>
      </c>
      <c r="J29" s="171" t="n">
        <v>135535</v>
      </c>
      <c r="K29" s="171" t="n">
        <v>712</v>
      </c>
      <c r="L29" s="171" t="n">
        <v>-127919</v>
      </c>
      <c r="M29" s="171" t="n">
        <v>-72875</v>
      </c>
      <c r="N29" s="171" t="n">
        <v>-39623</v>
      </c>
      <c r="O29" s="171" t="n">
        <v>-26668</v>
      </c>
      <c r="P29" s="171" t="n">
        <v>-35847</v>
      </c>
      <c r="Q29" s="171" t="n">
        <v>-74798</v>
      </c>
      <c r="R29" s="171" t="n">
        <v>829</v>
      </c>
      <c r="S29" s="171" t="n">
        <v>-52229</v>
      </c>
      <c r="T29" s="171" t="n">
        <v>-19114</v>
      </c>
      <c r="U29" s="171" t="n">
        <v>186196</v>
      </c>
      <c r="V29" s="171" t="n">
        <v>250909</v>
      </c>
      <c r="W29" s="171" t="n">
        <v>184976</v>
      </c>
      <c r="X29" s="171" t="n">
        <v>63685</v>
      </c>
      <c r="Y29" s="171" t="n">
        <v>111035</v>
      </c>
      <c r="Z29" s="171" t="n">
        <v>144606</v>
      </c>
      <c r="AA29" s="171" t="n">
        <v>206462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-328445</v>
      </c>
      <c r="D25" s="165" t="n">
        <v>-295806</v>
      </c>
      <c r="E25" s="165" t="n">
        <v>-326704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-950955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-328445</v>
      </c>
      <c r="D27" s="169" t="n">
        <v>-295806</v>
      </c>
      <c r="E27" s="169" t="n">
        <v>-326704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-950955</v>
      </c>
    </row>
    <row r="28" customFormat="false" ht="11.25" hidden="false" customHeight="true" outlineLevel="0" collapsed="false">
      <c r="A28" s="165" t="s">
        <v>76</v>
      </c>
      <c r="C28" s="165" t="n">
        <v>-328414</v>
      </c>
      <c r="D28" s="165" t="n">
        <v>-295779</v>
      </c>
      <c r="E28" s="165" t="n">
        <v>-326675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-950868</v>
      </c>
    </row>
    <row r="29" customFormat="false" ht="11.25" hidden="false" customHeight="true" outlineLevel="0" collapsed="false">
      <c r="A29" s="165" t="s">
        <v>77</v>
      </c>
      <c r="C29" s="171" t="n">
        <v>-31</v>
      </c>
      <c r="D29" s="171" t="n">
        <v>-27</v>
      </c>
      <c r="E29" s="171" t="n">
        <v>-29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-87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161683</v>
      </c>
      <c r="D25" s="165" t="n">
        <v>145617</v>
      </c>
      <c r="E25" s="165" t="n">
        <v>160827</v>
      </c>
      <c r="F25" s="165" t="n">
        <v>-5541</v>
      </c>
      <c r="G25" s="165" t="n">
        <v>-5723</v>
      </c>
      <c r="H25" s="165" t="n">
        <v>-5526</v>
      </c>
      <c r="I25" s="165" t="n">
        <v>-5697</v>
      </c>
      <c r="J25" s="165" t="n">
        <v>-5684</v>
      </c>
      <c r="K25" s="165" t="n">
        <v>-5488</v>
      </c>
      <c r="L25" s="165" t="n">
        <v>-5658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428810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161683</v>
      </c>
      <c r="D27" s="169" t="n">
        <v>145617</v>
      </c>
      <c r="E27" s="169" t="n">
        <v>160827</v>
      </c>
      <c r="F27" s="169" t="n">
        <v>-5541</v>
      </c>
      <c r="G27" s="169" t="n">
        <v>-5723</v>
      </c>
      <c r="H27" s="169" t="n">
        <v>-5526</v>
      </c>
      <c r="I27" s="169" t="n">
        <v>-5697</v>
      </c>
      <c r="J27" s="169" t="n">
        <v>-5684</v>
      </c>
      <c r="K27" s="169" t="n">
        <v>-5488</v>
      </c>
      <c r="L27" s="169" t="n">
        <v>-5658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428810</v>
      </c>
    </row>
    <row r="28" customFormat="false" ht="11.25" hidden="false" customHeight="true" outlineLevel="0" collapsed="false">
      <c r="A28" s="165" t="s">
        <v>76</v>
      </c>
      <c r="C28" s="165" t="n">
        <v>161668</v>
      </c>
      <c r="D28" s="165" t="n">
        <v>145603</v>
      </c>
      <c r="E28" s="165" t="n">
        <v>160812</v>
      </c>
      <c r="F28" s="165" t="n">
        <v>-5540</v>
      </c>
      <c r="G28" s="165" t="n">
        <v>-5723</v>
      </c>
      <c r="H28" s="165" t="n">
        <v>-5525</v>
      </c>
      <c r="I28" s="165" t="n">
        <v>-5697</v>
      </c>
      <c r="J28" s="165" t="n">
        <v>-5684</v>
      </c>
      <c r="K28" s="165" t="n">
        <v>-5488</v>
      </c>
      <c r="L28" s="165" t="n">
        <v>-5657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428769</v>
      </c>
    </row>
    <row r="29" customFormat="false" ht="11.25" hidden="false" customHeight="true" outlineLevel="0" collapsed="false">
      <c r="A29" s="165" t="s">
        <v>77</v>
      </c>
      <c r="C29" s="171" t="n">
        <v>15</v>
      </c>
      <c r="D29" s="171" t="n">
        <v>14</v>
      </c>
      <c r="E29" s="171" t="n">
        <v>15</v>
      </c>
      <c r="F29" s="171" t="n">
        <v>-1</v>
      </c>
      <c r="G29" s="171" t="n">
        <v>0</v>
      </c>
      <c r="H29" s="171" t="n">
        <v>-1</v>
      </c>
      <c r="I29" s="171" t="n">
        <v>0</v>
      </c>
      <c r="J29" s="171" t="n">
        <v>0</v>
      </c>
      <c r="K29" s="171" t="n">
        <v>0</v>
      </c>
      <c r="L29" s="171" t="n">
        <v>-1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41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2.56</v>
      </c>
      <c r="D15" s="98" t="n">
        <v>2.62</v>
      </c>
      <c r="E15" s="98" t="n">
        <v>2.63</v>
      </c>
      <c r="F15" s="98" t="n">
        <v>2.63</v>
      </c>
      <c r="G15" s="98" t="n">
        <v>2.68</v>
      </c>
      <c r="H15" s="98" t="n">
        <v>2.74</v>
      </c>
      <c r="I15" s="98" t="n">
        <v>2.79</v>
      </c>
      <c r="J15" s="98" t="n">
        <v>2.83</v>
      </c>
      <c r="K15" s="98" t="n">
        <v>2.84</v>
      </c>
      <c r="L15" s="98" t="n">
        <v>2.88</v>
      </c>
      <c r="M15" s="98" t="n">
        <v>3.07</v>
      </c>
      <c r="N15" s="98" t="n">
        <v>3.26</v>
      </c>
      <c r="O15" s="98" t="n">
        <v>3.35</v>
      </c>
      <c r="P15" s="98" t="n">
        <v>3.29</v>
      </c>
      <c r="Q15" s="98" t="n">
        <v>3.22</v>
      </c>
      <c r="R15" s="98" t="n">
        <v>3.06</v>
      </c>
      <c r="S15" s="98" t="n">
        <v>3.06</v>
      </c>
      <c r="T15" s="98" t="n">
        <v>3.1</v>
      </c>
      <c r="U15" s="98" t="n">
        <v>3.13</v>
      </c>
      <c r="V15" s="98" t="n">
        <v>3.18</v>
      </c>
      <c r="W15" s="98" t="n">
        <v>3.17</v>
      </c>
      <c r="X15" s="98" t="n">
        <v>3.21</v>
      </c>
      <c r="Y15" s="98" t="n">
        <v>3.35</v>
      </c>
      <c r="Z15" s="98" t="n">
        <v>3.5</v>
      </c>
      <c r="AA15" s="98"/>
    </row>
    <row r="16" customFormat="false" ht="11.25" hidden="false" customHeight="true" outlineLevel="0" collapsed="false">
      <c r="A16" s="95" t="s">
        <v>158</v>
      </c>
      <c r="C16" s="98" t="n">
        <v>2.91</v>
      </c>
      <c r="D16" s="98" t="n">
        <v>2.94</v>
      </c>
      <c r="E16" s="98" t="n">
        <v>2.92</v>
      </c>
      <c r="F16" s="98" t="n">
        <v>2.87</v>
      </c>
      <c r="G16" s="98" t="n">
        <v>2.91</v>
      </c>
      <c r="H16" s="98" t="n">
        <v>2.96</v>
      </c>
      <c r="I16" s="98" t="n">
        <v>3</v>
      </c>
      <c r="J16" s="98" t="n">
        <v>3.04</v>
      </c>
      <c r="K16" s="98" t="n">
        <v>3.05</v>
      </c>
      <c r="L16" s="98" t="n">
        <v>3.07</v>
      </c>
      <c r="M16" s="98" t="n">
        <v>3.26</v>
      </c>
      <c r="N16" s="98" t="n">
        <v>3.43</v>
      </c>
      <c r="O16" s="98" t="n">
        <v>3.52</v>
      </c>
      <c r="P16" s="98" t="n">
        <v>3.45</v>
      </c>
      <c r="Q16" s="98" t="n">
        <v>3.37</v>
      </c>
      <c r="R16" s="98" t="n">
        <v>3.22</v>
      </c>
      <c r="S16" s="98" t="n">
        <v>3.21</v>
      </c>
      <c r="T16" s="98" t="n">
        <v>3.24</v>
      </c>
      <c r="U16" s="98" t="n">
        <v>3.28</v>
      </c>
      <c r="V16" s="98" t="n">
        <v>3.32</v>
      </c>
      <c r="W16" s="98" t="n">
        <v>3.31</v>
      </c>
      <c r="X16" s="98" t="n">
        <v>3.34</v>
      </c>
      <c r="Y16" s="98" t="n">
        <v>3.49</v>
      </c>
      <c r="Z16" s="98" t="n">
        <v>3.63</v>
      </c>
      <c r="AA16" s="98"/>
    </row>
    <row r="17" customFormat="false" ht="11.25" hidden="false" customHeight="true" outlineLevel="0" collapsed="false">
      <c r="A17" s="95" t="s">
        <v>77</v>
      </c>
      <c r="C17" s="99" t="n">
        <v>-0.35</v>
      </c>
      <c r="D17" s="99" t="n">
        <v>-0.32</v>
      </c>
      <c r="E17" s="99" t="n">
        <v>-0.29</v>
      </c>
      <c r="F17" s="99" t="n">
        <v>-0.24</v>
      </c>
      <c r="G17" s="99" t="n">
        <v>-0.23</v>
      </c>
      <c r="H17" s="99" t="n">
        <v>-0.22</v>
      </c>
      <c r="I17" s="99" t="n">
        <v>-0.21</v>
      </c>
      <c r="J17" s="99" t="n">
        <v>-0.21</v>
      </c>
      <c r="K17" s="99" t="n">
        <v>-0.21</v>
      </c>
      <c r="L17" s="99" t="n">
        <v>-0.19</v>
      </c>
      <c r="M17" s="99" t="n">
        <v>-0.19</v>
      </c>
      <c r="N17" s="99" t="n">
        <v>-0.17</v>
      </c>
      <c r="O17" s="99" t="n">
        <v>-0.17</v>
      </c>
      <c r="P17" s="99" t="n">
        <v>-0.16</v>
      </c>
      <c r="Q17" s="99" t="n">
        <v>-0.15</v>
      </c>
      <c r="R17" s="99" t="n">
        <v>-0.16</v>
      </c>
      <c r="S17" s="99" t="n">
        <v>-0.15</v>
      </c>
      <c r="T17" s="99" t="n">
        <v>-0.14</v>
      </c>
      <c r="U17" s="99" t="n">
        <v>-0.15</v>
      </c>
      <c r="V17" s="99" t="n">
        <v>-0.14</v>
      </c>
      <c r="W17" s="99" t="n">
        <v>-0.14</v>
      </c>
      <c r="X17" s="99" t="n">
        <v>-0.13</v>
      </c>
      <c r="Y17" s="99" t="n">
        <v>-0.14</v>
      </c>
      <c r="Z17" s="99" t="n">
        <v>-0.13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164</v>
      </c>
      <c r="C28" s="96" t="n">
        <v>-32935.4839</v>
      </c>
      <c r="D28" s="96" t="n">
        <v>-20785.6786</v>
      </c>
      <c r="E28" s="96" t="n">
        <v>-8774.1613</v>
      </c>
      <c r="F28" s="96" t="n">
        <v>-8566.6667</v>
      </c>
      <c r="G28" s="96" t="n">
        <v>-6774.1935</v>
      </c>
      <c r="H28" s="96" t="n">
        <v>-7600</v>
      </c>
      <c r="I28" s="96" t="n">
        <v>-26419.3226</v>
      </c>
      <c r="J28" s="96" t="n">
        <v>-31064.4839</v>
      </c>
      <c r="K28" s="96" t="n">
        <v>-26000</v>
      </c>
      <c r="L28" s="96" t="n">
        <v>-20387.0968</v>
      </c>
      <c r="M28" s="96" t="n">
        <v>-19599.9667</v>
      </c>
      <c r="N28" s="96" t="n">
        <v>-21322.5806</v>
      </c>
      <c r="O28" s="96" t="n">
        <v>-21677.4516</v>
      </c>
      <c r="P28" s="96" t="n">
        <v>-17785.7143</v>
      </c>
      <c r="Q28" s="96" t="n">
        <v>-14483.871</v>
      </c>
      <c r="R28" s="96" t="n">
        <v>-9566.6667</v>
      </c>
      <c r="S28" s="96" t="n">
        <v>-612.9032</v>
      </c>
      <c r="T28" s="96" t="n">
        <v>-6833.3</v>
      </c>
      <c r="U28" s="96" t="n">
        <v>-22096.8387</v>
      </c>
      <c r="V28" s="96" t="n">
        <v>-26838.7419</v>
      </c>
      <c r="W28" s="96" t="n">
        <v>-24300</v>
      </c>
      <c r="X28" s="96" t="n">
        <v>-14483.9032</v>
      </c>
      <c r="Y28" s="96" t="n">
        <v>-15600</v>
      </c>
      <c r="Z28" s="96" t="n">
        <v>-19387.0968</v>
      </c>
      <c r="AA28" s="96" t="n">
        <v>-423896.122</v>
      </c>
    </row>
    <row r="29" customFormat="false" ht="11.25" hidden="false" customHeight="true" outlineLevel="0" collapsed="false">
      <c r="A29" s="95" t="s">
        <v>165</v>
      </c>
      <c r="C29" s="97" t="n">
        <v>238.110699999997</v>
      </c>
      <c r="D29" s="97" t="n">
        <v>12387.916</v>
      </c>
      <c r="E29" s="97" t="n">
        <v>24399.4333</v>
      </c>
      <c r="F29" s="97" t="n">
        <v>5650.5881</v>
      </c>
      <c r="G29" s="97" t="n">
        <v>7443.0613</v>
      </c>
      <c r="H29" s="97" t="n">
        <v>6617.2548</v>
      </c>
      <c r="I29" s="97" t="n">
        <v>-12202.0678</v>
      </c>
      <c r="J29" s="97" t="n">
        <v>-16847.2291</v>
      </c>
      <c r="K29" s="97" t="n">
        <v>-11782.7452</v>
      </c>
      <c r="L29" s="97" t="n">
        <v>-6169.842</v>
      </c>
      <c r="M29" s="97" t="n">
        <v>-5382.7119</v>
      </c>
      <c r="N29" s="97" t="n">
        <v>-7105.3258</v>
      </c>
      <c r="O29" s="97" t="n">
        <v>-7460.1968</v>
      </c>
      <c r="P29" s="97" t="n">
        <v>-3568.4595</v>
      </c>
      <c r="Q29" s="97" t="n">
        <v>-266.616199999999</v>
      </c>
      <c r="R29" s="97" t="n">
        <v>-9566.6667</v>
      </c>
      <c r="S29" s="97" t="n">
        <v>-612.9032</v>
      </c>
      <c r="T29" s="97" t="n">
        <v>-6833.3</v>
      </c>
      <c r="U29" s="97" t="n">
        <v>-22096.8387</v>
      </c>
      <c r="V29" s="97" t="n">
        <v>-26838.7419</v>
      </c>
      <c r="W29" s="97" t="n">
        <v>-24300</v>
      </c>
      <c r="X29" s="97" t="n">
        <v>-14483.9032</v>
      </c>
      <c r="Y29" s="97" t="n">
        <v>-15600</v>
      </c>
      <c r="Z29" s="97" t="n">
        <v>-19387.0968</v>
      </c>
      <c r="AA29" s="97" t="n">
        <v>-153768.2806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4739.0849</v>
      </c>
      <c r="N32" s="96" t="n">
        <v>4739.0849</v>
      </c>
      <c r="O32" s="96" t="n">
        <v>4739.0849</v>
      </c>
      <c r="P32" s="96" t="n">
        <v>4739.0849</v>
      </c>
      <c r="Q32" s="96" t="n">
        <v>4739.0849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56869.0193</v>
      </c>
    </row>
    <row r="34" customFormat="false" ht="11.25" hidden="false" customHeight="true" outlineLevel="0" collapsed="false">
      <c r="A34" s="101" t="s">
        <v>165</v>
      </c>
      <c r="B34" s="102"/>
      <c r="C34" s="103" t="n">
        <v>-4500.9742</v>
      </c>
      <c r="D34" s="103" t="n">
        <v>2909.7461</v>
      </c>
      <c r="E34" s="103" t="n">
        <v>14921.2634</v>
      </c>
      <c r="F34" s="103" t="n">
        <v>911.503200000001</v>
      </c>
      <c r="G34" s="103" t="n">
        <v>2703.9764</v>
      </c>
      <c r="H34" s="103" t="n">
        <v>6617.2548</v>
      </c>
      <c r="I34" s="103" t="n">
        <v>-12202.0678</v>
      </c>
      <c r="J34" s="103" t="n">
        <v>-16847.2291</v>
      </c>
      <c r="K34" s="103" t="n">
        <v>-11782.7452</v>
      </c>
      <c r="L34" s="103" t="n">
        <v>-6169.842</v>
      </c>
      <c r="M34" s="103" t="n">
        <v>-643.627</v>
      </c>
      <c r="N34" s="103" t="n">
        <v>-2366.2409</v>
      </c>
      <c r="O34" s="103" t="n">
        <v>-2721.1119</v>
      </c>
      <c r="P34" s="103" t="n">
        <v>1170.6254</v>
      </c>
      <c r="Q34" s="103" t="n">
        <v>4472.4687</v>
      </c>
      <c r="R34" s="103" t="n">
        <v>-88.496799999999</v>
      </c>
      <c r="S34" s="103" t="n">
        <v>8865.2667</v>
      </c>
      <c r="T34" s="103" t="n">
        <v>2644.8699</v>
      </c>
      <c r="U34" s="103" t="n">
        <v>-12618.6688</v>
      </c>
      <c r="V34" s="103" t="n">
        <v>-17360.572</v>
      </c>
      <c r="W34" s="103" t="n">
        <v>-14821.8301</v>
      </c>
      <c r="X34" s="103" t="n">
        <v>-5005.7333</v>
      </c>
      <c r="Y34" s="103" t="n">
        <v>-15600</v>
      </c>
      <c r="Z34" s="103" t="n">
        <v>-19387.0968</v>
      </c>
      <c r="AA34" s="104" t="n">
        <v>-96899.2613000001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164</v>
      </c>
      <c r="C38" s="96" t="n">
        <v>-28548.3871</v>
      </c>
      <c r="D38" s="96" t="n">
        <v>-15928.5357</v>
      </c>
      <c r="E38" s="96" t="n">
        <v>-5290.2903</v>
      </c>
      <c r="F38" s="96" t="n">
        <v>-6366.6667</v>
      </c>
      <c r="G38" s="96" t="n">
        <v>-5580.6452</v>
      </c>
      <c r="H38" s="96" t="n">
        <v>-6800</v>
      </c>
      <c r="I38" s="96" t="n">
        <v>-24516.0968</v>
      </c>
      <c r="J38" s="96" t="n">
        <v>-30064.4839</v>
      </c>
      <c r="K38" s="96" t="n">
        <v>-24866.6667</v>
      </c>
      <c r="L38" s="96" t="n">
        <v>-18451.6129</v>
      </c>
      <c r="M38" s="96" t="n">
        <v>-17599.9667</v>
      </c>
      <c r="N38" s="96" t="n">
        <v>-19580.6452</v>
      </c>
      <c r="O38" s="96" t="n">
        <v>-20290.3548</v>
      </c>
      <c r="P38" s="96" t="n">
        <v>-16571.4286</v>
      </c>
      <c r="Q38" s="96" t="n">
        <v>-13774.1935</v>
      </c>
      <c r="R38" s="96" t="n">
        <v>-9000</v>
      </c>
      <c r="S38" s="96" t="n">
        <v>-580.6452</v>
      </c>
      <c r="T38" s="96" t="n">
        <v>-6466.6333</v>
      </c>
      <c r="U38" s="96" t="n">
        <v>-21387.1613</v>
      </c>
      <c r="V38" s="96" t="n">
        <v>-26161.3226</v>
      </c>
      <c r="W38" s="96" t="n">
        <v>-23533.3333</v>
      </c>
      <c r="X38" s="96" t="n">
        <v>-13935.5161</v>
      </c>
      <c r="Y38" s="96" t="n">
        <v>-15300</v>
      </c>
      <c r="Z38" s="96" t="n">
        <v>-18612.9032</v>
      </c>
      <c r="AA38" s="96" t="n">
        <v>-389207.4891</v>
      </c>
    </row>
    <row r="39" customFormat="false" ht="11.25" hidden="false" customHeight="true" outlineLevel="0" collapsed="false">
      <c r="A39" s="95" t="s">
        <v>166</v>
      </c>
      <c r="C39" s="96" t="n">
        <v>-4739.0849</v>
      </c>
      <c r="D39" s="96" t="n">
        <v>-9478.1699</v>
      </c>
      <c r="E39" s="96" t="n">
        <v>-9478.1699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56869.0193</v>
      </c>
    </row>
    <row r="40" customFormat="false" ht="11.25" hidden="false" customHeight="true" outlineLevel="0" collapsed="false">
      <c r="A40" s="95" t="s">
        <v>165</v>
      </c>
      <c r="C40" s="97" t="n">
        <v>-113.877400000003</v>
      </c>
      <c r="D40" s="97" t="n">
        <v>7766.889</v>
      </c>
      <c r="E40" s="97" t="n">
        <v>18405.1344</v>
      </c>
      <c r="F40" s="97" t="n">
        <v>3111.5032</v>
      </c>
      <c r="G40" s="97" t="n">
        <v>3897.5247</v>
      </c>
      <c r="H40" s="97" t="n">
        <v>7417.2548</v>
      </c>
      <c r="I40" s="97" t="n">
        <v>-10298.842</v>
      </c>
      <c r="J40" s="97" t="n">
        <v>-15847.2291</v>
      </c>
      <c r="K40" s="97" t="n">
        <v>-10649.4119</v>
      </c>
      <c r="L40" s="97" t="n">
        <v>-4234.3581</v>
      </c>
      <c r="M40" s="97" t="n">
        <v>1356.373</v>
      </c>
      <c r="N40" s="97" t="n">
        <v>-624.305499999999</v>
      </c>
      <c r="O40" s="97" t="n">
        <v>-1334.0151</v>
      </c>
      <c r="P40" s="97" t="n">
        <v>2384.9111</v>
      </c>
      <c r="Q40" s="97" t="n">
        <v>5182.1462</v>
      </c>
      <c r="R40" s="97" t="n">
        <v>478.169900000001</v>
      </c>
      <c r="S40" s="97" t="n">
        <v>8897.5247</v>
      </c>
      <c r="T40" s="97" t="n">
        <v>3011.5366</v>
      </c>
      <c r="U40" s="97" t="n">
        <v>-11908.9914</v>
      </c>
      <c r="V40" s="97" t="n">
        <v>-16683.1527</v>
      </c>
      <c r="W40" s="97" t="n">
        <v>-14055.1634</v>
      </c>
      <c r="X40" s="97" t="n">
        <v>-4457.3462</v>
      </c>
      <c r="Y40" s="97" t="n">
        <v>-15300</v>
      </c>
      <c r="Z40" s="97" t="n">
        <v>-18612.9032</v>
      </c>
      <c r="AA40" s="97" t="n">
        <v>-62210.6284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-4387.0968</v>
      </c>
      <c r="D44" s="96" t="n">
        <v>-4857.1429</v>
      </c>
      <c r="E44" s="96" t="n">
        <v>-3483.871</v>
      </c>
      <c r="F44" s="96" t="n">
        <v>-2200</v>
      </c>
      <c r="G44" s="96" t="n">
        <v>-1193.5483</v>
      </c>
      <c r="H44" s="96" t="n">
        <v>-800</v>
      </c>
      <c r="I44" s="96" t="n">
        <v>-1903.2258</v>
      </c>
      <c r="J44" s="96" t="n">
        <v>-1000</v>
      </c>
      <c r="K44" s="96" t="n">
        <v>-1133.3333</v>
      </c>
      <c r="L44" s="96" t="n">
        <v>-1935.4839</v>
      </c>
      <c r="M44" s="96" t="n">
        <v>-2000</v>
      </c>
      <c r="N44" s="96" t="n">
        <v>-1741.9354</v>
      </c>
      <c r="O44" s="96" t="n">
        <v>-1387.0968</v>
      </c>
      <c r="P44" s="96" t="n">
        <v>-1214.2857</v>
      </c>
      <c r="Q44" s="96" t="n">
        <v>-709.6775</v>
      </c>
      <c r="R44" s="96" t="n">
        <v>-566.6667</v>
      </c>
      <c r="S44" s="96" t="n">
        <v>-32.2579999999999</v>
      </c>
      <c r="T44" s="96" t="n">
        <v>-366.6667</v>
      </c>
      <c r="U44" s="96" t="n">
        <v>-709.677400000001</v>
      </c>
      <c r="V44" s="96" t="n">
        <v>-677.419300000001</v>
      </c>
      <c r="W44" s="96" t="n">
        <v>-766.666700000002</v>
      </c>
      <c r="X44" s="96" t="n">
        <v>-548.3871</v>
      </c>
      <c r="Y44" s="96" t="n">
        <v>-300</v>
      </c>
      <c r="Z44" s="96" t="n">
        <v>-774.193599999999</v>
      </c>
      <c r="AA44" s="96" t="n">
        <v>-34688.6329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-4387.0968</v>
      </c>
      <c r="D46" s="97" t="n">
        <v>-4857.1429</v>
      </c>
      <c r="E46" s="97" t="n">
        <v>-3483.871</v>
      </c>
      <c r="F46" s="97" t="n">
        <v>-2200</v>
      </c>
      <c r="G46" s="97" t="n">
        <v>-1193.5483</v>
      </c>
      <c r="H46" s="97" t="n">
        <v>-800</v>
      </c>
      <c r="I46" s="97" t="n">
        <v>-1903.2258</v>
      </c>
      <c r="J46" s="97" t="n">
        <v>-1000</v>
      </c>
      <c r="K46" s="97" t="n">
        <v>-1133.3333</v>
      </c>
      <c r="L46" s="97" t="n">
        <v>-1935.4839</v>
      </c>
      <c r="M46" s="97" t="n">
        <v>-2000</v>
      </c>
      <c r="N46" s="97" t="n">
        <v>-1741.9354</v>
      </c>
      <c r="O46" s="97" t="n">
        <v>-1387.0968</v>
      </c>
      <c r="P46" s="97" t="n">
        <v>-1214.2857</v>
      </c>
      <c r="Q46" s="97" t="n">
        <v>-709.6775</v>
      </c>
      <c r="R46" s="97" t="n">
        <v>-566.6667</v>
      </c>
      <c r="S46" s="97" t="n">
        <v>-32.2579999999999</v>
      </c>
      <c r="T46" s="97" t="n">
        <v>-366.6667</v>
      </c>
      <c r="U46" s="97" t="n">
        <v>-709.677400000001</v>
      </c>
      <c r="V46" s="97" t="n">
        <v>-677.419300000001</v>
      </c>
      <c r="W46" s="97" t="n">
        <v>-766.666700000002</v>
      </c>
      <c r="X46" s="97" t="n">
        <v>-548.3871</v>
      </c>
      <c r="Y46" s="97" t="n">
        <v>-300</v>
      </c>
      <c r="Z46" s="97" t="n">
        <v>-774.193599999999</v>
      </c>
      <c r="AA46" s="97" t="n">
        <v>-34688.6329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3.31</v>
      </c>
      <c r="D49" s="98" t="n">
        <v>3.26</v>
      </c>
      <c r="E49" s="98" t="n">
        <v>3.26</v>
      </c>
      <c r="F49" s="98" t="n">
        <v>3.18</v>
      </c>
      <c r="G49" s="98" t="n">
        <v>3.26</v>
      </c>
      <c r="H49" s="98" t="n">
        <v>3.35</v>
      </c>
      <c r="I49" s="98" t="n">
        <v>3.42</v>
      </c>
      <c r="J49" s="98" t="n">
        <v>3.48</v>
      </c>
      <c r="K49" s="98" t="n">
        <v>3.5</v>
      </c>
      <c r="L49" s="98" t="n">
        <v>3.55</v>
      </c>
      <c r="M49" s="98" t="n">
        <v>3.98</v>
      </c>
      <c r="N49" s="98" t="n">
        <v>4.26</v>
      </c>
      <c r="O49" s="98" t="n">
        <v>4.39</v>
      </c>
      <c r="P49" s="98" t="n">
        <v>4.3</v>
      </c>
      <c r="Q49" s="98" t="n">
        <v>4.2</v>
      </c>
      <c r="R49" s="98" t="n">
        <v>4.01</v>
      </c>
      <c r="S49" s="98" t="n">
        <v>4.01</v>
      </c>
      <c r="T49" s="98" t="n">
        <v>4.06</v>
      </c>
      <c r="U49" s="98" t="n">
        <v>4.12</v>
      </c>
      <c r="V49" s="98" t="n">
        <v>4.18</v>
      </c>
      <c r="W49" s="98" t="n">
        <v>4.17</v>
      </c>
      <c r="X49" s="98" t="n">
        <v>4.22</v>
      </c>
      <c r="Y49" s="98" t="n">
        <v>4.45</v>
      </c>
      <c r="Z49" s="98" t="n">
        <v>4.67</v>
      </c>
      <c r="AA49" s="98"/>
    </row>
    <row r="50" customFormat="false" ht="11.25" hidden="false" customHeight="true" outlineLevel="0" collapsed="false">
      <c r="A50" s="95" t="s">
        <v>158</v>
      </c>
      <c r="C50" s="98" t="n">
        <v>3.53</v>
      </c>
      <c r="D50" s="98" t="n">
        <v>3.67</v>
      </c>
      <c r="E50" s="98" t="n">
        <v>3.64</v>
      </c>
      <c r="F50" s="98" t="n">
        <v>3.52</v>
      </c>
      <c r="G50" s="98" t="n">
        <v>3.58</v>
      </c>
      <c r="H50" s="98" t="n">
        <v>3.65</v>
      </c>
      <c r="I50" s="98" t="n">
        <v>3.71</v>
      </c>
      <c r="J50" s="98" t="n">
        <v>3.77</v>
      </c>
      <c r="K50" s="98" t="n">
        <v>3.78</v>
      </c>
      <c r="L50" s="98" t="n">
        <v>3.81</v>
      </c>
      <c r="M50" s="98" t="n">
        <v>4.25</v>
      </c>
      <c r="N50" s="98" t="n">
        <v>4.51</v>
      </c>
      <c r="O50" s="98" t="n">
        <v>4.64</v>
      </c>
      <c r="P50" s="98" t="n">
        <v>4.54</v>
      </c>
      <c r="Q50" s="98" t="n">
        <v>4.42</v>
      </c>
      <c r="R50" s="98" t="n">
        <v>4.23</v>
      </c>
      <c r="S50" s="98" t="n">
        <v>4.21</v>
      </c>
      <c r="T50" s="98" t="n">
        <v>4.27</v>
      </c>
      <c r="U50" s="98" t="n">
        <v>4.32</v>
      </c>
      <c r="V50" s="98" t="n">
        <v>4.38</v>
      </c>
      <c r="W50" s="98" t="n">
        <v>4.37</v>
      </c>
      <c r="X50" s="98" t="n">
        <v>4.42</v>
      </c>
      <c r="Y50" s="98" t="n">
        <v>4.65</v>
      </c>
      <c r="Z50" s="98" t="n">
        <v>4.87</v>
      </c>
      <c r="AA50" s="98"/>
    </row>
    <row r="51" customFormat="false" ht="11.25" hidden="false" customHeight="true" outlineLevel="0" collapsed="false">
      <c r="A51" s="95" t="s">
        <v>77</v>
      </c>
      <c r="C51" s="99" t="n">
        <v>-0.22</v>
      </c>
      <c r="D51" s="99" t="n">
        <v>-0.41</v>
      </c>
      <c r="E51" s="99" t="n">
        <v>-0.38</v>
      </c>
      <c r="F51" s="99" t="n">
        <v>-0.34</v>
      </c>
      <c r="G51" s="99" t="n">
        <v>-0.32</v>
      </c>
      <c r="H51" s="99" t="n">
        <v>-0.3</v>
      </c>
      <c r="I51" s="99" t="n">
        <v>-0.29</v>
      </c>
      <c r="J51" s="99" t="n">
        <v>-0.29</v>
      </c>
      <c r="K51" s="99" t="n">
        <v>-0.28</v>
      </c>
      <c r="L51" s="99" t="n">
        <v>-0.26</v>
      </c>
      <c r="M51" s="99" t="n">
        <v>-0.27</v>
      </c>
      <c r="N51" s="99" t="n">
        <v>-0.25</v>
      </c>
      <c r="O51" s="99" t="n">
        <v>-0.25</v>
      </c>
      <c r="P51" s="99" t="n">
        <v>-0.24</v>
      </c>
      <c r="Q51" s="99" t="n">
        <v>-0.22</v>
      </c>
      <c r="R51" s="99" t="n">
        <v>-0.220000000000001</v>
      </c>
      <c r="S51" s="99" t="n">
        <v>-0.2</v>
      </c>
      <c r="T51" s="99" t="n">
        <v>-0.21</v>
      </c>
      <c r="U51" s="99" t="n">
        <v>-0.2</v>
      </c>
      <c r="V51" s="99" t="n">
        <v>-0.2</v>
      </c>
      <c r="W51" s="99" t="n">
        <v>-0.2</v>
      </c>
      <c r="X51" s="99" t="n">
        <v>-0.2</v>
      </c>
      <c r="Y51" s="99" t="n">
        <v>-0.2</v>
      </c>
      <c r="Z51" s="99" t="n">
        <v>-0.2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-1609793</v>
      </c>
      <c r="D58" s="96" t="n">
        <v>-1463994</v>
      </c>
      <c r="E58" s="96" t="n">
        <v>-1616912</v>
      </c>
      <c r="F58" s="96" t="n">
        <v>-960848</v>
      </c>
      <c r="G58" s="96" t="n">
        <v>-976880</v>
      </c>
      <c r="H58" s="96" t="n">
        <v>-1033578</v>
      </c>
      <c r="I58" s="96" t="n">
        <v>-1045271</v>
      </c>
      <c r="J58" s="96" t="n">
        <v>-1025421</v>
      </c>
      <c r="K58" s="96" t="n">
        <v>-984419</v>
      </c>
      <c r="L58" s="96" t="n">
        <v>-1000384</v>
      </c>
      <c r="M58" s="96" t="n">
        <v>-1382309</v>
      </c>
      <c r="N58" s="96" t="n">
        <v>-1302188</v>
      </c>
      <c r="O58" s="96" t="n">
        <v>-1247382</v>
      </c>
      <c r="P58" s="96" t="n">
        <v>-1151432</v>
      </c>
      <c r="Q58" s="96" t="n">
        <v>-1306548</v>
      </c>
      <c r="R58" s="96" t="n">
        <v>0</v>
      </c>
      <c r="S58" s="96" t="n">
        <v>0</v>
      </c>
      <c r="T58" s="96" t="n">
        <v>8909</v>
      </c>
      <c r="U58" s="96" t="n">
        <v>20146</v>
      </c>
      <c r="V58" s="96" t="n">
        <v>30959</v>
      </c>
      <c r="W58" s="96" t="n">
        <v>28035</v>
      </c>
      <c r="X58" s="96" t="n">
        <v>37802</v>
      </c>
      <c r="Y58" s="96" t="n">
        <v>0</v>
      </c>
      <c r="Z58" s="96" t="n">
        <v>0</v>
      </c>
      <c r="AA58" s="96" t="n">
        <v>-17981508</v>
      </c>
    </row>
    <row r="59" customFormat="false" ht="11.25" hidden="false" customHeight="true" outlineLevel="0" collapsed="false">
      <c r="A59" s="95" t="s">
        <v>167</v>
      </c>
      <c r="C59" s="96" t="n">
        <v>3471920</v>
      </c>
      <c r="D59" s="96" t="n">
        <v>2668314</v>
      </c>
      <c r="E59" s="96" t="n">
        <v>2527600</v>
      </c>
      <c r="F59" s="96" t="n">
        <v>1626320</v>
      </c>
      <c r="G59" s="96" t="n">
        <v>175950</v>
      </c>
      <c r="H59" s="96" t="n">
        <v>1460666</v>
      </c>
      <c r="I59" s="96" t="n">
        <v>1504203</v>
      </c>
      <c r="J59" s="96" t="n">
        <v>1464740</v>
      </c>
      <c r="K59" s="96" t="n">
        <v>1452329</v>
      </c>
      <c r="L59" s="96" t="n">
        <v>1516537</v>
      </c>
      <c r="M59" s="96" t="n">
        <v>1457119</v>
      </c>
      <c r="N59" s="96" t="n">
        <v>1341824</v>
      </c>
      <c r="O59" s="96" t="n">
        <v>414726</v>
      </c>
      <c r="P59" s="96" t="n">
        <v>312860</v>
      </c>
      <c r="Q59" s="96" t="n">
        <v>317048</v>
      </c>
      <c r="R59" s="96" t="n">
        <v>2062</v>
      </c>
      <c r="S59" s="96" t="n">
        <v>10481</v>
      </c>
      <c r="T59" s="96" t="n">
        <v>137338</v>
      </c>
      <c r="U59" s="96" t="n">
        <v>155037</v>
      </c>
      <c r="V59" s="96" t="n">
        <v>171972</v>
      </c>
      <c r="W59" s="96" t="n">
        <v>191247</v>
      </c>
      <c r="X59" s="96" t="n">
        <v>186991</v>
      </c>
      <c r="Y59" s="96" t="n">
        <v>271473</v>
      </c>
      <c r="Z59" s="96" t="n">
        <v>365951</v>
      </c>
      <c r="AA59" s="96" t="n">
        <v>23204708</v>
      </c>
    </row>
    <row r="60" customFormat="false" ht="11.25" hidden="false" customHeight="true" outlineLevel="0" collapsed="false">
      <c r="A60" s="101" t="s">
        <v>75</v>
      </c>
      <c r="B60" s="102"/>
      <c r="C60" s="103" t="n">
        <v>1862127</v>
      </c>
      <c r="D60" s="103" t="n">
        <v>1204320</v>
      </c>
      <c r="E60" s="103" t="n">
        <v>910688</v>
      </c>
      <c r="F60" s="103" t="n">
        <v>665472</v>
      </c>
      <c r="G60" s="103" t="n">
        <v>-800930</v>
      </c>
      <c r="H60" s="103" t="n">
        <v>427088</v>
      </c>
      <c r="I60" s="103" t="n">
        <v>458932</v>
      </c>
      <c r="J60" s="103" t="n">
        <v>439319</v>
      </c>
      <c r="K60" s="103" t="n">
        <v>467910</v>
      </c>
      <c r="L60" s="103" t="n">
        <v>516153</v>
      </c>
      <c r="M60" s="103" t="n">
        <v>74810</v>
      </c>
      <c r="N60" s="103" t="n">
        <v>39636</v>
      </c>
      <c r="O60" s="103" t="n">
        <v>-832656</v>
      </c>
      <c r="P60" s="103" t="n">
        <v>-838572</v>
      </c>
      <c r="Q60" s="103" t="n">
        <v>-989500</v>
      </c>
      <c r="R60" s="103" t="n">
        <v>2062</v>
      </c>
      <c r="S60" s="103" t="n">
        <v>10481</v>
      </c>
      <c r="T60" s="103" t="n">
        <v>146247</v>
      </c>
      <c r="U60" s="103" t="n">
        <v>175183</v>
      </c>
      <c r="V60" s="103" t="n">
        <v>202931</v>
      </c>
      <c r="W60" s="103" t="n">
        <v>219282</v>
      </c>
      <c r="X60" s="103" t="n">
        <v>224793</v>
      </c>
      <c r="Y60" s="103" t="n">
        <v>271473</v>
      </c>
      <c r="Z60" s="103" t="n">
        <v>365951</v>
      </c>
      <c r="AA60" s="104" t="n">
        <v>5223200</v>
      </c>
    </row>
    <row r="61" customFormat="false" ht="11.25" hidden="false" customHeight="true" outlineLevel="0" collapsed="false">
      <c r="A61" s="95" t="s">
        <v>76</v>
      </c>
      <c r="C61" s="96" t="n">
        <v>1861637</v>
      </c>
      <c r="D61" s="96" t="n">
        <v>1263411</v>
      </c>
      <c r="E61" s="96" t="n">
        <v>1055269</v>
      </c>
      <c r="F61" s="96" t="n">
        <v>686445</v>
      </c>
      <c r="G61" s="96" t="n">
        <v>-775142</v>
      </c>
      <c r="H61" s="96" t="n">
        <v>471331</v>
      </c>
      <c r="I61" s="96" t="n">
        <v>397865</v>
      </c>
      <c r="J61" s="96" t="n">
        <v>345314</v>
      </c>
      <c r="K61" s="96" t="n">
        <v>409083</v>
      </c>
      <c r="L61" s="96" t="n">
        <v>493683</v>
      </c>
      <c r="M61" s="96" t="n">
        <v>82195</v>
      </c>
      <c r="N61" s="96" t="n">
        <v>36560</v>
      </c>
      <c r="O61" s="96" t="n">
        <v>-839286</v>
      </c>
      <c r="P61" s="96" t="n">
        <v>-828307</v>
      </c>
      <c r="Q61" s="96" t="n">
        <v>-966881</v>
      </c>
      <c r="R61" s="96" t="n">
        <v>4036</v>
      </c>
      <c r="S61" s="96" t="n">
        <v>45226</v>
      </c>
      <c r="T61" s="96" t="n">
        <v>158086</v>
      </c>
      <c r="U61" s="96" t="n">
        <v>129188</v>
      </c>
      <c r="V61" s="96" t="n">
        <v>138810</v>
      </c>
      <c r="W61" s="96" t="n">
        <v>167264</v>
      </c>
      <c r="X61" s="96" t="n">
        <v>207789</v>
      </c>
      <c r="Y61" s="96" t="n">
        <v>215529</v>
      </c>
      <c r="Z61" s="96" t="n">
        <v>296013</v>
      </c>
      <c r="AA61" s="96" t="n">
        <v>5055118</v>
      </c>
    </row>
    <row r="62" customFormat="false" ht="11.25" hidden="false" customHeight="true" outlineLevel="0" collapsed="false">
      <c r="A62" s="95" t="s">
        <v>77</v>
      </c>
      <c r="C62" s="97" t="n">
        <v>490</v>
      </c>
      <c r="D62" s="97" t="n">
        <v>-59091</v>
      </c>
      <c r="E62" s="97" t="n">
        <v>-144581</v>
      </c>
      <c r="F62" s="97" t="n">
        <v>-20973</v>
      </c>
      <c r="G62" s="97" t="n">
        <v>-25788</v>
      </c>
      <c r="H62" s="97" t="n">
        <v>-44243</v>
      </c>
      <c r="I62" s="97" t="n">
        <v>61067</v>
      </c>
      <c r="J62" s="97" t="n">
        <v>94005</v>
      </c>
      <c r="K62" s="97" t="n">
        <v>58827</v>
      </c>
      <c r="L62" s="97" t="n">
        <v>22470</v>
      </c>
      <c r="M62" s="97" t="n">
        <v>-7385</v>
      </c>
      <c r="N62" s="97" t="n">
        <v>3076</v>
      </c>
      <c r="O62" s="97" t="n">
        <v>6630</v>
      </c>
      <c r="P62" s="97" t="n">
        <v>-10265</v>
      </c>
      <c r="Q62" s="97" t="n">
        <v>-22619</v>
      </c>
      <c r="R62" s="97" t="n">
        <v>-1974</v>
      </c>
      <c r="S62" s="97" t="n">
        <v>-34745</v>
      </c>
      <c r="T62" s="97" t="n">
        <v>-11839</v>
      </c>
      <c r="U62" s="97" t="n">
        <v>45995</v>
      </c>
      <c r="V62" s="97" t="n">
        <v>64121</v>
      </c>
      <c r="W62" s="97" t="n">
        <v>52018</v>
      </c>
      <c r="X62" s="97" t="n">
        <v>17004</v>
      </c>
      <c r="Y62" s="97" t="n">
        <v>55944</v>
      </c>
      <c r="Z62" s="97" t="n">
        <v>69938</v>
      </c>
      <c r="AA62" s="97" t="n">
        <v>168082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-10000</v>
      </c>
      <c r="D72" s="96" t="n">
        <v>-10000</v>
      </c>
      <c r="E72" s="96" t="n">
        <v>-10000</v>
      </c>
      <c r="F72" s="96" t="n">
        <v>-25000</v>
      </c>
      <c r="G72" s="96" t="n">
        <v>-10000</v>
      </c>
      <c r="H72" s="96" t="n">
        <v>-10000</v>
      </c>
      <c r="I72" s="96" t="n">
        <v>10000</v>
      </c>
      <c r="J72" s="96" t="n">
        <v>10000</v>
      </c>
      <c r="K72" s="96" t="n">
        <v>10000</v>
      </c>
      <c r="L72" s="96" t="n">
        <v>10000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75000</v>
      </c>
    </row>
    <row r="74" customFormat="false" ht="11.25" hidden="false" customHeight="true" outlineLevel="0" collapsed="false">
      <c r="A74" s="101" t="s">
        <v>165</v>
      </c>
      <c r="B74" s="102"/>
      <c r="C74" s="103" t="n">
        <v>20000</v>
      </c>
      <c r="D74" s="103" t="n">
        <v>10000</v>
      </c>
      <c r="E74" s="103" t="n">
        <v>10000</v>
      </c>
      <c r="F74" s="103" t="n">
        <v>-5000</v>
      </c>
      <c r="G74" s="103" t="n">
        <v>10000</v>
      </c>
      <c r="H74" s="103" t="n">
        <v>10000</v>
      </c>
      <c r="I74" s="103" t="n">
        <v>30000</v>
      </c>
      <c r="J74" s="103" t="n">
        <v>30000</v>
      </c>
      <c r="K74" s="103" t="n">
        <v>30000</v>
      </c>
      <c r="L74" s="103" t="n">
        <v>30000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310000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-10000</v>
      </c>
      <c r="D79" s="96" t="n">
        <v>-15000</v>
      </c>
      <c r="E79" s="96" t="n">
        <v>-15000</v>
      </c>
      <c r="F79" s="96" t="n">
        <v>-25000</v>
      </c>
      <c r="G79" s="96" t="n">
        <v>-10000</v>
      </c>
      <c r="H79" s="96" t="n">
        <v>-10000</v>
      </c>
      <c r="I79" s="96" t="n">
        <v>10000</v>
      </c>
      <c r="J79" s="96" t="n">
        <v>10000</v>
      </c>
      <c r="K79" s="96" t="n">
        <v>10000</v>
      </c>
      <c r="L79" s="96" t="n">
        <v>10000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65000</v>
      </c>
    </row>
    <row r="80" customFormat="false" ht="11.25" hidden="false" customHeight="true" outlineLevel="0" collapsed="false">
      <c r="A80" s="95" t="s">
        <v>165</v>
      </c>
      <c r="C80" s="97" t="n">
        <v>20000</v>
      </c>
      <c r="D80" s="97" t="n">
        <v>5000</v>
      </c>
      <c r="E80" s="97" t="n">
        <v>5000</v>
      </c>
      <c r="F80" s="97" t="n">
        <v>-5000</v>
      </c>
      <c r="G80" s="97" t="n">
        <v>10000</v>
      </c>
      <c r="H80" s="97" t="n">
        <v>10000</v>
      </c>
      <c r="I80" s="97" t="n">
        <v>30000</v>
      </c>
      <c r="J80" s="97" t="n">
        <v>30000</v>
      </c>
      <c r="K80" s="97" t="n">
        <v>30000</v>
      </c>
      <c r="L80" s="97" t="n">
        <v>30000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300000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5000</v>
      </c>
      <c r="E85" s="96" t="n">
        <v>5000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10000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5000</v>
      </c>
      <c r="E86" s="97" t="n">
        <v>5000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10000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2.31</v>
      </c>
      <c r="D89" s="98" t="n">
        <v>2.29</v>
      </c>
      <c r="E89" s="98" t="n">
        <v>2.19</v>
      </c>
      <c r="F89" s="98" t="n">
        <v>2.04</v>
      </c>
      <c r="G89" s="98" t="n">
        <v>2.09</v>
      </c>
      <c r="H89" s="98" t="n">
        <v>2.15</v>
      </c>
      <c r="I89" s="98" t="n">
        <v>2.2</v>
      </c>
      <c r="J89" s="98" t="n">
        <v>2.25</v>
      </c>
      <c r="K89" s="98" t="n">
        <v>2.26</v>
      </c>
      <c r="L89" s="98" t="n">
        <v>2.29</v>
      </c>
      <c r="M89" s="98" t="n">
        <v>2.75</v>
      </c>
      <c r="N89" s="98" t="n">
        <v>2.94</v>
      </c>
      <c r="O89" s="98" t="n">
        <v>3.03</v>
      </c>
      <c r="P89" s="98" t="n">
        <v>2.97</v>
      </c>
      <c r="Q89" s="98" t="n">
        <v>2.9</v>
      </c>
      <c r="R89" s="98" t="n">
        <v>2.69</v>
      </c>
      <c r="S89" s="98" t="n">
        <v>2.69</v>
      </c>
      <c r="T89" s="98" t="n">
        <v>2.72</v>
      </c>
      <c r="U89" s="98" t="n">
        <v>2.76</v>
      </c>
      <c r="V89" s="98" t="n">
        <v>2.8</v>
      </c>
      <c r="W89" s="98" t="n">
        <v>2.8</v>
      </c>
      <c r="X89" s="98" t="n">
        <v>2.83</v>
      </c>
      <c r="Y89" s="98" t="n">
        <v>3.17</v>
      </c>
      <c r="Z89" s="98" t="n">
        <v>3.32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2.47</v>
      </c>
      <c r="E90" s="98" t="n">
        <v>2.45</v>
      </c>
      <c r="F90" s="98" t="n">
        <v>2.27</v>
      </c>
      <c r="G90" s="98" t="n">
        <v>2.32</v>
      </c>
      <c r="H90" s="98" t="n">
        <v>2.37</v>
      </c>
      <c r="I90" s="98" t="n">
        <v>2.41</v>
      </c>
      <c r="J90" s="98" t="n">
        <v>2.44</v>
      </c>
      <c r="K90" s="98" t="n">
        <v>2.45</v>
      </c>
      <c r="L90" s="98" t="n">
        <v>2.47</v>
      </c>
      <c r="M90" s="98" t="n">
        <v>2.95</v>
      </c>
      <c r="N90" s="98" t="n">
        <v>3.12</v>
      </c>
      <c r="O90" s="98" t="n">
        <v>3.21</v>
      </c>
      <c r="P90" s="98" t="n">
        <v>3.14</v>
      </c>
      <c r="Q90" s="98" t="n">
        <v>3.06</v>
      </c>
      <c r="R90" s="98" t="n">
        <v>2.84</v>
      </c>
      <c r="S90" s="98" t="n">
        <v>2.83</v>
      </c>
      <c r="T90" s="98" t="n">
        <v>2.86</v>
      </c>
      <c r="U90" s="98" t="n">
        <v>2.9</v>
      </c>
      <c r="V90" s="98" t="n">
        <v>2.94</v>
      </c>
      <c r="W90" s="98" t="n">
        <v>2.94</v>
      </c>
      <c r="X90" s="98" t="n">
        <v>2.97</v>
      </c>
      <c r="Y90" s="98" t="n">
        <v>3.31</v>
      </c>
      <c r="Z90" s="98" t="n">
        <v>3.45</v>
      </c>
      <c r="AA90" s="98"/>
    </row>
    <row r="91" customFormat="false" ht="11.25" hidden="false" customHeight="true" outlineLevel="0" collapsed="false">
      <c r="A91" s="95" t="s">
        <v>77</v>
      </c>
      <c r="C91" s="99" t="n">
        <v>-0.14</v>
      </c>
      <c r="D91" s="99" t="n">
        <v>-0.18</v>
      </c>
      <c r="E91" s="99" t="n">
        <v>-0.26</v>
      </c>
      <c r="F91" s="99" t="n">
        <v>-0.23</v>
      </c>
      <c r="G91" s="99" t="n">
        <v>-0.23</v>
      </c>
      <c r="H91" s="99" t="n">
        <v>-0.22</v>
      </c>
      <c r="I91" s="99" t="n">
        <v>-0.21</v>
      </c>
      <c r="J91" s="99" t="n">
        <v>-0.19</v>
      </c>
      <c r="K91" s="99" t="n">
        <v>-0.19</v>
      </c>
      <c r="L91" s="99" t="n">
        <v>-0.18</v>
      </c>
      <c r="M91" s="99" t="n">
        <v>-0.2</v>
      </c>
      <c r="N91" s="99" t="n">
        <v>-0.18</v>
      </c>
      <c r="O91" s="99" t="n">
        <v>-0.18</v>
      </c>
      <c r="P91" s="99" t="n">
        <v>-0.17</v>
      </c>
      <c r="Q91" s="99" t="n">
        <v>-0.16</v>
      </c>
      <c r="R91" s="99" t="n">
        <v>-0.15</v>
      </c>
      <c r="S91" s="99" t="n">
        <v>-0.14</v>
      </c>
      <c r="T91" s="99" t="n">
        <v>-0.14</v>
      </c>
      <c r="U91" s="99" t="n">
        <v>-0.14</v>
      </c>
      <c r="V91" s="99" t="n">
        <v>-0.14</v>
      </c>
      <c r="W91" s="99" t="n">
        <v>-0.14</v>
      </c>
      <c r="X91" s="99" t="n">
        <v>-0.14</v>
      </c>
      <c r="Y91" s="99" t="n">
        <v>-0.14</v>
      </c>
      <c r="Z91" s="99" t="n">
        <v>-0.13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-1432220</v>
      </c>
      <c r="D98" s="96" t="n">
        <v>-928511</v>
      </c>
      <c r="E98" s="96" t="n">
        <v>-797420</v>
      </c>
      <c r="F98" s="96" t="n">
        <v>-1019775</v>
      </c>
      <c r="G98" s="96" t="n">
        <v>-1483440</v>
      </c>
      <c r="H98" s="96" t="n">
        <v>-1414513</v>
      </c>
      <c r="I98" s="96" t="n">
        <v>-2103703</v>
      </c>
      <c r="J98" s="96" t="n">
        <v>-2053063</v>
      </c>
      <c r="K98" s="96" t="n">
        <v>-1973362</v>
      </c>
      <c r="L98" s="96" t="n">
        <v>-2007012</v>
      </c>
      <c r="M98" s="96" t="n">
        <v>-1280424</v>
      </c>
      <c r="N98" s="96" t="n">
        <v>-1191045</v>
      </c>
      <c r="O98" s="96" t="n">
        <v>-1132274</v>
      </c>
      <c r="P98" s="96" t="n">
        <v>-1049533</v>
      </c>
      <c r="Q98" s="96" t="n">
        <v>-1198077</v>
      </c>
      <c r="R98" s="96" t="n">
        <v>7091</v>
      </c>
      <c r="S98" s="96" t="n">
        <v>7291</v>
      </c>
      <c r="T98" s="96" t="n">
        <v>11229</v>
      </c>
      <c r="U98" s="96" t="n">
        <v>17313</v>
      </c>
      <c r="V98" s="96" t="n">
        <v>22954</v>
      </c>
      <c r="W98" s="96" t="n">
        <v>22085</v>
      </c>
      <c r="X98" s="96" t="n">
        <v>26943</v>
      </c>
      <c r="Y98" s="96" t="n">
        <v>0</v>
      </c>
      <c r="Z98" s="96" t="n">
        <v>0</v>
      </c>
      <c r="AA98" s="96" t="n">
        <v>-20949466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-1432220</v>
      </c>
      <c r="D100" s="103" t="n">
        <v>-928511</v>
      </c>
      <c r="E100" s="103" t="n">
        <v>-797420</v>
      </c>
      <c r="F100" s="103" t="n">
        <v>-1019775</v>
      </c>
      <c r="G100" s="103" t="n">
        <v>-1483440</v>
      </c>
      <c r="H100" s="103" t="n">
        <v>-1414513</v>
      </c>
      <c r="I100" s="103" t="n">
        <v>-2103703</v>
      </c>
      <c r="J100" s="103" t="n">
        <v>-2053063</v>
      </c>
      <c r="K100" s="103" t="n">
        <v>-1973362</v>
      </c>
      <c r="L100" s="103" t="n">
        <v>-2007012</v>
      </c>
      <c r="M100" s="103" t="n">
        <v>-1280424</v>
      </c>
      <c r="N100" s="103" t="n">
        <v>-1191045</v>
      </c>
      <c r="O100" s="103" t="n">
        <v>-1132274</v>
      </c>
      <c r="P100" s="103" t="n">
        <v>-1049533</v>
      </c>
      <c r="Q100" s="103" t="n">
        <v>-1198077</v>
      </c>
      <c r="R100" s="103" t="n">
        <v>7091</v>
      </c>
      <c r="S100" s="103" t="n">
        <v>7291</v>
      </c>
      <c r="T100" s="103" t="n">
        <v>11229</v>
      </c>
      <c r="U100" s="103" t="n">
        <v>17313</v>
      </c>
      <c r="V100" s="103" t="n">
        <v>22954</v>
      </c>
      <c r="W100" s="103" t="n">
        <v>22085</v>
      </c>
      <c r="X100" s="103" t="n">
        <v>26943</v>
      </c>
      <c r="Y100" s="103" t="n">
        <v>0</v>
      </c>
      <c r="Z100" s="103" t="n">
        <v>0</v>
      </c>
      <c r="AA100" s="104" t="n">
        <v>-20949466</v>
      </c>
    </row>
    <row r="101" customFormat="false" ht="11.25" hidden="false" customHeight="true" outlineLevel="0" collapsed="false">
      <c r="A101" s="95" t="s">
        <v>76</v>
      </c>
      <c r="C101" s="96" t="n">
        <v>-1345334</v>
      </c>
      <c r="D101" s="96" t="n">
        <v>-902614</v>
      </c>
      <c r="E101" s="96" t="n">
        <v>-741104</v>
      </c>
      <c r="F101" s="96" t="n">
        <v>-1053882</v>
      </c>
      <c r="G101" s="96" t="n">
        <v>-1412679</v>
      </c>
      <c r="H101" s="96" t="n">
        <v>-1349158</v>
      </c>
      <c r="I101" s="96" t="n">
        <v>-1910893</v>
      </c>
      <c r="J101" s="96" t="n">
        <v>-1879008</v>
      </c>
      <c r="K101" s="96" t="n">
        <v>-1805315</v>
      </c>
      <c r="L101" s="96" t="n">
        <v>-1842883</v>
      </c>
      <c r="M101" s="96" t="n">
        <v>-1163069</v>
      </c>
      <c r="N101" s="96" t="n">
        <v>-1083396</v>
      </c>
      <c r="O101" s="96" t="n">
        <v>-1025102</v>
      </c>
      <c r="P101" s="96" t="n">
        <v>-958565</v>
      </c>
      <c r="Q101" s="96" t="n">
        <v>-1103690</v>
      </c>
      <c r="R101" s="96" t="n">
        <v>28360</v>
      </c>
      <c r="S101" s="96" t="n">
        <v>27702</v>
      </c>
      <c r="T101" s="96" t="n">
        <v>30877</v>
      </c>
      <c r="U101" s="96" t="n">
        <v>37507</v>
      </c>
      <c r="V101" s="96" t="n">
        <v>43034</v>
      </c>
      <c r="W101" s="96" t="n">
        <v>41405</v>
      </c>
      <c r="X101" s="96" t="n">
        <v>46790</v>
      </c>
      <c r="Y101" s="96" t="n">
        <v>0</v>
      </c>
      <c r="Z101" s="96" t="n">
        <v>0</v>
      </c>
      <c r="AA101" s="96" t="n">
        <v>-19321017</v>
      </c>
    </row>
    <row r="102" customFormat="false" ht="11.25" hidden="false" customHeight="true" outlineLevel="0" collapsed="false">
      <c r="A102" s="95" t="s">
        <v>77</v>
      </c>
      <c r="C102" s="97" t="n">
        <v>-86886</v>
      </c>
      <c r="D102" s="97" t="n">
        <v>-25897</v>
      </c>
      <c r="E102" s="97" t="n">
        <v>-56316</v>
      </c>
      <c r="F102" s="97" t="n">
        <v>34107</v>
      </c>
      <c r="G102" s="97" t="n">
        <v>-70761</v>
      </c>
      <c r="H102" s="97" t="n">
        <v>-65355</v>
      </c>
      <c r="I102" s="97" t="n">
        <v>-192810</v>
      </c>
      <c r="J102" s="97" t="n">
        <v>-174055</v>
      </c>
      <c r="K102" s="97" t="n">
        <v>-168047</v>
      </c>
      <c r="L102" s="97" t="n">
        <v>-164129</v>
      </c>
      <c r="M102" s="97" t="n">
        <v>-117355</v>
      </c>
      <c r="N102" s="97" t="n">
        <v>-107649</v>
      </c>
      <c r="O102" s="97" t="n">
        <v>-107172</v>
      </c>
      <c r="P102" s="97" t="n">
        <v>-90968</v>
      </c>
      <c r="Q102" s="97" t="n">
        <v>-94387</v>
      </c>
      <c r="R102" s="97" t="n">
        <v>-21269</v>
      </c>
      <c r="S102" s="97" t="n">
        <v>-20411</v>
      </c>
      <c r="T102" s="97" t="n">
        <v>-19648</v>
      </c>
      <c r="U102" s="97" t="n">
        <v>-20194</v>
      </c>
      <c r="V102" s="97" t="n">
        <v>-20080</v>
      </c>
      <c r="W102" s="97" t="n">
        <v>-19320</v>
      </c>
      <c r="X102" s="97" t="n">
        <v>-19847</v>
      </c>
      <c r="Y102" s="97" t="n">
        <v>0</v>
      </c>
      <c r="Z102" s="97" t="n">
        <v>0</v>
      </c>
      <c r="AA102" s="97" t="n">
        <v>-1628449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164</v>
      </c>
      <c r="C108" s="96" t="n">
        <v>-35580.6129</v>
      </c>
      <c r="D108" s="96" t="n">
        <v>-15678.5714</v>
      </c>
      <c r="E108" s="96" t="n">
        <v>-2064.5161</v>
      </c>
      <c r="F108" s="96" t="n">
        <v>-500</v>
      </c>
      <c r="G108" s="96" t="n">
        <v>-2645.1613</v>
      </c>
      <c r="H108" s="96" t="n">
        <v>-8633.3</v>
      </c>
      <c r="I108" s="96" t="n">
        <v>-48806.4516</v>
      </c>
      <c r="J108" s="96" t="n">
        <v>-66193.5484</v>
      </c>
      <c r="K108" s="96" t="n">
        <v>-48333.3333</v>
      </c>
      <c r="L108" s="96" t="n">
        <v>-32709.6774</v>
      </c>
      <c r="M108" s="96" t="n">
        <v>-18899.9667</v>
      </c>
      <c r="N108" s="96" t="n">
        <v>-22612.871</v>
      </c>
      <c r="O108" s="96" t="n">
        <v>-23935.4839</v>
      </c>
      <c r="P108" s="96" t="n">
        <v>-18642.8214</v>
      </c>
      <c r="Q108" s="96" t="n">
        <v>-11451.6452</v>
      </c>
      <c r="R108" s="96" t="n">
        <v>-11233.3333</v>
      </c>
      <c r="S108" s="96" t="n">
        <v>-6258.0323</v>
      </c>
      <c r="T108" s="96" t="n">
        <v>-8566.6667</v>
      </c>
      <c r="U108" s="96" t="n">
        <v>-42064.5484</v>
      </c>
      <c r="V108" s="96" t="n">
        <v>-52096.7742</v>
      </c>
      <c r="W108" s="96" t="n">
        <v>-41700</v>
      </c>
      <c r="X108" s="96" t="n">
        <v>-21419.3548</v>
      </c>
      <c r="Y108" s="96" t="n">
        <v>-15700</v>
      </c>
      <c r="Z108" s="96" t="n">
        <v>-22838.7097</v>
      </c>
      <c r="AA108" s="96" t="n">
        <v>-578565.38</v>
      </c>
    </row>
    <row r="109" customFormat="false" ht="11.25" hidden="false" customHeight="true" outlineLevel="0" collapsed="false">
      <c r="A109" s="95" t="s">
        <v>165</v>
      </c>
      <c r="C109" s="97" t="n">
        <v>-15580.6129</v>
      </c>
      <c r="D109" s="97" t="n">
        <v>4321.4286</v>
      </c>
      <c r="E109" s="97" t="n">
        <v>7935.4839</v>
      </c>
      <c r="F109" s="97" t="n">
        <v>9500</v>
      </c>
      <c r="G109" s="97" t="n">
        <v>7354.8387</v>
      </c>
      <c r="H109" s="97" t="n">
        <v>6366.7</v>
      </c>
      <c r="I109" s="97" t="n">
        <v>-23806.4516</v>
      </c>
      <c r="J109" s="97" t="n">
        <v>-36193.5484</v>
      </c>
      <c r="K109" s="97" t="n">
        <v>-18333.3333</v>
      </c>
      <c r="L109" s="97" t="n">
        <v>-2709.6774</v>
      </c>
      <c r="M109" s="97" t="n">
        <v>-3899.9667</v>
      </c>
      <c r="N109" s="97" t="n">
        <v>-7612.871</v>
      </c>
      <c r="O109" s="97" t="n">
        <v>-8935.4839</v>
      </c>
      <c r="P109" s="97" t="n">
        <v>-3642.8214</v>
      </c>
      <c r="Q109" s="97" t="n">
        <v>3548.3548</v>
      </c>
      <c r="R109" s="97" t="n">
        <v>-11233.3333</v>
      </c>
      <c r="S109" s="97" t="n">
        <v>-6258.0323</v>
      </c>
      <c r="T109" s="97" t="n">
        <v>-8566.6667</v>
      </c>
      <c r="U109" s="97" t="n">
        <v>-42064.5484</v>
      </c>
      <c r="V109" s="97" t="n">
        <v>-52096.7742</v>
      </c>
      <c r="W109" s="97" t="n">
        <v>-41700</v>
      </c>
      <c r="X109" s="97" t="n">
        <v>-21419.3548</v>
      </c>
      <c r="Y109" s="97" t="n">
        <v>-15700</v>
      </c>
      <c r="Z109" s="97" t="n">
        <v>-22838.7097</v>
      </c>
      <c r="AA109" s="97" t="n">
        <v>-303565.38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-15580.6129</v>
      </c>
      <c r="D114" s="103" t="n">
        <v>4321.4286</v>
      </c>
      <c r="E114" s="103" t="n">
        <v>-17064.5161</v>
      </c>
      <c r="F114" s="103" t="n">
        <v>-5500</v>
      </c>
      <c r="G114" s="103" t="n">
        <v>-7645.1613</v>
      </c>
      <c r="H114" s="103" t="n">
        <v>6366.7</v>
      </c>
      <c r="I114" s="103" t="n">
        <v>-28806.4516</v>
      </c>
      <c r="J114" s="103" t="n">
        <v>-41193.5484</v>
      </c>
      <c r="K114" s="103" t="n">
        <v>-23333.3333</v>
      </c>
      <c r="L114" s="103" t="n">
        <v>-7709.6774</v>
      </c>
      <c r="M114" s="103" t="n">
        <v>-13899.9667</v>
      </c>
      <c r="N114" s="103" t="n">
        <v>-17612.871</v>
      </c>
      <c r="O114" s="103" t="n">
        <v>-18935.4839</v>
      </c>
      <c r="P114" s="103" t="n">
        <v>-18642.8214</v>
      </c>
      <c r="Q114" s="103" t="n">
        <v>-11451.6452</v>
      </c>
      <c r="R114" s="103" t="n">
        <v>-6233.3333</v>
      </c>
      <c r="S114" s="103" t="n">
        <v>-1258.0323</v>
      </c>
      <c r="T114" s="103" t="n">
        <v>-3566.6667</v>
      </c>
      <c r="U114" s="103" t="n">
        <v>-37064.5484</v>
      </c>
      <c r="V114" s="103" t="n">
        <v>-47096.7742</v>
      </c>
      <c r="W114" s="103" t="n">
        <v>-36700</v>
      </c>
      <c r="X114" s="103" t="n">
        <v>-16419.3548</v>
      </c>
      <c r="Y114" s="103" t="n">
        <v>-15700</v>
      </c>
      <c r="Z114" s="103" t="n">
        <v>-22838.7097</v>
      </c>
      <c r="AA114" s="104" t="n">
        <v>-403565.38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164</v>
      </c>
      <c r="C118" s="96" t="n">
        <v>-22354.8065</v>
      </c>
      <c r="D118" s="96" t="n">
        <v>-9035.7143</v>
      </c>
      <c r="E118" s="96" t="n">
        <v>-193.5484</v>
      </c>
      <c r="F118" s="96" t="n">
        <v>-200</v>
      </c>
      <c r="G118" s="96" t="n">
        <v>-1838.7097</v>
      </c>
      <c r="H118" s="96" t="n">
        <v>-7299.9667</v>
      </c>
      <c r="I118" s="96" t="n">
        <v>-41935.4839</v>
      </c>
      <c r="J118" s="96" t="n">
        <v>-62161.2903</v>
      </c>
      <c r="K118" s="96" t="n">
        <v>-45133.3333</v>
      </c>
      <c r="L118" s="96" t="n">
        <v>-27548.3871</v>
      </c>
      <c r="M118" s="96" t="n">
        <v>-15499.9667</v>
      </c>
      <c r="N118" s="96" t="n">
        <v>-19161.2581</v>
      </c>
      <c r="O118" s="96" t="n">
        <v>-21806.4516</v>
      </c>
      <c r="P118" s="96" t="n">
        <v>-17142.8214</v>
      </c>
      <c r="Q118" s="96" t="n">
        <v>-10806.4839</v>
      </c>
      <c r="R118" s="96" t="n">
        <v>-9900</v>
      </c>
      <c r="S118" s="96" t="n">
        <v>-5612.871</v>
      </c>
      <c r="T118" s="96" t="n">
        <v>-7700</v>
      </c>
      <c r="U118" s="96" t="n">
        <v>-39096.8065</v>
      </c>
      <c r="V118" s="96" t="n">
        <v>-49225.8065</v>
      </c>
      <c r="W118" s="96" t="n">
        <v>-38833.3333</v>
      </c>
      <c r="X118" s="96" t="n">
        <v>-19838.7097</v>
      </c>
      <c r="Y118" s="96" t="n">
        <v>-15700</v>
      </c>
      <c r="Z118" s="96" t="n">
        <v>-21580.6452</v>
      </c>
      <c r="AA118" s="96" t="n">
        <v>-509606.3941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165</v>
      </c>
      <c r="C120" s="97" t="n">
        <v>-2354.8065</v>
      </c>
      <c r="D120" s="97" t="n">
        <v>10964.2857</v>
      </c>
      <c r="E120" s="97" t="n">
        <v>-15193.5484</v>
      </c>
      <c r="F120" s="97" t="n">
        <v>-5200</v>
      </c>
      <c r="G120" s="97" t="n">
        <v>-6838.7097</v>
      </c>
      <c r="H120" s="97" t="n">
        <v>7700.0333</v>
      </c>
      <c r="I120" s="97" t="n">
        <v>-21935.4839</v>
      </c>
      <c r="J120" s="97" t="n">
        <v>-37161.2903</v>
      </c>
      <c r="K120" s="97" t="n">
        <v>-20133.3333</v>
      </c>
      <c r="L120" s="97" t="n">
        <v>-2548.3871</v>
      </c>
      <c r="M120" s="97" t="n">
        <v>-10499.9667</v>
      </c>
      <c r="N120" s="97" t="n">
        <v>-14161.2581</v>
      </c>
      <c r="O120" s="97" t="n">
        <v>-16806.4516</v>
      </c>
      <c r="P120" s="97" t="n">
        <v>-17142.8214</v>
      </c>
      <c r="Q120" s="97" t="n">
        <v>-10806.4839</v>
      </c>
      <c r="R120" s="97" t="n">
        <v>-4900</v>
      </c>
      <c r="S120" s="97" t="n">
        <v>-612.871</v>
      </c>
      <c r="T120" s="97" t="n">
        <v>-2700</v>
      </c>
      <c r="U120" s="97" t="n">
        <v>-34096.8065</v>
      </c>
      <c r="V120" s="97" t="n">
        <v>-44225.8065</v>
      </c>
      <c r="W120" s="97" t="n">
        <v>-33833.3333</v>
      </c>
      <c r="X120" s="97" t="n">
        <v>-14838.7097</v>
      </c>
      <c r="Y120" s="97" t="n">
        <v>-15700</v>
      </c>
      <c r="Z120" s="97" t="n">
        <v>-21580.6452</v>
      </c>
      <c r="AA120" s="97" t="n">
        <v>-334606.3941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-13225.8064</v>
      </c>
      <c r="D124" s="96" t="n">
        <v>-6642.8571</v>
      </c>
      <c r="E124" s="96" t="n">
        <v>-1870.9677</v>
      </c>
      <c r="F124" s="96" t="n">
        <v>-300</v>
      </c>
      <c r="G124" s="96" t="n">
        <v>-806.4516</v>
      </c>
      <c r="H124" s="96" t="n">
        <v>-1333.3333</v>
      </c>
      <c r="I124" s="96" t="n">
        <v>-6870.9677</v>
      </c>
      <c r="J124" s="96" t="n">
        <v>-4032.2581</v>
      </c>
      <c r="K124" s="96" t="n">
        <v>-3200</v>
      </c>
      <c r="L124" s="96" t="n">
        <v>-5161.2903</v>
      </c>
      <c r="M124" s="96" t="n">
        <v>-3400</v>
      </c>
      <c r="N124" s="96" t="n">
        <v>-3451.6129</v>
      </c>
      <c r="O124" s="96" t="n">
        <v>-2129.0323</v>
      </c>
      <c r="P124" s="96" t="n">
        <v>-1500</v>
      </c>
      <c r="Q124" s="96" t="n">
        <v>-645.161300000002</v>
      </c>
      <c r="R124" s="96" t="n">
        <v>-1333.3333</v>
      </c>
      <c r="S124" s="96" t="n">
        <v>-645.1613</v>
      </c>
      <c r="T124" s="96" t="n">
        <v>-866.6667</v>
      </c>
      <c r="U124" s="96" t="n">
        <v>-2967.7419</v>
      </c>
      <c r="V124" s="96" t="n">
        <v>-2870.9677</v>
      </c>
      <c r="W124" s="96" t="n">
        <v>-2866.6667</v>
      </c>
      <c r="X124" s="96" t="n">
        <v>-1580.6451</v>
      </c>
      <c r="Y124" s="96" t="n">
        <v>0</v>
      </c>
      <c r="Z124" s="96" t="n">
        <v>-1258.0645</v>
      </c>
      <c r="AA124" s="96" t="n">
        <v>-68958.9859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-13225.8064</v>
      </c>
      <c r="D126" s="97" t="n">
        <v>-6642.8571</v>
      </c>
      <c r="E126" s="97" t="n">
        <v>-1870.9677</v>
      </c>
      <c r="F126" s="97" t="n">
        <v>-300</v>
      </c>
      <c r="G126" s="97" t="n">
        <v>-806.4516</v>
      </c>
      <c r="H126" s="97" t="n">
        <v>-1333.3333</v>
      </c>
      <c r="I126" s="97" t="n">
        <v>-6870.9677</v>
      </c>
      <c r="J126" s="97" t="n">
        <v>-4032.2581</v>
      </c>
      <c r="K126" s="97" t="n">
        <v>-3200</v>
      </c>
      <c r="L126" s="97" t="n">
        <v>-5161.2903</v>
      </c>
      <c r="M126" s="97" t="n">
        <v>-3400</v>
      </c>
      <c r="N126" s="97" t="n">
        <v>-3451.6129</v>
      </c>
      <c r="O126" s="97" t="n">
        <v>-2129.0323</v>
      </c>
      <c r="P126" s="97" t="n">
        <v>-1500</v>
      </c>
      <c r="Q126" s="97" t="n">
        <v>-645.161300000002</v>
      </c>
      <c r="R126" s="97" t="n">
        <v>-1333.3333</v>
      </c>
      <c r="S126" s="97" t="n">
        <v>-645.1613</v>
      </c>
      <c r="T126" s="97" t="n">
        <v>-866.6667</v>
      </c>
      <c r="U126" s="97" t="n">
        <v>-2967.7419</v>
      </c>
      <c r="V126" s="97" t="n">
        <v>-2870.9677</v>
      </c>
      <c r="W126" s="97" t="n">
        <v>-2866.6667</v>
      </c>
      <c r="X126" s="97" t="n">
        <v>-1580.6451</v>
      </c>
      <c r="Y126" s="97" t="n">
        <v>0</v>
      </c>
      <c r="Z126" s="97" t="n">
        <v>-1258.0645</v>
      </c>
      <c r="AA126" s="97" t="n">
        <v>-68958.9859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2.395</v>
      </c>
      <c r="D129" s="98" t="n">
        <v>2.389</v>
      </c>
      <c r="E129" s="98" t="n">
        <v>2.27</v>
      </c>
      <c r="F129" s="98" t="n">
        <v>2.198</v>
      </c>
      <c r="G129" s="98" t="n">
        <v>2.249</v>
      </c>
      <c r="H129" s="98" t="n">
        <v>2.308</v>
      </c>
      <c r="I129" s="98" t="n">
        <v>2.356</v>
      </c>
      <c r="J129" s="98" t="n">
        <v>2.401</v>
      </c>
      <c r="K129" s="98" t="n">
        <v>2.411</v>
      </c>
      <c r="L129" s="98" t="n">
        <v>2.446</v>
      </c>
      <c r="M129" s="98" t="n">
        <v>3.128</v>
      </c>
      <c r="N129" s="98" t="n">
        <v>3.318</v>
      </c>
      <c r="O129" s="98" t="n">
        <v>3.408</v>
      </c>
      <c r="P129" s="98" t="n">
        <v>3.348</v>
      </c>
      <c r="Q129" s="98" t="n">
        <v>3.278</v>
      </c>
      <c r="R129" s="98" t="n">
        <v>2.863</v>
      </c>
      <c r="S129" s="98" t="n">
        <v>2.863</v>
      </c>
      <c r="T129" s="98" t="n">
        <v>2.898</v>
      </c>
      <c r="U129" s="98" t="n">
        <v>2.933</v>
      </c>
      <c r="V129" s="98" t="n">
        <v>2.975</v>
      </c>
      <c r="W129" s="98" t="n">
        <v>2.97</v>
      </c>
      <c r="X129" s="98" t="n">
        <v>3.005</v>
      </c>
      <c r="Y129" s="98" t="n">
        <v>3.542</v>
      </c>
      <c r="Z129" s="98" t="n">
        <v>3.69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2.631</v>
      </c>
      <c r="D130" s="98" t="n">
        <v>2.657</v>
      </c>
      <c r="E130" s="98" t="n">
        <v>2.637</v>
      </c>
      <c r="F130" s="98" t="n">
        <v>2.422</v>
      </c>
      <c r="G130" s="98" t="n">
        <v>2.464</v>
      </c>
      <c r="H130" s="98" t="n">
        <v>2.513</v>
      </c>
      <c r="I130" s="98" t="n">
        <v>2.553</v>
      </c>
      <c r="J130" s="98" t="n">
        <v>2.591</v>
      </c>
      <c r="K130" s="98" t="n">
        <v>2.596</v>
      </c>
      <c r="L130" s="98" t="n">
        <v>2.621</v>
      </c>
      <c r="M130" s="98" t="n">
        <v>3.296</v>
      </c>
      <c r="N130" s="98" t="n">
        <v>3.471</v>
      </c>
      <c r="O130" s="98" t="n">
        <v>3.556</v>
      </c>
      <c r="P130" s="98" t="n">
        <v>3.491</v>
      </c>
      <c r="Q130" s="98" t="n">
        <v>3.411</v>
      </c>
      <c r="R130" s="98" t="n">
        <v>3.036</v>
      </c>
      <c r="S130" s="98" t="n">
        <v>3.026</v>
      </c>
      <c r="T130" s="98" t="n">
        <v>3.061</v>
      </c>
      <c r="U130" s="98" t="n">
        <v>3.096</v>
      </c>
      <c r="V130" s="98" t="n">
        <v>3.138</v>
      </c>
      <c r="W130" s="98" t="n">
        <v>3.133</v>
      </c>
      <c r="X130" s="98" t="n">
        <v>3.163</v>
      </c>
      <c r="Y130" s="98" t="n">
        <v>3.67</v>
      </c>
      <c r="Z130" s="98" t="n">
        <v>3.813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-0.236</v>
      </c>
      <c r="D131" s="99" t="n">
        <v>-0.268</v>
      </c>
      <c r="E131" s="99" t="n">
        <v>-0.367</v>
      </c>
      <c r="F131" s="99" t="n">
        <v>-0.224</v>
      </c>
      <c r="G131" s="99" t="n">
        <v>-0.215</v>
      </c>
      <c r="H131" s="99" t="n">
        <v>-0.205</v>
      </c>
      <c r="I131" s="99" t="n">
        <v>-0.197</v>
      </c>
      <c r="J131" s="99" t="n">
        <v>-0.19</v>
      </c>
      <c r="K131" s="99" t="n">
        <v>-0.185</v>
      </c>
      <c r="L131" s="99" t="n">
        <v>-0.175</v>
      </c>
      <c r="M131" s="99" t="n">
        <v>-0.168</v>
      </c>
      <c r="N131" s="99" t="n">
        <v>-0.153</v>
      </c>
      <c r="O131" s="99" t="n">
        <v>-0.148</v>
      </c>
      <c r="P131" s="99" t="n">
        <v>-0.143</v>
      </c>
      <c r="Q131" s="99" t="n">
        <v>-0.133</v>
      </c>
      <c r="R131" s="99" t="n">
        <v>-0.173</v>
      </c>
      <c r="S131" s="99" t="n">
        <v>-0.163</v>
      </c>
      <c r="T131" s="99" t="n">
        <v>-0.163</v>
      </c>
      <c r="U131" s="99" t="n">
        <v>-0.163</v>
      </c>
      <c r="V131" s="99" t="n">
        <v>-0.163</v>
      </c>
      <c r="W131" s="99" t="n">
        <v>-0.163</v>
      </c>
      <c r="X131" s="99" t="n">
        <v>-0.158</v>
      </c>
      <c r="Y131" s="99" t="n">
        <v>-0.128</v>
      </c>
      <c r="Z131" s="99" t="n">
        <v>-0.123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-2648473</v>
      </c>
      <c r="D138" s="96" t="n">
        <v>-2388636</v>
      </c>
      <c r="E138" s="100" t="n">
        <v>-1488661</v>
      </c>
      <c r="F138" s="100" t="n">
        <v>-410512</v>
      </c>
      <c r="G138" s="100" t="n">
        <v>-431860</v>
      </c>
      <c r="H138" s="100" t="n">
        <v>-976403</v>
      </c>
      <c r="I138" s="100" t="n">
        <v>-1090041</v>
      </c>
      <c r="J138" s="96" t="n">
        <v>-1461134</v>
      </c>
      <c r="K138" s="96" t="n">
        <v>-1403337</v>
      </c>
      <c r="L138" s="96" t="n">
        <v>-1420131</v>
      </c>
      <c r="M138" s="96" t="n">
        <v>-2840386</v>
      </c>
      <c r="N138" s="96" t="n">
        <v>-2865527</v>
      </c>
      <c r="O138" s="96" t="n">
        <v>-2839533</v>
      </c>
      <c r="P138" s="96" t="n">
        <v>-2378987</v>
      </c>
      <c r="Q138" s="96" t="n">
        <v>-2622221</v>
      </c>
      <c r="R138" s="96" t="n">
        <v>-2411</v>
      </c>
      <c r="S138" s="96" t="n">
        <v>-2479</v>
      </c>
      <c r="T138" s="96" t="n">
        <v>2527</v>
      </c>
      <c r="U138" s="96" t="n">
        <v>7647</v>
      </c>
      <c r="V138" s="96" t="n">
        <v>13629</v>
      </c>
      <c r="W138" s="96" t="n">
        <v>12423</v>
      </c>
      <c r="X138" s="96" t="n">
        <v>17726</v>
      </c>
      <c r="Y138" s="96" t="n">
        <v>0</v>
      </c>
      <c r="Z138" s="96" t="n">
        <v>0</v>
      </c>
      <c r="AA138" s="96" t="n">
        <v>-27216780</v>
      </c>
    </row>
    <row r="139" customFormat="false" ht="11.25" hidden="false" customHeight="true" outlineLevel="0" collapsed="false">
      <c r="A139" s="95" t="s">
        <v>167</v>
      </c>
      <c r="C139" s="96" t="n">
        <v>11974548</v>
      </c>
      <c r="D139" s="96" t="n">
        <v>8824779</v>
      </c>
      <c r="E139" s="96" t="n">
        <v>1766849</v>
      </c>
      <c r="F139" s="96" t="n">
        <v>210779</v>
      </c>
      <c r="G139" s="96" t="n">
        <v>2218827</v>
      </c>
      <c r="H139" s="96" t="n">
        <v>2879577</v>
      </c>
      <c r="I139" s="96" t="n">
        <v>4834264</v>
      </c>
      <c r="J139" s="96" t="n">
        <v>4584406</v>
      </c>
      <c r="K139" s="96" t="n">
        <v>4995685</v>
      </c>
      <c r="L139" s="96" t="n">
        <v>5153614</v>
      </c>
      <c r="M139" s="96" t="n">
        <v>4916010</v>
      </c>
      <c r="N139" s="96" t="n">
        <v>5039023</v>
      </c>
      <c r="O139" s="96" t="n">
        <v>2067085</v>
      </c>
      <c r="P139" s="96" t="n">
        <v>1401625</v>
      </c>
      <c r="Q139" s="96" t="n">
        <v>1599807</v>
      </c>
      <c r="R139" s="96" t="n">
        <v>254238</v>
      </c>
      <c r="S139" s="96" t="n">
        <v>109363</v>
      </c>
      <c r="T139" s="96" t="n">
        <v>139870</v>
      </c>
      <c r="U139" s="96" t="n">
        <v>351576</v>
      </c>
      <c r="V139" s="96" t="n">
        <v>371938</v>
      </c>
      <c r="W139" s="96" t="n">
        <v>358650</v>
      </c>
      <c r="X139" s="96" t="n">
        <v>291691</v>
      </c>
      <c r="Y139" s="96" t="n">
        <v>1980499</v>
      </c>
      <c r="Z139" s="96" t="n">
        <v>2198741</v>
      </c>
      <c r="AA139" s="96" t="n">
        <v>68523444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9326075</v>
      </c>
      <c r="D140" s="103" t="n">
        <v>6436143</v>
      </c>
      <c r="E140" s="103" t="n">
        <v>278188</v>
      </c>
      <c r="F140" s="103" t="n">
        <v>-199733</v>
      </c>
      <c r="G140" s="103" t="n">
        <v>1786967</v>
      </c>
      <c r="H140" s="103" t="n">
        <v>1903174</v>
      </c>
      <c r="I140" s="103" t="n">
        <v>3744223</v>
      </c>
      <c r="J140" s="103" t="n">
        <v>3123272</v>
      </c>
      <c r="K140" s="103" t="n">
        <v>3592348</v>
      </c>
      <c r="L140" s="103" t="n">
        <v>3733483</v>
      </c>
      <c r="M140" s="103" t="n">
        <v>2075624</v>
      </c>
      <c r="N140" s="103" t="n">
        <v>2173496</v>
      </c>
      <c r="O140" s="103" t="n">
        <v>-772448</v>
      </c>
      <c r="P140" s="103" t="n">
        <v>-977362</v>
      </c>
      <c r="Q140" s="103" t="n">
        <v>-1022414</v>
      </c>
      <c r="R140" s="103" t="n">
        <v>251827</v>
      </c>
      <c r="S140" s="103" t="n">
        <v>106884</v>
      </c>
      <c r="T140" s="103" t="n">
        <v>142397</v>
      </c>
      <c r="U140" s="103" t="n">
        <v>359223</v>
      </c>
      <c r="V140" s="103" t="n">
        <v>385567</v>
      </c>
      <c r="W140" s="103" t="n">
        <v>371073</v>
      </c>
      <c r="X140" s="103" t="n">
        <v>309417</v>
      </c>
      <c r="Y140" s="103" t="n">
        <v>1980499</v>
      </c>
      <c r="Z140" s="103" t="n">
        <v>2198741</v>
      </c>
      <c r="AA140" s="104" t="n">
        <v>41306664</v>
      </c>
    </row>
    <row r="141" customFormat="false" ht="11.25" hidden="false" customHeight="true" outlineLevel="0" collapsed="false">
      <c r="A141" s="95" t="s">
        <v>76</v>
      </c>
      <c r="C141" s="96" t="n">
        <v>9307976</v>
      </c>
      <c r="D141" s="96" t="n">
        <v>6517536</v>
      </c>
      <c r="E141" s="96" t="n">
        <v>106319</v>
      </c>
      <c r="F141" s="96" t="n">
        <v>-234351</v>
      </c>
      <c r="G141" s="96" t="n">
        <v>1741684</v>
      </c>
      <c r="H141" s="96" t="n">
        <v>1949873</v>
      </c>
      <c r="I141" s="96" t="n">
        <v>3611908</v>
      </c>
      <c r="J141" s="96" t="n">
        <v>2907688</v>
      </c>
      <c r="K141" s="96" t="n">
        <v>3482416</v>
      </c>
      <c r="L141" s="96" t="n">
        <v>3719743</v>
      </c>
      <c r="M141" s="96" t="n">
        <v>2023758</v>
      </c>
      <c r="N141" s="96" t="n">
        <v>2108548</v>
      </c>
      <c r="O141" s="96" t="n">
        <v>-846322</v>
      </c>
      <c r="P141" s="96" t="n">
        <v>-1042749</v>
      </c>
      <c r="Q141" s="96" t="n">
        <v>-1064621</v>
      </c>
      <c r="R141" s="96" t="n">
        <v>227755</v>
      </c>
      <c r="S141" s="96" t="n">
        <v>103957</v>
      </c>
      <c r="T141" s="96" t="n">
        <v>130025</v>
      </c>
      <c r="U141" s="96" t="n">
        <v>198827</v>
      </c>
      <c r="V141" s="96" t="n">
        <v>178701</v>
      </c>
      <c r="W141" s="96" t="n">
        <v>218796</v>
      </c>
      <c r="X141" s="96" t="n">
        <v>242890</v>
      </c>
      <c r="Y141" s="96" t="n">
        <v>1925409</v>
      </c>
      <c r="Z141" s="96" t="n">
        <v>2124073</v>
      </c>
      <c r="AA141" s="96" t="n">
        <v>39639839</v>
      </c>
    </row>
    <row r="142" customFormat="false" ht="11.25" hidden="false" customHeight="true" outlineLevel="0" collapsed="false">
      <c r="A142" s="95" t="s">
        <v>77</v>
      </c>
      <c r="C142" s="97" t="n">
        <v>18099</v>
      </c>
      <c r="D142" s="97" t="n">
        <v>-81393</v>
      </c>
      <c r="E142" s="97" t="n">
        <v>171869</v>
      </c>
      <c r="F142" s="97" t="n">
        <v>34618</v>
      </c>
      <c r="G142" s="97" t="n">
        <v>45283</v>
      </c>
      <c r="H142" s="97" t="n">
        <v>-46699</v>
      </c>
      <c r="I142" s="97" t="n">
        <v>132315</v>
      </c>
      <c r="J142" s="97" t="n">
        <v>215584</v>
      </c>
      <c r="K142" s="97" t="n">
        <v>109932</v>
      </c>
      <c r="L142" s="97" t="n">
        <v>13740</v>
      </c>
      <c r="M142" s="97" t="n">
        <v>51866</v>
      </c>
      <c r="N142" s="97" t="n">
        <v>64948</v>
      </c>
      <c r="O142" s="97" t="n">
        <v>73874</v>
      </c>
      <c r="P142" s="97" t="n">
        <v>65387</v>
      </c>
      <c r="Q142" s="97" t="n">
        <v>42207</v>
      </c>
      <c r="R142" s="97" t="n">
        <v>24072</v>
      </c>
      <c r="S142" s="97" t="n">
        <v>2927</v>
      </c>
      <c r="T142" s="97" t="n">
        <v>12372</v>
      </c>
      <c r="U142" s="97" t="n">
        <v>160396</v>
      </c>
      <c r="V142" s="97" t="n">
        <v>206866</v>
      </c>
      <c r="W142" s="97" t="n">
        <v>152277</v>
      </c>
      <c r="X142" s="97" t="n">
        <v>66527</v>
      </c>
      <c r="Y142" s="97" t="n">
        <v>55090</v>
      </c>
      <c r="Z142" s="97" t="n">
        <v>74668</v>
      </c>
      <c r="AA142" s="97" t="n">
        <v>1666825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168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2.56</v>
      </c>
      <c r="D15" s="98" t="n">
        <v>2.62</v>
      </c>
      <c r="E15" s="98" t="n">
        <v>2.63</v>
      </c>
      <c r="F15" s="98" t="n">
        <v>2.63</v>
      </c>
      <c r="G15" s="98" t="n">
        <v>2.68</v>
      </c>
      <c r="H15" s="98" t="n">
        <v>2.74</v>
      </c>
      <c r="I15" s="98" t="n">
        <v>2.79</v>
      </c>
      <c r="J15" s="98" t="n">
        <v>2.83</v>
      </c>
      <c r="K15" s="98" t="n">
        <v>2.84</v>
      </c>
      <c r="L15" s="98" t="n">
        <v>2.88</v>
      </c>
      <c r="M15" s="98" t="n">
        <v>3.07</v>
      </c>
      <c r="N15" s="98" t="n">
        <v>3.26</v>
      </c>
      <c r="O15" s="98" t="n">
        <v>3.35</v>
      </c>
      <c r="P15" s="98" t="n">
        <v>3.29</v>
      </c>
      <c r="Q15" s="98" t="n">
        <v>3.22</v>
      </c>
      <c r="R15" s="98" t="n">
        <v>3.06</v>
      </c>
      <c r="S15" s="98" t="n">
        <v>3.06</v>
      </c>
      <c r="T15" s="98" t="n">
        <v>3.1</v>
      </c>
      <c r="U15" s="98" t="n">
        <v>3.13</v>
      </c>
      <c r="V15" s="98" t="n">
        <v>3.18</v>
      </c>
      <c r="W15" s="98" t="n">
        <v>3.17</v>
      </c>
      <c r="X15" s="98" t="n">
        <v>3.21</v>
      </c>
      <c r="Y15" s="98" t="n">
        <v>3.35</v>
      </c>
      <c r="Z15" s="98" t="n">
        <v>3.5</v>
      </c>
      <c r="AA15" s="98"/>
    </row>
    <row r="16" customFormat="false" ht="11.25" hidden="false" customHeight="true" outlineLevel="0" collapsed="false">
      <c r="A16" s="95" t="s">
        <v>158</v>
      </c>
      <c r="C16" s="98" t="n">
        <v>2.91</v>
      </c>
      <c r="D16" s="98" t="n">
        <v>2.94</v>
      </c>
      <c r="E16" s="98" t="n">
        <v>2.92</v>
      </c>
      <c r="F16" s="98" t="n">
        <v>2.87</v>
      </c>
      <c r="G16" s="98" t="n">
        <v>2.91</v>
      </c>
      <c r="H16" s="98" t="n">
        <v>2.96</v>
      </c>
      <c r="I16" s="98" t="n">
        <v>3</v>
      </c>
      <c r="J16" s="98" t="n">
        <v>3.04</v>
      </c>
      <c r="K16" s="98" t="n">
        <v>3.05</v>
      </c>
      <c r="L16" s="98" t="n">
        <v>3.07</v>
      </c>
      <c r="M16" s="98" t="n">
        <v>3.26</v>
      </c>
      <c r="N16" s="98" t="n">
        <v>3.43</v>
      </c>
      <c r="O16" s="98" t="n">
        <v>3.52</v>
      </c>
      <c r="P16" s="98" t="n">
        <v>3.45</v>
      </c>
      <c r="Q16" s="98" t="n">
        <v>3.37</v>
      </c>
      <c r="R16" s="98" t="n">
        <v>3.22</v>
      </c>
      <c r="S16" s="98" t="n">
        <v>3.21</v>
      </c>
      <c r="T16" s="98" t="n">
        <v>3.24</v>
      </c>
      <c r="U16" s="98" t="n">
        <v>3.28</v>
      </c>
      <c r="V16" s="98" t="n">
        <v>3.32</v>
      </c>
      <c r="W16" s="98" t="n">
        <v>3.31</v>
      </c>
      <c r="X16" s="98" t="n">
        <v>3.34</v>
      </c>
      <c r="Y16" s="98" t="n">
        <v>3.49</v>
      </c>
      <c r="Z16" s="98" t="n">
        <v>3.63</v>
      </c>
      <c r="AA16" s="98"/>
    </row>
    <row r="17" customFormat="false" ht="11.25" hidden="false" customHeight="true" outlineLevel="0" collapsed="false">
      <c r="A17" s="95" t="s">
        <v>77</v>
      </c>
      <c r="C17" s="99" t="n">
        <v>-0.35</v>
      </c>
      <c r="D17" s="99" t="n">
        <v>-0.32</v>
      </c>
      <c r="E17" s="99" t="n">
        <v>-0.29</v>
      </c>
      <c r="F17" s="99" t="n">
        <v>-0.24</v>
      </c>
      <c r="G17" s="99" t="n">
        <v>-0.23</v>
      </c>
      <c r="H17" s="99" t="n">
        <v>-0.22</v>
      </c>
      <c r="I17" s="99" t="n">
        <v>-0.21</v>
      </c>
      <c r="J17" s="99" t="n">
        <v>-0.21</v>
      </c>
      <c r="K17" s="99" t="n">
        <v>-0.21</v>
      </c>
      <c r="L17" s="99" t="n">
        <v>-0.19</v>
      </c>
      <c r="M17" s="99" t="n">
        <v>-0.19</v>
      </c>
      <c r="N17" s="99" t="n">
        <v>-0.17</v>
      </c>
      <c r="O17" s="99" t="n">
        <v>-0.17</v>
      </c>
      <c r="P17" s="99" t="n">
        <v>-0.16</v>
      </c>
      <c r="Q17" s="99" t="n">
        <v>-0.15</v>
      </c>
      <c r="R17" s="99" t="n">
        <v>-0.16</v>
      </c>
      <c r="S17" s="99" t="n">
        <v>-0.15</v>
      </c>
      <c r="T17" s="99" t="n">
        <v>-0.14</v>
      </c>
      <c r="U17" s="99" t="n">
        <v>-0.15</v>
      </c>
      <c r="V17" s="99" t="n">
        <v>-0.14</v>
      </c>
      <c r="W17" s="99" t="n">
        <v>-0.14</v>
      </c>
      <c r="X17" s="99" t="n">
        <v>-0.13</v>
      </c>
      <c r="Y17" s="99" t="n">
        <v>-0.14</v>
      </c>
      <c r="Z17" s="99" t="n">
        <v>-0.13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3.31</v>
      </c>
      <c r="D49" s="98" t="n">
        <v>3.26</v>
      </c>
      <c r="E49" s="98" t="n">
        <v>3.26</v>
      </c>
      <c r="F49" s="98" t="n">
        <v>3.18</v>
      </c>
      <c r="G49" s="98" t="n">
        <v>3.26</v>
      </c>
      <c r="H49" s="98" t="n">
        <v>3.35</v>
      </c>
      <c r="I49" s="98" t="n">
        <v>3.42</v>
      </c>
      <c r="J49" s="98" t="n">
        <v>3.48</v>
      </c>
      <c r="K49" s="98" t="n">
        <v>3.5</v>
      </c>
      <c r="L49" s="98" t="n">
        <v>3.55</v>
      </c>
      <c r="M49" s="98" t="n">
        <v>3.98</v>
      </c>
      <c r="N49" s="98" t="n">
        <v>4.26</v>
      </c>
      <c r="O49" s="98" t="n">
        <v>4.39</v>
      </c>
      <c r="P49" s="98" t="n">
        <v>4.3</v>
      </c>
      <c r="Q49" s="98" t="n">
        <v>4.2</v>
      </c>
      <c r="R49" s="98" t="n">
        <v>4.01</v>
      </c>
      <c r="S49" s="98" t="n">
        <v>4.01</v>
      </c>
      <c r="T49" s="98" t="n">
        <v>4.06</v>
      </c>
      <c r="U49" s="98" t="n">
        <v>4.12</v>
      </c>
      <c r="V49" s="98" t="n">
        <v>4.18</v>
      </c>
      <c r="W49" s="98" t="n">
        <v>4.17</v>
      </c>
      <c r="X49" s="98" t="n">
        <v>4.22</v>
      </c>
      <c r="Y49" s="98" t="n">
        <v>4.45</v>
      </c>
      <c r="Z49" s="98" t="n">
        <v>4.67</v>
      </c>
      <c r="AA49" s="98"/>
    </row>
    <row r="50" customFormat="false" ht="11.25" hidden="false" customHeight="true" outlineLevel="0" collapsed="false">
      <c r="A50" s="95" t="s">
        <v>158</v>
      </c>
      <c r="C50" s="98" t="n">
        <v>3.53</v>
      </c>
      <c r="D50" s="98" t="n">
        <v>3.67</v>
      </c>
      <c r="E50" s="98" t="n">
        <v>3.64</v>
      </c>
      <c r="F50" s="98" t="n">
        <v>3.52</v>
      </c>
      <c r="G50" s="98" t="n">
        <v>3.58</v>
      </c>
      <c r="H50" s="98" t="n">
        <v>3.65</v>
      </c>
      <c r="I50" s="98" t="n">
        <v>3.71</v>
      </c>
      <c r="J50" s="98" t="n">
        <v>3.77</v>
      </c>
      <c r="K50" s="98" t="n">
        <v>3.78</v>
      </c>
      <c r="L50" s="98" t="n">
        <v>3.81</v>
      </c>
      <c r="M50" s="98" t="n">
        <v>4.25</v>
      </c>
      <c r="N50" s="98" t="n">
        <v>4.51</v>
      </c>
      <c r="O50" s="98" t="n">
        <v>4.64</v>
      </c>
      <c r="P50" s="98" t="n">
        <v>4.54</v>
      </c>
      <c r="Q50" s="98" t="n">
        <v>4.42</v>
      </c>
      <c r="R50" s="98" t="n">
        <v>4.23</v>
      </c>
      <c r="S50" s="98" t="n">
        <v>4.21</v>
      </c>
      <c r="T50" s="98" t="n">
        <v>4.27</v>
      </c>
      <c r="U50" s="98" t="n">
        <v>4.32</v>
      </c>
      <c r="V50" s="98" t="n">
        <v>4.38</v>
      </c>
      <c r="W50" s="98" t="n">
        <v>4.37</v>
      </c>
      <c r="X50" s="98" t="n">
        <v>4.42</v>
      </c>
      <c r="Y50" s="98" t="n">
        <v>4.65</v>
      </c>
      <c r="Z50" s="98" t="n">
        <v>4.87</v>
      </c>
      <c r="AA50" s="98"/>
    </row>
    <row r="51" customFormat="false" ht="11.25" hidden="false" customHeight="true" outlineLevel="0" collapsed="false">
      <c r="A51" s="95" t="s">
        <v>77</v>
      </c>
      <c r="C51" s="99" t="n">
        <v>-0.22</v>
      </c>
      <c r="D51" s="99" t="n">
        <v>-0.41</v>
      </c>
      <c r="E51" s="99" t="n">
        <v>-0.38</v>
      </c>
      <c r="F51" s="99" t="n">
        <v>-0.34</v>
      </c>
      <c r="G51" s="99" t="n">
        <v>-0.32</v>
      </c>
      <c r="H51" s="99" t="n">
        <v>-0.3</v>
      </c>
      <c r="I51" s="99" t="n">
        <v>-0.29</v>
      </c>
      <c r="J51" s="99" t="n">
        <v>-0.29</v>
      </c>
      <c r="K51" s="99" t="n">
        <v>-0.28</v>
      </c>
      <c r="L51" s="99" t="n">
        <v>-0.26</v>
      </c>
      <c r="M51" s="99" t="n">
        <v>-0.27</v>
      </c>
      <c r="N51" s="99" t="n">
        <v>-0.25</v>
      </c>
      <c r="O51" s="99" t="n">
        <v>-0.25</v>
      </c>
      <c r="P51" s="99" t="n">
        <v>-0.24</v>
      </c>
      <c r="Q51" s="99" t="n">
        <v>-0.22</v>
      </c>
      <c r="R51" s="99" t="n">
        <v>-0.220000000000001</v>
      </c>
      <c r="S51" s="99" t="n">
        <v>-0.2</v>
      </c>
      <c r="T51" s="99" t="n">
        <v>-0.21</v>
      </c>
      <c r="U51" s="99" t="n">
        <v>-0.2</v>
      </c>
      <c r="V51" s="99" t="n">
        <v>-0.2</v>
      </c>
      <c r="W51" s="99" t="n">
        <v>-0.2</v>
      </c>
      <c r="X51" s="99" t="n">
        <v>-0.2</v>
      </c>
      <c r="Y51" s="99" t="n">
        <v>-0.2</v>
      </c>
      <c r="Z51" s="99" t="n">
        <v>-0.2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2.31</v>
      </c>
      <c r="D89" s="98" t="n">
        <v>2.29</v>
      </c>
      <c r="E89" s="98" t="n">
        <v>2.19</v>
      </c>
      <c r="F89" s="98" t="n">
        <v>2.04</v>
      </c>
      <c r="G89" s="98" t="n">
        <v>2.09</v>
      </c>
      <c r="H89" s="98" t="n">
        <v>2.15</v>
      </c>
      <c r="I89" s="98" t="n">
        <v>2.2</v>
      </c>
      <c r="J89" s="98" t="n">
        <v>2.25</v>
      </c>
      <c r="K89" s="98" t="n">
        <v>2.26</v>
      </c>
      <c r="L89" s="98" t="n">
        <v>2.29</v>
      </c>
      <c r="M89" s="98" t="n">
        <v>2.75</v>
      </c>
      <c r="N89" s="98" t="n">
        <v>2.94</v>
      </c>
      <c r="O89" s="98" t="n">
        <v>3.03</v>
      </c>
      <c r="P89" s="98" t="n">
        <v>2.97</v>
      </c>
      <c r="Q89" s="98" t="n">
        <v>2.9</v>
      </c>
      <c r="R89" s="98" t="n">
        <v>2.69</v>
      </c>
      <c r="S89" s="98" t="n">
        <v>2.69</v>
      </c>
      <c r="T89" s="98" t="n">
        <v>2.72</v>
      </c>
      <c r="U89" s="98" t="n">
        <v>2.76</v>
      </c>
      <c r="V89" s="98" t="n">
        <v>2.8</v>
      </c>
      <c r="W89" s="98" t="n">
        <v>2.8</v>
      </c>
      <c r="X89" s="98" t="n">
        <v>2.83</v>
      </c>
      <c r="Y89" s="98" t="n">
        <v>3.17</v>
      </c>
      <c r="Z89" s="98" t="n">
        <v>3.32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2.47</v>
      </c>
      <c r="E90" s="98" t="n">
        <v>2.45</v>
      </c>
      <c r="F90" s="98" t="n">
        <v>2.27</v>
      </c>
      <c r="G90" s="98" t="n">
        <v>2.32</v>
      </c>
      <c r="H90" s="98" t="n">
        <v>2.37</v>
      </c>
      <c r="I90" s="98" t="n">
        <v>2.41</v>
      </c>
      <c r="J90" s="98" t="n">
        <v>2.44</v>
      </c>
      <c r="K90" s="98" t="n">
        <v>2.45</v>
      </c>
      <c r="L90" s="98" t="n">
        <v>2.47</v>
      </c>
      <c r="M90" s="98" t="n">
        <v>2.95</v>
      </c>
      <c r="N90" s="98" t="n">
        <v>3.12</v>
      </c>
      <c r="O90" s="98" t="n">
        <v>3.21</v>
      </c>
      <c r="P90" s="98" t="n">
        <v>3.14</v>
      </c>
      <c r="Q90" s="98" t="n">
        <v>3.06</v>
      </c>
      <c r="R90" s="98" t="n">
        <v>2.84</v>
      </c>
      <c r="S90" s="98" t="n">
        <v>2.83</v>
      </c>
      <c r="T90" s="98" t="n">
        <v>2.86</v>
      </c>
      <c r="U90" s="98" t="n">
        <v>2.9</v>
      </c>
      <c r="V90" s="98" t="n">
        <v>2.94</v>
      </c>
      <c r="W90" s="98" t="n">
        <v>2.94</v>
      </c>
      <c r="X90" s="98" t="n">
        <v>2.97</v>
      </c>
      <c r="Y90" s="98" t="n">
        <v>3.31</v>
      </c>
      <c r="Z90" s="98" t="n">
        <v>3.45</v>
      </c>
      <c r="AA90" s="98"/>
    </row>
    <row r="91" customFormat="false" ht="11.25" hidden="false" customHeight="true" outlineLevel="0" collapsed="false">
      <c r="A91" s="95" t="s">
        <v>77</v>
      </c>
      <c r="C91" s="99" t="n">
        <v>-0.14</v>
      </c>
      <c r="D91" s="99" t="n">
        <v>-0.18</v>
      </c>
      <c r="E91" s="99" t="n">
        <v>-0.26</v>
      </c>
      <c r="F91" s="99" t="n">
        <v>-0.23</v>
      </c>
      <c r="G91" s="99" t="n">
        <v>-0.23</v>
      </c>
      <c r="H91" s="99" t="n">
        <v>-0.22</v>
      </c>
      <c r="I91" s="99" t="n">
        <v>-0.21</v>
      </c>
      <c r="J91" s="99" t="n">
        <v>-0.19</v>
      </c>
      <c r="K91" s="99" t="n">
        <v>-0.19</v>
      </c>
      <c r="L91" s="99" t="n">
        <v>-0.18</v>
      </c>
      <c r="M91" s="99" t="n">
        <v>-0.2</v>
      </c>
      <c r="N91" s="99" t="n">
        <v>-0.18</v>
      </c>
      <c r="O91" s="99" t="n">
        <v>-0.18</v>
      </c>
      <c r="P91" s="99" t="n">
        <v>-0.17</v>
      </c>
      <c r="Q91" s="99" t="n">
        <v>-0.16</v>
      </c>
      <c r="R91" s="99" t="n">
        <v>-0.15</v>
      </c>
      <c r="S91" s="99" t="n">
        <v>-0.14</v>
      </c>
      <c r="T91" s="99" t="n">
        <v>-0.14</v>
      </c>
      <c r="U91" s="99" t="n">
        <v>-0.14</v>
      </c>
      <c r="V91" s="99" t="n">
        <v>-0.14</v>
      </c>
      <c r="W91" s="99" t="n">
        <v>-0.14</v>
      </c>
      <c r="X91" s="99" t="n">
        <v>-0.14</v>
      </c>
      <c r="Y91" s="99" t="n">
        <v>-0.14</v>
      </c>
      <c r="Z91" s="99" t="n">
        <v>-0.13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2.395</v>
      </c>
      <c r="D129" s="98" t="n">
        <v>2.389</v>
      </c>
      <c r="E129" s="98" t="n">
        <v>2.27</v>
      </c>
      <c r="F129" s="98" t="n">
        <v>2.198</v>
      </c>
      <c r="G129" s="98" t="n">
        <v>2.249</v>
      </c>
      <c r="H129" s="98" t="n">
        <v>2.308</v>
      </c>
      <c r="I129" s="98" t="n">
        <v>2.356</v>
      </c>
      <c r="J129" s="98" t="n">
        <v>2.401</v>
      </c>
      <c r="K129" s="98" t="n">
        <v>2.411</v>
      </c>
      <c r="L129" s="98" t="n">
        <v>2.446</v>
      </c>
      <c r="M129" s="98" t="n">
        <v>3.128</v>
      </c>
      <c r="N129" s="98" t="n">
        <v>3.318</v>
      </c>
      <c r="O129" s="98" t="n">
        <v>3.408</v>
      </c>
      <c r="P129" s="98" t="n">
        <v>3.348</v>
      </c>
      <c r="Q129" s="98" t="n">
        <v>3.278</v>
      </c>
      <c r="R129" s="98" t="n">
        <v>2.863</v>
      </c>
      <c r="S129" s="98" t="n">
        <v>2.863</v>
      </c>
      <c r="T129" s="98" t="n">
        <v>2.898</v>
      </c>
      <c r="U129" s="98" t="n">
        <v>2.933</v>
      </c>
      <c r="V129" s="98" t="n">
        <v>2.975</v>
      </c>
      <c r="W129" s="98" t="n">
        <v>2.97</v>
      </c>
      <c r="X129" s="98" t="n">
        <v>3.005</v>
      </c>
      <c r="Y129" s="98" t="n">
        <v>3.542</v>
      </c>
      <c r="Z129" s="98" t="n">
        <v>3.69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2.631</v>
      </c>
      <c r="D130" s="98" t="n">
        <v>2.657</v>
      </c>
      <c r="E130" s="98" t="n">
        <v>2.637</v>
      </c>
      <c r="F130" s="98" t="n">
        <v>2.422</v>
      </c>
      <c r="G130" s="98" t="n">
        <v>2.464</v>
      </c>
      <c r="H130" s="98" t="n">
        <v>2.513</v>
      </c>
      <c r="I130" s="98" t="n">
        <v>2.553</v>
      </c>
      <c r="J130" s="98" t="n">
        <v>2.591</v>
      </c>
      <c r="K130" s="98" t="n">
        <v>2.596</v>
      </c>
      <c r="L130" s="98" t="n">
        <v>2.621</v>
      </c>
      <c r="M130" s="98" t="n">
        <v>3.296</v>
      </c>
      <c r="N130" s="98" t="n">
        <v>3.471</v>
      </c>
      <c r="O130" s="98" t="n">
        <v>3.556</v>
      </c>
      <c r="P130" s="98" t="n">
        <v>3.491</v>
      </c>
      <c r="Q130" s="98" t="n">
        <v>3.411</v>
      </c>
      <c r="R130" s="98" t="n">
        <v>3.036</v>
      </c>
      <c r="S130" s="98" t="n">
        <v>3.026</v>
      </c>
      <c r="T130" s="98" t="n">
        <v>3.061</v>
      </c>
      <c r="U130" s="98" t="n">
        <v>3.096</v>
      </c>
      <c r="V130" s="98" t="n">
        <v>3.138</v>
      </c>
      <c r="W130" s="98" t="n">
        <v>3.133</v>
      </c>
      <c r="X130" s="98" t="n">
        <v>3.163</v>
      </c>
      <c r="Y130" s="98" t="n">
        <v>3.67</v>
      </c>
      <c r="Z130" s="98" t="n">
        <v>3.813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-0.236</v>
      </c>
      <c r="D131" s="99" t="n">
        <v>-0.268</v>
      </c>
      <c r="E131" s="99" t="n">
        <v>-0.367</v>
      </c>
      <c r="F131" s="99" t="n">
        <v>-0.224</v>
      </c>
      <c r="G131" s="99" t="n">
        <v>-0.215</v>
      </c>
      <c r="H131" s="99" t="n">
        <v>-0.205</v>
      </c>
      <c r="I131" s="99" t="n">
        <v>-0.197</v>
      </c>
      <c r="J131" s="99" t="n">
        <v>-0.19</v>
      </c>
      <c r="K131" s="99" t="n">
        <v>-0.185</v>
      </c>
      <c r="L131" s="99" t="n">
        <v>-0.175</v>
      </c>
      <c r="M131" s="99" t="n">
        <v>-0.168</v>
      </c>
      <c r="N131" s="99" t="n">
        <v>-0.153</v>
      </c>
      <c r="O131" s="99" t="n">
        <v>-0.148</v>
      </c>
      <c r="P131" s="99" t="n">
        <v>-0.143</v>
      </c>
      <c r="Q131" s="99" t="n">
        <v>-0.133</v>
      </c>
      <c r="R131" s="99" t="n">
        <v>-0.173</v>
      </c>
      <c r="S131" s="99" t="n">
        <v>-0.163</v>
      </c>
      <c r="T131" s="99" t="n">
        <v>-0.163</v>
      </c>
      <c r="U131" s="99" t="n">
        <v>-0.163</v>
      </c>
      <c r="V131" s="99" t="n">
        <v>-0.163</v>
      </c>
      <c r="W131" s="99" t="n">
        <v>-0.163</v>
      </c>
      <c r="X131" s="99" t="n">
        <v>-0.158</v>
      </c>
      <c r="Y131" s="99" t="n">
        <v>-0.128</v>
      </c>
      <c r="Z131" s="99" t="n">
        <v>-0.123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-328445</v>
      </c>
      <c r="D138" s="96" t="n">
        <v>-295806</v>
      </c>
      <c r="E138" s="100" t="n">
        <v>-326704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-950955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-328445</v>
      </c>
      <c r="D140" s="103" t="n">
        <v>-295806</v>
      </c>
      <c r="E140" s="103" t="n">
        <v>-326704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-950955</v>
      </c>
    </row>
    <row r="141" customFormat="false" ht="11.25" hidden="false" customHeight="true" outlineLevel="0" collapsed="false">
      <c r="A141" s="95" t="s">
        <v>76</v>
      </c>
      <c r="C141" s="96" t="n">
        <v>-328414</v>
      </c>
      <c r="D141" s="96" t="n">
        <v>-295779</v>
      </c>
      <c r="E141" s="96" t="n">
        <v>-326675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-950868</v>
      </c>
    </row>
    <row r="142" customFormat="false" ht="11.25" hidden="false" customHeight="true" outlineLevel="0" collapsed="false">
      <c r="A142" s="95" t="s">
        <v>77</v>
      </c>
      <c r="C142" s="97" t="n">
        <v>-31</v>
      </c>
      <c r="D142" s="97" t="n">
        <v>-27</v>
      </c>
      <c r="E142" s="97" t="n">
        <v>-29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-87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27,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-391.955</v>
      </c>
      <c r="P105" s="33" t="n">
        <f aca="false">SUM(O101:O105)</f>
        <v>252.375</v>
      </c>
      <c r="Q105" s="33" t="n">
        <f aca="false">VAR!B100/1000</f>
        <v>502.348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-418.847</v>
      </c>
      <c r="P106" s="33" t="n">
        <f aca="false">SUM(O102:O106)</f>
        <v>-54.7019999999999</v>
      </c>
      <c r="Q106" s="33" t="n">
        <f aca="false">VAR!B101/1000</f>
        <v>348.234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-207.571</v>
      </c>
      <c r="Q107" s="33" t="n">
        <f aca="false">VAR!B102/1000</f>
        <v>347.552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-59.488</v>
      </c>
      <c r="P108" s="33" t="n">
        <f aca="false">SUM(O104:O108)</f>
        <v>-302.97</v>
      </c>
      <c r="Q108" s="33" t="n">
        <f aca="false">VAR!B103/1000</f>
        <v>305.387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206.375</v>
      </c>
      <c r="P109" s="33" t="n">
        <f aca="false">SUM(O105:O109)</f>
        <v>-663.915</v>
      </c>
      <c r="Q109" s="33" t="n">
        <f aca="false">VAR!B104/1000</f>
        <v>532.631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-271.96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146.887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2.56</v>
      </c>
      <c r="D15" s="98" t="n">
        <v>2.62</v>
      </c>
      <c r="E15" s="98" t="n">
        <v>2.63</v>
      </c>
      <c r="F15" s="98" t="n">
        <v>2.63</v>
      </c>
      <c r="G15" s="98" t="n">
        <v>2.68</v>
      </c>
      <c r="H15" s="98" t="n">
        <v>2.74</v>
      </c>
      <c r="I15" s="98" t="n">
        <v>2.79</v>
      </c>
      <c r="J15" s="98" t="n">
        <v>2.83</v>
      </c>
      <c r="K15" s="98" t="n">
        <v>2.84</v>
      </c>
      <c r="L15" s="98" t="n">
        <v>2.88</v>
      </c>
      <c r="M15" s="98" t="n">
        <v>3.07</v>
      </c>
      <c r="N15" s="98" t="n">
        <v>3.26</v>
      </c>
      <c r="O15" s="98" t="n">
        <v>3.35</v>
      </c>
      <c r="P15" s="98" t="n">
        <v>3.29</v>
      </c>
      <c r="Q15" s="98" t="n">
        <v>3.22</v>
      </c>
      <c r="R15" s="98" t="n">
        <v>3.06</v>
      </c>
      <c r="S15" s="98" t="n">
        <v>3.06</v>
      </c>
      <c r="T15" s="98" t="n">
        <v>3.1</v>
      </c>
      <c r="U15" s="98" t="n">
        <v>3.13</v>
      </c>
      <c r="V15" s="98" t="n">
        <v>3.18</v>
      </c>
      <c r="W15" s="98" t="n">
        <v>3.17</v>
      </c>
      <c r="X15" s="98" t="n">
        <v>3.21</v>
      </c>
      <c r="Y15" s="98" t="n">
        <v>3.35</v>
      </c>
      <c r="Z15" s="98" t="n">
        <v>3.5</v>
      </c>
      <c r="AA15" s="98"/>
    </row>
    <row r="16" customFormat="false" ht="11.25" hidden="false" customHeight="true" outlineLevel="0" collapsed="false">
      <c r="A16" s="95" t="s">
        <v>158</v>
      </c>
      <c r="C16" s="98" t="n">
        <v>2.91</v>
      </c>
      <c r="D16" s="98" t="n">
        <v>2.94</v>
      </c>
      <c r="E16" s="98" t="n">
        <v>2.92</v>
      </c>
      <c r="F16" s="98" t="n">
        <v>2.87</v>
      </c>
      <c r="G16" s="98" t="n">
        <v>2.91</v>
      </c>
      <c r="H16" s="98" t="n">
        <v>2.96</v>
      </c>
      <c r="I16" s="98" t="n">
        <v>3</v>
      </c>
      <c r="J16" s="98" t="n">
        <v>3.04</v>
      </c>
      <c r="K16" s="98" t="n">
        <v>3.05</v>
      </c>
      <c r="L16" s="98" t="n">
        <v>3.07</v>
      </c>
      <c r="M16" s="98" t="n">
        <v>3.26</v>
      </c>
      <c r="N16" s="98" t="n">
        <v>3.43</v>
      </c>
      <c r="O16" s="98" t="n">
        <v>3.52</v>
      </c>
      <c r="P16" s="98" t="n">
        <v>3.45</v>
      </c>
      <c r="Q16" s="98" t="n">
        <v>3.37</v>
      </c>
      <c r="R16" s="98" t="n">
        <v>3.22</v>
      </c>
      <c r="S16" s="98" t="n">
        <v>3.21</v>
      </c>
      <c r="T16" s="98" t="n">
        <v>3.24</v>
      </c>
      <c r="U16" s="98" t="n">
        <v>3.28</v>
      </c>
      <c r="V16" s="98" t="n">
        <v>3.32</v>
      </c>
      <c r="W16" s="98" t="n">
        <v>3.31</v>
      </c>
      <c r="X16" s="98" t="n">
        <v>3.34</v>
      </c>
      <c r="Y16" s="98" t="n">
        <v>3.49</v>
      </c>
      <c r="Z16" s="98" t="n">
        <v>3.63</v>
      </c>
      <c r="AA16" s="98"/>
    </row>
    <row r="17" customFormat="false" ht="11.25" hidden="false" customHeight="true" outlineLevel="0" collapsed="false">
      <c r="A17" s="95" t="s">
        <v>77</v>
      </c>
      <c r="C17" s="99" t="n">
        <v>-0.35</v>
      </c>
      <c r="D17" s="99" t="n">
        <v>-0.32</v>
      </c>
      <c r="E17" s="99" t="n">
        <v>-0.29</v>
      </c>
      <c r="F17" s="99" t="n">
        <v>-0.24</v>
      </c>
      <c r="G17" s="99" t="n">
        <v>-0.23</v>
      </c>
      <c r="H17" s="99" t="n">
        <v>-0.22</v>
      </c>
      <c r="I17" s="99" t="n">
        <v>-0.21</v>
      </c>
      <c r="J17" s="99" t="n">
        <v>-0.21</v>
      </c>
      <c r="K17" s="99" t="n">
        <v>-0.21</v>
      </c>
      <c r="L17" s="99" t="n">
        <v>-0.19</v>
      </c>
      <c r="M17" s="99" t="n">
        <v>-0.19</v>
      </c>
      <c r="N17" s="99" t="n">
        <v>-0.17</v>
      </c>
      <c r="O17" s="99" t="n">
        <v>-0.17</v>
      </c>
      <c r="P17" s="99" t="n">
        <v>-0.16</v>
      </c>
      <c r="Q17" s="99" t="n">
        <v>-0.15</v>
      </c>
      <c r="R17" s="99" t="n">
        <v>-0.16</v>
      </c>
      <c r="S17" s="99" t="n">
        <v>-0.15</v>
      </c>
      <c r="T17" s="99" t="n">
        <v>-0.14</v>
      </c>
      <c r="U17" s="99" t="n">
        <v>-0.15</v>
      </c>
      <c r="V17" s="99" t="n">
        <v>-0.14</v>
      </c>
      <c r="W17" s="99" t="n">
        <v>-0.14</v>
      </c>
      <c r="X17" s="99" t="n">
        <v>-0.13</v>
      </c>
      <c r="Y17" s="99" t="n">
        <v>-0.14</v>
      </c>
      <c r="Z17" s="99" t="n">
        <v>-0.13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51076</v>
      </c>
      <c r="D20" s="96" t="n">
        <v>32640</v>
      </c>
      <c r="E20" s="100" t="n">
        <v>10439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94155</v>
      </c>
    </row>
    <row r="21" customFormat="false" ht="11.25" hidden="false" customHeight="true" outlineLevel="0" collapsed="false">
      <c r="A21" s="95" t="s">
        <v>76</v>
      </c>
      <c r="C21" s="96" t="n">
        <v>51071</v>
      </c>
      <c r="D21" s="96" t="n">
        <v>32637</v>
      </c>
      <c r="E21" s="96" t="n">
        <v>10438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94146</v>
      </c>
    </row>
    <row r="22" customFormat="false" ht="11.25" hidden="false" customHeight="true" outlineLevel="0" collapsed="false">
      <c r="A22" s="95" t="s">
        <v>77</v>
      </c>
      <c r="C22" s="97" t="n">
        <v>5</v>
      </c>
      <c r="D22" s="97" t="n">
        <v>3</v>
      </c>
      <c r="E22" s="97" t="n">
        <v>1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9</v>
      </c>
    </row>
    <row r="24" customFormat="false" ht="12" hidden="false" customHeight="true" outlineLevel="0" collapsed="false">
      <c r="A24" s="91" t="s">
        <v>100</v>
      </c>
      <c r="D24" s="173"/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3.31</v>
      </c>
      <c r="D49" s="98" t="n">
        <v>3.26</v>
      </c>
      <c r="E49" s="98" t="n">
        <v>3.26</v>
      </c>
      <c r="F49" s="98" t="n">
        <v>3.18</v>
      </c>
      <c r="G49" s="98" t="n">
        <v>3.26</v>
      </c>
      <c r="H49" s="98" t="n">
        <v>3.35</v>
      </c>
      <c r="I49" s="98" t="n">
        <v>3.42</v>
      </c>
      <c r="J49" s="98" t="n">
        <v>3.48</v>
      </c>
      <c r="K49" s="98" t="n">
        <v>3.5</v>
      </c>
      <c r="L49" s="98" t="n">
        <v>3.55</v>
      </c>
      <c r="M49" s="98" t="n">
        <v>3.98</v>
      </c>
      <c r="N49" s="98" t="n">
        <v>4.26</v>
      </c>
      <c r="O49" s="98" t="n">
        <v>4.39</v>
      </c>
      <c r="P49" s="98" t="n">
        <v>4.3</v>
      </c>
      <c r="Q49" s="98" t="n">
        <v>4.2</v>
      </c>
      <c r="R49" s="98" t="n">
        <v>4.01</v>
      </c>
      <c r="S49" s="98" t="n">
        <v>4.01</v>
      </c>
      <c r="T49" s="98" t="n">
        <v>4.06</v>
      </c>
      <c r="U49" s="98" t="n">
        <v>4.12</v>
      </c>
      <c r="V49" s="98" t="n">
        <v>4.18</v>
      </c>
      <c r="W49" s="98" t="n">
        <v>4.17</v>
      </c>
      <c r="X49" s="98" t="n">
        <v>4.22</v>
      </c>
      <c r="Y49" s="98" t="n">
        <v>4.45</v>
      </c>
      <c r="Z49" s="98" t="n">
        <v>4.67</v>
      </c>
      <c r="AA49" s="98"/>
    </row>
    <row r="50" customFormat="false" ht="11.25" hidden="false" customHeight="true" outlineLevel="0" collapsed="false">
      <c r="A50" s="95" t="s">
        <v>158</v>
      </c>
      <c r="C50" s="98" t="n">
        <v>3.53</v>
      </c>
      <c r="D50" s="98" t="n">
        <v>3.67</v>
      </c>
      <c r="E50" s="98" t="n">
        <v>3.64</v>
      </c>
      <c r="F50" s="98" t="n">
        <v>3.52</v>
      </c>
      <c r="G50" s="98" t="n">
        <v>3.58</v>
      </c>
      <c r="H50" s="98" t="n">
        <v>3.65</v>
      </c>
      <c r="I50" s="98" t="n">
        <v>3.71</v>
      </c>
      <c r="J50" s="98" t="n">
        <v>3.77</v>
      </c>
      <c r="K50" s="98" t="n">
        <v>3.78</v>
      </c>
      <c r="L50" s="98" t="n">
        <v>3.81</v>
      </c>
      <c r="M50" s="98" t="n">
        <v>4.25</v>
      </c>
      <c r="N50" s="98" t="n">
        <v>4.51</v>
      </c>
      <c r="O50" s="98" t="n">
        <v>4.64</v>
      </c>
      <c r="P50" s="98" t="n">
        <v>4.54</v>
      </c>
      <c r="Q50" s="98" t="n">
        <v>4.42</v>
      </c>
      <c r="R50" s="98" t="n">
        <v>4.23</v>
      </c>
      <c r="S50" s="98" t="n">
        <v>4.21</v>
      </c>
      <c r="T50" s="98" t="n">
        <v>4.27</v>
      </c>
      <c r="U50" s="98" t="n">
        <v>4.32</v>
      </c>
      <c r="V50" s="98" t="n">
        <v>4.38</v>
      </c>
      <c r="W50" s="98" t="n">
        <v>4.37</v>
      </c>
      <c r="X50" s="98" t="n">
        <v>4.42</v>
      </c>
      <c r="Y50" s="98" t="n">
        <v>4.65</v>
      </c>
      <c r="Z50" s="98" t="n">
        <v>4.87</v>
      </c>
      <c r="AA50" s="98"/>
    </row>
    <row r="51" customFormat="false" ht="11.25" hidden="false" customHeight="true" outlineLevel="0" collapsed="false">
      <c r="A51" s="95" t="s">
        <v>77</v>
      </c>
      <c r="C51" s="99" t="n">
        <v>-0.22</v>
      </c>
      <c r="D51" s="99" t="n">
        <v>-0.41</v>
      </c>
      <c r="E51" s="99" t="n">
        <v>-0.38</v>
      </c>
      <c r="F51" s="99" t="n">
        <v>-0.34</v>
      </c>
      <c r="G51" s="99" t="n">
        <v>-0.32</v>
      </c>
      <c r="H51" s="99" t="n">
        <v>-0.3</v>
      </c>
      <c r="I51" s="99" t="n">
        <v>-0.29</v>
      </c>
      <c r="J51" s="99" t="n">
        <v>-0.29</v>
      </c>
      <c r="K51" s="99" t="n">
        <v>-0.28</v>
      </c>
      <c r="L51" s="99" t="n">
        <v>-0.26</v>
      </c>
      <c r="M51" s="99" t="n">
        <v>-0.27</v>
      </c>
      <c r="N51" s="99" t="n">
        <v>-0.25</v>
      </c>
      <c r="O51" s="99" t="n">
        <v>-0.25</v>
      </c>
      <c r="P51" s="99" t="n">
        <v>-0.24</v>
      </c>
      <c r="Q51" s="99" t="n">
        <v>-0.22</v>
      </c>
      <c r="R51" s="99" t="n">
        <v>-0.220000000000001</v>
      </c>
      <c r="S51" s="99" t="n">
        <v>-0.2</v>
      </c>
      <c r="T51" s="99" t="n">
        <v>-0.21</v>
      </c>
      <c r="U51" s="99" t="n">
        <v>-0.2</v>
      </c>
      <c r="V51" s="99" t="n">
        <v>-0.2</v>
      </c>
      <c r="W51" s="99" t="n">
        <v>-0.2</v>
      </c>
      <c r="X51" s="99" t="n">
        <v>-0.2</v>
      </c>
      <c r="Y51" s="99" t="n">
        <v>-0.2</v>
      </c>
      <c r="Z51" s="99" t="n">
        <v>-0.2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5.0681</v>
      </c>
      <c r="D54" s="98" t="n">
        <v>5.0681</v>
      </c>
      <c r="E54" s="98" t="n">
        <v>5.0681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5.0671</v>
      </c>
      <c r="D55" s="98" t="n">
        <v>5.0671</v>
      </c>
      <c r="E55" s="98" t="n">
        <v>5.0671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-5483</v>
      </c>
      <c r="D58" s="96" t="n">
        <v>-4938</v>
      </c>
      <c r="E58" s="96" t="n">
        <v>-5453</v>
      </c>
      <c r="F58" s="96" t="n">
        <v>-52384</v>
      </c>
      <c r="G58" s="96" t="n">
        <v>-54109</v>
      </c>
      <c r="H58" s="96" t="n">
        <v>-52244</v>
      </c>
      <c r="I58" s="96" t="n">
        <v>-53865</v>
      </c>
      <c r="J58" s="96" t="n">
        <v>-53740</v>
      </c>
      <c r="K58" s="96" t="n">
        <v>-51885</v>
      </c>
      <c r="L58" s="96" t="n">
        <v>-53489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-387590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-5483</v>
      </c>
      <c r="D60" s="103" t="n">
        <v>-4938</v>
      </c>
      <c r="E60" s="103" t="n">
        <v>-5453</v>
      </c>
      <c r="F60" s="103" t="n">
        <v>-52384</v>
      </c>
      <c r="G60" s="103" t="n">
        <v>-54109</v>
      </c>
      <c r="H60" s="103" t="n">
        <v>-52244</v>
      </c>
      <c r="I60" s="103" t="n">
        <v>-53865</v>
      </c>
      <c r="J60" s="103" t="n">
        <v>-53740</v>
      </c>
      <c r="K60" s="103" t="n">
        <v>-51885</v>
      </c>
      <c r="L60" s="103" t="n">
        <v>-53489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-387590</v>
      </c>
    </row>
    <row r="61" customFormat="false" ht="11.25" hidden="false" customHeight="true" outlineLevel="0" collapsed="false">
      <c r="A61" s="95" t="s">
        <v>76</v>
      </c>
      <c r="C61" s="96" t="n">
        <v>-5482</v>
      </c>
      <c r="D61" s="96" t="n">
        <v>-4937</v>
      </c>
      <c r="E61" s="96" t="n">
        <v>-5453</v>
      </c>
      <c r="F61" s="96" t="n">
        <v>-52379</v>
      </c>
      <c r="G61" s="96" t="n">
        <v>-54105</v>
      </c>
      <c r="H61" s="96" t="n">
        <v>-52240</v>
      </c>
      <c r="I61" s="96" t="n">
        <v>-53861</v>
      </c>
      <c r="J61" s="96" t="n">
        <v>-53736</v>
      </c>
      <c r="K61" s="96" t="n">
        <v>-51882</v>
      </c>
      <c r="L61" s="96" t="n">
        <v>-53485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-387560</v>
      </c>
    </row>
    <row r="62" customFormat="false" ht="11.25" hidden="false" customHeight="true" outlineLevel="0" collapsed="false">
      <c r="A62" s="95" t="s">
        <v>77</v>
      </c>
      <c r="C62" s="97" t="n">
        <v>-1</v>
      </c>
      <c r="D62" s="97" t="n">
        <v>-1</v>
      </c>
      <c r="E62" s="97" t="n">
        <v>0</v>
      </c>
      <c r="F62" s="97" t="n">
        <v>-5</v>
      </c>
      <c r="G62" s="97" t="n">
        <v>-4</v>
      </c>
      <c r="H62" s="97" t="n">
        <v>-4</v>
      </c>
      <c r="I62" s="97" t="n">
        <v>-4</v>
      </c>
      <c r="J62" s="97" t="n">
        <v>-4</v>
      </c>
      <c r="K62" s="97" t="n">
        <v>-3</v>
      </c>
      <c r="L62" s="97" t="n">
        <v>-4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-30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2.31</v>
      </c>
      <c r="D89" s="98" t="n">
        <v>2.29</v>
      </c>
      <c r="E89" s="98" t="n">
        <v>2.19</v>
      </c>
      <c r="F89" s="98" t="n">
        <v>2.04</v>
      </c>
      <c r="G89" s="98" t="n">
        <v>2.09</v>
      </c>
      <c r="H89" s="98" t="n">
        <v>2.15</v>
      </c>
      <c r="I89" s="98" t="n">
        <v>2.2</v>
      </c>
      <c r="J89" s="98" t="n">
        <v>2.25</v>
      </c>
      <c r="K89" s="98" t="n">
        <v>2.26</v>
      </c>
      <c r="L89" s="98" t="n">
        <v>2.29</v>
      </c>
      <c r="M89" s="98" t="n">
        <v>2.75</v>
      </c>
      <c r="N89" s="98" t="n">
        <v>2.94</v>
      </c>
      <c r="O89" s="98" t="n">
        <v>3.03</v>
      </c>
      <c r="P89" s="98" t="n">
        <v>2.97</v>
      </c>
      <c r="Q89" s="98" t="n">
        <v>2.9</v>
      </c>
      <c r="R89" s="98" t="n">
        <v>2.69</v>
      </c>
      <c r="S89" s="98" t="n">
        <v>2.69</v>
      </c>
      <c r="T89" s="98" t="n">
        <v>2.72</v>
      </c>
      <c r="U89" s="98" t="n">
        <v>2.76</v>
      </c>
      <c r="V89" s="98" t="n">
        <v>2.8</v>
      </c>
      <c r="W89" s="98" t="n">
        <v>2.8</v>
      </c>
      <c r="X89" s="98" t="n">
        <v>2.83</v>
      </c>
      <c r="Y89" s="98" t="n">
        <v>3.17</v>
      </c>
      <c r="Z89" s="98" t="n">
        <v>3.32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2.47</v>
      </c>
      <c r="E90" s="98" t="n">
        <v>2.45</v>
      </c>
      <c r="F90" s="98" t="n">
        <v>2.27</v>
      </c>
      <c r="G90" s="98" t="n">
        <v>2.32</v>
      </c>
      <c r="H90" s="98" t="n">
        <v>2.37</v>
      </c>
      <c r="I90" s="98" t="n">
        <v>2.41</v>
      </c>
      <c r="J90" s="98" t="n">
        <v>2.44</v>
      </c>
      <c r="K90" s="98" t="n">
        <v>2.45</v>
      </c>
      <c r="L90" s="98" t="n">
        <v>2.47</v>
      </c>
      <c r="M90" s="98" t="n">
        <v>2.95</v>
      </c>
      <c r="N90" s="98" t="n">
        <v>3.12</v>
      </c>
      <c r="O90" s="98" t="n">
        <v>3.21</v>
      </c>
      <c r="P90" s="98" t="n">
        <v>3.14</v>
      </c>
      <c r="Q90" s="98" t="n">
        <v>3.06</v>
      </c>
      <c r="R90" s="98" t="n">
        <v>2.84</v>
      </c>
      <c r="S90" s="98" t="n">
        <v>2.83</v>
      </c>
      <c r="T90" s="98" t="n">
        <v>2.86</v>
      </c>
      <c r="U90" s="98" t="n">
        <v>2.9</v>
      </c>
      <c r="V90" s="98" t="n">
        <v>2.94</v>
      </c>
      <c r="W90" s="98" t="n">
        <v>2.94</v>
      </c>
      <c r="X90" s="98" t="n">
        <v>2.97</v>
      </c>
      <c r="Y90" s="98" t="n">
        <v>3.31</v>
      </c>
      <c r="Z90" s="98" t="n">
        <v>3.45</v>
      </c>
      <c r="AA90" s="98"/>
    </row>
    <row r="91" customFormat="false" ht="11.25" hidden="false" customHeight="true" outlineLevel="0" collapsed="false">
      <c r="A91" s="95" t="s">
        <v>77</v>
      </c>
      <c r="C91" s="99" t="n">
        <v>-0.14</v>
      </c>
      <c r="D91" s="99" t="n">
        <v>-0.18</v>
      </c>
      <c r="E91" s="99" t="n">
        <v>-0.26</v>
      </c>
      <c r="F91" s="99" t="n">
        <v>-0.23</v>
      </c>
      <c r="G91" s="99" t="n">
        <v>-0.23</v>
      </c>
      <c r="H91" s="99" t="n">
        <v>-0.22</v>
      </c>
      <c r="I91" s="99" t="n">
        <v>-0.21</v>
      </c>
      <c r="J91" s="99" t="n">
        <v>-0.19</v>
      </c>
      <c r="K91" s="99" t="n">
        <v>-0.19</v>
      </c>
      <c r="L91" s="99" t="n">
        <v>-0.18</v>
      </c>
      <c r="M91" s="99" t="n">
        <v>-0.2</v>
      </c>
      <c r="N91" s="99" t="n">
        <v>-0.18</v>
      </c>
      <c r="O91" s="99" t="n">
        <v>-0.18</v>
      </c>
      <c r="P91" s="99" t="n">
        <v>-0.17</v>
      </c>
      <c r="Q91" s="99" t="n">
        <v>-0.16</v>
      </c>
      <c r="R91" s="99" t="n">
        <v>-0.15</v>
      </c>
      <c r="S91" s="99" t="n">
        <v>-0.14</v>
      </c>
      <c r="T91" s="99" t="n">
        <v>-0.14</v>
      </c>
      <c r="U91" s="99" t="n">
        <v>-0.14</v>
      </c>
      <c r="V91" s="99" t="n">
        <v>-0.14</v>
      </c>
      <c r="W91" s="99" t="n">
        <v>-0.14</v>
      </c>
      <c r="X91" s="99" t="n">
        <v>-0.14</v>
      </c>
      <c r="Y91" s="99" t="n">
        <v>-0.14</v>
      </c>
      <c r="Z91" s="99" t="n">
        <v>-0.13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21563</v>
      </c>
      <c r="G98" s="96" t="n">
        <v>22273</v>
      </c>
      <c r="H98" s="96" t="n">
        <v>21505</v>
      </c>
      <c r="I98" s="96" t="n">
        <v>22172</v>
      </c>
      <c r="J98" s="96" t="n">
        <v>22121</v>
      </c>
      <c r="K98" s="96" t="n">
        <v>21358</v>
      </c>
      <c r="L98" s="96" t="n">
        <v>22018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153010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21563</v>
      </c>
      <c r="G100" s="103" t="n">
        <v>22273</v>
      </c>
      <c r="H100" s="103" t="n">
        <v>21505</v>
      </c>
      <c r="I100" s="103" t="n">
        <v>22172</v>
      </c>
      <c r="J100" s="103" t="n">
        <v>22121</v>
      </c>
      <c r="K100" s="103" t="n">
        <v>21358</v>
      </c>
      <c r="L100" s="103" t="n">
        <v>22018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153010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21561</v>
      </c>
      <c r="G101" s="96" t="n">
        <v>22271</v>
      </c>
      <c r="H101" s="96" t="n">
        <v>21503</v>
      </c>
      <c r="I101" s="96" t="n">
        <v>22171</v>
      </c>
      <c r="J101" s="96" t="n">
        <v>22119</v>
      </c>
      <c r="K101" s="96" t="n">
        <v>21356</v>
      </c>
      <c r="L101" s="96" t="n">
        <v>22016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152997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2</v>
      </c>
      <c r="G102" s="97" t="n">
        <v>2</v>
      </c>
      <c r="H102" s="97" t="n">
        <v>2</v>
      </c>
      <c r="I102" s="97" t="n">
        <v>1</v>
      </c>
      <c r="J102" s="97" t="n">
        <v>2</v>
      </c>
      <c r="K102" s="97" t="n">
        <v>2</v>
      </c>
      <c r="L102" s="97" t="n">
        <v>2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13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2.395</v>
      </c>
      <c r="D129" s="98" t="n">
        <v>2.389</v>
      </c>
      <c r="E129" s="98" t="n">
        <v>2.27</v>
      </c>
      <c r="F129" s="98" t="n">
        <v>2.198</v>
      </c>
      <c r="G129" s="98" t="n">
        <v>2.249</v>
      </c>
      <c r="H129" s="98" t="n">
        <v>2.308</v>
      </c>
      <c r="I129" s="98" t="n">
        <v>2.356</v>
      </c>
      <c r="J129" s="98" t="n">
        <v>2.401</v>
      </c>
      <c r="K129" s="98" t="n">
        <v>2.411</v>
      </c>
      <c r="L129" s="98" t="n">
        <v>2.446</v>
      </c>
      <c r="M129" s="98" t="n">
        <v>3.128</v>
      </c>
      <c r="N129" s="98" t="n">
        <v>3.318</v>
      </c>
      <c r="O129" s="98" t="n">
        <v>3.408</v>
      </c>
      <c r="P129" s="98" t="n">
        <v>3.348</v>
      </c>
      <c r="Q129" s="98" t="n">
        <v>3.278</v>
      </c>
      <c r="R129" s="98" t="n">
        <v>2.863</v>
      </c>
      <c r="S129" s="98" t="n">
        <v>2.863</v>
      </c>
      <c r="T129" s="98" t="n">
        <v>2.898</v>
      </c>
      <c r="U129" s="98" t="n">
        <v>2.933</v>
      </c>
      <c r="V129" s="98" t="n">
        <v>2.975</v>
      </c>
      <c r="W129" s="98" t="n">
        <v>2.97</v>
      </c>
      <c r="X129" s="98" t="n">
        <v>3.005</v>
      </c>
      <c r="Y129" s="98" t="n">
        <v>3.542</v>
      </c>
      <c r="Z129" s="98" t="n">
        <v>3.69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2.631</v>
      </c>
      <c r="D130" s="98" t="n">
        <v>2.657</v>
      </c>
      <c r="E130" s="98" t="n">
        <v>2.637</v>
      </c>
      <c r="F130" s="98" t="n">
        <v>2.422</v>
      </c>
      <c r="G130" s="98" t="n">
        <v>2.464</v>
      </c>
      <c r="H130" s="98" t="n">
        <v>2.513</v>
      </c>
      <c r="I130" s="98" t="n">
        <v>2.553</v>
      </c>
      <c r="J130" s="98" t="n">
        <v>2.591</v>
      </c>
      <c r="K130" s="98" t="n">
        <v>2.596</v>
      </c>
      <c r="L130" s="98" t="n">
        <v>2.621</v>
      </c>
      <c r="M130" s="98" t="n">
        <v>3.296</v>
      </c>
      <c r="N130" s="98" t="n">
        <v>3.471</v>
      </c>
      <c r="O130" s="98" t="n">
        <v>3.556</v>
      </c>
      <c r="P130" s="98" t="n">
        <v>3.491</v>
      </c>
      <c r="Q130" s="98" t="n">
        <v>3.411</v>
      </c>
      <c r="R130" s="98" t="n">
        <v>3.036</v>
      </c>
      <c r="S130" s="98" t="n">
        <v>3.026</v>
      </c>
      <c r="T130" s="98" t="n">
        <v>3.061</v>
      </c>
      <c r="U130" s="98" t="n">
        <v>3.096</v>
      </c>
      <c r="V130" s="98" t="n">
        <v>3.138</v>
      </c>
      <c r="W130" s="98" t="n">
        <v>3.133</v>
      </c>
      <c r="X130" s="98" t="n">
        <v>3.163</v>
      </c>
      <c r="Y130" s="98" t="n">
        <v>3.67</v>
      </c>
      <c r="Z130" s="98" t="n">
        <v>3.813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-0.236</v>
      </c>
      <c r="D131" s="99" t="n">
        <v>-0.268</v>
      </c>
      <c r="E131" s="99" t="n">
        <v>-0.367</v>
      </c>
      <c r="F131" s="99" t="n">
        <v>-0.224</v>
      </c>
      <c r="G131" s="99" t="n">
        <v>-0.215</v>
      </c>
      <c r="H131" s="99" t="n">
        <v>-0.205</v>
      </c>
      <c r="I131" s="99" t="n">
        <v>-0.197</v>
      </c>
      <c r="J131" s="99" t="n">
        <v>-0.19</v>
      </c>
      <c r="K131" s="99" t="n">
        <v>-0.185</v>
      </c>
      <c r="L131" s="99" t="n">
        <v>-0.175</v>
      </c>
      <c r="M131" s="99" t="n">
        <v>-0.168</v>
      </c>
      <c r="N131" s="99" t="n">
        <v>-0.153</v>
      </c>
      <c r="O131" s="99" t="n">
        <v>-0.148</v>
      </c>
      <c r="P131" s="99" t="n">
        <v>-0.143</v>
      </c>
      <c r="Q131" s="99" t="n">
        <v>-0.133</v>
      </c>
      <c r="R131" s="99" t="n">
        <v>-0.173</v>
      </c>
      <c r="S131" s="99" t="n">
        <v>-0.163</v>
      </c>
      <c r="T131" s="99" t="n">
        <v>-0.163</v>
      </c>
      <c r="U131" s="99" t="n">
        <v>-0.163</v>
      </c>
      <c r="V131" s="99" t="n">
        <v>-0.163</v>
      </c>
      <c r="W131" s="99" t="n">
        <v>-0.163</v>
      </c>
      <c r="X131" s="99" t="n">
        <v>-0.158</v>
      </c>
      <c r="Y131" s="99" t="n">
        <v>-0.128</v>
      </c>
      <c r="Z131" s="99" t="n">
        <v>-0.123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167166</v>
      </c>
      <c r="D138" s="96" t="n">
        <v>150554</v>
      </c>
      <c r="E138" s="100" t="n">
        <v>166280</v>
      </c>
      <c r="F138" s="100" t="n">
        <v>25281</v>
      </c>
      <c r="G138" s="100" t="n">
        <v>26113</v>
      </c>
      <c r="H138" s="100" t="n">
        <v>25213</v>
      </c>
      <c r="I138" s="100" t="n">
        <v>25995</v>
      </c>
      <c r="J138" s="96" t="n">
        <v>25935</v>
      </c>
      <c r="K138" s="96" t="n">
        <v>25040</v>
      </c>
      <c r="L138" s="96" t="n">
        <v>25814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663391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167166</v>
      </c>
      <c r="D140" s="103" t="n">
        <v>150554</v>
      </c>
      <c r="E140" s="103" t="n">
        <v>166280</v>
      </c>
      <c r="F140" s="103" t="n">
        <v>25281</v>
      </c>
      <c r="G140" s="103" t="n">
        <v>26113</v>
      </c>
      <c r="H140" s="103" t="n">
        <v>25213</v>
      </c>
      <c r="I140" s="103" t="n">
        <v>25995</v>
      </c>
      <c r="J140" s="103" t="n">
        <v>25935</v>
      </c>
      <c r="K140" s="103" t="n">
        <v>25040</v>
      </c>
      <c r="L140" s="103" t="n">
        <v>25814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663391</v>
      </c>
    </row>
    <row r="141" customFormat="false" ht="11.25" hidden="false" customHeight="true" outlineLevel="0" collapsed="false">
      <c r="A141" s="95" t="s">
        <v>76</v>
      </c>
      <c r="C141" s="96" t="n">
        <v>167150</v>
      </c>
      <c r="D141" s="96" t="n">
        <v>150540</v>
      </c>
      <c r="E141" s="96" t="n">
        <v>166265</v>
      </c>
      <c r="F141" s="96" t="n">
        <v>25278</v>
      </c>
      <c r="G141" s="96" t="n">
        <v>26111</v>
      </c>
      <c r="H141" s="96" t="n">
        <v>25211</v>
      </c>
      <c r="I141" s="96" t="n">
        <v>25993</v>
      </c>
      <c r="J141" s="96" t="n">
        <v>25933</v>
      </c>
      <c r="K141" s="96" t="n">
        <v>25038</v>
      </c>
      <c r="L141" s="96" t="n">
        <v>25812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663331</v>
      </c>
    </row>
    <row r="142" customFormat="false" ht="11.25" hidden="false" customHeight="true" outlineLevel="0" collapsed="false">
      <c r="A142" s="95" t="s">
        <v>77</v>
      </c>
      <c r="C142" s="97" t="n">
        <v>16</v>
      </c>
      <c r="D142" s="97" t="n">
        <v>14</v>
      </c>
      <c r="E142" s="97" t="n">
        <v>15</v>
      </c>
      <c r="F142" s="97" t="n">
        <v>3</v>
      </c>
      <c r="G142" s="97" t="n">
        <v>2</v>
      </c>
      <c r="H142" s="97" t="n">
        <v>2</v>
      </c>
      <c r="I142" s="97" t="n">
        <v>2</v>
      </c>
      <c r="J142" s="97" t="n">
        <v>2</v>
      </c>
      <c r="K142" s="97" t="n">
        <v>2</v>
      </c>
      <c r="L142" s="97" t="n">
        <v>2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60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2.56</v>
      </c>
      <c r="D15" s="98" t="n">
        <v>2.62</v>
      </c>
      <c r="E15" s="98" t="n">
        <v>2.63</v>
      </c>
      <c r="F15" s="98" t="n">
        <v>2.63</v>
      </c>
      <c r="G15" s="98" t="n">
        <v>2.68</v>
      </c>
      <c r="H15" s="98" t="n">
        <v>2.74</v>
      </c>
      <c r="I15" s="98" t="n">
        <v>2.79</v>
      </c>
      <c r="J15" s="98" t="n">
        <v>2.83</v>
      </c>
      <c r="K15" s="98" t="n">
        <v>2.84</v>
      </c>
      <c r="L15" s="98" t="n">
        <v>2.88</v>
      </c>
      <c r="M15" s="98" t="n">
        <v>3.07</v>
      </c>
      <c r="N15" s="98" t="n">
        <v>3.26</v>
      </c>
      <c r="O15" s="98" t="n">
        <v>3.35</v>
      </c>
      <c r="P15" s="98" t="n">
        <v>3.29</v>
      </c>
      <c r="Q15" s="98" t="n">
        <v>3.22</v>
      </c>
      <c r="R15" s="98" t="n">
        <v>3.06</v>
      </c>
      <c r="S15" s="98" t="n">
        <v>3.06</v>
      </c>
      <c r="T15" s="98" t="n">
        <v>3.1</v>
      </c>
      <c r="U15" s="98" t="n">
        <v>3.13</v>
      </c>
      <c r="V15" s="98" t="n">
        <v>3.18</v>
      </c>
      <c r="W15" s="98" t="n">
        <v>3.17</v>
      </c>
      <c r="X15" s="98" t="n">
        <v>3.21</v>
      </c>
      <c r="Y15" s="98" t="n">
        <v>3.35</v>
      </c>
      <c r="Z15" s="98" t="n">
        <v>3.5</v>
      </c>
      <c r="AA15" s="98"/>
    </row>
    <row r="16" customFormat="false" ht="11.25" hidden="false" customHeight="true" outlineLevel="0" collapsed="false">
      <c r="A16" s="95" t="s">
        <v>158</v>
      </c>
      <c r="C16" s="98" t="n">
        <v>2.91</v>
      </c>
      <c r="D16" s="98" t="n">
        <v>2.94</v>
      </c>
      <c r="E16" s="98" t="n">
        <v>2.92</v>
      </c>
      <c r="F16" s="98" t="n">
        <v>2.87</v>
      </c>
      <c r="G16" s="98" t="n">
        <v>2.91</v>
      </c>
      <c r="H16" s="98" t="n">
        <v>2.96</v>
      </c>
      <c r="I16" s="98" t="n">
        <v>3</v>
      </c>
      <c r="J16" s="98" t="n">
        <v>3.04</v>
      </c>
      <c r="K16" s="98" t="n">
        <v>3.05</v>
      </c>
      <c r="L16" s="98" t="n">
        <v>3.07</v>
      </c>
      <c r="M16" s="98" t="n">
        <v>3.26</v>
      </c>
      <c r="N16" s="98" t="n">
        <v>3.43</v>
      </c>
      <c r="O16" s="98" t="n">
        <v>3.52</v>
      </c>
      <c r="P16" s="98" t="n">
        <v>3.45</v>
      </c>
      <c r="Q16" s="98" t="n">
        <v>3.37</v>
      </c>
      <c r="R16" s="98" t="n">
        <v>3.22</v>
      </c>
      <c r="S16" s="98" t="n">
        <v>3.21</v>
      </c>
      <c r="T16" s="98" t="n">
        <v>3.24</v>
      </c>
      <c r="U16" s="98" t="n">
        <v>3.28</v>
      </c>
      <c r="V16" s="98" t="n">
        <v>3.32</v>
      </c>
      <c r="W16" s="98" t="n">
        <v>3.31</v>
      </c>
      <c r="X16" s="98" t="n">
        <v>3.34</v>
      </c>
      <c r="Y16" s="98" t="n">
        <v>3.49</v>
      </c>
      <c r="Z16" s="98" t="n">
        <v>3.63</v>
      </c>
      <c r="AA16" s="98"/>
    </row>
    <row r="17" customFormat="false" ht="11.25" hidden="false" customHeight="true" outlineLevel="0" collapsed="false">
      <c r="A17" s="95" t="s">
        <v>77</v>
      </c>
      <c r="C17" s="99" t="n">
        <v>-0.35</v>
      </c>
      <c r="D17" s="99" t="n">
        <v>-0.32</v>
      </c>
      <c r="E17" s="99" t="n">
        <v>-0.29</v>
      </c>
      <c r="F17" s="99" t="n">
        <v>-0.24</v>
      </c>
      <c r="G17" s="99" t="n">
        <v>-0.23</v>
      </c>
      <c r="H17" s="99" t="n">
        <v>-0.22</v>
      </c>
      <c r="I17" s="99" t="n">
        <v>-0.21</v>
      </c>
      <c r="J17" s="99" t="n">
        <v>-0.21</v>
      </c>
      <c r="K17" s="99" t="n">
        <v>-0.21</v>
      </c>
      <c r="L17" s="99" t="n">
        <v>-0.19</v>
      </c>
      <c r="M17" s="99" t="n">
        <v>-0.19</v>
      </c>
      <c r="N17" s="99" t="n">
        <v>-0.17</v>
      </c>
      <c r="O17" s="99" t="n">
        <v>-0.17</v>
      </c>
      <c r="P17" s="99" t="n">
        <v>-0.16</v>
      </c>
      <c r="Q17" s="99" t="n">
        <v>-0.15</v>
      </c>
      <c r="R17" s="99" t="n">
        <v>-0.16</v>
      </c>
      <c r="S17" s="99" t="n">
        <v>-0.15</v>
      </c>
      <c r="T17" s="99" t="n">
        <v>-0.14</v>
      </c>
      <c r="U17" s="99" t="n">
        <v>-0.15</v>
      </c>
      <c r="V17" s="99" t="n">
        <v>-0.14</v>
      </c>
      <c r="W17" s="99" t="n">
        <v>-0.14</v>
      </c>
      <c r="X17" s="99" t="n">
        <v>-0.13</v>
      </c>
      <c r="Y17" s="99" t="n">
        <v>-0.14</v>
      </c>
      <c r="Z17" s="99" t="n">
        <v>-0.13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3.31</v>
      </c>
      <c r="D49" s="98" t="n">
        <v>3.26</v>
      </c>
      <c r="E49" s="98" t="n">
        <v>3.26</v>
      </c>
      <c r="F49" s="98" t="n">
        <v>3.18</v>
      </c>
      <c r="G49" s="98" t="n">
        <v>3.26</v>
      </c>
      <c r="H49" s="98" t="n">
        <v>3.35</v>
      </c>
      <c r="I49" s="98" t="n">
        <v>3.42</v>
      </c>
      <c r="J49" s="98" t="n">
        <v>3.48</v>
      </c>
      <c r="K49" s="98" t="n">
        <v>3.5</v>
      </c>
      <c r="L49" s="98" t="n">
        <v>3.55</v>
      </c>
      <c r="M49" s="98" t="n">
        <v>3.98</v>
      </c>
      <c r="N49" s="98" t="n">
        <v>4.26</v>
      </c>
      <c r="O49" s="98" t="n">
        <v>4.39</v>
      </c>
      <c r="P49" s="98" t="n">
        <v>4.3</v>
      </c>
      <c r="Q49" s="98" t="n">
        <v>4.2</v>
      </c>
      <c r="R49" s="98" t="n">
        <v>4.01</v>
      </c>
      <c r="S49" s="98" t="n">
        <v>4.01</v>
      </c>
      <c r="T49" s="98" t="n">
        <v>4.06</v>
      </c>
      <c r="U49" s="98" t="n">
        <v>4.12</v>
      </c>
      <c r="V49" s="98" t="n">
        <v>4.18</v>
      </c>
      <c r="W49" s="98" t="n">
        <v>4.17</v>
      </c>
      <c r="X49" s="98" t="n">
        <v>4.22</v>
      </c>
      <c r="Y49" s="98" t="n">
        <v>4.45</v>
      </c>
      <c r="Z49" s="98" t="n">
        <v>4.67</v>
      </c>
      <c r="AA49" s="98"/>
    </row>
    <row r="50" customFormat="false" ht="11.25" hidden="false" customHeight="true" outlineLevel="0" collapsed="false">
      <c r="A50" s="95" t="s">
        <v>158</v>
      </c>
      <c r="C50" s="98" t="n">
        <v>3.53</v>
      </c>
      <c r="D50" s="98" t="n">
        <v>3.67</v>
      </c>
      <c r="E50" s="98" t="n">
        <v>3.64</v>
      </c>
      <c r="F50" s="98" t="n">
        <v>3.52</v>
      </c>
      <c r="G50" s="98" t="n">
        <v>3.58</v>
      </c>
      <c r="H50" s="98" t="n">
        <v>3.65</v>
      </c>
      <c r="I50" s="98" t="n">
        <v>3.71</v>
      </c>
      <c r="J50" s="98" t="n">
        <v>3.77</v>
      </c>
      <c r="K50" s="98" t="n">
        <v>3.78</v>
      </c>
      <c r="L50" s="98" t="n">
        <v>3.81</v>
      </c>
      <c r="M50" s="98" t="n">
        <v>4.25</v>
      </c>
      <c r="N50" s="98" t="n">
        <v>4.51</v>
      </c>
      <c r="O50" s="98" t="n">
        <v>4.64</v>
      </c>
      <c r="P50" s="98" t="n">
        <v>4.54</v>
      </c>
      <c r="Q50" s="98" t="n">
        <v>4.42</v>
      </c>
      <c r="R50" s="98" t="n">
        <v>4.23</v>
      </c>
      <c r="S50" s="98" t="n">
        <v>4.21</v>
      </c>
      <c r="T50" s="98" t="n">
        <v>4.27</v>
      </c>
      <c r="U50" s="98" t="n">
        <v>4.32</v>
      </c>
      <c r="V50" s="98" t="n">
        <v>4.38</v>
      </c>
      <c r="W50" s="98" t="n">
        <v>4.37</v>
      </c>
      <c r="X50" s="98" t="n">
        <v>4.42</v>
      </c>
      <c r="Y50" s="98" t="n">
        <v>4.65</v>
      </c>
      <c r="Z50" s="98" t="n">
        <v>4.87</v>
      </c>
      <c r="AA50" s="98"/>
    </row>
    <row r="51" customFormat="false" ht="11.25" hidden="false" customHeight="true" outlineLevel="0" collapsed="false">
      <c r="A51" s="95" t="s">
        <v>77</v>
      </c>
      <c r="C51" s="99" t="n">
        <v>-0.22</v>
      </c>
      <c r="D51" s="99" t="n">
        <v>-0.41</v>
      </c>
      <c r="E51" s="99" t="n">
        <v>-0.38</v>
      </c>
      <c r="F51" s="99" t="n">
        <v>-0.34</v>
      </c>
      <c r="G51" s="99" t="n">
        <v>-0.32</v>
      </c>
      <c r="H51" s="99" t="n">
        <v>-0.3</v>
      </c>
      <c r="I51" s="99" t="n">
        <v>-0.29</v>
      </c>
      <c r="J51" s="99" t="n">
        <v>-0.29</v>
      </c>
      <c r="K51" s="99" t="n">
        <v>-0.28</v>
      </c>
      <c r="L51" s="99" t="n">
        <v>-0.26</v>
      </c>
      <c r="M51" s="99" t="n">
        <v>-0.27</v>
      </c>
      <c r="N51" s="99" t="n">
        <v>-0.25</v>
      </c>
      <c r="O51" s="99" t="n">
        <v>-0.25</v>
      </c>
      <c r="P51" s="99" t="n">
        <v>-0.24</v>
      </c>
      <c r="Q51" s="99" t="n">
        <v>-0.22</v>
      </c>
      <c r="R51" s="99" t="n">
        <v>-0.220000000000001</v>
      </c>
      <c r="S51" s="99" t="n">
        <v>-0.2</v>
      </c>
      <c r="T51" s="99" t="n">
        <v>-0.21</v>
      </c>
      <c r="U51" s="99" t="n">
        <v>-0.2</v>
      </c>
      <c r="V51" s="99" t="n">
        <v>-0.2</v>
      </c>
      <c r="W51" s="99" t="n">
        <v>-0.2</v>
      </c>
      <c r="X51" s="99" t="n">
        <v>-0.2</v>
      </c>
      <c r="Y51" s="99" t="n">
        <v>-0.2</v>
      </c>
      <c r="Z51" s="99" t="n">
        <v>-0.2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2.31</v>
      </c>
      <c r="D89" s="98" t="n">
        <v>2.29</v>
      </c>
      <c r="E89" s="98" t="n">
        <v>2.19</v>
      </c>
      <c r="F89" s="98" t="n">
        <v>2.04</v>
      </c>
      <c r="G89" s="98" t="n">
        <v>2.09</v>
      </c>
      <c r="H89" s="98" t="n">
        <v>2.15</v>
      </c>
      <c r="I89" s="98" t="n">
        <v>2.2</v>
      </c>
      <c r="J89" s="98" t="n">
        <v>2.25</v>
      </c>
      <c r="K89" s="98" t="n">
        <v>2.26</v>
      </c>
      <c r="L89" s="98" t="n">
        <v>2.29</v>
      </c>
      <c r="M89" s="98" t="n">
        <v>2.75</v>
      </c>
      <c r="N89" s="98" t="n">
        <v>2.94</v>
      </c>
      <c r="O89" s="98" t="n">
        <v>3.03</v>
      </c>
      <c r="P89" s="98" t="n">
        <v>2.97</v>
      </c>
      <c r="Q89" s="98" t="n">
        <v>2.9</v>
      </c>
      <c r="R89" s="98" t="n">
        <v>2.69</v>
      </c>
      <c r="S89" s="98" t="n">
        <v>2.69</v>
      </c>
      <c r="T89" s="98" t="n">
        <v>2.72</v>
      </c>
      <c r="U89" s="98" t="n">
        <v>2.76</v>
      </c>
      <c r="V89" s="98" t="n">
        <v>2.8</v>
      </c>
      <c r="W89" s="98" t="n">
        <v>2.8</v>
      </c>
      <c r="X89" s="98" t="n">
        <v>2.83</v>
      </c>
      <c r="Y89" s="98" t="n">
        <v>3.17</v>
      </c>
      <c r="Z89" s="98" t="n">
        <v>3.32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2.47</v>
      </c>
      <c r="E90" s="98" t="n">
        <v>2.45</v>
      </c>
      <c r="F90" s="98" t="n">
        <v>2.27</v>
      </c>
      <c r="G90" s="98" t="n">
        <v>2.32</v>
      </c>
      <c r="H90" s="98" t="n">
        <v>2.37</v>
      </c>
      <c r="I90" s="98" t="n">
        <v>2.41</v>
      </c>
      <c r="J90" s="98" t="n">
        <v>2.44</v>
      </c>
      <c r="K90" s="98" t="n">
        <v>2.45</v>
      </c>
      <c r="L90" s="98" t="n">
        <v>2.47</v>
      </c>
      <c r="M90" s="98" t="n">
        <v>2.95</v>
      </c>
      <c r="N90" s="98" t="n">
        <v>3.12</v>
      </c>
      <c r="O90" s="98" t="n">
        <v>3.21</v>
      </c>
      <c r="P90" s="98" t="n">
        <v>3.14</v>
      </c>
      <c r="Q90" s="98" t="n">
        <v>3.06</v>
      </c>
      <c r="R90" s="98" t="n">
        <v>2.84</v>
      </c>
      <c r="S90" s="98" t="n">
        <v>2.83</v>
      </c>
      <c r="T90" s="98" t="n">
        <v>2.86</v>
      </c>
      <c r="U90" s="98" t="n">
        <v>2.9</v>
      </c>
      <c r="V90" s="98" t="n">
        <v>2.94</v>
      </c>
      <c r="W90" s="98" t="n">
        <v>2.94</v>
      </c>
      <c r="X90" s="98" t="n">
        <v>2.97</v>
      </c>
      <c r="Y90" s="98" t="n">
        <v>3.31</v>
      </c>
      <c r="Z90" s="98" t="n">
        <v>3.45</v>
      </c>
      <c r="AA90" s="98"/>
    </row>
    <row r="91" customFormat="false" ht="11.25" hidden="false" customHeight="true" outlineLevel="0" collapsed="false">
      <c r="A91" s="95" t="s">
        <v>77</v>
      </c>
      <c r="C91" s="99" t="n">
        <v>-0.14</v>
      </c>
      <c r="D91" s="99" t="n">
        <v>-0.18</v>
      </c>
      <c r="E91" s="99" t="n">
        <v>-0.26</v>
      </c>
      <c r="F91" s="99" t="n">
        <v>-0.23</v>
      </c>
      <c r="G91" s="99" t="n">
        <v>-0.23</v>
      </c>
      <c r="H91" s="99" t="n">
        <v>-0.22</v>
      </c>
      <c r="I91" s="99" t="n">
        <v>-0.21</v>
      </c>
      <c r="J91" s="99" t="n">
        <v>-0.19</v>
      </c>
      <c r="K91" s="99" t="n">
        <v>-0.19</v>
      </c>
      <c r="L91" s="99" t="n">
        <v>-0.18</v>
      </c>
      <c r="M91" s="99" t="n">
        <v>-0.2</v>
      </c>
      <c r="N91" s="99" t="n">
        <v>-0.18</v>
      </c>
      <c r="O91" s="99" t="n">
        <v>-0.18</v>
      </c>
      <c r="P91" s="99" t="n">
        <v>-0.17</v>
      </c>
      <c r="Q91" s="99" t="n">
        <v>-0.16</v>
      </c>
      <c r="R91" s="99" t="n">
        <v>-0.15</v>
      </c>
      <c r="S91" s="99" t="n">
        <v>-0.14</v>
      </c>
      <c r="T91" s="99" t="n">
        <v>-0.14</v>
      </c>
      <c r="U91" s="99" t="n">
        <v>-0.14</v>
      </c>
      <c r="V91" s="99" t="n">
        <v>-0.14</v>
      </c>
      <c r="W91" s="99" t="n">
        <v>-0.14</v>
      </c>
      <c r="X91" s="99" t="n">
        <v>-0.14</v>
      </c>
      <c r="Y91" s="99" t="n">
        <v>-0.14</v>
      </c>
      <c r="Z91" s="99" t="n">
        <v>-0.13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2.395</v>
      </c>
      <c r="D129" s="98" t="n">
        <v>2.389</v>
      </c>
      <c r="E129" s="98" t="n">
        <v>2.27</v>
      </c>
      <c r="F129" s="98" t="n">
        <v>2.198</v>
      </c>
      <c r="G129" s="98" t="n">
        <v>2.249</v>
      </c>
      <c r="H129" s="98" t="n">
        <v>2.308</v>
      </c>
      <c r="I129" s="98" t="n">
        <v>2.356</v>
      </c>
      <c r="J129" s="98" t="n">
        <v>2.401</v>
      </c>
      <c r="K129" s="98" t="n">
        <v>2.411</v>
      </c>
      <c r="L129" s="98" t="n">
        <v>2.446</v>
      </c>
      <c r="M129" s="98" t="n">
        <v>3.128</v>
      </c>
      <c r="N129" s="98" t="n">
        <v>3.318</v>
      </c>
      <c r="O129" s="98" t="n">
        <v>3.408</v>
      </c>
      <c r="P129" s="98" t="n">
        <v>3.348</v>
      </c>
      <c r="Q129" s="98" t="n">
        <v>3.278</v>
      </c>
      <c r="R129" s="98" t="n">
        <v>2.863</v>
      </c>
      <c r="S129" s="98" t="n">
        <v>2.863</v>
      </c>
      <c r="T129" s="98" t="n">
        <v>2.898</v>
      </c>
      <c r="U129" s="98" t="n">
        <v>2.933</v>
      </c>
      <c r="V129" s="98" t="n">
        <v>2.975</v>
      </c>
      <c r="W129" s="98" t="n">
        <v>2.97</v>
      </c>
      <c r="X129" s="98" t="n">
        <v>3.005</v>
      </c>
      <c r="Y129" s="98" t="n">
        <v>3.542</v>
      </c>
      <c r="Z129" s="98" t="n">
        <v>3.69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2.631</v>
      </c>
      <c r="D130" s="98" t="n">
        <v>2.657</v>
      </c>
      <c r="E130" s="98" t="n">
        <v>2.637</v>
      </c>
      <c r="F130" s="98" t="n">
        <v>2.422</v>
      </c>
      <c r="G130" s="98" t="n">
        <v>2.464</v>
      </c>
      <c r="H130" s="98" t="n">
        <v>2.513</v>
      </c>
      <c r="I130" s="98" t="n">
        <v>2.553</v>
      </c>
      <c r="J130" s="98" t="n">
        <v>2.591</v>
      </c>
      <c r="K130" s="98" t="n">
        <v>2.596</v>
      </c>
      <c r="L130" s="98" t="n">
        <v>2.621</v>
      </c>
      <c r="M130" s="98" t="n">
        <v>3.296</v>
      </c>
      <c r="N130" s="98" t="n">
        <v>3.471</v>
      </c>
      <c r="O130" s="98" t="n">
        <v>3.556</v>
      </c>
      <c r="P130" s="98" t="n">
        <v>3.491</v>
      </c>
      <c r="Q130" s="98" t="n">
        <v>3.411</v>
      </c>
      <c r="R130" s="98" t="n">
        <v>3.036</v>
      </c>
      <c r="S130" s="98" t="n">
        <v>3.026</v>
      </c>
      <c r="T130" s="98" t="n">
        <v>3.061</v>
      </c>
      <c r="U130" s="98" t="n">
        <v>3.096</v>
      </c>
      <c r="V130" s="98" t="n">
        <v>3.138</v>
      </c>
      <c r="W130" s="98" t="n">
        <v>3.133</v>
      </c>
      <c r="X130" s="98" t="n">
        <v>3.163</v>
      </c>
      <c r="Y130" s="98" t="n">
        <v>3.67</v>
      </c>
      <c r="Z130" s="98" t="n">
        <v>3.813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-0.236</v>
      </c>
      <c r="D131" s="99" t="n">
        <v>-0.268</v>
      </c>
      <c r="E131" s="99" t="n">
        <v>-0.367</v>
      </c>
      <c r="F131" s="99" t="n">
        <v>-0.224</v>
      </c>
      <c r="G131" s="99" t="n">
        <v>-0.215</v>
      </c>
      <c r="H131" s="99" t="n">
        <v>-0.205</v>
      </c>
      <c r="I131" s="99" t="n">
        <v>-0.197</v>
      </c>
      <c r="J131" s="99" t="n">
        <v>-0.19</v>
      </c>
      <c r="K131" s="99" t="n">
        <v>-0.185</v>
      </c>
      <c r="L131" s="99" t="n">
        <v>-0.175</v>
      </c>
      <c r="M131" s="99" t="n">
        <v>-0.168</v>
      </c>
      <c r="N131" s="99" t="n">
        <v>-0.153</v>
      </c>
      <c r="O131" s="99" t="n">
        <v>-0.148</v>
      </c>
      <c r="P131" s="99" t="n">
        <v>-0.143</v>
      </c>
      <c r="Q131" s="99" t="n">
        <v>-0.133</v>
      </c>
      <c r="R131" s="99" t="n">
        <v>-0.173</v>
      </c>
      <c r="S131" s="99" t="n">
        <v>-0.163</v>
      </c>
      <c r="T131" s="99" t="n">
        <v>-0.163</v>
      </c>
      <c r="U131" s="99" t="n">
        <v>-0.163</v>
      </c>
      <c r="V131" s="99" t="n">
        <v>-0.163</v>
      </c>
      <c r="W131" s="99" t="n">
        <v>-0.163</v>
      </c>
      <c r="X131" s="99" t="n">
        <v>-0.158</v>
      </c>
      <c r="Y131" s="99" t="n">
        <v>-0.128</v>
      </c>
      <c r="Z131" s="99" t="n">
        <v>-0.123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23" activePane="bottomLeft" state="frozen"/>
      <selection pane="topLeft" activeCell="A1" activeCellId="0" sqref="A1"/>
      <selection pane="bottomLef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5" width="8.49"/>
    <col collapsed="false" customWidth="true" hidden="false" outlineLevel="0" max="3" min="3" style="175" width="10.49"/>
    <col collapsed="false" customWidth="true" hidden="false" outlineLevel="0" max="4" min="4" style="174" width="10.33"/>
    <col collapsed="false" customWidth="true" hidden="false" outlineLevel="0" max="5" min="5" style="174" width="12.83"/>
    <col collapsed="false" customWidth="true" hidden="false" outlineLevel="0" max="6" min="6" style="174" width="10.83"/>
    <col collapsed="false" customWidth="false" hidden="false" outlineLevel="0" max="257" min="7" style="174" width="9.33"/>
  </cols>
  <sheetData>
    <row r="1" customFormat="false" ht="8.25" hidden="false" customHeight="false" outlineLevel="0" collapsed="false">
      <c r="A1" s="176" t="s">
        <v>171</v>
      </c>
      <c r="B1" s="177"/>
      <c r="C1" s="178" t="n">
        <f aca="false">SUM(B136:B65536)</f>
        <v>-663915</v>
      </c>
      <c r="E1" s="179" t="s">
        <v>172</v>
      </c>
    </row>
    <row r="2" customFormat="false" ht="8.25" hidden="false" customHeight="false" outlineLevel="0" collapsed="false">
      <c r="A2" s="179" t="s">
        <v>173</v>
      </c>
      <c r="B2" s="180"/>
      <c r="C2" s="178" t="n">
        <f aca="false">SUM(C136:C65536)</f>
        <v>18049</v>
      </c>
      <c r="E2" s="179" t="s">
        <v>174</v>
      </c>
      <c r="F2" s="178" t="n">
        <f aca="false">SUM(C123:C142)</f>
        <v>274332</v>
      </c>
    </row>
    <row r="3" customFormat="false" ht="8.25" hidden="false" customHeight="false" outlineLevel="0" collapsed="false">
      <c r="B3" s="180"/>
      <c r="C3" s="174"/>
    </row>
    <row r="4" customFormat="false" ht="13.5" hidden="false" customHeight="true" outlineLevel="0" collapsed="false">
      <c r="A4" s="174" t="s">
        <v>175</v>
      </c>
      <c r="B4" s="175" t="s">
        <v>176</v>
      </c>
      <c r="C4" s="175" t="s">
        <v>177</v>
      </c>
    </row>
    <row r="5" customFormat="false" ht="8.25" hidden="true" customHeight="false" outlineLevel="0" collapsed="false">
      <c r="A5" s="181" t="n">
        <v>37049</v>
      </c>
      <c r="B5" s="175" t="n">
        <v>910686</v>
      </c>
      <c r="C5" s="175" t="n">
        <v>-96407</v>
      </c>
    </row>
    <row r="6" customFormat="false" ht="8.25" hidden="true" customHeight="false" outlineLevel="0" collapsed="false">
      <c r="A6" s="181" t="n">
        <v>37050</v>
      </c>
      <c r="B6" s="175" t="n">
        <v>-3726232</v>
      </c>
      <c r="C6" s="175" t="n">
        <v>-41209</v>
      </c>
    </row>
    <row r="7" customFormat="false" ht="8.25" hidden="true" customHeight="false" outlineLevel="0" collapsed="false">
      <c r="A7" s="181" t="n">
        <v>37053</v>
      </c>
      <c r="B7" s="175" t="n">
        <v>-4747160</v>
      </c>
      <c r="C7" s="175" t="n">
        <v>-679473</v>
      </c>
    </row>
    <row r="8" customFormat="false" ht="8.25" hidden="true" customHeight="false" outlineLevel="0" collapsed="false">
      <c r="A8" s="181" t="n">
        <v>37054</v>
      </c>
      <c r="B8" s="175" t="n">
        <v>-3504225</v>
      </c>
      <c r="C8" s="175" t="n">
        <v>-242540</v>
      </c>
    </row>
    <row r="9" customFormat="false" ht="8.25" hidden="true" customHeight="false" outlineLevel="0" collapsed="false">
      <c r="A9" s="181" t="n">
        <v>37055</v>
      </c>
      <c r="B9" s="175" t="n">
        <v>6075442</v>
      </c>
      <c r="C9" s="175" t="n">
        <v>415218</v>
      </c>
    </row>
    <row r="10" customFormat="false" ht="8.25" hidden="true" customHeight="false" outlineLevel="0" collapsed="false">
      <c r="A10" s="181" t="n">
        <v>37056</v>
      </c>
      <c r="B10" s="175" t="n">
        <v>3150686</v>
      </c>
      <c r="C10" s="175" t="n">
        <v>269179</v>
      </c>
    </row>
    <row r="11" customFormat="false" ht="8.25" hidden="true" customHeight="false" outlineLevel="0" collapsed="false">
      <c r="A11" s="181" t="n">
        <v>37057</v>
      </c>
      <c r="B11" s="175" t="n">
        <v>1245395</v>
      </c>
      <c r="C11" s="175" t="n">
        <v>237068</v>
      </c>
    </row>
    <row r="12" customFormat="false" ht="8.25" hidden="true" customHeight="false" outlineLevel="0" collapsed="false">
      <c r="A12" s="181" t="n">
        <v>37060</v>
      </c>
      <c r="B12" s="175" t="n">
        <v>2290543</v>
      </c>
      <c r="C12" s="175" t="n">
        <v>172538</v>
      </c>
    </row>
    <row r="13" customFormat="false" ht="8.25" hidden="true" customHeight="false" outlineLevel="0" collapsed="false">
      <c r="A13" s="181" t="n">
        <v>37061</v>
      </c>
      <c r="B13" s="175" t="n">
        <v>1268341</v>
      </c>
      <c r="C13" s="175" t="n">
        <v>0</v>
      </c>
    </row>
    <row r="14" customFormat="false" ht="8.25" hidden="true" customHeight="false" outlineLevel="0" collapsed="false">
      <c r="A14" s="181" t="n">
        <v>37062</v>
      </c>
      <c r="B14" s="175" t="n">
        <v>3165392</v>
      </c>
      <c r="C14" s="175" t="n">
        <v>3503</v>
      </c>
    </row>
    <row r="15" customFormat="false" ht="8.25" hidden="true" customHeight="false" outlineLevel="0" collapsed="false">
      <c r="A15" s="181" t="n">
        <v>37063</v>
      </c>
      <c r="B15" s="175" t="n">
        <v>1378094</v>
      </c>
      <c r="C15" s="175" t="n">
        <v>-943</v>
      </c>
    </row>
    <row r="16" customFormat="false" ht="8.25" hidden="true" customHeight="false" outlineLevel="0" collapsed="false">
      <c r="A16" s="181" t="n">
        <v>37064</v>
      </c>
      <c r="B16" s="175" t="n">
        <v>739237</v>
      </c>
      <c r="C16" s="175" t="n">
        <v>175098</v>
      </c>
    </row>
    <row r="17" customFormat="false" ht="8.25" hidden="true" customHeight="false" outlineLevel="0" collapsed="false">
      <c r="A17" s="181" t="n">
        <v>37067</v>
      </c>
      <c r="B17" s="175" t="n">
        <v>6043683</v>
      </c>
      <c r="C17" s="175" t="n">
        <v>328112</v>
      </c>
    </row>
    <row r="18" customFormat="false" ht="8.25" hidden="true" customHeight="false" outlineLevel="0" collapsed="false">
      <c r="A18" s="181" t="n">
        <v>37068</v>
      </c>
      <c r="B18" s="175" t="n">
        <v>-710085</v>
      </c>
      <c r="C18" s="175" t="n">
        <v>151607</v>
      </c>
    </row>
    <row r="19" customFormat="false" ht="8.25" hidden="true" customHeight="false" outlineLevel="0" collapsed="false">
      <c r="A19" s="181" t="n">
        <v>37069</v>
      </c>
      <c r="B19" s="175" t="n">
        <v>-2411126</v>
      </c>
      <c r="C19" s="175" t="n">
        <v>209253</v>
      </c>
    </row>
    <row r="20" customFormat="false" ht="8.25" hidden="true" customHeight="false" outlineLevel="0" collapsed="false">
      <c r="A20" s="181" t="n">
        <v>37070</v>
      </c>
      <c r="B20" s="175" t="n">
        <v>1344183</v>
      </c>
      <c r="C20" s="175" t="n">
        <v>-52150</v>
      </c>
    </row>
    <row r="21" customFormat="false" ht="8.25" hidden="true" customHeight="false" outlineLevel="0" collapsed="false">
      <c r="A21" s="181" t="n">
        <v>37078</v>
      </c>
      <c r="B21" s="175" t="n">
        <v>-3552958</v>
      </c>
      <c r="C21" s="175" t="n">
        <v>-41118</v>
      </c>
    </row>
    <row r="22" customFormat="false" ht="8.25" hidden="true" customHeight="false" outlineLevel="0" collapsed="false">
      <c r="A22" s="181" t="n">
        <v>37081</v>
      </c>
      <c r="B22" s="175" t="n">
        <v>2496573</v>
      </c>
      <c r="C22" s="175" t="n">
        <v>257546</v>
      </c>
    </row>
    <row r="23" customFormat="false" ht="8.25" hidden="true" customHeight="false" outlineLevel="0" collapsed="false">
      <c r="A23" s="181" t="n">
        <v>37082</v>
      </c>
      <c r="B23" s="175" t="n">
        <v>2391506</v>
      </c>
      <c r="C23" s="175" t="n">
        <v>-54154</v>
      </c>
    </row>
    <row r="24" customFormat="false" ht="8.25" hidden="true" customHeight="false" outlineLevel="0" collapsed="false">
      <c r="A24" s="181" t="n">
        <v>37083</v>
      </c>
      <c r="B24" s="175" t="n">
        <v>1290930</v>
      </c>
      <c r="C24" s="175" t="n">
        <v>-47741</v>
      </c>
    </row>
    <row r="25" customFormat="false" ht="8.25" hidden="true" customHeight="false" outlineLevel="0" collapsed="false">
      <c r="A25" s="181" t="n">
        <v>37084</v>
      </c>
      <c r="B25" s="175" t="n">
        <v>-163646</v>
      </c>
      <c r="C25" s="175" t="n">
        <v>-127438</v>
      </c>
    </row>
    <row r="26" customFormat="false" ht="8.25" hidden="true" customHeight="false" outlineLevel="0" collapsed="false">
      <c r="A26" s="181" t="n">
        <v>37085</v>
      </c>
      <c r="B26" s="175" t="n">
        <v>3948581</v>
      </c>
      <c r="C26" s="175" t="n">
        <v>347297</v>
      </c>
    </row>
    <row r="27" customFormat="false" ht="8.25" hidden="true" customHeight="false" outlineLevel="0" collapsed="false">
      <c r="A27" s="181" t="n">
        <v>37088</v>
      </c>
      <c r="B27" s="175" t="n">
        <v>-1226974</v>
      </c>
      <c r="C27" s="175" t="n">
        <v>376095</v>
      </c>
    </row>
    <row r="28" customFormat="false" ht="8.25" hidden="true" customHeight="false" outlineLevel="0" collapsed="false">
      <c r="A28" s="181" t="n">
        <v>37089</v>
      </c>
      <c r="B28" s="175" t="n">
        <v>-601084</v>
      </c>
      <c r="C28" s="175" t="n">
        <v>-110326</v>
      </c>
    </row>
    <row r="29" customFormat="false" ht="8.25" hidden="true" customHeight="false" outlineLevel="0" collapsed="false">
      <c r="A29" s="181" t="n">
        <v>37090</v>
      </c>
      <c r="B29" s="175" t="n">
        <v>-143260</v>
      </c>
      <c r="C29" s="175" t="n">
        <v>1477</v>
      </c>
    </row>
    <row r="30" customFormat="false" ht="8.25" hidden="true" customHeight="false" outlineLevel="0" collapsed="false">
      <c r="A30" s="181" t="n">
        <v>37091</v>
      </c>
      <c r="B30" s="175" t="n">
        <v>2150621</v>
      </c>
      <c r="C30" s="175" t="n">
        <v>-7512</v>
      </c>
    </row>
    <row r="31" customFormat="false" ht="8.25" hidden="true" customHeight="false" outlineLevel="0" collapsed="false">
      <c r="A31" s="181" t="n">
        <v>37092</v>
      </c>
      <c r="B31" s="175" t="n">
        <v>-3255965</v>
      </c>
      <c r="C31" s="175" t="n">
        <v>-5018</v>
      </c>
    </row>
    <row r="32" customFormat="false" ht="8.25" hidden="true" customHeight="false" outlineLevel="0" collapsed="false">
      <c r="A32" s="181" t="n">
        <v>37095</v>
      </c>
      <c r="B32" s="175" t="n">
        <v>-7068505</v>
      </c>
      <c r="C32" s="175" t="n">
        <v>-28682</v>
      </c>
    </row>
    <row r="33" customFormat="false" ht="8.25" hidden="true" customHeight="false" outlineLevel="0" collapsed="false">
      <c r="A33" s="181" t="n">
        <v>37096</v>
      </c>
      <c r="B33" s="175" t="n">
        <v>-325783</v>
      </c>
      <c r="C33" s="175" t="n">
        <v>-13906</v>
      </c>
    </row>
    <row r="34" customFormat="false" ht="8.25" hidden="true" customHeight="false" outlineLevel="0" collapsed="false">
      <c r="A34" s="181" t="n">
        <v>37097</v>
      </c>
      <c r="B34" s="175" t="n">
        <v>-3204</v>
      </c>
      <c r="C34" s="175" t="n">
        <v>87</v>
      </c>
    </row>
    <row r="35" customFormat="false" ht="8.25" hidden="true" customHeight="false" outlineLevel="0" collapsed="false">
      <c r="A35" s="181" t="n">
        <v>37098</v>
      </c>
      <c r="B35" s="175" t="n">
        <v>833046</v>
      </c>
      <c r="C35" s="175" t="n">
        <v>-13227</v>
      </c>
    </row>
    <row r="36" customFormat="false" ht="8.25" hidden="true" customHeight="false" outlineLevel="0" collapsed="false">
      <c r="A36" s="181" t="n">
        <v>37099</v>
      </c>
      <c r="B36" s="175" t="n">
        <v>1024060</v>
      </c>
      <c r="C36" s="175" t="n">
        <v>-48236</v>
      </c>
    </row>
    <row r="37" customFormat="false" ht="8.25" hidden="true" customHeight="false" outlineLevel="0" collapsed="false">
      <c r="A37" s="181" t="n">
        <v>37102</v>
      </c>
      <c r="B37" s="175" t="n">
        <v>-1129456</v>
      </c>
      <c r="C37" s="175" t="n">
        <v>-174632</v>
      </c>
    </row>
    <row r="38" customFormat="false" ht="8.25" hidden="true" customHeight="false" outlineLevel="0" collapsed="false">
      <c r="A38" s="181" t="n">
        <v>37103</v>
      </c>
      <c r="B38" s="175" t="n">
        <v>-92215</v>
      </c>
      <c r="C38" s="175" t="n">
        <v>56114</v>
      </c>
    </row>
    <row r="39" customFormat="false" ht="8.25" hidden="true" customHeight="false" outlineLevel="0" collapsed="false">
      <c r="A39" s="181" t="n">
        <v>37104</v>
      </c>
      <c r="B39" s="175" t="n">
        <v>3258408</v>
      </c>
      <c r="C39" s="175" t="n">
        <v>238295</v>
      </c>
    </row>
    <row r="40" customFormat="false" ht="8.25" hidden="true" customHeight="false" outlineLevel="0" collapsed="false">
      <c r="A40" s="181" t="n">
        <v>37105</v>
      </c>
      <c r="B40" s="175" t="n">
        <v>-1196089</v>
      </c>
      <c r="C40" s="175" t="n">
        <v>-6030</v>
      </c>
    </row>
    <row r="41" customFormat="false" ht="8.25" hidden="true" customHeight="false" outlineLevel="0" collapsed="false">
      <c r="A41" s="181" t="n">
        <v>37106</v>
      </c>
      <c r="B41" s="175" t="n">
        <v>1275855</v>
      </c>
      <c r="C41" s="175" t="n">
        <v>-13673</v>
      </c>
    </row>
    <row r="42" customFormat="false" ht="8.25" hidden="true" customHeight="false" outlineLevel="0" collapsed="false">
      <c r="A42" s="181" t="n">
        <v>37109</v>
      </c>
      <c r="B42" s="175" t="n">
        <v>-2323857</v>
      </c>
      <c r="C42" s="175" t="n">
        <v>-15105</v>
      </c>
    </row>
    <row r="43" customFormat="false" ht="8.25" hidden="true" customHeight="false" outlineLevel="0" collapsed="false">
      <c r="A43" s="181" t="n">
        <v>37110</v>
      </c>
      <c r="B43" s="175" t="n">
        <v>308448</v>
      </c>
      <c r="C43" s="175" t="n">
        <v>21</v>
      </c>
    </row>
    <row r="44" customFormat="false" ht="8.25" hidden="true" customHeight="false" outlineLevel="0" collapsed="false">
      <c r="A44" s="181" t="n">
        <v>37111</v>
      </c>
      <c r="B44" s="175" t="n">
        <v>1183435</v>
      </c>
      <c r="C44" s="175" t="n">
        <v>-3037</v>
      </c>
    </row>
    <row r="45" customFormat="false" ht="8.25" hidden="true" customHeight="false" outlineLevel="0" collapsed="false">
      <c r="A45" s="181" t="n">
        <v>37112</v>
      </c>
      <c r="B45" s="175" t="n">
        <v>1159535</v>
      </c>
      <c r="C45" s="175" t="n">
        <v>36281</v>
      </c>
    </row>
    <row r="46" customFormat="false" ht="8.25" hidden="true" customHeight="false" outlineLevel="0" collapsed="false">
      <c r="A46" s="181" t="n">
        <v>37113</v>
      </c>
      <c r="B46" s="175" t="n">
        <v>-595706</v>
      </c>
      <c r="C46" s="175" t="n">
        <v>-67795</v>
      </c>
    </row>
    <row r="47" customFormat="false" ht="8.25" hidden="true" customHeight="false" outlineLevel="0" collapsed="false">
      <c r="A47" s="181" t="n">
        <v>37116</v>
      </c>
      <c r="B47" s="175" t="n">
        <v>-6281869</v>
      </c>
      <c r="C47" s="175" t="n">
        <v>-31454</v>
      </c>
    </row>
    <row r="48" customFormat="false" ht="8.25" hidden="true" customHeight="false" outlineLevel="0" collapsed="false">
      <c r="A48" s="181" t="n">
        <v>37117</v>
      </c>
      <c r="B48" s="175" t="n">
        <v>-44611</v>
      </c>
      <c r="C48" s="175" t="n">
        <v>-141926</v>
      </c>
    </row>
    <row r="49" customFormat="false" ht="8.25" hidden="true" customHeight="false" outlineLevel="0" collapsed="false">
      <c r="A49" s="181" t="n">
        <v>37118</v>
      </c>
      <c r="B49" s="175" t="n">
        <v>-1707207</v>
      </c>
      <c r="C49" s="175" t="n">
        <v>-581874</v>
      </c>
    </row>
    <row r="50" customFormat="false" ht="8.25" hidden="true" customHeight="false" outlineLevel="0" collapsed="false">
      <c r="A50" s="181" t="n">
        <v>37119</v>
      </c>
      <c r="B50" s="175" t="n">
        <v>27549</v>
      </c>
      <c r="C50" s="175" t="n">
        <v>180452</v>
      </c>
    </row>
    <row r="51" customFormat="false" ht="8.25" hidden="true" customHeight="false" outlineLevel="0" collapsed="false">
      <c r="A51" s="181" t="n">
        <v>37120</v>
      </c>
      <c r="B51" s="175" t="n">
        <v>634746</v>
      </c>
      <c r="C51" s="175" t="n">
        <v>61751</v>
      </c>
    </row>
    <row r="52" customFormat="false" ht="8.25" hidden="true" customHeight="false" outlineLevel="0" collapsed="false">
      <c r="A52" s="181" t="n">
        <v>37123</v>
      </c>
      <c r="B52" s="175" t="n">
        <v>1044671</v>
      </c>
      <c r="C52" s="175" t="n">
        <v>195339</v>
      </c>
    </row>
    <row r="53" customFormat="false" ht="8.25" hidden="true" customHeight="false" outlineLevel="0" collapsed="false">
      <c r="A53" s="181" t="n">
        <v>37124</v>
      </c>
      <c r="B53" s="175" t="n">
        <v>-546792</v>
      </c>
      <c r="C53" s="175" t="n">
        <v>131992</v>
      </c>
    </row>
    <row r="54" customFormat="false" ht="8.25" hidden="true" customHeight="false" outlineLevel="0" collapsed="false">
      <c r="A54" s="181" t="n">
        <v>37125</v>
      </c>
      <c r="B54" s="175" t="n">
        <v>1777844</v>
      </c>
      <c r="C54" s="175" t="n">
        <v>325935</v>
      </c>
    </row>
    <row r="55" customFormat="false" ht="8.25" hidden="true" customHeight="false" outlineLevel="0" collapsed="false">
      <c r="A55" s="181" t="n">
        <v>37126</v>
      </c>
      <c r="B55" s="175" t="n">
        <v>-343241</v>
      </c>
      <c r="C55" s="175" t="n">
        <v>-55436</v>
      </c>
    </row>
    <row r="56" customFormat="false" ht="8.25" hidden="true" customHeight="false" outlineLevel="0" collapsed="false">
      <c r="A56" s="181" t="n">
        <v>37127</v>
      </c>
      <c r="B56" s="175" t="n">
        <v>918192</v>
      </c>
      <c r="C56" s="175" t="n">
        <v>106781</v>
      </c>
    </row>
    <row r="57" customFormat="false" ht="8.25" hidden="true" customHeight="false" outlineLevel="0" collapsed="false">
      <c r="A57" s="181" t="n">
        <v>37130</v>
      </c>
      <c r="B57" s="175" t="n">
        <v>1529049</v>
      </c>
      <c r="C57" s="175" t="n">
        <v>118184</v>
      </c>
    </row>
    <row r="58" customFormat="false" ht="8.25" hidden="true" customHeight="false" outlineLevel="0" collapsed="false">
      <c r="A58" s="181" t="n">
        <v>37131</v>
      </c>
      <c r="B58" s="175" t="n">
        <v>198209</v>
      </c>
      <c r="C58" s="175" t="n">
        <v>-38815</v>
      </c>
    </row>
    <row r="59" customFormat="false" ht="8.25" hidden="true" customHeight="false" outlineLevel="0" collapsed="false">
      <c r="A59" s="181" t="n">
        <v>37132</v>
      </c>
      <c r="B59" s="175" t="n">
        <v>1578880</v>
      </c>
      <c r="C59" s="175" t="n">
        <v>-15565</v>
      </c>
    </row>
    <row r="60" customFormat="false" ht="8.25" hidden="true" customHeight="false" outlineLevel="0" collapsed="false">
      <c r="A60" s="181" t="n">
        <v>37133</v>
      </c>
      <c r="B60" s="175" t="n">
        <v>-262400</v>
      </c>
      <c r="C60" s="175" t="n">
        <v>79444</v>
      </c>
    </row>
    <row r="61" customFormat="false" ht="9" hidden="true" customHeight="false" outlineLevel="0" collapsed="false">
      <c r="A61" s="182" t="n">
        <v>37134</v>
      </c>
      <c r="B61" s="183" t="n">
        <v>404653</v>
      </c>
      <c r="C61" s="183" t="n">
        <v>46715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  <c r="IB61" s="184"/>
      <c r="IC61" s="184"/>
      <c r="ID61" s="184"/>
      <c r="IE61" s="184"/>
      <c r="IF61" s="184"/>
      <c r="IG61" s="184"/>
      <c r="IH61" s="184"/>
      <c r="II61" s="184"/>
      <c r="IJ61" s="184"/>
      <c r="IK61" s="184"/>
      <c r="IL61" s="184"/>
      <c r="IM61" s="184"/>
      <c r="IN61" s="184"/>
      <c r="IO61" s="184"/>
      <c r="IP61" s="184"/>
      <c r="IQ61" s="184"/>
      <c r="IR61" s="184"/>
      <c r="IS61" s="184"/>
      <c r="IT61" s="184"/>
      <c r="IU61" s="184"/>
      <c r="IV61" s="184"/>
      <c r="IW61" s="184"/>
    </row>
    <row r="62" customFormat="false" ht="9" hidden="true" customHeight="false" outlineLevel="0" collapsed="false">
      <c r="A62" s="181" t="n">
        <v>37138</v>
      </c>
      <c r="B62" s="175" t="n">
        <v>2030401</v>
      </c>
      <c r="C62" s="175" t="n">
        <v>112705</v>
      </c>
    </row>
    <row r="63" customFormat="false" ht="8.25" hidden="true" customHeight="false" outlineLevel="0" collapsed="false">
      <c r="A63" s="181" t="n">
        <v>37139</v>
      </c>
      <c r="B63" s="175" t="n">
        <v>-267932</v>
      </c>
      <c r="C63" s="175" t="n">
        <v>-34426</v>
      </c>
    </row>
    <row r="64" customFormat="false" ht="8.25" hidden="true" customHeight="false" outlineLevel="0" collapsed="false">
      <c r="A64" s="181" t="n">
        <v>37140</v>
      </c>
      <c r="B64" s="175" t="n">
        <v>-174272</v>
      </c>
      <c r="C64" s="175" t="n">
        <v>-52637</v>
      </c>
    </row>
    <row r="65" customFormat="false" ht="8.25" hidden="true" customHeight="false" outlineLevel="0" collapsed="false">
      <c r="A65" s="181" t="n">
        <v>37141</v>
      </c>
      <c r="B65" s="175" t="n">
        <v>-259290</v>
      </c>
      <c r="C65" s="175" t="n">
        <v>-24800</v>
      </c>
    </row>
    <row r="66" customFormat="false" ht="8.25" hidden="true" customHeight="false" outlineLevel="0" collapsed="false">
      <c r="A66" s="181" t="n">
        <v>37144</v>
      </c>
      <c r="B66" s="175" t="n">
        <v>155904</v>
      </c>
      <c r="C66" s="175" t="n">
        <v>130658</v>
      </c>
    </row>
    <row r="67" customFormat="false" ht="8.25" hidden="true" customHeight="false" outlineLevel="0" collapsed="false">
      <c r="A67" s="181" t="n">
        <v>37146</v>
      </c>
      <c r="B67" s="175" t="n">
        <v>10329</v>
      </c>
      <c r="C67" s="175" t="n">
        <v>184</v>
      </c>
    </row>
    <row r="68" customFormat="false" ht="8.25" hidden="true" customHeight="false" outlineLevel="0" collapsed="false">
      <c r="A68" s="181" t="n">
        <v>37147</v>
      </c>
      <c r="B68" s="175" t="n">
        <v>-1035151</v>
      </c>
      <c r="C68" s="175" t="n">
        <v>-237553</v>
      </c>
    </row>
    <row r="69" customFormat="false" ht="8.25" hidden="true" customHeight="false" outlineLevel="0" collapsed="false">
      <c r="A69" s="181" t="n">
        <v>37148</v>
      </c>
      <c r="B69" s="175" t="n">
        <v>131955</v>
      </c>
      <c r="C69" s="175" t="n">
        <v>-83968</v>
      </c>
    </row>
    <row r="70" customFormat="false" ht="8.25" hidden="true" customHeight="false" outlineLevel="0" collapsed="false">
      <c r="A70" s="181" t="n">
        <v>37151</v>
      </c>
      <c r="B70" s="175" t="n">
        <v>-519455</v>
      </c>
      <c r="C70" s="175" t="n">
        <v>208462</v>
      </c>
    </row>
    <row r="71" customFormat="false" ht="8.25" hidden="true" customHeight="false" outlineLevel="0" collapsed="false">
      <c r="A71" s="181" t="n">
        <v>37152</v>
      </c>
      <c r="B71" s="175" t="n">
        <v>927493</v>
      </c>
      <c r="C71" s="175" t="n">
        <v>186962</v>
      </c>
    </row>
    <row r="72" customFormat="false" ht="8.25" hidden="true" customHeight="false" outlineLevel="0" collapsed="false">
      <c r="A72" s="181" t="n">
        <v>37153</v>
      </c>
      <c r="B72" s="175" t="n">
        <v>278897</v>
      </c>
      <c r="C72" s="175" t="n">
        <v>24355</v>
      </c>
    </row>
    <row r="73" customFormat="false" ht="8.25" hidden="true" customHeight="false" outlineLevel="0" collapsed="false">
      <c r="A73" s="181" t="n">
        <v>37154</v>
      </c>
      <c r="B73" s="175" t="n">
        <v>-324249</v>
      </c>
      <c r="C73" s="175" t="n">
        <v>-41376</v>
      </c>
    </row>
    <row r="74" customFormat="false" ht="8.25" hidden="true" customHeight="false" outlineLevel="0" collapsed="false">
      <c r="A74" s="181" t="n">
        <v>37155</v>
      </c>
      <c r="B74" s="175" t="n">
        <v>131147</v>
      </c>
      <c r="C74" s="175" t="n">
        <v>23229</v>
      </c>
    </row>
    <row r="75" customFormat="false" ht="8.25" hidden="true" customHeight="false" outlineLevel="0" collapsed="false">
      <c r="A75" s="181" t="n">
        <v>37158</v>
      </c>
      <c r="B75" s="175" t="n">
        <v>649428</v>
      </c>
      <c r="C75" s="175" t="n">
        <v>432388</v>
      </c>
    </row>
    <row r="76" customFormat="false" ht="8.25" hidden="true" customHeight="false" outlineLevel="0" collapsed="false">
      <c r="A76" s="181" t="n">
        <v>37159</v>
      </c>
      <c r="B76" s="175" t="n">
        <v>-1177383</v>
      </c>
      <c r="C76" s="175" t="n">
        <v>-320385</v>
      </c>
    </row>
    <row r="77" customFormat="false" ht="8.25" hidden="true" customHeight="false" outlineLevel="0" collapsed="false">
      <c r="A77" s="181" t="n">
        <v>37160</v>
      </c>
      <c r="B77" s="175" t="n">
        <v>330499</v>
      </c>
      <c r="C77" s="175" t="n">
        <v>1003</v>
      </c>
    </row>
    <row r="78" customFormat="false" ht="8.25" hidden="true" customHeight="false" outlineLevel="0" collapsed="false">
      <c r="A78" s="181" t="n">
        <v>37161</v>
      </c>
      <c r="B78" s="175" t="n">
        <v>237216</v>
      </c>
      <c r="C78" s="175" t="n">
        <v>65472</v>
      </c>
    </row>
    <row r="79" customFormat="false" ht="9" hidden="true" customHeight="false" outlineLevel="0" collapsed="false">
      <c r="A79" s="182" t="n">
        <v>37162</v>
      </c>
      <c r="B79" s="183" t="n">
        <v>-413713</v>
      </c>
      <c r="C79" s="183" t="n">
        <f aca="false">54299-4503</f>
        <v>49796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  <c r="FQ79" s="184"/>
      <c r="FR79" s="184"/>
      <c r="FS79" s="184"/>
      <c r="FT79" s="184"/>
      <c r="FU79" s="184"/>
      <c r="FV79" s="184"/>
      <c r="FW79" s="184"/>
      <c r="FX79" s="184"/>
      <c r="FY79" s="184"/>
      <c r="FZ79" s="184"/>
      <c r="GA79" s="184"/>
      <c r="GB79" s="184"/>
      <c r="GC79" s="184"/>
      <c r="GD79" s="184"/>
      <c r="GE79" s="184"/>
      <c r="GF79" s="184"/>
      <c r="GG79" s="184"/>
      <c r="GH79" s="184"/>
      <c r="GI79" s="184"/>
      <c r="GJ79" s="184"/>
      <c r="GK79" s="184"/>
      <c r="GL79" s="184"/>
      <c r="GM79" s="184"/>
      <c r="GN79" s="184"/>
      <c r="GO79" s="184"/>
      <c r="GP79" s="184"/>
      <c r="GQ79" s="184"/>
      <c r="GR79" s="184"/>
      <c r="GS79" s="184"/>
      <c r="GT79" s="184"/>
      <c r="GU79" s="184"/>
      <c r="GV79" s="184"/>
      <c r="GW79" s="184"/>
      <c r="GX79" s="184"/>
      <c r="GY79" s="184"/>
      <c r="GZ79" s="184"/>
      <c r="HA79" s="184"/>
      <c r="HB79" s="184"/>
      <c r="HC79" s="184"/>
      <c r="HD79" s="184"/>
      <c r="HE79" s="184"/>
      <c r="HF79" s="184"/>
      <c r="HG79" s="184"/>
      <c r="HH79" s="184"/>
      <c r="HI79" s="184"/>
      <c r="HJ79" s="184"/>
      <c r="HK79" s="184"/>
      <c r="HL79" s="184"/>
      <c r="HM79" s="184"/>
      <c r="HN79" s="184"/>
      <c r="HO79" s="184"/>
      <c r="HP79" s="184"/>
      <c r="HQ79" s="184"/>
      <c r="HR79" s="184"/>
      <c r="HS79" s="184"/>
      <c r="HT79" s="184"/>
      <c r="HU79" s="184"/>
      <c r="HV79" s="184"/>
      <c r="HW79" s="184"/>
      <c r="HX79" s="184"/>
      <c r="HY79" s="184"/>
      <c r="HZ79" s="184"/>
      <c r="IA79" s="184"/>
      <c r="IB79" s="184"/>
      <c r="IC79" s="184"/>
      <c r="ID79" s="184"/>
      <c r="IE79" s="184"/>
      <c r="IF79" s="184"/>
      <c r="IG79" s="184"/>
      <c r="IH79" s="184"/>
      <c r="II79" s="184"/>
      <c r="IJ79" s="184"/>
      <c r="IK79" s="184"/>
      <c r="IL79" s="184"/>
      <c r="IM79" s="184"/>
      <c r="IN79" s="184"/>
      <c r="IO79" s="184"/>
      <c r="IP79" s="184"/>
      <c r="IQ79" s="184"/>
      <c r="IR79" s="184"/>
      <c r="IS79" s="184"/>
      <c r="IT79" s="184"/>
      <c r="IU79" s="184"/>
      <c r="IV79" s="184"/>
      <c r="IW79" s="184"/>
    </row>
    <row r="80" customFormat="false" ht="9" hidden="true" customHeight="false" outlineLevel="0" collapsed="false">
      <c r="A80" s="181" t="n">
        <v>37165</v>
      </c>
      <c r="B80" s="175" t="n">
        <v>-398024</v>
      </c>
      <c r="C80" s="175" t="n">
        <v>126107</v>
      </c>
    </row>
    <row r="81" customFormat="false" ht="8.25" hidden="true" customHeight="false" outlineLevel="0" collapsed="false">
      <c r="A81" s="181" t="n">
        <v>37166</v>
      </c>
      <c r="B81" s="175" t="n">
        <v>-39333</v>
      </c>
      <c r="C81" s="175" t="n">
        <v>-11017</v>
      </c>
    </row>
    <row r="82" customFormat="false" ht="8.25" hidden="true" customHeight="false" outlineLevel="0" collapsed="false">
      <c r="A82" s="181" t="n">
        <v>37167</v>
      </c>
      <c r="B82" s="175" t="n">
        <v>312679</v>
      </c>
      <c r="C82" s="175" t="n">
        <v>11605</v>
      </c>
    </row>
    <row r="83" customFormat="false" ht="8.25" hidden="true" customHeight="false" outlineLevel="0" collapsed="false">
      <c r="A83" s="181" t="n">
        <v>37168</v>
      </c>
      <c r="B83" s="175" t="n">
        <v>209436</v>
      </c>
      <c r="C83" s="175" t="n">
        <v>-150906</v>
      </c>
    </row>
    <row r="84" customFormat="false" ht="8.25" hidden="true" customHeight="false" outlineLevel="0" collapsed="false">
      <c r="A84" s="181" t="n">
        <v>37169</v>
      </c>
      <c r="B84" s="175" t="n">
        <v>-301617</v>
      </c>
      <c r="C84" s="175" t="n">
        <v>192637</v>
      </c>
    </row>
    <row r="85" customFormat="false" ht="8.25" hidden="true" customHeight="false" outlineLevel="0" collapsed="false">
      <c r="A85" s="181" t="n">
        <v>37172</v>
      </c>
      <c r="B85" s="175" t="n">
        <v>111378</v>
      </c>
      <c r="C85" s="175" t="n">
        <v>88301</v>
      </c>
    </row>
    <row r="86" customFormat="false" ht="8.25" hidden="true" customHeight="false" outlineLevel="0" collapsed="false">
      <c r="A86" s="181" t="n">
        <v>37173</v>
      </c>
      <c r="B86" s="175" t="n">
        <v>349385</v>
      </c>
      <c r="C86" s="175" t="n">
        <v>-65303</v>
      </c>
    </row>
    <row r="87" customFormat="false" ht="8.25" hidden="true" customHeight="false" outlineLevel="0" collapsed="false">
      <c r="A87" s="181" t="n">
        <v>37174</v>
      </c>
      <c r="B87" s="175" t="n">
        <v>51354</v>
      </c>
      <c r="C87" s="175" t="n">
        <v>-242299</v>
      </c>
    </row>
    <row r="88" customFormat="false" ht="8.25" hidden="true" customHeight="false" outlineLevel="0" collapsed="false">
      <c r="A88" s="181" t="n">
        <v>37175</v>
      </c>
      <c r="B88" s="175" t="n">
        <v>32035</v>
      </c>
      <c r="C88" s="175" t="n">
        <v>-43187</v>
      </c>
    </row>
    <row r="89" customFormat="false" ht="8.25" hidden="true" customHeight="false" outlineLevel="0" collapsed="false">
      <c r="A89" s="181" t="n">
        <v>37176</v>
      </c>
      <c r="B89" s="175" t="n">
        <v>-49485</v>
      </c>
      <c r="C89" s="175" t="n">
        <v>136891</v>
      </c>
    </row>
    <row r="90" customFormat="false" ht="8.25" hidden="true" customHeight="false" outlineLevel="0" collapsed="false">
      <c r="A90" s="181" t="n">
        <v>37179</v>
      </c>
      <c r="B90" s="175" t="n">
        <v>34540</v>
      </c>
      <c r="C90" s="175" t="n">
        <v>36038</v>
      </c>
    </row>
    <row r="91" customFormat="false" ht="8.25" hidden="true" customHeight="false" outlineLevel="0" collapsed="false">
      <c r="A91" s="181" t="n">
        <v>37180</v>
      </c>
      <c r="B91" s="175" t="n">
        <v>-444586</v>
      </c>
      <c r="C91" s="175" t="n">
        <v>-141051</v>
      </c>
    </row>
    <row r="92" customFormat="false" ht="8.25" hidden="true" customHeight="false" outlineLevel="0" collapsed="false">
      <c r="A92" s="181" t="n">
        <v>37181</v>
      </c>
      <c r="B92" s="175" t="n">
        <v>-269704</v>
      </c>
      <c r="C92" s="175" t="n">
        <v>110306</v>
      </c>
    </row>
    <row r="93" customFormat="false" ht="8.25" hidden="true" customHeight="false" outlineLevel="0" collapsed="false">
      <c r="A93" s="181" t="n">
        <v>37182</v>
      </c>
      <c r="B93" s="175" t="n">
        <v>-416871</v>
      </c>
      <c r="C93" s="175" t="n">
        <v>-179355</v>
      </c>
    </row>
    <row r="94" customFormat="false" ht="8.25" hidden="true" customHeight="false" outlineLevel="0" collapsed="false">
      <c r="A94" s="181" t="n">
        <v>37183</v>
      </c>
      <c r="B94" s="175" t="n">
        <v>-1174327</v>
      </c>
      <c r="C94" s="175" t="n">
        <v>-283033</v>
      </c>
    </row>
    <row r="95" customFormat="false" ht="8.25" hidden="true" customHeight="false" outlineLevel="0" collapsed="false">
      <c r="A95" s="181" t="n">
        <v>37186</v>
      </c>
      <c r="B95" s="175" t="n">
        <v>393687</v>
      </c>
      <c r="C95" s="175" t="n">
        <v>-217384</v>
      </c>
    </row>
    <row r="96" customFormat="false" ht="8.25" hidden="true" customHeight="false" outlineLevel="0" collapsed="false">
      <c r="A96" s="181" t="n">
        <v>37187</v>
      </c>
      <c r="B96" s="175" t="n">
        <v>-166299</v>
      </c>
      <c r="C96" s="175" t="n">
        <v>202661</v>
      </c>
    </row>
    <row r="97" customFormat="false" ht="8.25" hidden="true" customHeight="false" outlineLevel="0" collapsed="false">
      <c r="A97" s="181" t="n">
        <v>37188</v>
      </c>
      <c r="B97" s="175" t="n">
        <v>181651</v>
      </c>
      <c r="C97" s="175" t="n">
        <v>-256952</v>
      </c>
    </row>
    <row r="98" customFormat="false" ht="8.25" hidden="true" customHeight="false" outlineLevel="0" collapsed="false">
      <c r="A98" s="181" t="n">
        <v>37189</v>
      </c>
      <c r="B98" s="175" t="n">
        <v>-140019</v>
      </c>
      <c r="C98" s="175" t="n">
        <v>-42208</v>
      </c>
    </row>
    <row r="99" customFormat="false" ht="8.25" hidden="true" customHeight="false" outlineLevel="0" collapsed="false">
      <c r="A99" s="181" t="n">
        <v>37190</v>
      </c>
      <c r="B99" s="175" t="n">
        <v>277883</v>
      </c>
      <c r="C99" s="175" t="n">
        <v>-30893</v>
      </c>
    </row>
    <row r="100" customFormat="false" ht="8.25" hidden="true" customHeight="false" outlineLevel="0" collapsed="false">
      <c r="A100" s="181" t="n">
        <v>37193</v>
      </c>
      <c r="B100" s="175" t="n">
        <v>-313999</v>
      </c>
      <c r="C100" s="175" t="n">
        <v>37550</v>
      </c>
    </row>
    <row r="101" customFormat="false" ht="8.25" hidden="true" customHeight="false" outlineLevel="0" collapsed="false">
      <c r="A101" s="181" t="n">
        <v>37194</v>
      </c>
      <c r="B101" s="175" t="n">
        <v>-276743</v>
      </c>
      <c r="C101" s="175" t="n">
        <v>-105916</v>
      </c>
    </row>
    <row r="102" customFormat="false" ht="9" hidden="true" customHeight="false" outlineLevel="0" collapsed="false">
      <c r="A102" s="182" t="n">
        <v>37195</v>
      </c>
      <c r="B102" s="183" t="n">
        <v>-419461</v>
      </c>
      <c r="C102" s="183" t="n">
        <v>94742</v>
      </c>
      <c r="D102" s="184"/>
      <c r="E102" s="183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  <c r="ER102" s="184"/>
      <c r="ES102" s="184"/>
      <c r="ET102" s="184"/>
      <c r="EU102" s="184"/>
      <c r="EV102" s="184"/>
      <c r="EW102" s="184"/>
      <c r="EX102" s="184"/>
      <c r="EY102" s="184"/>
      <c r="EZ102" s="184"/>
      <c r="FA102" s="184"/>
      <c r="FB102" s="184"/>
      <c r="FC102" s="184"/>
      <c r="FD102" s="184"/>
      <c r="FE102" s="184"/>
      <c r="FF102" s="184"/>
      <c r="FG102" s="184"/>
      <c r="FH102" s="184"/>
      <c r="FI102" s="184"/>
      <c r="FJ102" s="184"/>
      <c r="FK102" s="184"/>
      <c r="FL102" s="184"/>
      <c r="FM102" s="184"/>
      <c r="FN102" s="184"/>
      <c r="FO102" s="184"/>
      <c r="FP102" s="184"/>
      <c r="FQ102" s="184"/>
      <c r="FR102" s="184"/>
      <c r="FS102" s="184"/>
      <c r="FT102" s="184"/>
      <c r="FU102" s="184"/>
      <c r="FV102" s="184"/>
      <c r="FW102" s="184"/>
      <c r="FX102" s="184"/>
      <c r="FY102" s="184"/>
      <c r="FZ102" s="184"/>
      <c r="GA102" s="184"/>
      <c r="GB102" s="184"/>
      <c r="GC102" s="184"/>
      <c r="GD102" s="184"/>
      <c r="GE102" s="184"/>
      <c r="GF102" s="184"/>
      <c r="GG102" s="184"/>
      <c r="GH102" s="184"/>
      <c r="GI102" s="184"/>
      <c r="GJ102" s="184"/>
      <c r="GK102" s="184"/>
      <c r="GL102" s="184"/>
      <c r="GM102" s="184"/>
      <c r="GN102" s="184"/>
      <c r="GO102" s="184"/>
      <c r="GP102" s="184"/>
      <c r="GQ102" s="184"/>
      <c r="GR102" s="184"/>
      <c r="GS102" s="184"/>
      <c r="GT102" s="184"/>
      <c r="GU102" s="184"/>
      <c r="GV102" s="184"/>
      <c r="GW102" s="184"/>
      <c r="GX102" s="184"/>
      <c r="GY102" s="184"/>
      <c r="GZ102" s="184"/>
      <c r="HA102" s="184"/>
      <c r="HB102" s="184"/>
      <c r="HC102" s="184"/>
      <c r="HD102" s="184"/>
      <c r="HE102" s="184"/>
      <c r="HF102" s="184"/>
      <c r="HG102" s="184"/>
      <c r="HH102" s="184"/>
      <c r="HI102" s="184"/>
      <c r="HJ102" s="184"/>
      <c r="HK102" s="184"/>
      <c r="HL102" s="184"/>
      <c r="HM102" s="184"/>
      <c r="HN102" s="184"/>
      <c r="HO102" s="184"/>
      <c r="HP102" s="184"/>
      <c r="HQ102" s="184"/>
      <c r="HR102" s="184"/>
      <c r="HS102" s="184"/>
      <c r="HT102" s="184"/>
      <c r="HU102" s="184"/>
      <c r="HV102" s="184"/>
      <c r="HW102" s="184"/>
      <c r="HX102" s="184"/>
      <c r="HY102" s="184"/>
      <c r="HZ102" s="184"/>
      <c r="IA102" s="184"/>
      <c r="IB102" s="184"/>
      <c r="IC102" s="184"/>
      <c r="ID102" s="184"/>
      <c r="IE102" s="184"/>
      <c r="IF102" s="184"/>
      <c r="IG102" s="184"/>
      <c r="IH102" s="184"/>
      <c r="II102" s="184"/>
      <c r="IJ102" s="184"/>
      <c r="IK102" s="184"/>
      <c r="IL102" s="184"/>
      <c r="IM102" s="184"/>
      <c r="IN102" s="184"/>
      <c r="IO102" s="184"/>
      <c r="IP102" s="184"/>
      <c r="IQ102" s="184"/>
      <c r="IR102" s="184"/>
      <c r="IS102" s="184"/>
      <c r="IT102" s="184"/>
      <c r="IU102" s="184"/>
      <c r="IV102" s="184"/>
      <c r="IW102" s="184"/>
    </row>
    <row r="103" customFormat="false" ht="9" hidden="true" customHeight="false" outlineLevel="0" collapsed="false">
      <c r="A103" s="181" t="n">
        <v>37196</v>
      </c>
      <c r="B103" s="175" t="n">
        <v>245388</v>
      </c>
      <c r="C103" s="175" t="n">
        <v>267</v>
      </c>
      <c r="E103" s="185"/>
    </row>
    <row r="104" customFormat="false" ht="8.25" hidden="true" customHeight="false" outlineLevel="0" collapsed="false">
      <c r="A104" s="181" t="n">
        <v>37197</v>
      </c>
      <c r="B104" s="175" t="n">
        <v>-152120</v>
      </c>
      <c r="C104" s="175" t="n">
        <v>12235.9399999999</v>
      </c>
      <c r="E104" s="185"/>
    </row>
    <row r="105" customFormat="false" ht="8.25" hidden="true" customHeight="false" outlineLevel="0" collapsed="false">
      <c r="A105" s="181" t="n">
        <v>37200</v>
      </c>
      <c r="B105" s="175" t="n">
        <v>-265527</v>
      </c>
      <c r="C105" s="175" t="n">
        <v>-110696</v>
      </c>
      <c r="E105" s="185"/>
    </row>
    <row r="106" customFormat="false" ht="8.25" hidden="true" customHeight="false" outlineLevel="0" collapsed="false">
      <c r="A106" s="181" t="n">
        <v>37201</v>
      </c>
      <c r="B106" s="175" t="n">
        <v>-492586</v>
      </c>
      <c r="C106" s="175" t="n">
        <v>9411</v>
      </c>
      <c r="E106" s="185"/>
    </row>
    <row r="107" customFormat="false" ht="8.25" hidden="true" customHeight="false" outlineLevel="0" collapsed="false">
      <c r="A107" s="181" t="n">
        <v>37202</v>
      </c>
      <c r="B107" s="175" t="n">
        <v>19552</v>
      </c>
      <c r="C107" s="175" t="n">
        <v>-10531</v>
      </c>
      <c r="E107" s="186"/>
    </row>
    <row r="108" customFormat="false" ht="8.25" hidden="true" customHeight="false" outlineLevel="0" collapsed="false">
      <c r="A108" s="181" t="n">
        <v>37203</v>
      </c>
      <c r="B108" s="175" t="n">
        <v>-402571</v>
      </c>
      <c r="C108" s="175" t="n">
        <v>-185055</v>
      </c>
    </row>
    <row r="109" customFormat="false" ht="8.25" hidden="true" customHeight="false" outlineLevel="0" collapsed="false">
      <c r="A109" s="181" t="n">
        <v>37204</v>
      </c>
      <c r="B109" s="175" t="n">
        <v>-217343</v>
      </c>
      <c r="C109" s="175" t="n">
        <v>48972</v>
      </c>
    </row>
    <row r="110" customFormat="false" ht="8.25" hidden="true" customHeight="false" outlineLevel="0" collapsed="false">
      <c r="A110" s="181" t="n">
        <v>37207</v>
      </c>
      <c r="B110" s="175" t="n">
        <v>151613</v>
      </c>
      <c r="C110" s="175" t="n">
        <v>93607</v>
      </c>
    </row>
    <row r="111" customFormat="false" ht="8.25" hidden="true" customHeight="false" outlineLevel="0" collapsed="false">
      <c r="A111" s="181" t="n">
        <v>37208</v>
      </c>
      <c r="B111" s="175" t="n">
        <v>170042</v>
      </c>
      <c r="C111" s="175" t="n">
        <v>-99569</v>
      </c>
    </row>
    <row r="112" customFormat="false" ht="8.25" hidden="true" customHeight="false" outlineLevel="0" collapsed="false">
      <c r="A112" s="181" t="n">
        <v>37209</v>
      </c>
      <c r="B112" s="175" t="n">
        <v>176655</v>
      </c>
      <c r="C112" s="175" t="n">
        <v>121148</v>
      </c>
    </row>
    <row r="113" customFormat="false" ht="8.25" hidden="true" customHeight="false" outlineLevel="0" collapsed="false">
      <c r="A113" s="181" t="n">
        <v>37210</v>
      </c>
      <c r="B113" s="175" t="n">
        <v>450645</v>
      </c>
      <c r="C113" s="175" t="n">
        <v>181968</v>
      </c>
    </row>
    <row r="114" customFormat="false" ht="8.25" hidden="true" customHeight="false" outlineLevel="0" collapsed="false">
      <c r="A114" s="181" t="n">
        <v>37211</v>
      </c>
      <c r="B114" s="175" t="n">
        <v>-414707</v>
      </c>
      <c r="C114" s="175" t="n">
        <v>-44698</v>
      </c>
    </row>
    <row r="115" customFormat="false" ht="8.25" hidden="true" customHeight="false" outlineLevel="0" collapsed="false">
      <c r="A115" s="181" t="n">
        <v>37214</v>
      </c>
      <c r="B115" s="175" t="n">
        <v>-493700</v>
      </c>
      <c r="C115" s="175" t="n">
        <v>9821</v>
      </c>
    </row>
    <row r="116" customFormat="false" ht="8.25" hidden="true" customHeight="false" outlineLevel="0" collapsed="false">
      <c r="A116" s="181" t="n">
        <v>37215</v>
      </c>
      <c r="B116" s="175" t="n">
        <v>37487</v>
      </c>
      <c r="C116" s="175" t="n">
        <v>-59188</v>
      </c>
    </row>
    <row r="117" customFormat="false" ht="8.25" hidden="true" customHeight="false" outlineLevel="0" collapsed="false">
      <c r="A117" s="181" t="n">
        <v>37216</v>
      </c>
      <c r="B117" s="175" t="n">
        <v>1206935</v>
      </c>
      <c r="C117" s="175" t="n">
        <v>109520</v>
      </c>
    </row>
    <row r="118" customFormat="false" ht="8.25" hidden="true" customHeight="false" outlineLevel="0" collapsed="false">
      <c r="A118" s="181" t="n">
        <v>37221</v>
      </c>
      <c r="B118" s="175" t="n">
        <v>1548124</v>
      </c>
      <c r="C118" s="175" t="n">
        <v>47610</v>
      </c>
    </row>
    <row r="119" customFormat="false" ht="8.25" hidden="true" customHeight="false" outlineLevel="0" collapsed="false">
      <c r="A119" s="181" t="n">
        <v>37222</v>
      </c>
      <c r="B119" s="175" t="n">
        <v>-588067</v>
      </c>
      <c r="C119" s="175" t="n">
        <v>30</v>
      </c>
    </row>
    <row r="120" customFormat="false" ht="8.25" hidden="true" customHeight="false" outlineLevel="0" collapsed="false">
      <c r="A120" s="181" t="n">
        <v>37223</v>
      </c>
      <c r="B120" s="175" t="n">
        <v>307183</v>
      </c>
      <c r="C120" s="175" t="n">
        <v>4022</v>
      </c>
    </row>
    <row r="121" customFormat="false" ht="8.25" hidden="true" customHeight="false" outlineLevel="0" collapsed="false">
      <c r="A121" s="181" t="n">
        <v>37224</v>
      </c>
      <c r="B121" s="175" t="n">
        <v>773383</v>
      </c>
      <c r="C121" s="175" t="n">
        <v>78118</v>
      </c>
    </row>
    <row r="122" customFormat="false" ht="9" hidden="true" customHeight="false" outlineLevel="0" collapsed="false">
      <c r="A122" s="182" t="n">
        <v>37225</v>
      </c>
      <c r="B122" s="183" t="n">
        <v>-1163676</v>
      </c>
      <c r="C122" s="183" t="n">
        <v>-107770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8.25" hidden="false" customHeight="false" outlineLevel="0" collapsed="false">
      <c r="A123" s="181" t="n">
        <v>37228</v>
      </c>
      <c r="B123" s="175" t="n">
        <v>-481454</v>
      </c>
      <c r="C123" s="175" t="n">
        <v>23531</v>
      </c>
    </row>
    <row r="124" customFormat="false" ht="8.25" hidden="false" customHeight="false" outlineLevel="0" collapsed="false">
      <c r="A124" s="181" t="n">
        <v>37229</v>
      </c>
      <c r="B124" s="175" t="n">
        <v>543856</v>
      </c>
      <c r="C124" s="175" t="n">
        <v>12960</v>
      </c>
    </row>
    <row r="125" customFormat="false" ht="8.25" hidden="false" customHeight="false" outlineLevel="0" collapsed="false">
      <c r="A125" s="181" t="n">
        <v>37230</v>
      </c>
      <c r="B125" s="175" t="n">
        <v>325347</v>
      </c>
      <c r="C125" s="175" t="n">
        <v>127029</v>
      </c>
    </row>
    <row r="126" customFormat="false" ht="8.25" hidden="false" customHeight="false" outlineLevel="0" collapsed="false">
      <c r="A126" s="181" t="n">
        <v>37231</v>
      </c>
      <c r="B126" s="175" t="n">
        <v>26728</v>
      </c>
      <c r="C126" s="175" t="n">
        <v>4477</v>
      </c>
    </row>
    <row r="127" customFormat="false" ht="8.25" hidden="false" customHeight="false" outlineLevel="0" collapsed="false">
      <c r="A127" s="181" t="n">
        <v>37232</v>
      </c>
      <c r="B127" s="175" t="n">
        <v>-1074863</v>
      </c>
      <c r="C127" s="175" t="n">
        <v>-20208</v>
      </c>
    </row>
    <row r="128" customFormat="false" ht="8.25" hidden="false" customHeight="false" outlineLevel="0" collapsed="false">
      <c r="A128" s="181" t="n">
        <v>37235</v>
      </c>
      <c r="B128" s="175" t="n">
        <v>-349919</v>
      </c>
      <c r="C128" s="175" t="n">
        <v>-120310</v>
      </c>
    </row>
    <row r="129" customFormat="false" ht="8.25" hidden="false" customHeight="false" outlineLevel="0" collapsed="false">
      <c r="A129" s="181" t="n">
        <v>37236</v>
      </c>
      <c r="B129" s="175" t="n">
        <v>-249331</v>
      </c>
      <c r="C129" s="175" t="n">
        <v>18012</v>
      </c>
    </row>
    <row r="130" customFormat="false" ht="8.25" hidden="false" customHeight="false" outlineLevel="0" collapsed="false">
      <c r="A130" s="181" t="n">
        <v>37237</v>
      </c>
      <c r="B130" s="175" t="n">
        <v>174995</v>
      </c>
      <c r="C130" s="175" t="n">
        <v>84363</v>
      </c>
    </row>
    <row r="131" customFormat="false" ht="8.25" hidden="false" customHeight="false" outlineLevel="0" collapsed="false">
      <c r="A131" s="181" t="n">
        <v>37238</v>
      </c>
      <c r="B131" s="175" t="n">
        <v>413945</v>
      </c>
      <c r="C131" s="175" t="n">
        <v>-11621</v>
      </c>
    </row>
    <row r="132" customFormat="false" ht="8.25" hidden="false" customHeight="false" outlineLevel="0" collapsed="false">
      <c r="A132" s="181" t="n">
        <v>37239</v>
      </c>
      <c r="B132" s="175" t="n">
        <v>-111770</v>
      </c>
      <c r="C132" s="175" t="n">
        <v>-118863</v>
      </c>
    </row>
    <row r="133" customFormat="false" ht="8.25" hidden="false" customHeight="false" outlineLevel="0" collapsed="false">
      <c r="A133" s="181" t="n">
        <v>37242</v>
      </c>
      <c r="B133" s="175" t="n">
        <v>152869</v>
      </c>
      <c r="C133" s="175" t="n">
        <v>109481</v>
      </c>
    </row>
    <row r="134" customFormat="false" ht="8.25" hidden="false" customHeight="false" outlineLevel="0" collapsed="false">
      <c r="A134" s="181" t="n">
        <v>37243</v>
      </c>
      <c r="B134" s="175" t="n">
        <v>35911</v>
      </c>
      <c r="C134" s="175" t="n">
        <v>83836</v>
      </c>
    </row>
    <row r="135" customFormat="false" ht="8.25" hidden="false" customHeight="false" outlineLevel="0" collapsed="false">
      <c r="A135" s="181" t="n">
        <v>37244</v>
      </c>
      <c r="B135" s="175" t="n">
        <v>567320</v>
      </c>
      <c r="C135" s="175" t="n">
        <v>63596</v>
      </c>
    </row>
    <row r="136" customFormat="false" ht="8.25" hidden="false" customHeight="false" outlineLevel="0" collapsed="false">
      <c r="A136" s="181" t="n">
        <v>37245</v>
      </c>
      <c r="B136" s="175" t="n">
        <v>-391955</v>
      </c>
      <c r="C136" s="175" t="n">
        <v>8248</v>
      </c>
    </row>
    <row r="137" customFormat="false" ht="8.25" hidden="false" customHeight="false" outlineLevel="0" collapsed="false">
      <c r="A137" s="181" t="n">
        <v>37246</v>
      </c>
      <c r="B137" s="175" t="n">
        <v>-418847</v>
      </c>
      <c r="C137" s="175" t="n">
        <v>9544</v>
      </c>
    </row>
    <row r="138" customFormat="false" ht="8.25" hidden="false" customHeight="false" outlineLevel="0" collapsed="false">
      <c r="A138" s="181" t="n">
        <v>37249</v>
      </c>
      <c r="B138" s="175" t="n">
        <v>0</v>
      </c>
      <c r="C138" s="175" t="n">
        <v>0</v>
      </c>
    </row>
    <row r="139" customFormat="false" ht="8.25" hidden="false" customHeight="false" outlineLevel="0" collapsed="false">
      <c r="A139" s="181" t="n">
        <v>37251</v>
      </c>
      <c r="B139" s="175" t="n">
        <v>-59488</v>
      </c>
      <c r="C139" s="175" t="n">
        <v>215</v>
      </c>
    </row>
    <row r="140" customFormat="false" ht="8.25" hidden="false" customHeight="false" outlineLevel="0" collapsed="false">
      <c r="A140" s="181" t="n">
        <v>37252</v>
      </c>
      <c r="B140" s="175" t="n">
        <v>206375</v>
      </c>
      <c r="C140" s="175" t="n">
        <v>42</v>
      </c>
    </row>
    <row r="141" customFormat="false" ht="8.25" hidden="false" customHeight="false" outlineLevel="0" collapsed="false">
      <c r="A141" s="181" t="n">
        <v>37253</v>
      </c>
    </row>
    <row r="142" customFormat="false" ht="9" hidden="false" customHeight="false" outlineLevel="0" collapsed="false">
      <c r="A142" s="182" t="n">
        <v>37256</v>
      </c>
      <c r="B142" s="183"/>
      <c r="C142" s="183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/>
      <c r="CG142" s="184"/>
      <c r="CH142" s="184"/>
      <c r="CI142" s="184"/>
      <c r="CJ142" s="184"/>
      <c r="CK142" s="184"/>
      <c r="CL142" s="184"/>
      <c r="CM142" s="184"/>
      <c r="CN142" s="184"/>
      <c r="CO142" s="184"/>
      <c r="CP142" s="184"/>
      <c r="CQ142" s="184"/>
      <c r="CR142" s="184"/>
      <c r="CS142" s="184"/>
      <c r="CT142" s="184"/>
      <c r="CU142" s="184"/>
      <c r="CV142" s="184"/>
      <c r="CW142" s="184"/>
      <c r="CX142" s="184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4"/>
      <c r="DM142" s="184"/>
      <c r="DN142" s="184"/>
      <c r="DO142" s="184"/>
      <c r="DP142" s="184"/>
      <c r="DQ142" s="184"/>
      <c r="DR142" s="184"/>
      <c r="DS142" s="184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  <c r="FN142" s="184"/>
      <c r="FO142" s="184"/>
      <c r="FP142" s="184"/>
      <c r="FQ142" s="184"/>
      <c r="FR142" s="184"/>
      <c r="FS142" s="184"/>
      <c r="FT142" s="184"/>
      <c r="FU142" s="184"/>
      <c r="FV142" s="184"/>
      <c r="FW142" s="184"/>
      <c r="FX142" s="184"/>
      <c r="FY142" s="184"/>
      <c r="FZ142" s="184"/>
      <c r="GA142" s="184"/>
      <c r="GB142" s="184"/>
      <c r="GC142" s="184"/>
      <c r="GD142" s="184"/>
      <c r="GE142" s="184"/>
      <c r="GF142" s="184"/>
      <c r="GG142" s="184"/>
      <c r="GH142" s="184"/>
      <c r="GI142" s="184"/>
      <c r="GJ142" s="184"/>
      <c r="GK142" s="184"/>
      <c r="GL142" s="184"/>
      <c r="GM142" s="184"/>
      <c r="GN142" s="184"/>
      <c r="GO142" s="184"/>
      <c r="GP142" s="184"/>
      <c r="GQ142" s="184"/>
      <c r="GR142" s="184"/>
      <c r="GS142" s="184"/>
      <c r="GT142" s="184"/>
      <c r="GU142" s="184"/>
      <c r="GV142" s="184"/>
      <c r="GW142" s="184"/>
      <c r="GX142" s="184"/>
      <c r="GY142" s="184"/>
      <c r="GZ142" s="184"/>
      <c r="HA142" s="184"/>
      <c r="HB142" s="184"/>
      <c r="HC142" s="184"/>
      <c r="HD142" s="184"/>
      <c r="HE142" s="184"/>
      <c r="HF142" s="184"/>
      <c r="HG142" s="184"/>
      <c r="HH142" s="184"/>
      <c r="HI142" s="184"/>
      <c r="HJ142" s="184"/>
      <c r="HK142" s="184"/>
      <c r="HL142" s="184"/>
      <c r="HM142" s="184"/>
      <c r="HN142" s="184"/>
      <c r="HO142" s="184"/>
      <c r="HP142" s="184"/>
      <c r="HQ142" s="184"/>
      <c r="HR142" s="184"/>
      <c r="HS142" s="184"/>
      <c r="HT142" s="184"/>
      <c r="HU142" s="184"/>
      <c r="HV142" s="184"/>
      <c r="HW142" s="184"/>
      <c r="HX142" s="184"/>
      <c r="HY142" s="184"/>
      <c r="HZ142" s="184"/>
      <c r="IA142" s="184"/>
      <c r="IB142" s="184"/>
      <c r="IC142" s="184"/>
      <c r="ID142" s="184"/>
      <c r="IE142" s="184"/>
      <c r="IF142" s="184"/>
      <c r="IG142" s="184"/>
      <c r="IH142" s="184"/>
      <c r="II142" s="184"/>
      <c r="IJ142" s="184"/>
      <c r="IK142" s="184"/>
      <c r="IL142" s="184"/>
      <c r="IM142" s="184"/>
      <c r="IN142" s="184"/>
      <c r="IO142" s="184"/>
      <c r="IP142" s="184"/>
      <c r="IQ142" s="184"/>
      <c r="IR142" s="184"/>
      <c r="IS142" s="184"/>
      <c r="IT142" s="184"/>
      <c r="IU142" s="184"/>
      <c r="IV142" s="184"/>
      <c r="IW142" s="184"/>
    </row>
    <row r="143" customFormat="false" ht="9" hidden="false" customHeight="false" outlineLevel="0" collapsed="false">
      <c r="A143" s="181" t="n">
        <v>36893</v>
      </c>
    </row>
    <row r="144" customFormat="false" ht="8.25" hidden="false" customHeight="false" outlineLevel="0" collapsed="false">
      <c r="A144" s="181" t="n">
        <v>36894</v>
      </c>
    </row>
    <row r="145" customFormat="false" ht="8.25" hidden="false" customHeight="false" outlineLevel="0" collapsed="false">
      <c r="A145" s="181" t="n">
        <v>36895</v>
      </c>
    </row>
    <row r="146" customFormat="false" ht="8.25" hidden="false" customHeight="false" outlineLevel="0" collapsed="false">
      <c r="A146" s="181" t="n">
        <v>36898</v>
      </c>
    </row>
    <row r="147" customFormat="false" ht="8.25" hidden="false" customHeight="false" outlineLevel="0" collapsed="false">
      <c r="A147" s="181" t="n">
        <v>36899</v>
      </c>
    </row>
    <row r="148" customFormat="false" ht="8.25" hidden="false" customHeight="false" outlineLevel="0" collapsed="false">
      <c r="A148" s="181" t="n">
        <v>36900</v>
      </c>
    </row>
    <row r="149" customFormat="false" ht="8.25" hidden="false" customHeight="false" outlineLevel="0" collapsed="false">
      <c r="A149" s="181" t="n">
        <v>36901</v>
      </c>
    </row>
    <row r="150" customFormat="false" ht="8.25" hidden="false" customHeight="false" outlineLevel="0" collapsed="false">
      <c r="A150" s="181" t="n">
        <v>36902</v>
      </c>
    </row>
    <row r="151" customFormat="false" ht="8.25" hidden="false" customHeight="false" outlineLevel="0" collapsed="false">
      <c r="A151" s="181" t="n">
        <v>36905</v>
      </c>
    </row>
    <row r="152" customFormat="false" ht="8.25" hidden="false" customHeight="false" outlineLevel="0" collapsed="false">
      <c r="A152" s="181" t="n">
        <v>36906</v>
      </c>
    </row>
    <row r="153" customFormat="false" ht="8.25" hidden="false" customHeight="false" outlineLevel="0" collapsed="false">
      <c r="A153" s="181" t="n">
        <v>36907</v>
      </c>
    </row>
    <row r="154" customFormat="false" ht="8.25" hidden="false" customHeight="false" outlineLevel="0" collapsed="false">
      <c r="A154" s="181" t="n">
        <v>36908</v>
      </c>
    </row>
    <row r="155" customFormat="false" ht="8.25" hidden="false" customHeight="false" outlineLevel="0" collapsed="false">
      <c r="A155" s="181" t="n">
        <v>36909</v>
      </c>
    </row>
    <row r="156" customFormat="false" ht="8.25" hidden="false" customHeight="false" outlineLevel="0" collapsed="false">
      <c r="A156" s="181" t="n">
        <v>36912</v>
      </c>
    </row>
    <row r="157" customFormat="false" ht="8.25" hidden="false" customHeight="false" outlineLevel="0" collapsed="false">
      <c r="A157" s="181" t="n">
        <v>36913</v>
      </c>
    </row>
    <row r="158" customFormat="false" ht="8.25" hidden="false" customHeight="false" outlineLevel="0" collapsed="false">
      <c r="A158" s="181" t="n">
        <v>36914</v>
      </c>
    </row>
    <row r="159" customFormat="false" ht="8.25" hidden="false" customHeight="false" outlineLevel="0" collapsed="false">
      <c r="A159" s="181" t="n">
        <v>36915</v>
      </c>
    </row>
    <row r="160" customFormat="false" ht="8.25" hidden="false" customHeight="false" outlineLevel="0" collapsed="false">
      <c r="A160" s="181" t="n">
        <v>36916</v>
      </c>
    </row>
    <row r="161" customFormat="false" ht="8.25" hidden="false" customHeight="false" outlineLevel="0" collapsed="false">
      <c r="A161" s="181" t="n">
        <v>36919</v>
      </c>
    </row>
    <row r="162" customFormat="false" ht="8.25" hidden="false" customHeight="false" outlineLevel="0" collapsed="false">
      <c r="A162" s="181" t="n">
        <v>36920</v>
      </c>
    </row>
    <row r="163" customFormat="false" ht="8.25" hidden="false" customHeight="false" outlineLevel="0" collapsed="false">
      <c r="A163" s="181" t="n">
        <v>36921</v>
      </c>
    </row>
    <row r="164" customFormat="false" ht="9" hidden="false" customHeight="false" outlineLevel="0" collapsed="false">
      <c r="A164" s="182" t="n">
        <v>36922</v>
      </c>
      <c r="B164" s="183"/>
      <c r="C164" s="183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4"/>
      <c r="BT164" s="184"/>
      <c r="BU164" s="184"/>
      <c r="BV164" s="184"/>
      <c r="BW164" s="184"/>
      <c r="BX164" s="184"/>
      <c r="BY164" s="184"/>
      <c r="BZ164" s="184"/>
      <c r="CA164" s="184"/>
      <c r="CB164" s="184"/>
      <c r="CC164" s="184"/>
      <c r="CD164" s="184"/>
      <c r="CE164" s="184"/>
      <c r="CF164" s="184"/>
      <c r="CG164" s="184"/>
      <c r="CH164" s="184"/>
      <c r="CI164" s="184"/>
      <c r="CJ164" s="184"/>
      <c r="CK164" s="184"/>
      <c r="CL164" s="184"/>
      <c r="CM164" s="184"/>
      <c r="CN164" s="184"/>
      <c r="CO164" s="184"/>
      <c r="CP164" s="184"/>
      <c r="CQ164" s="184"/>
      <c r="CR164" s="184"/>
      <c r="CS164" s="184"/>
      <c r="CT164" s="184"/>
      <c r="CU164" s="184"/>
      <c r="CV164" s="184"/>
      <c r="CW164" s="184"/>
      <c r="CX164" s="184"/>
      <c r="CY164" s="184"/>
      <c r="CZ164" s="184"/>
      <c r="DA164" s="184"/>
      <c r="DB164" s="184"/>
      <c r="DC164" s="184"/>
      <c r="DD164" s="184"/>
      <c r="DE164" s="184"/>
      <c r="DF164" s="184"/>
      <c r="DG164" s="184"/>
      <c r="DH164" s="184"/>
      <c r="DI164" s="184"/>
      <c r="DJ164" s="184"/>
      <c r="DK164" s="184"/>
      <c r="DL164" s="184"/>
      <c r="DM164" s="184"/>
      <c r="DN164" s="184"/>
      <c r="DO164" s="184"/>
      <c r="DP164" s="184"/>
      <c r="DQ164" s="184"/>
      <c r="DR164" s="184"/>
      <c r="DS164" s="184"/>
      <c r="DT164" s="184"/>
      <c r="DU164" s="184"/>
      <c r="DV164" s="184"/>
      <c r="DW164" s="184"/>
      <c r="DX164" s="184"/>
      <c r="DY164" s="184"/>
      <c r="DZ164" s="184"/>
      <c r="EA164" s="184"/>
      <c r="EB164" s="184"/>
      <c r="EC164" s="184"/>
      <c r="ED164" s="184"/>
      <c r="EE164" s="184"/>
      <c r="EF164" s="184"/>
      <c r="EG164" s="184"/>
      <c r="EH164" s="184"/>
      <c r="EI164" s="184"/>
      <c r="EJ164" s="184"/>
      <c r="EK164" s="184"/>
      <c r="EL164" s="184"/>
      <c r="EM164" s="184"/>
      <c r="EN164" s="184"/>
      <c r="EO164" s="184"/>
      <c r="EP164" s="184"/>
      <c r="EQ164" s="184"/>
      <c r="ER164" s="184"/>
      <c r="ES164" s="184"/>
      <c r="ET164" s="184"/>
      <c r="EU164" s="184"/>
      <c r="EV164" s="184"/>
      <c r="EW164" s="184"/>
      <c r="EX164" s="184"/>
      <c r="EY164" s="184"/>
      <c r="EZ164" s="184"/>
      <c r="FA164" s="184"/>
      <c r="FB164" s="184"/>
      <c r="FC164" s="184"/>
      <c r="FD164" s="184"/>
      <c r="FE164" s="184"/>
      <c r="FF164" s="184"/>
      <c r="FG164" s="184"/>
      <c r="FH164" s="184"/>
      <c r="FI164" s="184"/>
      <c r="FJ164" s="184"/>
      <c r="FK164" s="184"/>
      <c r="FL164" s="184"/>
      <c r="FM164" s="184"/>
      <c r="FN164" s="184"/>
      <c r="FO164" s="184"/>
      <c r="FP164" s="184"/>
      <c r="FQ164" s="184"/>
      <c r="FR164" s="184"/>
      <c r="FS164" s="184"/>
      <c r="FT164" s="184"/>
      <c r="FU164" s="184"/>
      <c r="FV164" s="184"/>
      <c r="FW164" s="184"/>
      <c r="FX164" s="184"/>
      <c r="FY164" s="184"/>
      <c r="FZ164" s="184"/>
      <c r="GA164" s="184"/>
      <c r="GB164" s="184"/>
      <c r="GC164" s="184"/>
      <c r="GD164" s="184"/>
      <c r="GE164" s="184"/>
      <c r="GF164" s="184"/>
      <c r="GG164" s="184"/>
      <c r="GH164" s="184"/>
      <c r="GI164" s="184"/>
      <c r="GJ164" s="184"/>
      <c r="GK164" s="184"/>
      <c r="GL164" s="184"/>
      <c r="GM164" s="184"/>
      <c r="GN164" s="184"/>
      <c r="GO164" s="184"/>
      <c r="GP164" s="184"/>
      <c r="GQ164" s="184"/>
      <c r="GR164" s="184"/>
      <c r="GS164" s="184"/>
      <c r="GT164" s="184"/>
      <c r="GU164" s="184"/>
      <c r="GV164" s="184"/>
      <c r="GW164" s="184"/>
      <c r="GX164" s="184"/>
      <c r="GY164" s="184"/>
      <c r="GZ164" s="184"/>
      <c r="HA164" s="184"/>
      <c r="HB164" s="184"/>
      <c r="HC164" s="184"/>
      <c r="HD164" s="184"/>
      <c r="HE164" s="184"/>
      <c r="HF164" s="184"/>
      <c r="HG164" s="184"/>
      <c r="HH164" s="184"/>
      <c r="HI164" s="184"/>
      <c r="HJ164" s="184"/>
      <c r="HK164" s="184"/>
      <c r="HL164" s="184"/>
      <c r="HM164" s="184"/>
      <c r="HN164" s="184"/>
      <c r="HO164" s="184"/>
      <c r="HP164" s="184"/>
      <c r="HQ164" s="184"/>
      <c r="HR164" s="184"/>
      <c r="HS164" s="184"/>
      <c r="HT164" s="184"/>
      <c r="HU164" s="184"/>
      <c r="HV164" s="184"/>
      <c r="HW164" s="184"/>
      <c r="HX164" s="184"/>
      <c r="HY164" s="184"/>
      <c r="HZ164" s="184"/>
      <c r="IA164" s="184"/>
      <c r="IB164" s="184"/>
      <c r="IC164" s="184"/>
      <c r="ID164" s="184"/>
      <c r="IE164" s="184"/>
      <c r="IF164" s="184"/>
      <c r="IG164" s="184"/>
      <c r="IH164" s="184"/>
      <c r="II164" s="184"/>
      <c r="IJ164" s="184"/>
      <c r="IK164" s="184"/>
      <c r="IL164" s="184"/>
      <c r="IM164" s="184"/>
      <c r="IN164" s="184"/>
      <c r="IO164" s="184"/>
      <c r="IP164" s="184"/>
      <c r="IQ164" s="184"/>
      <c r="IR164" s="184"/>
      <c r="IS164" s="184"/>
      <c r="IT164" s="184"/>
      <c r="IU164" s="184"/>
      <c r="IV164" s="184"/>
      <c r="IW164" s="184"/>
    </row>
    <row r="165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4" width="8.33"/>
    <col collapsed="false" customWidth="true" hidden="false" outlineLevel="0" max="3" min="3" style="174" width="7.15"/>
    <col collapsed="false" customWidth="true" hidden="false" outlineLevel="0" max="4" min="4" style="174" width="8.33"/>
    <col collapsed="false" customWidth="true" hidden="false" outlineLevel="0" max="5" min="5" style="174" width="10.15"/>
    <col collapsed="false" customWidth="false" hidden="false" outlineLevel="0" max="257" min="6" style="174" width="9.33"/>
  </cols>
  <sheetData>
    <row r="1" customFormat="false" ht="8.25" hidden="false" customHeight="false" outlineLevel="0" collapsed="false">
      <c r="A1" s="179" t="s">
        <v>178</v>
      </c>
    </row>
    <row r="3" customFormat="false" ht="8.25" hidden="false" customHeight="false" outlineLevel="0" collapsed="false">
      <c r="A3" s="174" t="s">
        <v>175</v>
      </c>
      <c r="B3" s="187" t="s">
        <v>176</v>
      </c>
      <c r="C3" s="187" t="s">
        <v>177</v>
      </c>
      <c r="D3" s="187" t="s">
        <v>32</v>
      </c>
    </row>
    <row r="4" customFormat="false" ht="8.25" hidden="true" customHeight="false" outlineLevel="0" collapsed="false">
      <c r="A4" s="181" t="n">
        <v>37105</v>
      </c>
      <c r="B4" s="180" t="n">
        <v>2346369</v>
      </c>
      <c r="C4" s="180" t="n">
        <v>0</v>
      </c>
      <c r="D4" s="180" t="n">
        <v>2346369</v>
      </c>
      <c r="E4" s="181"/>
    </row>
    <row r="5" customFormat="false" ht="8.25" hidden="true" customHeight="false" outlineLevel="0" collapsed="false">
      <c r="A5" s="181" t="n">
        <v>37106</v>
      </c>
      <c r="B5" s="180" t="n">
        <v>2188870</v>
      </c>
      <c r="C5" s="180" t="n">
        <v>0</v>
      </c>
      <c r="D5" s="180" t="n">
        <v>2188870</v>
      </c>
      <c r="E5" s="181"/>
    </row>
    <row r="6" customFormat="false" ht="8.25" hidden="true" customHeight="false" outlineLevel="0" collapsed="false">
      <c r="A6" s="181" t="n">
        <v>37109</v>
      </c>
      <c r="B6" s="180" t="n">
        <v>2225325</v>
      </c>
      <c r="C6" s="180" t="n">
        <v>0</v>
      </c>
      <c r="D6" s="180" t="n">
        <v>2225325</v>
      </c>
      <c r="E6" s="181"/>
    </row>
    <row r="7" customFormat="false" ht="8.25" hidden="true" customHeight="false" outlineLevel="0" collapsed="false">
      <c r="A7" s="181" t="n">
        <v>37110</v>
      </c>
      <c r="B7" s="180" t="n">
        <v>2124985</v>
      </c>
      <c r="C7" s="180" t="n">
        <v>0</v>
      </c>
      <c r="D7" s="180" t="n">
        <v>2124985</v>
      </c>
      <c r="E7" s="181"/>
    </row>
    <row r="8" customFormat="false" ht="8.25" hidden="true" customHeight="false" outlineLevel="0" collapsed="false">
      <c r="A8" s="181" t="n">
        <v>37111</v>
      </c>
      <c r="B8" s="180" t="n">
        <v>2145674</v>
      </c>
      <c r="C8" s="180" t="n">
        <v>0</v>
      </c>
      <c r="D8" s="180" t="n">
        <v>2145674</v>
      </c>
      <c r="E8" s="181"/>
    </row>
    <row r="9" customFormat="false" ht="8.25" hidden="true" customHeight="false" outlineLevel="0" collapsed="false">
      <c r="A9" s="181" t="n">
        <v>37112</v>
      </c>
      <c r="B9" s="180" t="n">
        <v>2094985</v>
      </c>
      <c r="C9" s="180" t="n">
        <v>89125</v>
      </c>
      <c r="D9" s="180" t="n">
        <v>2122819</v>
      </c>
      <c r="E9" s="181"/>
    </row>
    <row r="10" customFormat="false" ht="8.25" hidden="true" customHeight="false" outlineLevel="0" collapsed="false">
      <c r="A10" s="181" t="n">
        <v>37113</v>
      </c>
      <c r="B10" s="180" t="n">
        <v>2079287</v>
      </c>
      <c r="C10" s="180" t="n">
        <v>93406</v>
      </c>
      <c r="D10" s="180" t="n">
        <v>2124676</v>
      </c>
      <c r="E10" s="181"/>
    </row>
    <row r="11" customFormat="false" ht="8.25" hidden="true" customHeight="false" outlineLevel="0" collapsed="false">
      <c r="A11" s="181" t="n">
        <v>37116</v>
      </c>
      <c r="B11" s="180" t="n">
        <v>1611819</v>
      </c>
      <c r="C11" s="180" t="n">
        <v>91114</v>
      </c>
      <c r="D11" s="180" t="n">
        <v>1624772</v>
      </c>
      <c r="E11" s="181"/>
    </row>
    <row r="12" customFormat="false" ht="8.25" hidden="true" customHeight="false" outlineLevel="0" collapsed="false">
      <c r="A12" s="181" t="n">
        <v>37117</v>
      </c>
      <c r="B12" s="180" t="n">
        <v>1644596</v>
      </c>
      <c r="C12" s="180" t="n">
        <v>199856</v>
      </c>
      <c r="D12" s="180" t="n">
        <v>1671632</v>
      </c>
      <c r="E12" s="181"/>
    </row>
    <row r="13" customFormat="false" ht="8.25" hidden="true" customHeight="false" outlineLevel="0" collapsed="false">
      <c r="A13" s="181" t="n">
        <v>37118</v>
      </c>
      <c r="B13" s="180" t="n">
        <v>1777097</v>
      </c>
      <c r="C13" s="180" t="n">
        <v>235752</v>
      </c>
      <c r="D13" s="180" t="n">
        <v>1807253</v>
      </c>
      <c r="E13" s="181"/>
    </row>
    <row r="14" customFormat="false" ht="8.25" hidden="true" customHeight="false" outlineLevel="0" collapsed="false">
      <c r="A14" s="181" t="n">
        <v>37119</v>
      </c>
      <c r="B14" s="180" t="n">
        <v>1743795</v>
      </c>
      <c r="C14" s="180" t="n">
        <v>230380</v>
      </c>
      <c r="D14" s="180" t="n">
        <v>1779408</v>
      </c>
      <c r="E14" s="181"/>
    </row>
    <row r="15" customFormat="false" ht="8.25" hidden="true" customHeight="false" outlineLevel="0" collapsed="false">
      <c r="A15" s="181" t="n">
        <v>37120</v>
      </c>
      <c r="B15" s="180" t="n">
        <v>1716027</v>
      </c>
      <c r="C15" s="180" t="n">
        <v>227200</v>
      </c>
      <c r="D15" s="180" t="n">
        <v>1753635</v>
      </c>
      <c r="E15" s="181"/>
    </row>
    <row r="16" customFormat="false" ht="8.25" hidden="true" customHeight="false" outlineLevel="0" collapsed="false">
      <c r="A16" s="181" t="n">
        <v>37123</v>
      </c>
      <c r="B16" s="180" t="n">
        <v>1664305</v>
      </c>
      <c r="C16" s="180" t="n">
        <v>218625</v>
      </c>
      <c r="D16" s="180" t="n">
        <v>1701884</v>
      </c>
      <c r="E16" s="181"/>
    </row>
    <row r="17" customFormat="false" ht="8.25" hidden="true" customHeight="false" outlineLevel="0" collapsed="false">
      <c r="A17" s="181" t="n">
        <v>37124</v>
      </c>
      <c r="B17" s="180" t="n">
        <v>1874522</v>
      </c>
      <c r="C17" s="180" t="n">
        <v>217562</v>
      </c>
      <c r="D17" s="180" t="n">
        <v>1904918</v>
      </c>
      <c r="E17" s="181"/>
    </row>
    <row r="18" customFormat="false" ht="8.25" hidden="true" customHeight="false" outlineLevel="0" collapsed="false">
      <c r="A18" s="181" t="n">
        <v>37125</v>
      </c>
      <c r="B18" s="180" t="n">
        <v>1748801</v>
      </c>
      <c r="C18" s="180" t="n">
        <v>15436</v>
      </c>
      <c r="D18" s="180" t="n">
        <v>1752036</v>
      </c>
      <c r="E18" s="181"/>
    </row>
    <row r="19" customFormat="false" ht="8.25" hidden="true" customHeight="false" outlineLevel="0" collapsed="false">
      <c r="A19" s="181" t="n">
        <v>37126</v>
      </c>
      <c r="B19" s="180" t="n">
        <v>1821611</v>
      </c>
      <c r="C19" s="180" t="n">
        <v>181116</v>
      </c>
      <c r="D19" s="180" t="n">
        <v>1934968</v>
      </c>
      <c r="E19" s="181"/>
    </row>
    <row r="20" customFormat="false" ht="8.25" hidden="true" customHeight="false" outlineLevel="0" collapsed="false">
      <c r="A20" s="181" t="n">
        <v>37127</v>
      </c>
      <c r="B20" s="180" t="n">
        <v>1776291</v>
      </c>
      <c r="C20" s="180" t="n">
        <v>175056</v>
      </c>
      <c r="D20" s="180" t="n">
        <v>1889856</v>
      </c>
      <c r="E20" s="181"/>
    </row>
    <row r="21" customFormat="false" ht="8.25" hidden="true" customHeight="false" outlineLevel="0" collapsed="false">
      <c r="A21" s="181" t="n">
        <v>37130</v>
      </c>
      <c r="B21" s="180" t="n">
        <v>1688411</v>
      </c>
      <c r="C21" s="180" t="n">
        <v>18470</v>
      </c>
      <c r="D21" s="180" t="n">
        <v>1695783</v>
      </c>
      <c r="E21" s="181"/>
    </row>
    <row r="22" customFormat="false" ht="8.25" hidden="true" customHeight="false" outlineLevel="0" collapsed="false">
      <c r="A22" s="181" t="n">
        <v>37131</v>
      </c>
      <c r="B22" s="180" t="n">
        <v>1648123</v>
      </c>
      <c r="C22" s="180" t="n">
        <v>0</v>
      </c>
      <c r="D22" s="180" t="n">
        <v>1648123</v>
      </c>
      <c r="E22" s="181"/>
    </row>
    <row r="23" customFormat="false" ht="8.25" hidden="true" customHeight="false" outlineLevel="0" collapsed="false">
      <c r="A23" s="181" t="n">
        <v>37132</v>
      </c>
      <c r="B23" s="180" t="n">
        <v>1788488</v>
      </c>
      <c r="C23" s="180" t="n">
        <v>11501</v>
      </c>
      <c r="D23" s="180" t="n">
        <v>1795643</v>
      </c>
      <c r="E23" s="181"/>
    </row>
    <row r="24" customFormat="false" ht="8.25" hidden="true" customHeight="false" outlineLevel="0" collapsed="false">
      <c r="A24" s="181" t="n">
        <v>37133</v>
      </c>
      <c r="B24" s="180" t="n">
        <v>1894682</v>
      </c>
      <c r="C24" s="180" t="n">
        <v>208792</v>
      </c>
      <c r="D24" s="180" t="n">
        <v>2018097</v>
      </c>
      <c r="E24" s="181"/>
    </row>
    <row r="25" customFormat="false" ht="8.25" hidden="true" customHeight="false" outlineLevel="0" collapsed="false">
      <c r="A25" s="181" t="n">
        <v>37134</v>
      </c>
      <c r="B25" s="180" t="n">
        <v>1955089</v>
      </c>
      <c r="C25" s="180" t="n">
        <v>11215</v>
      </c>
      <c r="D25" s="180" t="n">
        <v>1956700</v>
      </c>
      <c r="E25" s="181"/>
    </row>
    <row r="26" customFormat="false" ht="8.25" hidden="true" customHeight="false" outlineLevel="0" collapsed="false">
      <c r="A26" s="181" t="n">
        <v>37138</v>
      </c>
      <c r="B26" s="180" t="n">
        <v>1973918</v>
      </c>
      <c r="C26" s="180" t="n">
        <v>87818</v>
      </c>
      <c r="D26" s="180" t="n">
        <v>2024788</v>
      </c>
      <c r="E26" s="181"/>
    </row>
    <row r="27" customFormat="false" ht="8.25" hidden="true" customHeight="false" outlineLevel="0" collapsed="false">
      <c r="A27" s="181" t="n">
        <v>37139</v>
      </c>
      <c r="B27" s="180" t="n">
        <v>1973918</v>
      </c>
      <c r="C27" s="180" t="n">
        <v>175766</v>
      </c>
      <c r="D27" s="180" t="n">
        <v>2024788</v>
      </c>
      <c r="E27" s="181"/>
    </row>
    <row r="28" customFormat="false" ht="8.25" hidden="true" customHeight="false" outlineLevel="0" collapsed="false">
      <c r="A28" s="181" t="n">
        <v>37140</v>
      </c>
      <c r="B28" s="180" t="n">
        <v>850299</v>
      </c>
      <c r="C28" s="180" t="n">
        <v>178332</v>
      </c>
      <c r="D28" s="180" t="n">
        <v>918272</v>
      </c>
      <c r="E28" s="181"/>
    </row>
    <row r="29" customFormat="false" ht="8.25" hidden="true" customHeight="false" outlineLevel="0" collapsed="false">
      <c r="A29" s="181" t="n">
        <v>37141</v>
      </c>
      <c r="B29" s="180" t="n">
        <v>995491</v>
      </c>
      <c r="C29" s="180" t="n">
        <v>184335</v>
      </c>
      <c r="D29" s="180" t="n">
        <v>1095875</v>
      </c>
      <c r="E29" s="181"/>
    </row>
    <row r="30" customFormat="false" ht="8.25" hidden="true" customHeight="false" outlineLevel="0" collapsed="false">
      <c r="A30" s="181" t="n">
        <v>37144</v>
      </c>
      <c r="B30" s="180" t="n">
        <v>1216305</v>
      </c>
      <c r="C30" s="180" t="n">
        <v>178635</v>
      </c>
      <c r="D30" s="180" t="n">
        <v>1305412</v>
      </c>
      <c r="E30" s="181"/>
    </row>
    <row r="31" customFormat="false" ht="8.25" hidden="true" customHeight="false" outlineLevel="0" collapsed="false">
      <c r="A31" s="181" t="n">
        <v>37146</v>
      </c>
      <c r="B31" s="180" t="n">
        <v>1255926</v>
      </c>
      <c r="C31" s="180" t="n">
        <v>178635</v>
      </c>
      <c r="D31" s="180" t="n">
        <v>1343274</v>
      </c>
    </row>
    <row r="32" customFormat="false" ht="8.25" hidden="true" customHeight="false" outlineLevel="0" collapsed="false">
      <c r="A32" s="181" t="n">
        <v>37147</v>
      </c>
      <c r="B32" s="180" t="n">
        <v>1323775</v>
      </c>
      <c r="C32" s="180" t="n">
        <v>188977</v>
      </c>
      <c r="D32" s="180" t="n">
        <v>1420686</v>
      </c>
    </row>
    <row r="33" customFormat="false" ht="8.25" hidden="true" customHeight="false" outlineLevel="0" collapsed="false">
      <c r="A33" s="181" t="n">
        <v>37148</v>
      </c>
      <c r="B33" s="180" t="n">
        <v>1378447</v>
      </c>
      <c r="C33" s="180" t="n">
        <v>195228</v>
      </c>
      <c r="D33" s="180" t="n">
        <v>1471332</v>
      </c>
    </row>
    <row r="34" customFormat="false" ht="8.25" hidden="true" customHeight="false" outlineLevel="0" collapsed="false">
      <c r="A34" s="181" t="n">
        <v>37151</v>
      </c>
      <c r="B34" s="180" t="n">
        <v>1308291</v>
      </c>
      <c r="C34" s="180" t="n">
        <v>162123</v>
      </c>
      <c r="D34" s="180" t="n">
        <v>1386316</v>
      </c>
    </row>
    <row r="35" customFormat="false" ht="8.25" hidden="true" customHeight="false" outlineLevel="0" collapsed="false">
      <c r="A35" s="181" t="n">
        <v>37152</v>
      </c>
      <c r="B35" s="180" t="n">
        <v>1524084</v>
      </c>
      <c r="C35" s="180" t="n">
        <v>76340</v>
      </c>
      <c r="D35" s="180" t="n">
        <v>1559652</v>
      </c>
    </row>
    <row r="36" customFormat="false" ht="8.25" hidden="true" customHeight="false" outlineLevel="0" collapsed="false">
      <c r="A36" s="181" t="n">
        <v>37153</v>
      </c>
      <c r="B36" s="180" t="n">
        <v>1336349</v>
      </c>
      <c r="C36" s="180" t="n">
        <v>177127</v>
      </c>
      <c r="D36" s="180" t="n">
        <v>1478968</v>
      </c>
    </row>
    <row r="37" customFormat="false" ht="8.25" hidden="true" customHeight="false" outlineLevel="0" collapsed="false">
      <c r="A37" s="181" t="n">
        <v>37154</v>
      </c>
      <c r="B37" s="180" t="n">
        <v>1268363</v>
      </c>
      <c r="C37" s="180" t="n">
        <v>171181</v>
      </c>
      <c r="D37" s="180" t="n">
        <v>1399296</v>
      </c>
    </row>
    <row r="38" customFormat="false" ht="8.25" hidden="true" customHeight="false" outlineLevel="0" collapsed="false">
      <c r="A38" s="181" t="n">
        <v>37155</v>
      </c>
      <c r="B38" s="180" t="n">
        <v>1211328</v>
      </c>
      <c r="C38" s="180" t="n">
        <v>171048</v>
      </c>
      <c r="D38" s="180" t="n">
        <v>1343675</v>
      </c>
    </row>
    <row r="39" customFormat="false" ht="8.25" hidden="true" customHeight="false" outlineLevel="0" collapsed="false">
      <c r="A39" s="181" t="n">
        <v>37158</v>
      </c>
      <c r="B39" s="180" t="n">
        <v>1507055</v>
      </c>
      <c r="C39" s="180" t="n">
        <v>292917</v>
      </c>
      <c r="D39" s="180" t="n">
        <v>1773048</v>
      </c>
    </row>
    <row r="40" customFormat="false" ht="8.25" hidden="true" customHeight="false" outlineLevel="0" collapsed="false">
      <c r="A40" s="181" t="n">
        <v>37159</v>
      </c>
      <c r="B40" s="180" t="n">
        <v>1350778</v>
      </c>
      <c r="C40" s="180" t="n">
        <v>66536</v>
      </c>
      <c r="D40" s="180" t="n">
        <v>1494675</v>
      </c>
    </row>
    <row r="41" customFormat="false" ht="8.25" hidden="true" customHeight="false" outlineLevel="0" collapsed="false">
      <c r="A41" s="181" t="n">
        <v>37160</v>
      </c>
      <c r="B41" s="180" t="n">
        <v>1365565</v>
      </c>
      <c r="C41" s="180" t="n">
        <v>249445</v>
      </c>
      <c r="D41" s="180" t="n">
        <v>1585881</v>
      </c>
    </row>
    <row r="42" customFormat="false" ht="8.25" hidden="true" customHeight="false" outlineLevel="0" collapsed="false">
      <c r="A42" s="181" t="n">
        <v>37161</v>
      </c>
      <c r="B42" s="180" t="n">
        <v>1406354</v>
      </c>
      <c r="C42" s="180" t="n">
        <v>256233</v>
      </c>
      <c r="D42" s="180" t="n">
        <v>1647277</v>
      </c>
    </row>
    <row r="43" customFormat="false" ht="8.25" hidden="true" customHeight="false" outlineLevel="0" collapsed="false">
      <c r="A43" s="181" t="n">
        <v>37162</v>
      </c>
      <c r="B43" s="180" t="n">
        <v>1483992</v>
      </c>
      <c r="C43" s="180" t="n">
        <v>256028</v>
      </c>
      <c r="D43" s="180" t="n">
        <v>1711306</v>
      </c>
    </row>
    <row r="44" customFormat="false" ht="8.25" hidden="true" customHeight="false" outlineLevel="0" collapsed="false">
      <c r="A44" s="181" t="n">
        <v>37165</v>
      </c>
      <c r="B44" s="180" t="n">
        <v>1438638</v>
      </c>
      <c r="C44" s="180" t="n">
        <v>13047</v>
      </c>
      <c r="D44" s="180" t="n">
        <v>1443693</v>
      </c>
    </row>
    <row r="45" customFormat="false" ht="8.25" hidden="true" customHeight="false" outlineLevel="0" collapsed="false">
      <c r="A45" s="181" t="n">
        <v>37166</v>
      </c>
      <c r="B45" s="180" t="n">
        <v>1284451</v>
      </c>
      <c r="C45" s="180" t="n">
        <v>168294</v>
      </c>
      <c r="D45" s="180" t="n">
        <v>1399647</v>
      </c>
    </row>
    <row r="46" customFormat="false" ht="8.25" hidden="true" customHeight="false" outlineLevel="0" collapsed="false">
      <c r="A46" s="181" t="n">
        <v>37167</v>
      </c>
      <c r="B46" s="180" t="n">
        <v>554984</v>
      </c>
      <c r="C46" s="180" t="n">
        <v>200018</v>
      </c>
      <c r="D46" s="180" t="n">
        <v>455999</v>
      </c>
    </row>
    <row r="47" customFormat="false" ht="8.25" hidden="true" customHeight="false" outlineLevel="0" collapsed="false">
      <c r="A47" s="181" t="n">
        <v>37168</v>
      </c>
      <c r="B47" s="180" t="n">
        <v>632764</v>
      </c>
      <c r="C47" s="180" t="n">
        <v>207064</v>
      </c>
      <c r="D47" s="180" t="n">
        <v>513338</v>
      </c>
    </row>
    <row r="48" customFormat="false" ht="8.25" hidden="true" customHeight="false" outlineLevel="0" collapsed="false">
      <c r="A48" s="181" t="n">
        <v>37169</v>
      </c>
      <c r="B48" s="180" t="n">
        <v>490476</v>
      </c>
      <c r="C48" s="180" t="n">
        <v>26644</v>
      </c>
      <c r="D48" s="180" t="n">
        <v>476734</v>
      </c>
    </row>
    <row r="49" customFormat="false" ht="8.25" hidden="true" customHeight="false" outlineLevel="0" collapsed="false">
      <c r="A49" s="181" t="n">
        <v>37172</v>
      </c>
      <c r="B49" s="180" t="n">
        <v>559630</v>
      </c>
      <c r="C49" s="180" t="n">
        <v>84475</v>
      </c>
      <c r="D49" s="180" t="n">
        <v>580179</v>
      </c>
    </row>
    <row r="50" customFormat="false" ht="8.25" hidden="true" customHeight="false" outlineLevel="0" collapsed="false">
      <c r="A50" s="181" t="n">
        <v>37173</v>
      </c>
      <c r="B50" s="180" t="n">
        <v>515339</v>
      </c>
      <c r="C50" s="180" t="n">
        <v>66890</v>
      </c>
      <c r="D50" s="180" t="n">
        <v>542774</v>
      </c>
    </row>
    <row r="51" customFormat="false" ht="8.25" hidden="true" customHeight="false" outlineLevel="0" collapsed="false">
      <c r="A51" s="181" t="n">
        <v>37174</v>
      </c>
      <c r="B51" s="180" t="n">
        <v>495302</v>
      </c>
      <c r="C51" s="180" t="n">
        <v>206736</v>
      </c>
      <c r="D51" s="180" t="n">
        <v>551578</v>
      </c>
    </row>
    <row r="52" customFormat="false" ht="8.25" hidden="true" customHeight="false" outlineLevel="0" collapsed="false">
      <c r="A52" s="181" t="n">
        <v>37175</v>
      </c>
      <c r="B52" s="180" t="n">
        <v>538061</v>
      </c>
      <c r="C52" s="180" t="n">
        <v>184786</v>
      </c>
      <c r="D52" s="180" t="n">
        <v>610523</v>
      </c>
    </row>
    <row r="53" customFormat="false" ht="8.25" hidden="true" customHeight="false" outlineLevel="0" collapsed="false">
      <c r="A53" s="181" t="n">
        <v>37176</v>
      </c>
      <c r="B53" s="180" t="n">
        <v>602751</v>
      </c>
      <c r="C53" s="180" t="n">
        <v>169216</v>
      </c>
      <c r="D53" s="180" t="n">
        <v>683323</v>
      </c>
    </row>
    <row r="54" customFormat="false" ht="8.25" hidden="true" customHeight="false" outlineLevel="0" collapsed="false">
      <c r="A54" s="181" t="n">
        <v>37179</v>
      </c>
      <c r="B54" s="180" t="n">
        <v>580128</v>
      </c>
      <c r="C54" s="180" t="n">
        <v>89178</v>
      </c>
      <c r="D54" s="180" t="n">
        <v>620210</v>
      </c>
    </row>
    <row r="55" customFormat="false" ht="8.25" hidden="true" customHeight="false" outlineLevel="0" collapsed="false">
      <c r="A55" s="181" t="n">
        <v>37180</v>
      </c>
      <c r="B55" s="180" t="n">
        <v>513093</v>
      </c>
      <c r="C55" s="180" t="n">
        <v>118142</v>
      </c>
      <c r="D55" s="180" t="n">
        <v>508063</v>
      </c>
    </row>
    <row r="56" customFormat="false" ht="8.25" hidden="true" customHeight="false" outlineLevel="0" collapsed="false">
      <c r="A56" s="181" t="n">
        <v>37181</v>
      </c>
      <c r="B56" s="180" t="n">
        <v>580584</v>
      </c>
      <c r="C56" s="180" t="n">
        <v>116719</v>
      </c>
      <c r="D56" s="180" t="n">
        <v>654376</v>
      </c>
    </row>
    <row r="57" customFormat="false" ht="8.25" hidden="true" customHeight="false" outlineLevel="0" collapsed="false">
      <c r="A57" s="181" t="n">
        <v>37182</v>
      </c>
      <c r="B57" s="180" t="n">
        <v>548558</v>
      </c>
      <c r="C57" s="180" t="n">
        <v>193706</v>
      </c>
      <c r="D57" s="180" t="n">
        <v>641275</v>
      </c>
    </row>
    <row r="58" customFormat="false" ht="8.25" hidden="true" customHeight="false" outlineLevel="0" collapsed="false">
      <c r="A58" s="181" t="n">
        <v>37183</v>
      </c>
      <c r="B58" s="180" t="n">
        <v>534120</v>
      </c>
      <c r="C58" s="180" t="n">
        <v>229094</v>
      </c>
      <c r="D58" s="180" t="n">
        <v>590621</v>
      </c>
    </row>
    <row r="59" customFormat="false" ht="8.25" hidden="true" customHeight="false" outlineLevel="0" collapsed="false">
      <c r="A59" s="181" t="n">
        <v>37186</v>
      </c>
      <c r="B59" s="180" t="n">
        <v>596225</v>
      </c>
      <c r="C59" s="180" t="n">
        <v>250266</v>
      </c>
      <c r="D59" s="180" t="n">
        <v>552601</v>
      </c>
    </row>
    <row r="60" customFormat="false" ht="8.25" hidden="true" customHeight="false" outlineLevel="0" collapsed="false">
      <c r="A60" s="181" t="n">
        <v>37187</v>
      </c>
      <c r="B60" s="180" t="n">
        <v>555530</v>
      </c>
      <c r="C60" s="180" t="n">
        <v>167130</v>
      </c>
      <c r="D60" s="180" t="n">
        <v>621551</v>
      </c>
    </row>
    <row r="61" customFormat="false" ht="8.25" hidden="true" customHeight="false" outlineLevel="0" collapsed="false">
      <c r="A61" s="181" t="n">
        <v>37188</v>
      </c>
      <c r="B61" s="180" t="n">
        <v>578453</v>
      </c>
      <c r="C61" s="180" t="n">
        <v>109855</v>
      </c>
      <c r="D61" s="180" t="n">
        <v>580196</v>
      </c>
    </row>
    <row r="62" customFormat="false" ht="8.25" hidden="true" customHeight="false" outlineLevel="0" collapsed="false">
      <c r="A62" s="181" t="n">
        <v>37189</v>
      </c>
      <c r="B62" s="180" t="n">
        <v>566703</v>
      </c>
      <c r="C62" s="180" t="n">
        <v>105129</v>
      </c>
      <c r="D62" s="180" t="n">
        <v>564393</v>
      </c>
    </row>
    <row r="63" customFormat="false" ht="8.25" hidden="true" customHeight="false" outlineLevel="0" collapsed="false">
      <c r="A63" s="181" t="n">
        <v>37190</v>
      </c>
      <c r="B63" s="180" t="n">
        <v>580917</v>
      </c>
      <c r="C63" s="180" t="n">
        <v>0</v>
      </c>
      <c r="D63" s="180" t="n">
        <v>580917</v>
      </c>
    </row>
    <row r="64" customFormat="false" ht="8.25" hidden="true" customHeight="false" outlineLevel="0" collapsed="false">
      <c r="A64" s="181" t="n">
        <v>37193</v>
      </c>
      <c r="B64" s="180" t="n">
        <v>595709</v>
      </c>
      <c r="C64" s="180" t="n">
        <v>161855</v>
      </c>
      <c r="D64" s="180" t="n">
        <v>609024</v>
      </c>
    </row>
    <row r="65" customFormat="false" ht="8.25" hidden="true" customHeight="false" outlineLevel="0" collapsed="false">
      <c r="A65" s="181" t="n">
        <v>37194</v>
      </c>
      <c r="B65" s="180" t="n">
        <v>625084</v>
      </c>
      <c r="C65" s="180" t="n">
        <v>160900</v>
      </c>
      <c r="D65" s="180" t="n">
        <v>606918</v>
      </c>
    </row>
    <row r="66" customFormat="false" ht="8.25" hidden="true" customHeight="false" outlineLevel="0" collapsed="false">
      <c r="A66" s="181" t="n">
        <v>37195</v>
      </c>
      <c r="B66" s="180" t="n">
        <v>625364</v>
      </c>
      <c r="C66" s="180" t="n">
        <v>21529</v>
      </c>
      <c r="D66" s="180" t="n">
        <v>625364</v>
      </c>
    </row>
    <row r="67" customFormat="false" ht="8.25" hidden="true" customHeight="false" outlineLevel="0" collapsed="false">
      <c r="A67" s="181" t="n">
        <v>37196</v>
      </c>
      <c r="B67" s="180" t="n">
        <v>407821</v>
      </c>
      <c r="C67" s="180" t="n">
        <v>105873</v>
      </c>
      <c r="D67" s="180" t="n">
        <v>390990</v>
      </c>
    </row>
    <row r="68" customFormat="false" ht="8.25" hidden="true" customHeight="false" outlineLevel="0" collapsed="false">
      <c r="A68" s="181" t="n">
        <v>37197</v>
      </c>
      <c r="B68" s="180" t="n">
        <v>409054</v>
      </c>
      <c r="C68" s="180" t="n">
        <v>49989</v>
      </c>
      <c r="D68" s="180" t="n">
        <v>413583</v>
      </c>
    </row>
    <row r="69" customFormat="false" ht="8.25" hidden="true" customHeight="false" outlineLevel="0" collapsed="false">
      <c r="A69" s="181" t="n">
        <v>37200</v>
      </c>
      <c r="B69" s="180" t="n">
        <v>546870</v>
      </c>
      <c r="C69" s="180" t="n">
        <v>261305</v>
      </c>
      <c r="D69" s="180" t="n">
        <v>740934</v>
      </c>
    </row>
    <row r="70" customFormat="false" ht="8.25" hidden="true" customHeight="false" outlineLevel="0" collapsed="false">
      <c r="A70" s="181" t="n">
        <v>37201</v>
      </c>
      <c r="B70" s="180" t="n">
        <v>618400</v>
      </c>
      <c r="C70" s="180" t="n">
        <v>283409</v>
      </c>
      <c r="D70" s="180" t="n">
        <v>855367</v>
      </c>
    </row>
    <row r="71" customFormat="false" ht="8.25" hidden="true" customHeight="false" outlineLevel="0" collapsed="false">
      <c r="A71" s="181" t="n">
        <v>37202</v>
      </c>
      <c r="B71" s="180" t="n">
        <v>559293</v>
      </c>
      <c r="C71" s="180" t="n">
        <v>241141</v>
      </c>
      <c r="D71" s="180" t="n">
        <v>747592</v>
      </c>
    </row>
    <row r="72" customFormat="false" ht="8.25" hidden="true" customHeight="false" outlineLevel="0" collapsed="false">
      <c r="A72" s="181" t="n">
        <v>37203</v>
      </c>
      <c r="B72" s="180" t="n">
        <v>566614</v>
      </c>
      <c r="C72" s="180" t="n">
        <v>248951</v>
      </c>
      <c r="D72" s="180" t="n">
        <v>759008</v>
      </c>
    </row>
    <row r="73" customFormat="false" ht="8.25" hidden="true" customHeight="false" outlineLevel="0" collapsed="false">
      <c r="A73" s="181" t="n">
        <v>37204</v>
      </c>
      <c r="B73" s="180" t="n">
        <v>582274</v>
      </c>
      <c r="C73" s="180" t="n">
        <v>112543</v>
      </c>
      <c r="D73" s="180" t="n">
        <v>673397</v>
      </c>
    </row>
    <row r="74" customFormat="false" ht="8.25" hidden="true" customHeight="false" outlineLevel="0" collapsed="false">
      <c r="A74" s="181" t="n">
        <v>37207</v>
      </c>
      <c r="B74" s="180" t="n">
        <v>728022</v>
      </c>
      <c r="C74" s="180" t="n">
        <v>238102</v>
      </c>
      <c r="D74" s="180" t="n">
        <v>953205</v>
      </c>
    </row>
    <row r="75" customFormat="false" ht="8.25" hidden="true" customHeight="false" outlineLevel="0" collapsed="false">
      <c r="A75" s="181" t="n">
        <v>37208</v>
      </c>
      <c r="B75" s="180" t="n">
        <v>618940</v>
      </c>
      <c r="C75" s="180" t="n">
        <v>242383</v>
      </c>
      <c r="D75" s="180" t="n">
        <v>808640</v>
      </c>
    </row>
    <row r="76" customFormat="false" ht="8.25" hidden="true" customHeight="false" outlineLevel="0" collapsed="false">
      <c r="A76" s="181" t="n">
        <v>37209</v>
      </c>
      <c r="B76" s="180" t="n">
        <v>690967</v>
      </c>
      <c r="C76" s="180" t="n">
        <v>371495</v>
      </c>
      <c r="D76" s="180" t="n">
        <v>1019463</v>
      </c>
    </row>
    <row r="77" customFormat="false" ht="8.25" hidden="true" customHeight="false" outlineLevel="0" collapsed="false">
      <c r="A77" s="181" t="n">
        <v>37210</v>
      </c>
      <c r="B77" s="180" t="n">
        <v>728217</v>
      </c>
      <c r="C77" s="180" t="n">
        <v>89160</v>
      </c>
      <c r="D77" s="180" t="n">
        <v>794310</v>
      </c>
    </row>
    <row r="78" customFormat="false" ht="8.25" hidden="true" customHeight="false" outlineLevel="0" collapsed="false">
      <c r="A78" s="181" t="n">
        <v>37211</v>
      </c>
      <c r="B78" s="180" t="n">
        <v>629777</v>
      </c>
      <c r="C78" s="180" t="n">
        <v>91761</v>
      </c>
      <c r="D78" s="180" t="n">
        <v>683206</v>
      </c>
    </row>
    <row r="79" customFormat="false" ht="8.25" hidden="true" customHeight="false" outlineLevel="0" collapsed="false">
      <c r="A79" s="181" t="n">
        <v>37214</v>
      </c>
      <c r="B79" s="180" t="n">
        <v>450432</v>
      </c>
      <c r="C79" s="180" t="n">
        <v>73633</v>
      </c>
      <c r="D79" s="180" t="n">
        <v>463600</v>
      </c>
    </row>
    <row r="80" customFormat="false" ht="8.25" hidden="true" customHeight="false" outlineLevel="0" collapsed="false">
      <c r="A80" s="181" t="n">
        <v>37215</v>
      </c>
      <c r="B80" s="180" t="n">
        <v>516967</v>
      </c>
      <c r="C80" s="180" t="n">
        <v>207174</v>
      </c>
      <c r="D80" s="180" t="n">
        <v>648405</v>
      </c>
    </row>
    <row r="81" customFormat="false" ht="8.25" hidden="true" customHeight="false" outlineLevel="0" collapsed="false">
      <c r="A81" s="181" t="n">
        <v>37216</v>
      </c>
      <c r="B81" s="180" t="n">
        <v>681358</v>
      </c>
      <c r="C81" s="180" t="n">
        <v>73108</v>
      </c>
      <c r="D81" s="180" t="n">
        <v>731807</v>
      </c>
    </row>
    <row r="82" customFormat="false" ht="8.25" hidden="true" customHeight="false" outlineLevel="0" collapsed="false">
      <c r="A82" s="181" t="n">
        <v>37221</v>
      </c>
      <c r="B82" s="180" t="n">
        <v>729554</v>
      </c>
      <c r="C82" s="180" t="n">
        <v>0</v>
      </c>
      <c r="D82" s="180" t="n">
        <v>729554</v>
      </c>
    </row>
    <row r="83" customFormat="false" ht="8.25" hidden="true" customHeight="false" outlineLevel="0" collapsed="false">
      <c r="A83" s="181" t="n">
        <v>37222</v>
      </c>
      <c r="B83" s="180" t="n">
        <v>776344</v>
      </c>
      <c r="C83" s="180" t="n">
        <v>0</v>
      </c>
      <c r="D83" s="180" t="n">
        <v>776344</v>
      </c>
    </row>
    <row r="84" customFormat="false" ht="8.25" hidden="true" customHeight="false" outlineLevel="0" collapsed="false">
      <c r="A84" s="181" t="n">
        <v>37223</v>
      </c>
      <c r="B84" s="180" t="n">
        <v>918458</v>
      </c>
      <c r="C84" s="180" t="n">
        <v>0</v>
      </c>
      <c r="D84" s="180" t="n">
        <v>918458</v>
      </c>
    </row>
    <row r="85" customFormat="false" ht="8.25" hidden="true" customHeight="false" outlineLevel="0" collapsed="false">
      <c r="A85" s="181" t="n">
        <v>37224</v>
      </c>
      <c r="B85" s="180" t="n">
        <v>913348</v>
      </c>
      <c r="C85" s="180" t="n">
        <v>115680</v>
      </c>
      <c r="D85" s="180" t="n">
        <v>1006161</v>
      </c>
    </row>
    <row r="86" customFormat="false" ht="8.25" hidden="true" customHeight="false" outlineLevel="0" collapsed="false">
      <c r="A86" s="181" t="n">
        <v>37225</v>
      </c>
      <c r="B86" s="180" t="n">
        <v>980641</v>
      </c>
      <c r="C86" s="180" t="n">
        <v>133559</v>
      </c>
      <c r="D86" s="180" t="n">
        <v>1088013</v>
      </c>
    </row>
    <row r="87" customFormat="false" ht="8.25" hidden="false" customHeight="false" outlineLevel="0" collapsed="false">
      <c r="A87" s="181" t="n">
        <v>37228</v>
      </c>
      <c r="B87" s="180" t="n">
        <v>589757</v>
      </c>
      <c r="C87" s="180" t="n">
        <v>40250</v>
      </c>
      <c r="D87" s="180" t="n">
        <v>612067</v>
      </c>
    </row>
    <row r="88" customFormat="false" ht="8.25" hidden="false" customHeight="false" outlineLevel="0" collapsed="false">
      <c r="A88" s="181" t="n">
        <v>37229</v>
      </c>
      <c r="B88" s="180" t="n">
        <v>511250</v>
      </c>
      <c r="C88" s="180" t="n">
        <v>102060</v>
      </c>
      <c r="D88" s="180" t="n">
        <v>548295</v>
      </c>
    </row>
    <row r="89" customFormat="false" ht="8.25" hidden="false" customHeight="false" outlineLevel="0" collapsed="false">
      <c r="A89" s="181" t="n">
        <v>37230</v>
      </c>
      <c r="B89" s="180" t="n">
        <v>508541</v>
      </c>
      <c r="C89" s="180" t="n">
        <v>138638</v>
      </c>
      <c r="D89" s="180" t="n">
        <v>596458</v>
      </c>
    </row>
    <row r="90" customFormat="false" ht="8.25" hidden="false" customHeight="false" outlineLevel="0" collapsed="false">
      <c r="A90" s="181" t="n">
        <v>37231</v>
      </c>
      <c r="B90" s="180" t="n">
        <v>529505</v>
      </c>
      <c r="C90" s="180" t="n">
        <v>157877</v>
      </c>
      <c r="D90" s="180" t="n">
        <v>657434</v>
      </c>
    </row>
    <row r="91" customFormat="false" ht="8.25" hidden="false" customHeight="false" outlineLevel="0" collapsed="false">
      <c r="A91" s="181" t="n">
        <v>37232</v>
      </c>
      <c r="B91" s="180" t="n">
        <v>484805</v>
      </c>
      <c r="C91" s="180" t="n">
        <v>128411</v>
      </c>
      <c r="D91" s="180" t="n">
        <v>582765</v>
      </c>
    </row>
    <row r="92" customFormat="false" ht="8.25" hidden="false" customHeight="false" outlineLevel="0" collapsed="false">
      <c r="A92" s="181" t="n">
        <v>37235</v>
      </c>
      <c r="B92" s="180" t="n">
        <v>346165</v>
      </c>
      <c r="C92" s="180" t="n">
        <v>150060</v>
      </c>
      <c r="D92" s="180" t="n">
        <v>390093</v>
      </c>
    </row>
    <row r="93" customFormat="false" ht="8.25" hidden="false" customHeight="false" outlineLevel="0" collapsed="false">
      <c r="A93" s="181" t="n">
        <v>37236</v>
      </c>
      <c r="B93" s="180" t="n">
        <v>490929</v>
      </c>
      <c r="C93" s="180" t="n">
        <v>164620</v>
      </c>
      <c r="D93" s="180" t="n">
        <v>626061</v>
      </c>
    </row>
    <row r="94" customFormat="false" ht="8.25" hidden="false" customHeight="false" outlineLevel="0" collapsed="false">
      <c r="A94" s="181" t="n">
        <v>37237</v>
      </c>
      <c r="B94" s="180" t="n">
        <v>527434</v>
      </c>
      <c r="C94" s="180" t="n">
        <v>335675</v>
      </c>
      <c r="D94" s="180" t="n">
        <v>809776</v>
      </c>
    </row>
    <row r="95" customFormat="false" ht="8.25" hidden="false" customHeight="false" outlineLevel="0" collapsed="false">
      <c r="A95" s="181" t="n">
        <v>37238</v>
      </c>
      <c r="B95" s="180" t="n">
        <v>390067</v>
      </c>
      <c r="C95" s="180" t="n">
        <v>277123</v>
      </c>
      <c r="D95" s="180" t="n">
        <v>609705</v>
      </c>
    </row>
    <row r="96" customFormat="false" ht="8.25" hidden="false" customHeight="false" outlineLevel="0" collapsed="false">
      <c r="A96" s="181" t="n">
        <v>37239</v>
      </c>
      <c r="B96" s="180" t="n">
        <v>301541</v>
      </c>
      <c r="C96" s="180" t="n">
        <v>283690</v>
      </c>
      <c r="D96" s="180" t="n">
        <v>441246</v>
      </c>
    </row>
    <row r="97" customFormat="false" ht="8.25" hidden="false" customHeight="false" outlineLevel="0" collapsed="false">
      <c r="A97" s="181" t="n">
        <v>37242</v>
      </c>
      <c r="B97" s="180" t="n">
        <v>410206</v>
      </c>
      <c r="C97" s="180" t="n">
        <v>134457</v>
      </c>
      <c r="D97" s="180" t="n">
        <v>504708</v>
      </c>
    </row>
    <row r="98" customFormat="false" ht="8.25" hidden="false" customHeight="false" outlineLevel="0" collapsed="false">
      <c r="A98" s="181" t="n">
        <v>37243</v>
      </c>
      <c r="B98" s="180" t="n">
        <v>407381</v>
      </c>
      <c r="C98" s="180" t="n">
        <v>0</v>
      </c>
      <c r="D98" s="180" t="n">
        <v>407381</v>
      </c>
    </row>
    <row r="99" customFormat="false" ht="8.25" hidden="false" customHeight="false" outlineLevel="0" collapsed="false">
      <c r="A99" s="181" t="n">
        <v>37244</v>
      </c>
      <c r="B99" s="180" t="n">
        <v>453176</v>
      </c>
      <c r="C99" s="180" t="n">
        <v>0</v>
      </c>
      <c r="D99" s="180" t="n">
        <v>453176</v>
      </c>
    </row>
    <row r="100" customFormat="false" ht="8.25" hidden="false" customHeight="false" outlineLevel="0" collapsed="false">
      <c r="A100" s="181" t="n">
        <v>37245</v>
      </c>
      <c r="B100" s="180" t="n">
        <v>502348</v>
      </c>
      <c r="C100" s="180" t="n">
        <v>0</v>
      </c>
      <c r="D100" s="180" t="n">
        <v>502348</v>
      </c>
    </row>
    <row r="101" customFormat="false" ht="8.25" hidden="false" customHeight="false" outlineLevel="0" collapsed="false">
      <c r="A101" s="181" t="n">
        <v>37246</v>
      </c>
      <c r="B101" s="180" t="n">
        <v>348234</v>
      </c>
      <c r="C101" s="180" t="n">
        <v>0</v>
      </c>
      <c r="D101" s="180" t="n">
        <v>348234</v>
      </c>
    </row>
    <row r="102" customFormat="false" ht="8.25" hidden="false" customHeight="false" outlineLevel="0" collapsed="false">
      <c r="A102" s="181" t="n">
        <v>37249</v>
      </c>
      <c r="B102" s="180" t="n">
        <v>347552</v>
      </c>
      <c r="C102" s="180" t="n">
        <v>0</v>
      </c>
      <c r="D102" s="180" t="n">
        <v>347552</v>
      </c>
    </row>
    <row r="103" customFormat="false" ht="8.25" hidden="false" customHeight="false" outlineLevel="0" collapsed="false">
      <c r="A103" s="181" t="n">
        <v>37251</v>
      </c>
      <c r="B103" s="180" t="n">
        <v>305387</v>
      </c>
      <c r="C103" s="180" t="n">
        <v>0</v>
      </c>
      <c r="D103" s="180" t="n">
        <v>305387</v>
      </c>
    </row>
    <row r="104" customFormat="false" ht="8.25" hidden="false" customHeight="false" outlineLevel="0" collapsed="false">
      <c r="A104" s="181" t="n">
        <v>37252</v>
      </c>
      <c r="B104" s="180" t="n">
        <v>532631</v>
      </c>
      <c r="C104" s="180" t="n">
        <v>0</v>
      </c>
      <c r="D104" s="180" t="n">
        <v>532631</v>
      </c>
    </row>
    <row r="105" customFormat="false" ht="8.25" hidden="false" customHeight="false" outlineLevel="0" collapsed="false">
      <c r="B105" s="180"/>
      <c r="C105" s="180"/>
      <c r="D105" s="180"/>
    </row>
    <row r="106" customFormat="false" ht="8.25" hidden="false" customHeight="false" outlineLevel="0" collapsed="false">
      <c r="B106" s="180"/>
      <c r="C106" s="180"/>
      <c r="D106" s="180"/>
    </row>
    <row r="107" customFormat="false" ht="8.25" hidden="false" customHeight="false" outlineLevel="0" collapsed="false">
      <c r="B107" s="180"/>
      <c r="C107" s="180"/>
      <c r="D107" s="180"/>
    </row>
    <row r="108" customFormat="false" ht="8.25" hidden="false" customHeight="false" outlineLevel="0" collapsed="false">
      <c r="B108" s="180"/>
      <c r="C108" s="180"/>
      <c r="D108" s="180"/>
    </row>
    <row r="109" customFormat="false" ht="8.25" hidden="false" customHeight="false" outlineLevel="0" collapsed="false">
      <c r="B109" s="180"/>
      <c r="C109" s="180"/>
      <c r="D109" s="180"/>
    </row>
    <row r="110" customFormat="false" ht="8.25" hidden="false" customHeight="false" outlineLevel="0" collapsed="false">
      <c r="B110" s="180"/>
      <c r="C110" s="180"/>
      <c r="D110" s="180"/>
    </row>
    <row r="111" customFormat="false" ht="8.25" hidden="false" customHeight="false" outlineLevel="0" collapsed="false">
      <c r="B111" s="180"/>
      <c r="C111" s="180"/>
      <c r="D111" s="180"/>
    </row>
    <row r="112" customFormat="false" ht="8.25" hidden="false" customHeight="false" outlineLevel="0" collapsed="false">
      <c r="B112" s="180"/>
      <c r="C112" s="180"/>
      <c r="D112" s="180"/>
    </row>
    <row r="113" customFormat="false" ht="8.25" hidden="false" customHeight="false" outlineLevel="0" collapsed="false">
      <c r="B113" s="180"/>
      <c r="C113" s="180"/>
      <c r="D113" s="180"/>
    </row>
    <row r="114" customFormat="false" ht="8.25" hidden="false" customHeight="false" outlineLevel="0" collapsed="false">
      <c r="B114" s="180"/>
      <c r="C114" s="180"/>
      <c r="D114" s="180"/>
    </row>
    <row r="115" customFormat="false" ht="8.25" hidden="false" customHeight="false" outlineLevel="0" collapsed="false">
      <c r="B115" s="180"/>
      <c r="C115" s="180"/>
      <c r="D115" s="180"/>
    </row>
    <row r="116" customFormat="false" ht="8.25" hidden="false" customHeight="false" outlineLevel="0" collapsed="false">
      <c r="B116" s="180"/>
      <c r="C116" s="180"/>
      <c r="D116" s="180"/>
    </row>
    <row r="117" customFormat="false" ht="8.25" hidden="false" customHeight="false" outlineLevel="0" collapsed="false">
      <c r="B117" s="180"/>
      <c r="C117" s="180"/>
      <c r="D117" s="180"/>
    </row>
    <row r="118" customFormat="false" ht="8.25" hidden="false" customHeight="false" outlineLevel="0" collapsed="false">
      <c r="B118" s="180"/>
      <c r="C118" s="180"/>
      <c r="D118" s="180"/>
    </row>
    <row r="119" customFormat="false" ht="8.25" hidden="false" customHeight="false" outlineLevel="0" collapsed="false">
      <c r="B119" s="180"/>
      <c r="C119" s="180"/>
      <c r="D119" s="180"/>
    </row>
    <row r="120" customFormat="false" ht="8.25" hidden="false" customHeight="false" outlineLevel="0" collapsed="false">
      <c r="B120" s="180"/>
      <c r="C120" s="180"/>
      <c r="D120" s="180"/>
    </row>
    <row r="121" customFormat="false" ht="8.25" hidden="false" customHeight="false" outlineLevel="0" collapsed="false">
      <c r="B121" s="180"/>
      <c r="C121" s="180"/>
      <c r="D121" s="180"/>
    </row>
    <row r="122" customFormat="false" ht="8.25" hidden="false" customHeight="false" outlineLevel="0" collapsed="false">
      <c r="B122" s="180"/>
      <c r="C122" s="180"/>
      <c r="D122" s="180"/>
    </row>
    <row r="123" customFormat="false" ht="8.25" hidden="false" customHeight="false" outlineLevel="0" collapsed="false">
      <c r="B123" s="180"/>
      <c r="C123" s="180"/>
      <c r="D123" s="180"/>
    </row>
    <row r="124" customFormat="false" ht="8.25" hidden="false" customHeight="false" outlineLevel="0" collapsed="false">
      <c r="B124" s="180"/>
      <c r="C124" s="180"/>
      <c r="D124" s="180"/>
    </row>
    <row r="125" customFormat="false" ht="8.25" hidden="false" customHeight="false" outlineLevel="0" collapsed="false">
      <c r="B125" s="180"/>
      <c r="C125" s="180"/>
      <c r="D125" s="180"/>
    </row>
    <row r="126" customFormat="false" ht="8.25" hidden="false" customHeight="false" outlineLevel="0" collapsed="false">
      <c r="B126" s="180"/>
      <c r="C126" s="180"/>
      <c r="D126" s="180"/>
    </row>
    <row r="127" customFormat="false" ht="8.25" hidden="false" customHeight="false" outlineLevel="0" collapsed="false">
      <c r="B127" s="180"/>
      <c r="C127" s="180"/>
      <c r="D127" s="180"/>
    </row>
    <row r="128" customFormat="false" ht="8.25" hidden="false" customHeight="false" outlineLevel="0" collapsed="false">
      <c r="B128" s="180"/>
      <c r="C128" s="180"/>
      <c r="D128" s="180"/>
    </row>
    <row r="129" customFormat="false" ht="8.25" hidden="false" customHeight="false" outlineLevel="0" collapsed="false">
      <c r="B129" s="180"/>
      <c r="C129" s="180"/>
      <c r="D129" s="180"/>
    </row>
    <row r="130" customFormat="false" ht="8.25" hidden="false" customHeight="false" outlineLevel="0" collapsed="false">
      <c r="B130" s="180"/>
      <c r="C130" s="180"/>
      <c r="D130" s="180"/>
    </row>
    <row r="131" customFormat="false" ht="8.25" hidden="false" customHeight="false" outlineLevel="0" collapsed="false">
      <c r="B131" s="180"/>
      <c r="C131" s="180"/>
      <c r="D131" s="180"/>
    </row>
    <row r="132" customFormat="false" ht="8.25" hidden="false" customHeight="false" outlineLevel="0" collapsed="false">
      <c r="B132" s="180"/>
      <c r="C132" s="180"/>
      <c r="D132" s="180"/>
    </row>
    <row r="133" customFormat="false" ht="8.25" hidden="false" customHeight="false" outlineLevel="0" collapsed="false">
      <c r="B133" s="180"/>
      <c r="C133" s="180"/>
      <c r="D133" s="180"/>
    </row>
    <row r="134" customFormat="false" ht="8.25" hidden="false" customHeight="false" outlineLevel="0" collapsed="false">
      <c r="B134" s="180"/>
      <c r="C134" s="180"/>
      <c r="D134" s="180"/>
    </row>
    <row r="135" customFormat="false" ht="8.25" hidden="false" customHeight="false" outlineLevel="0" collapsed="false">
      <c r="B135" s="180"/>
      <c r="C135" s="180"/>
      <c r="D135" s="180"/>
    </row>
    <row r="136" customFormat="false" ht="8.25" hidden="false" customHeight="false" outlineLevel="0" collapsed="false">
      <c r="B136" s="180"/>
      <c r="C136" s="180"/>
      <c r="D136" s="180"/>
    </row>
    <row r="137" customFormat="false" ht="8.25" hidden="false" customHeight="false" outlineLevel="0" collapsed="false">
      <c r="B137" s="180"/>
      <c r="C137" s="180"/>
      <c r="D137" s="180"/>
    </row>
    <row r="138" customFormat="false" ht="8.25" hidden="false" customHeight="false" outlineLevel="0" collapsed="false">
      <c r="B138" s="180"/>
      <c r="C138" s="180"/>
      <c r="D138" s="180"/>
    </row>
    <row r="139" customFormat="false" ht="8.25" hidden="false" customHeight="false" outlineLevel="0" collapsed="false">
      <c r="B139" s="180"/>
      <c r="C139" s="180"/>
      <c r="D139" s="180"/>
    </row>
    <row r="140" customFormat="false" ht="8.25" hidden="false" customHeight="false" outlineLevel="0" collapsed="false">
      <c r="B140" s="180"/>
      <c r="C140" s="180"/>
      <c r="D140" s="180"/>
    </row>
    <row r="141" customFormat="false" ht="8.25" hidden="false" customHeight="false" outlineLevel="0" collapsed="false">
      <c r="B141" s="180"/>
      <c r="C141" s="180"/>
      <c r="D141" s="180"/>
    </row>
    <row r="142" customFormat="false" ht="8.25" hidden="false" customHeight="false" outlineLevel="0" collapsed="false">
      <c r="B142" s="180"/>
      <c r="C142" s="180"/>
      <c r="D142" s="180"/>
    </row>
    <row r="143" customFormat="false" ht="8.25" hidden="false" customHeight="false" outlineLevel="0" collapsed="false">
      <c r="B143" s="180"/>
      <c r="C143" s="180"/>
      <c r="D143" s="180"/>
    </row>
    <row r="144" customFormat="false" ht="8.25" hidden="false" customHeight="false" outlineLevel="0" collapsed="false">
      <c r="B144" s="180"/>
      <c r="C144" s="180"/>
      <c r="D144" s="180"/>
    </row>
    <row r="145" customFormat="false" ht="8.25" hidden="false" customHeight="false" outlineLevel="0" collapsed="false">
      <c r="B145" s="180"/>
      <c r="C145" s="180"/>
      <c r="D145" s="180"/>
    </row>
    <row r="146" customFormat="false" ht="8.25" hidden="false" customHeight="false" outlineLevel="0" collapsed="false">
      <c r="B146" s="180"/>
      <c r="C146" s="180"/>
      <c r="D146" s="180"/>
    </row>
    <row r="147" customFormat="false" ht="8.25" hidden="false" customHeight="false" outlineLevel="0" collapsed="false">
      <c r="B147" s="180"/>
      <c r="C147" s="180"/>
      <c r="D147" s="180"/>
    </row>
    <row r="148" customFormat="false" ht="8.25" hidden="false" customHeight="false" outlineLevel="0" collapsed="false">
      <c r="B148" s="180"/>
      <c r="C148" s="180"/>
      <c r="D148" s="180"/>
    </row>
    <row r="149" customFormat="false" ht="8.25" hidden="false" customHeight="false" outlineLevel="0" collapsed="false">
      <c r="B149" s="180"/>
      <c r="C149" s="180"/>
      <c r="D149" s="180"/>
    </row>
    <row r="150" customFormat="false" ht="8.25" hidden="false" customHeight="false" outlineLevel="0" collapsed="false">
      <c r="B150" s="180"/>
      <c r="C150" s="180"/>
      <c r="D150" s="180"/>
    </row>
    <row r="151" customFormat="false" ht="8.25" hidden="false" customHeight="false" outlineLevel="0" collapsed="false">
      <c r="B151" s="180"/>
      <c r="C151" s="180"/>
      <c r="D151" s="180"/>
    </row>
    <row r="152" customFormat="false" ht="8.25" hidden="false" customHeight="false" outlineLevel="0" collapsed="false">
      <c r="B152" s="180"/>
      <c r="C152" s="180"/>
      <c r="D152" s="180"/>
    </row>
    <row r="153" customFormat="false" ht="8.25" hidden="false" customHeight="false" outlineLevel="0" collapsed="false">
      <c r="B153" s="180"/>
      <c r="C153" s="180"/>
      <c r="D153" s="180"/>
    </row>
    <row r="154" customFormat="false" ht="8.25" hidden="false" customHeight="false" outlineLevel="0" collapsed="false">
      <c r="B154" s="180"/>
      <c r="C154" s="180"/>
      <c r="D154" s="180"/>
    </row>
    <row r="155" customFormat="false" ht="8.25" hidden="false" customHeight="false" outlineLevel="0" collapsed="false">
      <c r="B155" s="180"/>
      <c r="C155" s="180"/>
      <c r="D155" s="180"/>
    </row>
    <row r="156" customFormat="false" ht="8.25" hidden="false" customHeight="false" outlineLevel="0" collapsed="false">
      <c r="B156" s="180"/>
      <c r="C156" s="180"/>
      <c r="D156" s="180"/>
    </row>
    <row r="157" customFormat="false" ht="8.25" hidden="false" customHeight="false" outlineLevel="0" collapsed="false">
      <c r="B157" s="180"/>
      <c r="C157" s="180"/>
      <c r="D157" s="180"/>
    </row>
    <row r="158" customFormat="false" ht="8.25" hidden="false" customHeight="false" outlineLevel="0" collapsed="false">
      <c r="B158" s="180"/>
      <c r="C158" s="180"/>
      <c r="D158" s="180"/>
    </row>
    <row r="159" customFormat="false" ht="8.25" hidden="false" customHeight="false" outlineLevel="0" collapsed="false">
      <c r="B159" s="180"/>
      <c r="C159" s="180"/>
      <c r="D159" s="180"/>
    </row>
    <row r="160" customFormat="false" ht="8.25" hidden="false" customHeight="false" outlineLevel="0" collapsed="false">
      <c r="B160" s="180"/>
      <c r="C160" s="180"/>
      <c r="D160" s="180"/>
    </row>
    <row r="161" customFormat="false" ht="8.25" hidden="false" customHeight="false" outlineLevel="0" collapsed="false">
      <c r="B161" s="180"/>
      <c r="C161" s="180"/>
      <c r="D161" s="180"/>
    </row>
    <row r="162" customFormat="false" ht="8.25" hidden="false" customHeight="false" outlineLevel="0" collapsed="false">
      <c r="B162" s="180"/>
      <c r="C162" s="180"/>
      <c r="D162" s="180"/>
    </row>
    <row r="163" customFormat="false" ht="8.25" hidden="false" customHeight="false" outlineLevel="0" collapsed="false">
      <c r="B163" s="180"/>
      <c r="C163" s="180"/>
      <c r="D163" s="180"/>
    </row>
    <row r="164" customFormat="false" ht="8.25" hidden="false" customHeight="false" outlineLevel="0" collapsed="false">
      <c r="B164" s="180"/>
      <c r="C164" s="180"/>
      <c r="D164" s="180"/>
    </row>
    <row r="165" customFormat="false" ht="8.25" hidden="false" customHeight="false" outlineLevel="0" collapsed="false">
      <c r="B165" s="180"/>
      <c r="C165" s="180"/>
      <c r="D165" s="180"/>
    </row>
    <row r="166" customFormat="false" ht="8.25" hidden="false" customHeight="false" outlineLevel="0" collapsed="false">
      <c r="B166" s="180"/>
      <c r="C166" s="180"/>
      <c r="D166" s="180"/>
    </row>
    <row r="167" customFormat="false" ht="8.25" hidden="false" customHeight="false" outlineLevel="0" collapsed="false">
      <c r="B167" s="180"/>
      <c r="C167" s="180"/>
      <c r="D167" s="180"/>
    </row>
    <row r="168" customFormat="false" ht="8.25" hidden="false" customHeight="false" outlineLevel="0" collapsed="false">
      <c r="B168" s="180"/>
      <c r="C168" s="180"/>
      <c r="D168" s="180"/>
    </row>
    <row r="169" customFormat="false" ht="8.25" hidden="false" customHeight="false" outlineLevel="0" collapsed="false">
      <c r="B169" s="180"/>
      <c r="C169" s="180"/>
      <c r="D169" s="180"/>
    </row>
    <row r="170" customFormat="false" ht="8.25" hidden="false" customHeight="false" outlineLevel="0" collapsed="false">
      <c r="B170" s="180"/>
      <c r="C170" s="180"/>
      <c r="D170" s="180"/>
    </row>
    <row r="171" customFormat="false" ht="8.25" hidden="false" customHeight="false" outlineLevel="0" collapsed="false">
      <c r="B171" s="180"/>
      <c r="C171" s="180"/>
      <c r="D171" s="180"/>
    </row>
    <row r="172" customFormat="false" ht="8.25" hidden="false" customHeight="false" outlineLevel="0" collapsed="false">
      <c r="B172" s="180"/>
      <c r="C172" s="180"/>
      <c r="D172" s="180"/>
    </row>
    <row r="173" customFormat="false" ht="8.25" hidden="false" customHeight="false" outlineLevel="0" collapsed="false">
      <c r="B173" s="180"/>
      <c r="C173" s="180"/>
      <c r="D173" s="180"/>
    </row>
    <row r="174" customFormat="false" ht="8.25" hidden="false" customHeight="false" outlineLevel="0" collapsed="false">
      <c r="B174" s="180"/>
      <c r="C174" s="180"/>
      <c r="D174" s="180"/>
    </row>
    <row r="175" customFormat="false" ht="8.25" hidden="false" customHeight="false" outlineLevel="0" collapsed="false">
      <c r="B175" s="180"/>
      <c r="C175" s="180"/>
      <c r="D175" s="180"/>
    </row>
    <row r="176" customFormat="false" ht="8.25" hidden="false" customHeight="false" outlineLevel="0" collapsed="false">
      <c r="B176" s="180"/>
      <c r="C176" s="180"/>
      <c r="D176" s="180"/>
    </row>
    <row r="177" customFormat="false" ht="8.25" hidden="false" customHeight="false" outlineLevel="0" collapsed="false">
      <c r="B177" s="180"/>
      <c r="C177" s="180"/>
      <c r="D177" s="180"/>
    </row>
    <row r="178" customFormat="false" ht="8.25" hidden="false" customHeight="false" outlineLevel="0" collapsed="false">
      <c r="B178" s="180"/>
      <c r="C178" s="180"/>
      <c r="D178" s="180"/>
    </row>
    <row r="179" customFormat="false" ht="8.25" hidden="false" customHeight="false" outlineLevel="0" collapsed="false">
      <c r="B179" s="180"/>
      <c r="C179" s="180"/>
      <c r="D179" s="180"/>
    </row>
    <row r="180" customFormat="false" ht="8.25" hidden="false" customHeight="false" outlineLevel="0" collapsed="false">
      <c r="B180" s="180"/>
      <c r="C180" s="180"/>
      <c r="D180" s="180"/>
    </row>
    <row r="181" customFormat="false" ht="8.25" hidden="false" customHeight="false" outlineLevel="0" collapsed="false">
      <c r="B181" s="180"/>
      <c r="C181" s="180"/>
      <c r="D181" s="180"/>
    </row>
    <row r="182" customFormat="false" ht="8.25" hidden="false" customHeight="false" outlineLevel="0" collapsed="false">
      <c r="B182" s="180"/>
      <c r="C182" s="180"/>
      <c r="D182" s="180"/>
    </row>
    <row r="183" customFormat="false" ht="8.25" hidden="false" customHeight="false" outlineLevel="0" collapsed="false">
      <c r="B183" s="180"/>
      <c r="C183" s="180"/>
      <c r="D183" s="180"/>
    </row>
    <row r="184" customFormat="false" ht="8.25" hidden="false" customHeight="false" outlineLevel="0" collapsed="false">
      <c r="B184" s="180"/>
      <c r="C184" s="180"/>
      <c r="D184" s="180"/>
    </row>
    <row r="185" customFormat="false" ht="8.25" hidden="false" customHeight="false" outlineLevel="0" collapsed="false">
      <c r="B185" s="180"/>
      <c r="C185" s="180"/>
      <c r="D185" s="180"/>
    </row>
    <row r="186" customFormat="false" ht="8.25" hidden="false" customHeight="false" outlineLevel="0" collapsed="false">
      <c r="B186" s="180"/>
      <c r="C186" s="180"/>
      <c r="D186" s="180"/>
    </row>
    <row r="187" customFormat="false" ht="8.25" hidden="false" customHeight="false" outlineLevel="0" collapsed="false">
      <c r="B187" s="180"/>
      <c r="C187" s="180"/>
      <c r="D187" s="180"/>
    </row>
    <row r="188" customFormat="false" ht="8.25" hidden="false" customHeight="false" outlineLevel="0" collapsed="false">
      <c r="B188" s="180"/>
      <c r="C188" s="180"/>
      <c r="D188" s="180"/>
    </row>
    <row r="189" customFormat="false" ht="8.25" hidden="false" customHeight="false" outlineLevel="0" collapsed="false">
      <c r="B189" s="180"/>
      <c r="C189" s="180"/>
      <c r="D189" s="180"/>
    </row>
    <row r="190" customFormat="false" ht="8.25" hidden="false" customHeight="false" outlineLevel="0" collapsed="false">
      <c r="B190" s="180"/>
      <c r="C190" s="180"/>
      <c r="D190" s="180"/>
    </row>
    <row r="191" customFormat="false" ht="8.25" hidden="false" customHeight="false" outlineLevel="0" collapsed="false">
      <c r="B191" s="180"/>
      <c r="C191" s="180"/>
      <c r="D191" s="180"/>
    </row>
    <row r="192" customFormat="false" ht="8.25" hidden="false" customHeight="false" outlineLevel="0" collapsed="false">
      <c r="B192" s="180"/>
      <c r="C192" s="180"/>
      <c r="D192" s="180"/>
    </row>
    <row r="193" customFormat="false" ht="8.25" hidden="false" customHeight="false" outlineLevel="0" collapsed="false">
      <c r="B193" s="180"/>
      <c r="C193" s="180"/>
      <c r="D193" s="180"/>
    </row>
    <row r="194" customFormat="false" ht="8.25" hidden="false" customHeight="false" outlineLevel="0" collapsed="false">
      <c r="B194" s="180"/>
      <c r="C194" s="180"/>
      <c r="D194" s="180"/>
    </row>
    <row r="195" customFormat="false" ht="8.25" hidden="false" customHeight="false" outlineLevel="0" collapsed="false">
      <c r="B195" s="180"/>
      <c r="C195" s="180"/>
      <c r="D195" s="180"/>
    </row>
    <row r="196" customFormat="false" ht="8.25" hidden="false" customHeight="false" outlineLevel="0" collapsed="false">
      <c r="B196" s="180"/>
      <c r="C196" s="180"/>
      <c r="D196" s="180"/>
    </row>
    <row r="197" customFormat="false" ht="8.25" hidden="false" customHeight="false" outlineLevel="0" collapsed="false">
      <c r="B197" s="180"/>
      <c r="C197" s="180"/>
      <c r="D197" s="180"/>
    </row>
    <row r="198" customFormat="false" ht="8.25" hidden="false" customHeight="false" outlineLevel="0" collapsed="false">
      <c r="B198" s="180"/>
      <c r="C198" s="180"/>
      <c r="D198" s="180"/>
    </row>
    <row r="199" customFormat="false" ht="8.25" hidden="false" customHeight="false" outlineLevel="0" collapsed="false">
      <c r="B199" s="180"/>
      <c r="C199" s="180"/>
      <c r="D199" s="180"/>
    </row>
    <row r="200" customFormat="false" ht="8.25" hidden="false" customHeight="false" outlineLevel="0" collapsed="false">
      <c r="B200" s="180"/>
      <c r="C200" s="180"/>
      <c r="D200" s="180"/>
    </row>
    <row r="201" customFormat="false" ht="8.25" hidden="false" customHeight="false" outlineLevel="0" collapsed="false">
      <c r="B201" s="180"/>
      <c r="C201" s="180"/>
      <c r="D201" s="180"/>
    </row>
    <row r="202" customFormat="false" ht="8.25" hidden="false" customHeight="false" outlineLevel="0" collapsed="false">
      <c r="B202" s="180"/>
      <c r="C202" s="180"/>
      <c r="D202" s="180"/>
    </row>
    <row r="203" customFormat="false" ht="8.25" hidden="false" customHeight="false" outlineLevel="0" collapsed="false">
      <c r="B203" s="180"/>
      <c r="C203" s="180"/>
      <c r="D203" s="180"/>
    </row>
    <row r="204" customFormat="false" ht="8.25" hidden="false" customHeight="false" outlineLevel="0" collapsed="false">
      <c r="B204" s="180"/>
      <c r="C204" s="180"/>
      <c r="D204" s="180"/>
    </row>
    <row r="205" customFormat="false" ht="8.25" hidden="false" customHeight="false" outlineLevel="0" collapsed="false">
      <c r="B205" s="180"/>
      <c r="C205" s="180"/>
      <c r="D205" s="180"/>
    </row>
    <row r="206" customFormat="false" ht="8.25" hidden="false" customHeight="false" outlineLevel="0" collapsed="false">
      <c r="B206" s="180"/>
      <c r="C206" s="180"/>
      <c r="D206" s="180"/>
    </row>
    <row r="207" customFormat="false" ht="8.25" hidden="false" customHeight="false" outlineLevel="0" collapsed="false">
      <c r="B207" s="180"/>
      <c r="C207" s="180"/>
      <c r="D207" s="180"/>
    </row>
    <row r="208" customFormat="false" ht="8.25" hidden="false" customHeight="false" outlineLevel="0" collapsed="false">
      <c r="B208" s="180"/>
      <c r="C208" s="180"/>
      <c r="D208" s="180"/>
    </row>
    <row r="209" customFormat="false" ht="8.25" hidden="false" customHeight="false" outlineLevel="0" collapsed="false">
      <c r="B209" s="180"/>
      <c r="C209" s="180"/>
      <c r="D209" s="180"/>
    </row>
    <row r="210" customFormat="false" ht="8.25" hidden="false" customHeight="false" outlineLevel="0" collapsed="false">
      <c r="B210" s="180"/>
      <c r="C210" s="180"/>
      <c r="D210" s="180"/>
    </row>
    <row r="211" customFormat="false" ht="8.25" hidden="false" customHeight="false" outlineLevel="0" collapsed="false">
      <c r="B211" s="180"/>
      <c r="C211" s="180"/>
      <c r="D211" s="180"/>
    </row>
    <row r="212" customFormat="false" ht="8.25" hidden="false" customHeight="false" outlineLevel="0" collapsed="false">
      <c r="B212" s="180"/>
      <c r="C212" s="180"/>
      <c r="D212" s="180"/>
    </row>
    <row r="213" customFormat="false" ht="8.25" hidden="false" customHeight="false" outlineLevel="0" collapsed="false">
      <c r="B213" s="180"/>
      <c r="C213" s="180"/>
      <c r="D213" s="180"/>
    </row>
    <row r="214" customFormat="false" ht="8.25" hidden="false" customHeight="false" outlineLevel="0" collapsed="false">
      <c r="B214" s="180"/>
      <c r="C214" s="180"/>
      <c r="D214" s="180"/>
    </row>
    <row r="215" customFormat="false" ht="8.25" hidden="false" customHeight="false" outlineLevel="0" collapsed="false">
      <c r="B215" s="180"/>
      <c r="C215" s="180"/>
      <c r="D215" s="180"/>
    </row>
    <row r="216" customFormat="false" ht="8.25" hidden="false" customHeight="false" outlineLevel="0" collapsed="false">
      <c r="B216" s="180"/>
      <c r="C216" s="180"/>
      <c r="D216" s="180"/>
    </row>
    <row r="217" customFormat="false" ht="8.25" hidden="false" customHeight="false" outlineLevel="0" collapsed="false">
      <c r="B217" s="180"/>
      <c r="C217" s="180"/>
      <c r="D217" s="180"/>
    </row>
    <row r="218" customFormat="false" ht="8.25" hidden="false" customHeight="false" outlineLevel="0" collapsed="false">
      <c r="B218" s="180"/>
      <c r="C218" s="180"/>
      <c r="D218" s="180"/>
    </row>
    <row r="219" customFormat="false" ht="8.25" hidden="false" customHeight="false" outlineLevel="0" collapsed="false">
      <c r="B219" s="180"/>
      <c r="C219" s="180"/>
      <c r="D219" s="180"/>
    </row>
    <row r="220" customFormat="false" ht="8.25" hidden="false" customHeight="false" outlineLevel="0" collapsed="false">
      <c r="B220" s="180"/>
      <c r="C220" s="180"/>
      <c r="D220" s="180"/>
    </row>
    <row r="221" customFormat="false" ht="8.25" hidden="false" customHeight="false" outlineLevel="0" collapsed="false">
      <c r="B221" s="180"/>
      <c r="C221" s="180"/>
      <c r="D221" s="180"/>
    </row>
    <row r="222" customFormat="false" ht="8.25" hidden="false" customHeight="false" outlineLevel="0" collapsed="false">
      <c r="B222" s="180"/>
      <c r="C222" s="180"/>
      <c r="D222" s="180"/>
    </row>
    <row r="223" customFormat="false" ht="8.25" hidden="false" customHeight="false" outlineLevel="0" collapsed="false">
      <c r="B223" s="180"/>
      <c r="C223" s="180"/>
      <c r="D223" s="180"/>
    </row>
    <row r="224" customFormat="false" ht="8.25" hidden="false" customHeight="false" outlineLevel="0" collapsed="false">
      <c r="B224" s="180"/>
      <c r="C224" s="180"/>
      <c r="D224" s="180"/>
    </row>
    <row r="225" customFormat="false" ht="8.25" hidden="false" customHeight="false" outlineLevel="0" collapsed="false">
      <c r="B225" s="180"/>
      <c r="C225" s="180"/>
      <c r="D225" s="180"/>
    </row>
    <row r="226" customFormat="false" ht="8.25" hidden="false" customHeight="false" outlineLevel="0" collapsed="false">
      <c r="B226" s="180"/>
      <c r="C226" s="180"/>
      <c r="D226" s="180"/>
    </row>
    <row r="227" customFormat="false" ht="8.25" hidden="false" customHeight="false" outlineLevel="0" collapsed="false">
      <c r="B227" s="180"/>
      <c r="C227" s="180"/>
      <c r="D227" s="180"/>
    </row>
    <row r="228" customFormat="false" ht="8.25" hidden="false" customHeight="false" outlineLevel="0" collapsed="false">
      <c r="B228" s="180"/>
      <c r="C228" s="180"/>
      <c r="D228" s="180"/>
    </row>
    <row r="229" customFormat="false" ht="8.25" hidden="false" customHeight="false" outlineLevel="0" collapsed="false">
      <c r="B229" s="180"/>
      <c r="C229" s="180"/>
      <c r="D229" s="180"/>
    </row>
    <row r="230" customFormat="false" ht="8.25" hidden="false" customHeight="false" outlineLevel="0" collapsed="false">
      <c r="B230" s="180"/>
      <c r="C230" s="180"/>
      <c r="D230" s="180"/>
    </row>
    <row r="231" customFormat="false" ht="8.25" hidden="false" customHeight="false" outlineLevel="0" collapsed="false">
      <c r="B231" s="180"/>
      <c r="C231" s="180"/>
      <c r="D231" s="180"/>
    </row>
    <row r="232" customFormat="false" ht="8.25" hidden="false" customHeight="false" outlineLevel="0" collapsed="false">
      <c r="B232" s="180"/>
      <c r="C232" s="180"/>
      <c r="D232" s="180"/>
    </row>
    <row r="233" customFormat="false" ht="8.25" hidden="false" customHeight="false" outlineLevel="0" collapsed="false">
      <c r="B233" s="180"/>
      <c r="C233" s="180"/>
      <c r="D233" s="180"/>
    </row>
    <row r="234" customFormat="false" ht="8.25" hidden="false" customHeight="false" outlineLevel="0" collapsed="false">
      <c r="B234" s="180"/>
      <c r="C234" s="180"/>
      <c r="D234" s="180"/>
    </row>
    <row r="235" customFormat="false" ht="8.25" hidden="false" customHeight="false" outlineLevel="0" collapsed="false">
      <c r="B235" s="180"/>
      <c r="C235" s="180"/>
      <c r="D235" s="180"/>
    </row>
    <row r="236" customFormat="false" ht="8.25" hidden="false" customHeight="false" outlineLevel="0" collapsed="false">
      <c r="B236" s="180"/>
      <c r="C236" s="180"/>
      <c r="D236" s="180"/>
    </row>
    <row r="237" customFormat="false" ht="8.25" hidden="false" customHeight="false" outlineLevel="0" collapsed="false">
      <c r="B237" s="180"/>
      <c r="C237" s="180"/>
      <c r="D237" s="180"/>
    </row>
    <row r="238" customFormat="false" ht="8.25" hidden="false" customHeight="false" outlineLevel="0" collapsed="false">
      <c r="B238" s="180"/>
      <c r="C238" s="180"/>
      <c r="D238" s="180"/>
    </row>
    <row r="239" customFormat="false" ht="8.25" hidden="false" customHeight="false" outlineLevel="0" collapsed="false">
      <c r="B239" s="180"/>
      <c r="C239" s="180"/>
      <c r="D239" s="180"/>
    </row>
    <row r="240" customFormat="false" ht="8.25" hidden="false" customHeight="false" outlineLevel="0" collapsed="false">
      <c r="B240" s="180"/>
      <c r="C240" s="180"/>
      <c r="D240" s="180"/>
    </row>
    <row r="241" customFormat="false" ht="8.25" hidden="false" customHeight="false" outlineLevel="0" collapsed="false">
      <c r="B241" s="180"/>
      <c r="C241" s="180"/>
      <c r="D241" s="180"/>
    </row>
    <row r="242" customFormat="false" ht="8.25" hidden="false" customHeight="false" outlineLevel="0" collapsed="false">
      <c r="B242" s="180"/>
      <c r="C242" s="180"/>
      <c r="D242" s="180"/>
    </row>
    <row r="243" customFormat="false" ht="8.25" hidden="false" customHeight="false" outlineLevel="0" collapsed="false">
      <c r="B243" s="180"/>
      <c r="C243" s="180"/>
      <c r="D243" s="180"/>
    </row>
    <row r="244" customFormat="false" ht="8.25" hidden="false" customHeight="false" outlineLevel="0" collapsed="false">
      <c r="B244" s="180"/>
      <c r="C244" s="180"/>
      <c r="D244" s="180"/>
    </row>
    <row r="245" customFormat="false" ht="8.25" hidden="false" customHeight="false" outlineLevel="0" collapsed="false">
      <c r="B245" s="180"/>
      <c r="C245" s="180"/>
      <c r="D245" s="180"/>
    </row>
    <row r="246" customFormat="false" ht="8.25" hidden="false" customHeight="false" outlineLevel="0" collapsed="false">
      <c r="B246" s="180"/>
      <c r="C246" s="180"/>
      <c r="D246" s="180"/>
    </row>
    <row r="247" customFormat="false" ht="8.25" hidden="false" customHeight="false" outlineLevel="0" collapsed="false">
      <c r="B247" s="180"/>
      <c r="C247" s="180"/>
      <c r="D247" s="180"/>
    </row>
    <row r="248" customFormat="false" ht="8.25" hidden="false" customHeight="false" outlineLevel="0" collapsed="false">
      <c r="B248" s="180"/>
      <c r="C248" s="180"/>
      <c r="D248" s="180"/>
    </row>
    <row r="249" customFormat="false" ht="8.25" hidden="false" customHeight="false" outlineLevel="0" collapsed="false">
      <c r="B249" s="180"/>
      <c r="C249" s="180"/>
      <c r="D249" s="180"/>
    </row>
    <row r="250" customFormat="false" ht="8.25" hidden="false" customHeight="false" outlineLevel="0" collapsed="false">
      <c r="B250" s="180"/>
      <c r="C250" s="180"/>
      <c r="D250" s="180"/>
    </row>
    <row r="251" customFormat="false" ht="8.25" hidden="false" customHeight="false" outlineLevel="0" collapsed="false">
      <c r="B251" s="180"/>
      <c r="C251" s="180"/>
      <c r="D251" s="180"/>
    </row>
    <row r="252" customFormat="false" ht="8.25" hidden="false" customHeight="false" outlineLevel="0" collapsed="false">
      <c r="B252" s="180"/>
      <c r="C252" s="180"/>
      <c r="D252" s="180"/>
    </row>
    <row r="253" customFormat="false" ht="8.25" hidden="false" customHeight="false" outlineLevel="0" collapsed="false">
      <c r="B253" s="180"/>
      <c r="C253" s="180"/>
      <c r="D253" s="180"/>
    </row>
    <row r="254" customFormat="false" ht="8.25" hidden="false" customHeight="false" outlineLevel="0" collapsed="false">
      <c r="B254" s="180"/>
      <c r="C254" s="180"/>
      <c r="D254" s="180"/>
    </row>
    <row r="255" customFormat="false" ht="8.25" hidden="false" customHeight="false" outlineLevel="0" collapsed="false">
      <c r="B255" s="180"/>
      <c r="C255" s="180"/>
      <c r="D255" s="180"/>
    </row>
    <row r="256" customFormat="false" ht="8.25" hidden="false" customHeight="false" outlineLevel="0" collapsed="false">
      <c r="B256" s="180"/>
      <c r="C256" s="180"/>
      <c r="D256" s="180"/>
    </row>
    <row r="257" customFormat="false" ht="8.25" hidden="false" customHeight="false" outlineLevel="0" collapsed="false">
      <c r="B257" s="180"/>
      <c r="C257" s="180"/>
      <c r="D257" s="180"/>
    </row>
    <row r="258" customFormat="false" ht="8.25" hidden="false" customHeight="false" outlineLevel="0" collapsed="false">
      <c r="B258" s="180"/>
      <c r="C258" s="180"/>
      <c r="D258" s="180"/>
    </row>
    <row r="259" customFormat="false" ht="8.25" hidden="false" customHeight="false" outlineLevel="0" collapsed="false">
      <c r="B259" s="180"/>
      <c r="C259" s="180"/>
      <c r="D259" s="180"/>
    </row>
    <row r="260" customFormat="false" ht="8.25" hidden="false" customHeight="false" outlineLevel="0" collapsed="false">
      <c r="B260" s="180"/>
      <c r="C260" s="180"/>
      <c r="D260" s="180"/>
    </row>
    <row r="261" customFormat="false" ht="8.25" hidden="false" customHeight="false" outlineLevel="0" collapsed="false">
      <c r="B261" s="180"/>
      <c r="C261" s="180"/>
      <c r="D261" s="180"/>
    </row>
    <row r="262" customFormat="false" ht="8.25" hidden="false" customHeight="false" outlineLevel="0" collapsed="false">
      <c r="B262" s="180"/>
      <c r="C262" s="180"/>
      <c r="D262" s="180"/>
    </row>
    <row r="263" customFormat="false" ht="8.25" hidden="false" customHeight="false" outlineLevel="0" collapsed="false">
      <c r="B263" s="180"/>
      <c r="C263" s="180"/>
      <c r="D263" s="180"/>
    </row>
    <row r="264" customFormat="false" ht="8.25" hidden="false" customHeight="false" outlineLevel="0" collapsed="false">
      <c r="B264" s="180"/>
      <c r="C264" s="180"/>
      <c r="D264" s="180"/>
    </row>
    <row r="265" customFormat="false" ht="8.25" hidden="false" customHeight="false" outlineLevel="0" collapsed="false">
      <c r="B265" s="180"/>
      <c r="C265" s="180"/>
      <c r="D265" s="180"/>
    </row>
    <row r="266" customFormat="false" ht="8.25" hidden="false" customHeight="false" outlineLevel="0" collapsed="false">
      <c r="B266" s="180"/>
      <c r="C266" s="180"/>
      <c r="D266" s="180"/>
    </row>
    <row r="267" customFormat="false" ht="8.25" hidden="false" customHeight="false" outlineLevel="0" collapsed="false">
      <c r="B267" s="180"/>
      <c r="C267" s="180"/>
      <c r="D267" s="180"/>
    </row>
    <row r="268" customFormat="false" ht="8.25" hidden="false" customHeight="false" outlineLevel="0" collapsed="false">
      <c r="B268" s="180"/>
      <c r="C268" s="180"/>
      <c r="D268" s="180"/>
    </row>
    <row r="269" customFormat="false" ht="8.25" hidden="false" customHeight="false" outlineLevel="0" collapsed="false">
      <c r="B269" s="180"/>
      <c r="C269" s="180"/>
      <c r="D269" s="180"/>
    </row>
    <row r="270" customFormat="false" ht="8.25" hidden="false" customHeight="false" outlineLevel="0" collapsed="false">
      <c r="B270" s="180"/>
      <c r="C270" s="180"/>
      <c r="D270" s="180"/>
    </row>
    <row r="271" customFormat="false" ht="8.25" hidden="false" customHeight="false" outlineLevel="0" collapsed="false">
      <c r="B271" s="180"/>
      <c r="C271" s="180"/>
      <c r="D271" s="180"/>
    </row>
    <row r="272" customFormat="false" ht="8.25" hidden="false" customHeight="false" outlineLevel="0" collapsed="false">
      <c r="B272" s="180"/>
      <c r="C272" s="180"/>
      <c r="D272" s="180"/>
    </row>
    <row r="273" customFormat="false" ht="8.25" hidden="false" customHeight="false" outlineLevel="0" collapsed="false">
      <c r="B273" s="180"/>
      <c r="C273" s="180"/>
      <c r="D273" s="180"/>
    </row>
    <row r="274" customFormat="false" ht="8.25" hidden="false" customHeight="false" outlineLevel="0" collapsed="false">
      <c r="B274" s="180"/>
      <c r="C274" s="180"/>
      <c r="D274" s="180"/>
    </row>
    <row r="275" customFormat="false" ht="8.25" hidden="false" customHeight="false" outlineLevel="0" collapsed="false">
      <c r="B275" s="180"/>
      <c r="C275" s="180"/>
      <c r="D275" s="180"/>
    </row>
    <row r="276" customFormat="false" ht="8.25" hidden="false" customHeight="false" outlineLevel="0" collapsed="false">
      <c r="B276" s="180"/>
      <c r="C276" s="180"/>
      <c r="D276" s="180"/>
    </row>
    <row r="277" customFormat="false" ht="8.25" hidden="false" customHeight="false" outlineLevel="0" collapsed="false">
      <c r="B277" s="180"/>
      <c r="C277" s="180"/>
      <c r="D277" s="180"/>
    </row>
    <row r="278" customFormat="false" ht="8.25" hidden="false" customHeight="false" outlineLevel="0" collapsed="false">
      <c r="B278" s="180"/>
      <c r="C278" s="180"/>
      <c r="D278" s="180"/>
    </row>
    <row r="279" customFormat="false" ht="8.25" hidden="false" customHeight="false" outlineLevel="0" collapsed="false">
      <c r="B279" s="180"/>
      <c r="C279" s="180"/>
      <c r="D279" s="180"/>
    </row>
    <row r="280" customFormat="false" ht="8.25" hidden="false" customHeight="false" outlineLevel="0" collapsed="false">
      <c r="B280" s="180"/>
      <c r="C280" s="180"/>
      <c r="D280" s="180"/>
    </row>
    <row r="281" customFormat="false" ht="8.25" hidden="false" customHeight="false" outlineLevel="0" collapsed="false">
      <c r="B281" s="180"/>
      <c r="C281" s="180"/>
      <c r="D281" s="180"/>
    </row>
    <row r="282" customFormat="false" ht="8.25" hidden="false" customHeight="false" outlineLevel="0" collapsed="false">
      <c r="B282" s="180"/>
      <c r="C282" s="180"/>
      <c r="D282" s="180"/>
    </row>
    <row r="283" customFormat="false" ht="8.25" hidden="false" customHeight="false" outlineLevel="0" collapsed="false">
      <c r="B283" s="180"/>
      <c r="C283" s="180"/>
      <c r="D283" s="180"/>
    </row>
    <row r="284" customFormat="false" ht="8.25" hidden="false" customHeight="false" outlineLevel="0" collapsed="false">
      <c r="B284" s="180"/>
      <c r="C284" s="180"/>
      <c r="D284" s="180"/>
    </row>
    <row r="285" customFormat="false" ht="8.25" hidden="false" customHeight="false" outlineLevel="0" collapsed="false">
      <c r="B285" s="180"/>
      <c r="C285" s="180"/>
      <c r="D285" s="180"/>
    </row>
    <row r="286" customFormat="false" ht="8.25" hidden="false" customHeight="false" outlineLevel="0" collapsed="false">
      <c r="B286" s="180"/>
      <c r="C286" s="180"/>
      <c r="D286" s="180"/>
    </row>
    <row r="287" customFormat="false" ht="8.25" hidden="false" customHeight="false" outlineLevel="0" collapsed="false">
      <c r="B287" s="180"/>
      <c r="C287" s="180"/>
      <c r="D287" s="180"/>
    </row>
    <row r="288" customFormat="false" ht="8.25" hidden="false" customHeight="false" outlineLevel="0" collapsed="false">
      <c r="B288" s="180"/>
      <c r="C288" s="180"/>
      <c r="D288" s="180"/>
    </row>
    <row r="289" customFormat="false" ht="8.25" hidden="false" customHeight="false" outlineLevel="0" collapsed="false">
      <c r="B289" s="180"/>
      <c r="C289" s="180"/>
      <c r="D289" s="180"/>
    </row>
    <row r="290" customFormat="false" ht="8.25" hidden="false" customHeight="false" outlineLevel="0" collapsed="false">
      <c r="B290" s="180"/>
      <c r="C290" s="180"/>
      <c r="D290" s="180"/>
    </row>
    <row r="291" customFormat="false" ht="8.25" hidden="false" customHeight="false" outlineLevel="0" collapsed="false">
      <c r="B291" s="180"/>
      <c r="C291" s="180"/>
      <c r="D291" s="180"/>
    </row>
    <row r="292" customFormat="false" ht="8.25" hidden="false" customHeight="false" outlineLevel="0" collapsed="false">
      <c r="B292" s="180"/>
      <c r="C292" s="180"/>
      <c r="D292" s="180"/>
    </row>
    <row r="293" customFormat="false" ht="8.25" hidden="false" customHeight="false" outlineLevel="0" collapsed="false">
      <c r="B293" s="180"/>
      <c r="C293" s="180"/>
      <c r="D293" s="180"/>
    </row>
    <row r="294" customFormat="false" ht="8.25" hidden="false" customHeight="false" outlineLevel="0" collapsed="false">
      <c r="B294" s="180"/>
      <c r="C294" s="180"/>
      <c r="D294" s="180"/>
    </row>
    <row r="295" customFormat="false" ht="8.25" hidden="false" customHeight="false" outlineLevel="0" collapsed="false">
      <c r="B295" s="180"/>
      <c r="C295" s="180"/>
      <c r="D295" s="180"/>
    </row>
    <row r="296" customFormat="false" ht="8.25" hidden="false" customHeight="false" outlineLevel="0" collapsed="false">
      <c r="B296" s="180"/>
      <c r="C296" s="180"/>
      <c r="D296" s="180"/>
    </row>
    <row r="297" customFormat="false" ht="8.25" hidden="false" customHeight="false" outlineLevel="0" collapsed="false">
      <c r="B297" s="180"/>
      <c r="C297" s="180"/>
      <c r="D297" s="180"/>
    </row>
    <row r="298" customFormat="false" ht="8.25" hidden="false" customHeight="false" outlineLevel="0" collapsed="false">
      <c r="B298" s="180"/>
      <c r="C298" s="180"/>
      <c r="D298" s="180"/>
    </row>
    <row r="299" customFormat="false" ht="8.25" hidden="false" customHeight="false" outlineLevel="0" collapsed="false">
      <c r="B299" s="180"/>
      <c r="C299" s="180"/>
      <c r="D299" s="180"/>
    </row>
    <row r="300" customFormat="false" ht="8.25" hidden="false" customHeight="false" outlineLevel="0" collapsed="false">
      <c r="B300" s="180"/>
      <c r="C300" s="180"/>
      <c r="D300" s="180"/>
    </row>
    <row r="301" customFormat="false" ht="8.25" hidden="false" customHeight="false" outlineLevel="0" collapsed="false">
      <c r="B301" s="180"/>
      <c r="C301" s="180"/>
      <c r="D301" s="180"/>
    </row>
    <row r="302" customFormat="false" ht="8.25" hidden="false" customHeight="false" outlineLevel="0" collapsed="false">
      <c r="B302" s="180"/>
      <c r="C302" s="180"/>
      <c r="D302" s="180"/>
    </row>
    <row r="303" customFormat="false" ht="8.25" hidden="false" customHeight="false" outlineLevel="0" collapsed="false">
      <c r="B303" s="180"/>
      <c r="C303" s="180"/>
      <c r="D303" s="180"/>
    </row>
    <row r="304" customFormat="false" ht="8.25" hidden="false" customHeight="false" outlineLevel="0" collapsed="false">
      <c r="B304" s="180"/>
      <c r="C304" s="180"/>
      <c r="D304" s="180"/>
    </row>
    <row r="305" customFormat="false" ht="8.25" hidden="false" customHeight="false" outlineLevel="0" collapsed="false">
      <c r="B305" s="180"/>
      <c r="C305" s="180"/>
      <c r="D305" s="180"/>
    </row>
    <row r="306" customFormat="false" ht="8.25" hidden="false" customHeight="false" outlineLevel="0" collapsed="false">
      <c r="B306" s="180"/>
      <c r="C306" s="180"/>
      <c r="D306" s="180"/>
    </row>
    <row r="307" customFormat="false" ht="8.25" hidden="false" customHeight="false" outlineLevel="0" collapsed="false">
      <c r="B307" s="180"/>
      <c r="C307" s="180"/>
      <c r="D307" s="180"/>
    </row>
    <row r="308" customFormat="false" ht="8.25" hidden="false" customHeight="false" outlineLevel="0" collapsed="false">
      <c r="B308" s="180"/>
      <c r="C308" s="180"/>
      <c r="D308" s="180"/>
    </row>
    <row r="309" customFormat="false" ht="8.25" hidden="false" customHeight="false" outlineLevel="0" collapsed="false">
      <c r="B309" s="180"/>
      <c r="C309" s="180"/>
      <c r="D309" s="180"/>
    </row>
    <row r="310" customFormat="false" ht="8.25" hidden="false" customHeight="false" outlineLevel="0" collapsed="false">
      <c r="B310" s="180"/>
      <c r="C310" s="180"/>
      <c r="D310" s="180"/>
    </row>
    <row r="311" customFormat="false" ht="8.25" hidden="false" customHeight="false" outlineLevel="0" collapsed="false">
      <c r="B311" s="180"/>
      <c r="C311" s="180"/>
      <c r="D311" s="180"/>
    </row>
    <row r="312" customFormat="false" ht="8.25" hidden="false" customHeight="false" outlineLevel="0" collapsed="false">
      <c r="B312" s="180"/>
      <c r="C312" s="180"/>
      <c r="D312" s="180"/>
    </row>
    <row r="313" customFormat="false" ht="8.25" hidden="false" customHeight="false" outlineLevel="0" collapsed="false">
      <c r="B313" s="180"/>
      <c r="C313" s="180"/>
      <c r="D313" s="180"/>
    </row>
    <row r="314" customFormat="false" ht="8.25" hidden="false" customHeight="false" outlineLevel="0" collapsed="false">
      <c r="B314" s="180"/>
      <c r="C314" s="180"/>
      <c r="D314" s="180"/>
    </row>
    <row r="315" customFormat="false" ht="8.25" hidden="false" customHeight="false" outlineLevel="0" collapsed="false">
      <c r="B315" s="180"/>
      <c r="C315" s="180"/>
      <c r="D315" s="180"/>
    </row>
    <row r="316" customFormat="false" ht="8.25" hidden="false" customHeight="false" outlineLevel="0" collapsed="false">
      <c r="B316" s="180"/>
      <c r="C316" s="180"/>
      <c r="D316" s="180"/>
    </row>
    <row r="317" customFormat="false" ht="8.25" hidden="false" customHeight="false" outlineLevel="0" collapsed="false">
      <c r="B317" s="180"/>
      <c r="C317" s="180"/>
      <c r="D317" s="180"/>
    </row>
    <row r="318" customFormat="false" ht="8.25" hidden="false" customHeight="false" outlineLevel="0" collapsed="false">
      <c r="B318" s="180"/>
      <c r="C318" s="180"/>
      <c r="D318" s="180"/>
    </row>
    <row r="319" customFormat="false" ht="8.25" hidden="false" customHeight="false" outlineLevel="0" collapsed="false">
      <c r="B319" s="180"/>
      <c r="C319" s="180"/>
      <c r="D319" s="180"/>
    </row>
    <row r="320" customFormat="false" ht="8.25" hidden="false" customHeight="false" outlineLevel="0" collapsed="false">
      <c r="B320" s="180"/>
      <c r="C320" s="180"/>
      <c r="D320" s="180"/>
    </row>
    <row r="321" customFormat="false" ht="8.25" hidden="false" customHeight="false" outlineLevel="0" collapsed="false">
      <c r="B321" s="180"/>
      <c r="C321" s="180"/>
      <c r="D321" s="180"/>
    </row>
    <row r="322" customFormat="false" ht="8.25" hidden="false" customHeight="false" outlineLevel="0" collapsed="false">
      <c r="B322" s="180"/>
      <c r="C322" s="180"/>
      <c r="D322" s="180"/>
    </row>
    <row r="323" customFormat="false" ht="8.25" hidden="false" customHeight="false" outlineLevel="0" collapsed="false">
      <c r="B323" s="180"/>
      <c r="C323" s="180"/>
      <c r="D323" s="180"/>
    </row>
    <row r="324" customFormat="false" ht="8.25" hidden="false" customHeight="false" outlineLevel="0" collapsed="false">
      <c r="B324" s="180"/>
      <c r="C324" s="180"/>
      <c r="D324" s="180"/>
    </row>
    <row r="325" customFormat="false" ht="8.25" hidden="false" customHeight="false" outlineLevel="0" collapsed="false">
      <c r="B325" s="180"/>
      <c r="C325" s="180"/>
      <c r="D325" s="180"/>
    </row>
    <row r="326" customFormat="false" ht="8.25" hidden="false" customHeight="false" outlineLevel="0" collapsed="false">
      <c r="B326" s="180"/>
      <c r="C326" s="180"/>
      <c r="D326" s="180"/>
    </row>
    <row r="327" customFormat="false" ht="8.25" hidden="false" customHeight="false" outlineLevel="0" collapsed="false">
      <c r="B327" s="180"/>
      <c r="C327" s="180"/>
      <c r="D327" s="180"/>
    </row>
    <row r="328" customFormat="false" ht="8.25" hidden="false" customHeight="false" outlineLevel="0" collapsed="false">
      <c r="B328" s="180"/>
      <c r="C328" s="180"/>
      <c r="D328" s="180"/>
    </row>
    <row r="329" customFormat="false" ht="8.25" hidden="false" customHeight="false" outlineLevel="0" collapsed="false">
      <c r="B329" s="180"/>
      <c r="C329" s="180"/>
      <c r="D329" s="180"/>
    </row>
    <row r="330" customFormat="false" ht="8.25" hidden="false" customHeight="false" outlineLevel="0" collapsed="false">
      <c r="B330" s="180"/>
      <c r="C330" s="180"/>
      <c r="D330" s="180"/>
    </row>
    <row r="331" customFormat="false" ht="8.25" hidden="false" customHeight="false" outlineLevel="0" collapsed="false">
      <c r="B331" s="180"/>
      <c r="C331" s="180"/>
      <c r="D331" s="180"/>
    </row>
    <row r="332" customFormat="false" ht="8.25" hidden="false" customHeight="false" outlineLevel="0" collapsed="false">
      <c r="B332" s="180"/>
      <c r="C332" s="180"/>
      <c r="D332" s="180"/>
    </row>
    <row r="333" customFormat="false" ht="8.25" hidden="false" customHeight="false" outlineLevel="0" collapsed="false">
      <c r="B333" s="180"/>
      <c r="C333" s="180"/>
      <c r="D333" s="180"/>
    </row>
    <row r="334" customFormat="false" ht="8.25" hidden="false" customHeight="false" outlineLevel="0" collapsed="false">
      <c r="B334" s="180"/>
      <c r="C334" s="180"/>
      <c r="D334" s="180"/>
    </row>
    <row r="335" customFormat="false" ht="8.25" hidden="false" customHeight="false" outlineLevel="0" collapsed="false">
      <c r="B335" s="180"/>
      <c r="C335" s="180"/>
      <c r="D335" s="180"/>
    </row>
    <row r="336" customFormat="false" ht="8.25" hidden="false" customHeight="false" outlineLevel="0" collapsed="false">
      <c r="B336" s="180"/>
      <c r="C336" s="180"/>
      <c r="D336" s="180"/>
    </row>
    <row r="337" customFormat="false" ht="8.25" hidden="false" customHeight="false" outlineLevel="0" collapsed="false">
      <c r="B337" s="180"/>
      <c r="C337" s="180"/>
      <c r="D337" s="180"/>
    </row>
    <row r="338" customFormat="false" ht="8.25" hidden="false" customHeight="false" outlineLevel="0" collapsed="false">
      <c r="B338" s="180"/>
      <c r="C338" s="180"/>
      <c r="D338" s="180"/>
    </row>
    <row r="339" customFormat="false" ht="8.25" hidden="false" customHeight="false" outlineLevel="0" collapsed="false">
      <c r="B339" s="180"/>
      <c r="C339" s="180"/>
      <c r="D339" s="180"/>
    </row>
    <row r="340" customFormat="false" ht="8.25" hidden="false" customHeight="false" outlineLevel="0" collapsed="false">
      <c r="B340" s="180"/>
      <c r="C340" s="180"/>
      <c r="D340" s="180"/>
    </row>
    <row r="341" customFormat="false" ht="8.25" hidden="false" customHeight="false" outlineLevel="0" collapsed="false">
      <c r="B341" s="180"/>
      <c r="C341" s="180"/>
      <c r="D341" s="180"/>
    </row>
    <row r="342" customFormat="false" ht="8.25" hidden="false" customHeight="false" outlineLevel="0" collapsed="false">
      <c r="B342" s="180"/>
      <c r="C342" s="180"/>
      <c r="D342" s="180"/>
    </row>
    <row r="343" customFormat="false" ht="8.25" hidden="false" customHeight="false" outlineLevel="0" collapsed="false">
      <c r="B343" s="180"/>
      <c r="C343" s="180"/>
      <c r="D343" s="180"/>
    </row>
    <row r="344" customFormat="false" ht="8.25" hidden="false" customHeight="false" outlineLevel="0" collapsed="false">
      <c r="B344" s="180"/>
      <c r="C344" s="180"/>
      <c r="D344" s="180"/>
    </row>
    <row r="345" customFormat="false" ht="8.25" hidden="false" customHeight="false" outlineLevel="0" collapsed="false">
      <c r="B345" s="180"/>
      <c r="C345" s="180"/>
      <c r="D345" s="180"/>
    </row>
    <row r="346" customFormat="false" ht="8.25" hidden="false" customHeight="false" outlineLevel="0" collapsed="false">
      <c r="B346" s="180"/>
      <c r="C346" s="180"/>
      <c r="D346" s="180"/>
    </row>
    <row r="347" customFormat="false" ht="8.25" hidden="false" customHeight="false" outlineLevel="0" collapsed="false">
      <c r="B347" s="180"/>
      <c r="C347" s="180"/>
      <c r="D347" s="180"/>
    </row>
    <row r="348" customFormat="false" ht="8.25" hidden="false" customHeight="false" outlineLevel="0" collapsed="false">
      <c r="B348" s="180"/>
      <c r="C348" s="180"/>
      <c r="D348" s="180"/>
    </row>
    <row r="349" customFormat="false" ht="8.25" hidden="false" customHeight="false" outlineLevel="0" collapsed="false">
      <c r="B349" s="180"/>
      <c r="C349" s="180"/>
      <c r="D349" s="180"/>
    </row>
    <row r="350" customFormat="false" ht="8.25" hidden="false" customHeight="false" outlineLevel="0" collapsed="false">
      <c r="B350" s="180"/>
      <c r="C350" s="180"/>
      <c r="D350" s="180"/>
    </row>
    <row r="351" customFormat="false" ht="8.25" hidden="false" customHeight="false" outlineLevel="0" collapsed="false">
      <c r="B351" s="180"/>
      <c r="C351" s="180"/>
      <c r="D351" s="180"/>
    </row>
    <row r="352" customFormat="false" ht="8.25" hidden="false" customHeight="false" outlineLevel="0" collapsed="false">
      <c r="B352" s="180"/>
      <c r="C352" s="180"/>
      <c r="D352" s="180"/>
    </row>
    <row r="353" customFormat="false" ht="8.25" hidden="false" customHeight="false" outlineLevel="0" collapsed="false">
      <c r="B353" s="180"/>
      <c r="C353" s="180"/>
      <c r="D353" s="180"/>
    </row>
    <row r="354" customFormat="false" ht="8.25" hidden="false" customHeight="false" outlineLevel="0" collapsed="false">
      <c r="B354" s="180"/>
      <c r="C354" s="180"/>
      <c r="D354" s="180"/>
    </row>
    <row r="355" customFormat="false" ht="8.25" hidden="false" customHeight="false" outlineLevel="0" collapsed="false">
      <c r="B355" s="180"/>
      <c r="C355" s="180"/>
      <c r="D355" s="180"/>
    </row>
    <row r="356" customFormat="false" ht="8.25" hidden="false" customHeight="false" outlineLevel="0" collapsed="false">
      <c r="B356" s="180"/>
      <c r="C356" s="180"/>
      <c r="D356" s="180"/>
    </row>
    <row r="357" customFormat="false" ht="8.25" hidden="false" customHeight="false" outlineLevel="0" collapsed="false">
      <c r="B357" s="180"/>
      <c r="C357" s="180"/>
      <c r="D357" s="180"/>
    </row>
    <row r="358" customFormat="false" ht="8.25" hidden="false" customHeight="false" outlineLevel="0" collapsed="false">
      <c r="B358" s="180"/>
      <c r="C358" s="180"/>
      <c r="D358" s="180"/>
    </row>
    <row r="359" customFormat="false" ht="8.25" hidden="false" customHeight="false" outlineLevel="0" collapsed="false">
      <c r="B359" s="180"/>
      <c r="C359" s="180"/>
      <c r="D359" s="180"/>
    </row>
    <row r="360" customFormat="false" ht="8.25" hidden="false" customHeight="false" outlineLevel="0" collapsed="false">
      <c r="B360" s="180"/>
      <c r="C360" s="180"/>
      <c r="D360" s="180"/>
    </row>
    <row r="361" customFormat="false" ht="8.25" hidden="false" customHeight="false" outlineLevel="0" collapsed="false">
      <c r="B361" s="180"/>
      <c r="C361" s="180"/>
      <c r="D361" s="180"/>
    </row>
    <row r="362" customFormat="false" ht="8.25" hidden="false" customHeight="false" outlineLevel="0" collapsed="false">
      <c r="B362" s="180"/>
      <c r="C362" s="180"/>
      <c r="D362" s="180"/>
    </row>
    <row r="363" customFormat="false" ht="8.25" hidden="false" customHeight="false" outlineLevel="0" collapsed="false">
      <c r="B363" s="180"/>
      <c r="C363" s="180"/>
      <c r="D363" s="180"/>
    </row>
    <row r="364" customFormat="false" ht="8.25" hidden="false" customHeight="false" outlineLevel="0" collapsed="false">
      <c r="B364" s="180"/>
      <c r="C364" s="180"/>
      <c r="D364" s="180"/>
    </row>
    <row r="365" customFormat="false" ht="8.25" hidden="false" customHeight="false" outlineLevel="0" collapsed="false">
      <c r="B365" s="180"/>
      <c r="C365" s="180"/>
      <c r="D365" s="180"/>
    </row>
    <row r="366" customFormat="false" ht="8.25" hidden="false" customHeight="false" outlineLevel="0" collapsed="false">
      <c r="B366" s="180"/>
      <c r="C366" s="180"/>
      <c r="D366" s="180"/>
    </row>
    <row r="367" customFormat="false" ht="8.25" hidden="false" customHeight="false" outlineLevel="0" collapsed="false">
      <c r="B367" s="180"/>
      <c r="C367" s="180"/>
      <c r="D367" s="180"/>
    </row>
    <row r="368" customFormat="false" ht="8.25" hidden="false" customHeight="false" outlineLevel="0" collapsed="false">
      <c r="B368" s="180"/>
      <c r="C368" s="180"/>
      <c r="D368" s="180"/>
    </row>
    <row r="369" customFormat="false" ht="8.25" hidden="false" customHeight="false" outlineLevel="0" collapsed="false">
      <c r="B369" s="180"/>
      <c r="C369" s="180"/>
      <c r="D369" s="180"/>
    </row>
    <row r="370" customFormat="false" ht="8.25" hidden="false" customHeight="false" outlineLevel="0" collapsed="false">
      <c r="B370" s="180"/>
      <c r="C370" s="180"/>
      <c r="D370" s="180"/>
    </row>
    <row r="371" customFormat="false" ht="8.25" hidden="false" customHeight="false" outlineLevel="0" collapsed="false">
      <c r="B371" s="180"/>
      <c r="C371" s="180"/>
      <c r="D371" s="180"/>
    </row>
    <row r="372" customFormat="false" ht="8.25" hidden="false" customHeight="false" outlineLevel="0" collapsed="false">
      <c r="B372" s="180"/>
      <c r="C372" s="180"/>
      <c r="D372" s="180"/>
    </row>
    <row r="373" customFormat="false" ht="8.25" hidden="false" customHeight="false" outlineLevel="0" collapsed="false">
      <c r="B373" s="180"/>
      <c r="C373" s="180"/>
      <c r="D373" s="180"/>
    </row>
    <row r="374" customFormat="false" ht="8.25" hidden="false" customHeight="false" outlineLevel="0" collapsed="false">
      <c r="B374" s="180"/>
      <c r="C374" s="180"/>
      <c r="D374" s="180"/>
    </row>
    <row r="375" customFormat="false" ht="8.25" hidden="false" customHeight="false" outlineLevel="0" collapsed="false">
      <c r="B375" s="180"/>
      <c r="C375" s="180"/>
      <c r="D375" s="180"/>
    </row>
    <row r="376" customFormat="false" ht="8.25" hidden="false" customHeight="false" outlineLevel="0" collapsed="false">
      <c r="B376" s="180"/>
      <c r="C376" s="180"/>
      <c r="D376" s="180"/>
    </row>
    <row r="377" customFormat="false" ht="8.25" hidden="false" customHeight="false" outlineLevel="0" collapsed="false">
      <c r="B377" s="180"/>
      <c r="C377" s="180"/>
      <c r="D377" s="180"/>
    </row>
    <row r="378" customFormat="false" ht="8.25" hidden="false" customHeight="false" outlineLevel="0" collapsed="false">
      <c r="B378" s="180"/>
      <c r="C378" s="180"/>
      <c r="D378" s="180"/>
    </row>
    <row r="379" customFormat="false" ht="8.25" hidden="false" customHeight="false" outlineLevel="0" collapsed="false">
      <c r="B379" s="180"/>
      <c r="C379" s="180"/>
      <c r="D379" s="180"/>
    </row>
    <row r="380" customFormat="false" ht="8.25" hidden="false" customHeight="false" outlineLevel="0" collapsed="false">
      <c r="B380" s="180"/>
      <c r="C380" s="180"/>
      <c r="D380" s="180"/>
    </row>
    <row r="381" customFormat="false" ht="8.25" hidden="false" customHeight="false" outlineLevel="0" collapsed="false">
      <c r="B381" s="180"/>
      <c r="C381" s="180"/>
      <c r="D381" s="180"/>
    </row>
    <row r="382" customFormat="false" ht="8.25" hidden="false" customHeight="false" outlineLevel="0" collapsed="false">
      <c r="B382" s="180"/>
      <c r="C382" s="180"/>
      <c r="D382" s="180"/>
    </row>
    <row r="383" customFormat="false" ht="8.25" hidden="false" customHeight="false" outlineLevel="0" collapsed="false">
      <c r="B383" s="180"/>
      <c r="C383" s="180"/>
      <c r="D383" s="180"/>
    </row>
    <row r="384" customFormat="false" ht="8.25" hidden="false" customHeight="false" outlineLevel="0" collapsed="false">
      <c r="B384" s="180"/>
      <c r="C384" s="180"/>
      <c r="D384" s="180"/>
    </row>
    <row r="385" customFormat="false" ht="8.25" hidden="false" customHeight="false" outlineLevel="0" collapsed="false">
      <c r="B385" s="180"/>
      <c r="C385" s="180"/>
      <c r="D385" s="180"/>
    </row>
    <row r="386" customFormat="false" ht="8.25" hidden="false" customHeight="false" outlineLevel="0" collapsed="false">
      <c r="B386" s="180"/>
      <c r="C386" s="180"/>
      <c r="D386" s="180"/>
    </row>
    <row r="387" customFormat="false" ht="8.25" hidden="false" customHeight="false" outlineLevel="0" collapsed="false">
      <c r="B387" s="180"/>
      <c r="C387" s="180"/>
      <c r="D387" s="180"/>
    </row>
    <row r="388" customFormat="false" ht="8.25" hidden="false" customHeight="false" outlineLevel="0" collapsed="false">
      <c r="B388" s="180"/>
      <c r="C388" s="180"/>
      <c r="D388" s="180"/>
    </row>
    <row r="389" customFormat="false" ht="8.25" hidden="false" customHeight="false" outlineLevel="0" collapsed="false">
      <c r="B389" s="180"/>
      <c r="C389" s="180"/>
      <c r="D389" s="180"/>
    </row>
    <row r="390" customFormat="false" ht="8.25" hidden="false" customHeight="false" outlineLevel="0" collapsed="false">
      <c r="B390" s="180"/>
      <c r="C390" s="180"/>
      <c r="D390" s="180"/>
    </row>
    <row r="391" customFormat="false" ht="8.25" hidden="false" customHeight="false" outlineLevel="0" collapsed="false">
      <c r="B391" s="180"/>
      <c r="C391" s="180"/>
      <c r="D391" s="180"/>
    </row>
    <row r="392" customFormat="false" ht="8.25" hidden="false" customHeight="false" outlineLevel="0" collapsed="false">
      <c r="B392" s="180"/>
      <c r="C392" s="180"/>
      <c r="D392" s="180"/>
    </row>
    <row r="393" customFormat="false" ht="8.25" hidden="false" customHeight="false" outlineLevel="0" collapsed="false">
      <c r="B393" s="180"/>
      <c r="C393" s="180"/>
      <c r="D393" s="180"/>
    </row>
    <row r="394" customFormat="false" ht="8.25" hidden="false" customHeight="false" outlineLevel="0" collapsed="false">
      <c r="B394" s="180"/>
      <c r="C394" s="180"/>
      <c r="D394" s="180"/>
    </row>
    <row r="395" customFormat="false" ht="8.25" hidden="false" customHeight="false" outlineLevel="0" collapsed="false">
      <c r="B395" s="180"/>
      <c r="C395" s="180"/>
      <c r="D395" s="180"/>
    </row>
    <row r="396" customFormat="false" ht="8.25" hidden="false" customHeight="false" outlineLevel="0" collapsed="false">
      <c r="B396" s="180"/>
      <c r="C396" s="180"/>
      <c r="D396" s="180"/>
    </row>
    <row r="397" customFormat="false" ht="8.25" hidden="false" customHeight="false" outlineLevel="0" collapsed="false">
      <c r="B397" s="180"/>
      <c r="C397" s="180"/>
      <c r="D397" s="180"/>
    </row>
    <row r="398" customFormat="false" ht="8.25" hidden="false" customHeight="false" outlineLevel="0" collapsed="false">
      <c r="B398" s="180"/>
      <c r="C398" s="180"/>
      <c r="D398" s="180"/>
    </row>
    <row r="399" customFormat="false" ht="8.25" hidden="false" customHeight="false" outlineLevel="0" collapsed="false">
      <c r="B399" s="180"/>
      <c r="C399" s="180"/>
      <c r="D399" s="180"/>
    </row>
    <row r="400" customFormat="false" ht="8.25" hidden="false" customHeight="false" outlineLevel="0" collapsed="false">
      <c r="B400" s="180"/>
      <c r="C400" s="180"/>
      <c r="D400" s="180"/>
    </row>
    <row r="401" customFormat="false" ht="8.25" hidden="false" customHeight="false" outlineLevel="0" collapsed="false">
      <c r="B401" s="180"/>
      <c r="C401" s="180"/>
      <c r="D401" s="180"/>
    </row>
    <row r="402" customFormat="false" ht="8.25" hidden="false" customHeight="false" outlineLevel="0" collapsed="false">
      <c r="B402" s="180"/>
      <c r="C402" s="180"/>
      <c r="D402" s="180"/>
    </row>
    <row r="403" customFormat="false" ht="8.25" hidden="false" customHeight="false" outlineLevel="0" collapsed="false">
      <c r="B403" s="180"/>
      <c r="C403" s="180"/>
      <c r="D403" s="180"/>
    </row>
    <row r="404" customFormat="false" ht="8.25" hidden="false" customHeight="false" outlineLevel="0" collapsed="false">
      <c r="B404" s="180"/>
      <c r="C404" s="180"/>
      <c r="D404" s="180"/>
    </row>
    <row r="405" customFormat="false" ht="8.25" hidden="false" customHeight="false" outlineLevel="0" collapsed="false">
      <c r="B405" s="180"/>
      <c r="C405" s="180"/>
      <c r="D405" s="180"/>
    </row>
    <row r="406" customFormat="false" ht="8.25" hidden="false" customHeight="false" outlineLevel="0" collapsed="false">
      <c r="B406" s="180"/>
      <c r="C406" s="180"/>
      <c r="D406" s="180"/>
    </row>
    <row r="407" customFormat="false" ht="8.25" hidden="false" customHeight="false" outlineLevel="0" collapsed="false">
      <c r="B407" s="180"/>
      <c r="C407" s="180"/>
      <c r="D407" s="180"/>
    </row>
    <row r="408" customFormat="false" ht="8.25" hidden="false" customHeight="false" outlineLevel="0" collapsed="false">
      <c r="B408" s="180"/>
      <c r="C408" s="180"/>
      <c r="D408" s="180"/>
    </row>
    <row r="409" customFormat="false" ht="8.25" hidden="false" customHeight="false" outlineLevel="0" collapsed="false">
      <c r="B409" s="180"/>
      <c r="C409" s="180"/>
      <c r="D409" s="180"/>
    </row>
    <row r="410" customFormat="false" ht="8.25" hidden="false" customHeight="false" outlineLevel="0" collapsed="false">
      <c r="B410" s="180"/>
      <c r="C410" s="180"/>
      <c r="D410" s="180"/>
    </row>
    <row r="411" customFormat="false" ht="8.25" hidden="false" customHeight="false" outlineLevel="0" collapsed="false">
      <c r="B411" s="180"/>
      <c r="C411" s="180"/>
      <c r="D411" s="180"/>
    </row>
    <row r="412" customFormat="false" ht="8.25" hidden="false" customHeight="false" outlineLevel="0" collapsed="false">
      <c r="B412" s="180"/>
      <c r="C412" s="180"/>
      <c r="D412" s="180"/>
    </row>
    <row r="413" customFormat="false" ht="8.25" hidden="false" customHeight="false" outlineLevel="0" collapsed="false">
      <c r="B413" s="180"/>
      <c r="C413" s="180"/>
      <c r="D413" s="180"/>
    </row>
    <row r="414" customFormat="false" ht="8.25" hidden="false" customHeight="false" outlineLevel="0" collapsed="false">
      <c r="B414" s="180"/>
      <c r="C414" s="180"/>
      <c r="D414" s="180"/>
    </row>
    <row r="415" customFormat="false" ht="8.25" hidden="false" customHeight="false" outlineLevel="0" collapsed="false">
      <c r="B415" s="180"/>
      <c r="C415" s="180"/>
      <c r="D415" s="180"/>
    </row>
    <row r="416" customFormat="false" ht="8.25" hidden="false" customHeight="false" outlineLevel="0" collapsed="false">
      <c r="B416" s="180"/>
      <c r="C416" s="180"/>
      <c r="D416" s="180"/>
    </row>
    <row r="417" customFormat="false" ht="8.25" hidden="false" customHeight="false" outlineLevel="0" collapsed="false">
      <c r="B417" s="180"/>
      <c r="C417" s="180"/>
      <c r="D417" s="180"/>
    </row>
    <row r="418" customFormat="false" ht="8.25" hidden="false" customHeight="false" outlineLevel="0" collapsed="false">
      <c r="B418" s="180"/>
      <c r="C418" s="180"/>
      <c r="D418" s="180"/>
    </row>
    <row r="419" customFormat="false" ht="8.25" hidden="false" customHeight="false" outlineLevel="0" collapsed="false">
      <c r="B419" s="180"/>
      <c r="C419" s="180"/>
      <c r="D419" s="180"/>
    </row>
    <row r="420" customFormat="false" ht="8.25" hidden="false" customHeight="false" outlineLevel="0" collapsed="false">
      <c r="B420" s="180"/>
      <c r="C420" s="180"/>
      <c r="D420" s="180"/>
    </row>
    <row r="421" customFormat="false" ht="8.25" hidden="false" customHeight="false" outlineLevel="0" collapsed="false">
      <c r="B421" s="180"/>
      <c r="C421" s="180"/>
      <c r="D421" s="180"/>
    </row>
    <row r="422" customFormat="false" ht="8.25" hidden="false" customHeight="false" outlineLevel="0" collapsed="false">
      <c r="B422" s="180"/>
      <c r="C422" s="180"/>
      <c r="D422" s="180"/>
    </row>
    <row r="423" customFormat="false" ht="8.25" hidden="false" customHeight="false" outlineLevel="0" collapsed="false">
      <c r="B423" s="180"/>
      <c r="C423" s="180"/>
      <c r="D423" s="180"/>
    </row>
    <row r="424" customFormat="false" ht="8.25" hidden="false" customHeight="false" outlineLevel="0" collapsed="false">
      <c r="B424" s="180"/>
      <c r="C424" s="180"/>
      <c r="D424" s="180"/>
    </row>
    <row r="425" customFormat="false" ht="8.25" hidden="false" customHeight="false" outlineLevel="0" collapsed="false">
      <c r="B425" s="180"/>
      <c r="C425" s="180"/>
      <c r="D425" s="180"/>
    </row>
    <row r="426" customFormat="false" ht="8.25" hidden="false" customHeight="false" outlineLevel="0" collapsed="false">
      <c r="B426" s="180"/>
      <c r="C426" s="180"/>
      <c r="D426" s="180"/>
    </row>
    <row r="427" customFormat="false" ht="8.25" hidden="false" customHeight="false" outlineLevel="0" collapsed="false">
      <c r="B427" s="180"/>
      <c r="C427" s="180"/>
      <c r="D427" s="180"/>
    </row>
    <row r="428" customFormat="false" ht="8.25" hidden="false" customHeight="false" outlineLevel="0" collapsed="false">
      <c r="B428" s="180"/>
      <c r="C428" s="180"/>
      <c r="D428" s="180"/>
    </row>
    <row r="429" customFormat="false" ht="8.25" hidden="false" customHeight="false" outlineLevel="0" collapsed="false">
      <c r="B429" s="180"/>
      <c r="C429" s="180"/>
      <c r="D429" s="180"/>
    </row>
    <row r="430" customFormat="false" ht="8.25" hidden="false" customHeight="false" outlineLevel="0" collapsed="false">
      <c r="B430" s="180"/>
      <c r="C430" s="180"/>
      <c r="D430" s="180"/>
    </row>
    <row r="431" customFormat="false" ht="8.25" hidden="false" customHeight="false" outlineLevel="0" collapsed="false">
      <c r="B431" s="180"/>
      <c r="C431" s="180"/>
      <c r="D431" s="180"/>
    </row>
    <row r="432" customFormat="false" ht="8.25" hidden="false" customHeight="false" outlineLevel="0" collapsed="false">
      <c r="B432" s="180"/>
      <c r="C432" s="180"/>
      <c r="D432" s="180"/>
    </row>
    <row r="433" customFormat="false" ht="8.25" hidden="false" customHeight="false" outlineLevel="0" collapsed="false">
      <c r="B433" s="180"/>
      <c r="C433" s="180"/>
      <c r="D433" s="180"/>
    </row>
    <row r="434" customFormat="false" ht="8.25" hidden="false" customHeight="false" outlineLevel="0" collapsed="false">
      <c r="B434" s="180"/>
      <c r="C434" s="180"/>
      <c r="D434" s="180"/>
    </row>
    <row r="435" customFormat="false" ht="8.25" hidden="false" customHeight="false" outlineLevel="0" collapsed="false">
      <c r="B435" s="180"/>
      <c r="C435" s="180"/>
      <c r="D435" s="180"/>
    </row>
    <row r="436" customFormat="false" ht="8.25" hidden="false" customHeight="false" outlineLevel="0" collapsed="false">
      <c r="B436" s="180"/>
      <c r="C436" s="180"/>
      <c r="D436" s="180"/>
    </row>
    <row r="437" customFormat="false" ht="8.25" hidden="false" customHeight="false" outlineLevel="0" collapsed="false">
      <c r="B437" s="180"/>
      <c r="C437" s="180"/>
      <c r="D437" s="180"/>
    </row>
    <row r="438" customFormat="false" ht="8.25" hidden="false" customHeight="false" outlineLevel="0" collapsed="false">
      <c r="B438" s="180"/>
      <c r="C438" s="180"/>
      <c r="D438" s="180"/>
    </row>
    <row r="439" customFormat="false" ht="8.25" hidden="false" customHeight="false" outlineLevel="0" collapsed="false">
      <c r="B439" s="180"/>
      <c r="C439" s="180"/>
      <c r="D439" s="180"/>
    </row>
    <row r="440" customFormat="false" ht="8.25" hidden="false" customHeight="false" outlineLevel="0" collapsed="false">
      <c r="B440" s="180"/>
      <c r="C440" s="180"/>
      <c r="D440" s="180"/>
    </row>
    <row r="441" customFormat="false" ht="8.25" hidden="false" customHeight="false" outlineLevel="0" collapsed="false">
      <c r="B441" s="180"/>
      <c r="C441" s="180"/>
      <c r="D441" s="180"/>
    </row>
    <row r="442" customFormat="false" ht="8.25" hidden="false" customHeight="false" outlineLevel="0" collapsed="false">
      <c r="B442" s="180"/>
      <c r="C442" s="180"/>
      <c r="D442" s="180"/>
    </row>
    <row r="443" customFormat="false" ht="8.25" hidden="false" customHeight="false" outlineLevel="0" collapsed="false">
      <c r="B443" s="180"/>
      <c r="C443" s="180"/>
      <c r="D443" s="180"/>
    </row>
    <row r="444" customFormat="false" ht="8.25" hidden="false" customHeight="false" outlineLevel="0" collapsed="false">
      <c r="B444" s="180"/>
      <c r="C444" s="180"/>
      <c r="D444" s="180"/>
    </row>
    <row r="445" customFormat="false" ht="8.25" hidden="false" customHeight="false" outlineLevel="0" collapsed="false">
      <c r="B445" s="180"/>
      <c r="C445" s="180"/>
      <c r="D445" s="180"/>
    </row>
    <row r="446" customFormat="false" ht="8.25" hidden="false" customHeight="false" outlineLevel="0" collapsed="false">
      <c r="B446" s="180"/>
      <c r="C446" s="180"/>
      <c r="D446" s="180"/>
    </row>
    <row r="447" customFormat="false" ht="8.25" hidden="false" customHeight="false" outlineLevel="0" collapsed="false">
      <c r="B447" s="180"/>
      <c r="C447" s="180"/>
      <c r="D447" s="180"/>
    </row>
    <row r="448" customFormat="false" ht="8.25" hidden="false" customHeight="false" outlineLevel="0" collapsed="false">
      <c r="B448" s="180"/>
      <c r="C448" s="180"/>
      <c r="D448" s="180"/>
    </row>
    <row r="449" customFormat="false" ht="8.25" hidden="false" customHeight="false" outlineLevel="0" collapsed="false">
      <c r="B449" s="180"/>
      <c r="C449" s="180"/>
      <c r="D449" s="180"/>
    </row>
    <row r="450" customFormat="false" ht="8.25" hidden="false" customHeight="false" outlineLevel="0" collapsed="false">
      <c r="B450" s="180"/>
      <c r="C450" s="180"/>
      <c r="D450" s="180"/>
    </row>
    <row r="451" customFormat="false" ht="8.25" hidden="false" customHeight="false" outlineLevel="0" collapsed="false">
      <c r="B451" s="180"/>
      <c r="C451" s="180"/>
      <c r="D451" s="180"/>
    </row>
    <row r="452" customFormat="false" ht="8.25" hidden="false" customHeight="false" outlineLevel="0" collapsed="false">
      <c r="B452" s="180"/>
      <c r="C452" s="180"/>
      <c r="D452" s="180"/>
    </row>
    <row r="453" customFormat="false" ht="8.25" hidden="false" customHeight="false" outlineLevel="0" collapsed="false">
      <c r="B453" s="180"/>
      <c r="C453" s="180"/>
      <c r="D453" s="180"/>
    </row>
    <row r="454" customFormat="false" ht="8.25" hidden="false" customHeight="false" outlineLevel="0" collapsed="false">
      <c r="B454" s="180"/>
      <c r="C454" s="180"/>
      <c r="D454" s="180"/>
    </row>
    <row r="455" customFormat="false" ht="8.25" hidden="false" customHeight="false" outlineLevel="0" collapsed="false">
      <c r="B455" s="180"/>
      <c r="C455" s="180"/>
      <c r="D455" s="180"/>
    </row>
    <row r="456" customFormat="false" ht="8.25" hidden="false" customHeight="false" outlineLevel="0" collapsed="false">
      <c r="B456" s="180"/>
      <c r="C456" s="180"/>
      <c r="D456" s="180"/>
    </row>
    <row r="457" customFormat="false" ht="8.25" hidden="false" customHeight="false" outlineLevel="0" collapsed="false">
      <c r="B457" s="180"/>
      <c r="C457" s="180"/>
      <c r="D457" s="180"/>
    </row>
    <row r="458" customFormat="false" ht="8.25" hidden="false" customHeight="false" outlineLevel="0" collapsed="false">
      <c r="B458" s="180"/>
      <c r="C458" s="180"/>
      <c r="D458" s="180"/>
    </row>
    <row r="459" customFormat="false" ht="8.25" hidden="false" customHeight="false" outlineLevel="0" collapsed="false">
      <c r="B459" s="180"/>
      <c r="C459" s="180"/>
      <c r="D459" s="180"/>
    </row>
    <row r="460" customFormat="false" ht="8.25" hidden="false" customHeight="false" outlineLevel="0" collapsed="false">
      <c r="B460" s="180"/>
      <c r="C460" s="180"/>
      <c r="D460" s="180"/>
    </row>
    <row r="461" customFormat="false" ht="8.25" hidden="false" customHeight="false" outlineLevel="0" collapsed="false">
      <c r="B461" s="180"/>
      <c r="C461" s="180"/>
      <c r="D461" s="180"/>
    </row>
    <row r="462" customFormat="false" ht="8.25" hidden="false" customHeight="false" outlineLevel="0" collapsed="false">
      <c r="B462" s="180"/>
      <c r="C462" s="180"/>
      <c r="D462" s="180"/>
    </row>
    <row r="463" customFormat="false" ht="8.25" hidden="false" customHeight="false" outlineLevel="0" collapsed="false">
      <c r="B463" s="180"/>
      <c r="C463" s="180"/>
      <c r="D463" s="180"/>
    </row>
    <row r="464" customFormat="false" ht="8.25" hidden="false" customHeight="false" outlineLevel="0" collapsed="false">
      <c r="B464" s="180"/>
      <c r="C464" s="180"/>
      <c r="D464" s="180"/>
    </row>
    <row r="465" customFormat="false" ht="8.25" hidden="false" customHeight="false" outlineLevel="0" collapsed="false">
      <c r="B465" s="180"/>
      <c r="C465" s="180"/>
      <c r="D465" s="180"/>
    </row>
    <row r="466" customFormat="false" ht="8.25" hidden="false" customHeight="false" outlineLevel="0" collapsed="false">
      <c r="B466" s="180"/>
      <c r="C466" s="180"/>
      <c r="D466" s="180"/>
    </row>
    <row r="467" customFormat="false" ht="8.25" hidden="false" customHeight="false" outlineLevel="0" collapsed="false">
      <c r="B467" s="180"/>
      <c r="C467" s="180"/>
      <c r="D467" s="180"/>
    </row>
    <row r="468" customFormat="false" ht="8.25" hidden="false" customHeight="false" outlineLevel="0" collapsed="false">
      <c r="B468" s="180"/>
      <c r="C468" s="180"/>
      <c r="D468" s="180"/>
    </row>
    <row r="469" customFormat="false" ht="8.25" hidden="false" customHeight="false" outlineLevel="0" collapsed="false">
      <c r="B469" s="180"/>
      <c r="C469" s="180"/>
      <c r="D469" s="180"/>
    </row>
    <row r="470" customFormat="false" ht="8.25" hidden="false" customHeight="false" outlineLevel="0" collapsed="false">
      <c r="B470" s="180"/>
      <c r="C470" s="180"/>
      <c r="D470" s="180"/>
    </row>
    <row r="471" customFormat="false" ht="8.25" hidden="false" customHeight="false" outlineLevel="0" collapsed="false">
      <c r="B471" s="180"/>
      <c r="C471" s="180"/>
      <c r="D471" s="180"/>
    </row>
    <row r="472" customFormat="false" ht="8.25" hidden="false" customHeight="false" outlineLevel="0" collapsed="false">
      <c r="B472" s="180"/>
      <c r="C472" s="180"/>
      <c r="D472" s="180"/>
    </row>
    <row r="473" customFormat="false" ht="8.25" hidden="false" customHeight="false" outlineLevel="0" collapsed="false">
      <c r="B473" s="180"/>
      <c r="C473" s="180"/>
      <c r="D473" s="180"/>
    </row>
    <row r="474" customFormat="false" ht="8.25" hidden="false" customHeight="false" outlineLevel="0" collapsed="false">
      <c r="B474" s="180"/>
      <c r="C474" s="180"/>
      <c r="D474" s="180"/>
    </row>
    <row r="475" customFormat="false" ht="8.25" hidden="false" customHeight="false" outlineLevel="0" collapsed="false">
      <c r="B475" s="180"/>
      <c r="C475" s="180"/>
      <c r="D475" s="180"/>
    </row>
    <row r="476" customFormat="false" ht="8.25" hidden="false" customHeight="false" outlineLevel="0" collapsed="false">
      <c r="B476" s="180"/>
      <c r="C476" s="180"/>
      <c r="D476" s="180"/>
    </row>
    <row r="477" customFormat="false" ht="8.25" hidden="false" customHeight="false" outlineLevel="0" collapsed="false">
      <c r="B477" s="180"/>
      <c r="C477" s="180"/>
      <c r="D477" s="180"/>
    </row>
    <row r="478" customFormat="false" ht="8.25" hidden="false" customHeight="false" outlineLevel="0" collapsed="false">
      <c r="B478" s="180"/>
      <c r="C478" s="180"/>
      <c r="D478" s="180"/>
    </row>
    <row r="479" customFormat="false" ht="8.25" hidden="false" customHeight="false" outlineLevel="0" collapsed="false">
      <c r="B479" s="180"/>
      <c r="C479" s="180"/>
      <c r="D479" s="180"/>
    </row>
    <row r="480" customFormat="false" ht="8.25" hidden="false" customHeight="false" outlineLevel="0" collapsed="false">
      <c r="B480" s="180"/>
      <c r="C480" s="180"/>
      <c r="D480" s="180"/>
    </row>
    <row r="481" customFormat="false" ht="8.25" hidden="false" customHeight="false" outlineLevel="0" collapsed="false">
      <c r="B481" s="180"/>
      <c r="C481" s="180"/>
      <c r="D481" s="180"/>
    </row>
    <row r="482" customFormat="false" ht="8.25" hidden="false" customHeight="false" outlineLevel="0" collapsed="false">
      <c r="B482" s="180"/>
      <c r="C482" s="180"/>
      <c r="D482" s="180"/>
    </row>
    <row r="483" customFormat="false" ht="8.25" hidden="false" customHeight="false" outlineLevel="0" collapsed="false">
      <c r="B483" s="180"/>
      <c r="C483" s="180"/>
      <c r="D483" s="180"/>
    </row>
    <row r="484" customFormat="false" ht="8.25" hidden="false" customHeight="false" outlineLevel="0" collapsed="false">
      <c r="B484" s="180"/>
      <c r="C484" s="180"/>
      <c r="D484" s="180"/>
    </row>
    <row r="485" customFormat="false" ht="8.25" hidden="false" customHeight="false" outlineLevel="0" collapsed="false">
      <c r="B485" s="180"/>
      <c r="C485" s="180"/>
      <c r="D485" s="180"/>
    </row>
    <row r="486" customFormat="false" ht="8.25" hidden="false" customHeight="false" outlineLevel="0" collapsed="false">
      <c r="B486" s="180"/>
      <c r="C486" s="180"/>
      <c r="D486" s="180"/>
    </row>
    <row r="487" customFormat="false" ht="8.25" hidden="false" customHeight="false" outlineLevel="0" collapsed="false">
      <c r="B487" s="180"/>
      <c r="C487" s="180"/>
      <c r="D487" s="180"/>
    </row>
    <row r="488" customFormat="false" ht="8.25" hidden="false" customHeight="false" outlineLevel="0" collapsed="false">
      <c r="B488" s="180"/>
      <c r="C488" s="180"/>
      <c r="D488" s="180"/>
    </row>
    <row r="489" customFormat="false" ht="8.25" hidden="false" customHeight="false" outlineLevel="0" collapsed="false">
      <c r="B489" s="180"/>
      <c r="C489" s="180"/>
      <c r="D489" s="180"/>
    </row>
    <row r="490" customFormat="false" ht="8.25" hidden="false" customHeight="false" outlineLevel="0" collapsed="false">
      <c r="B490" s="180"/>
      <c r="C490" s="180"/>
      <c r="D490" s="180"/>
    </row>
    <row r="491" customFormat="false" ht="8.25" hidden="false" customHeight="false" outlineLevel="0" collapsed="false">
      <c r="B491" s="180"/>
      <c r="C491" s="180"/>
      <c r="D491" s="180"/>
    </row>
    <row r="492" customFormat="false" ht="8.25" hidden="false" customHeight="false" outlineLevel="0" collapsed="false">
      <c r="B492" s="180"/>
      <c r="C492" s="180"/>
      <c r="D492" s="180"/>
    </row>
    <row r="493" customFormat="false" ht="8.25" hidden="false" customHeight="false" outlineLevel="0" collapsed="false">
      <c r="B493" s="180"/>
      <c r="C493" s="180"/>
      <c r="D493" s="180"/>
    </row>
    <row r="494" customFormat="false" ht="8.25" hidden="false" customHeight="false" outlineLevel="0" collapsed="false">
      <c r="B494" s="180"/>
      <c r="C494" s="180"/>
      <c r="D494" s="180"/>
    </row>
    <row r="495" customFormat="false" ht="8.25" hidden="false" customHeight="false" outlineLevel="0" collapsed="false">
      <c r="B495" s="180"/>
      <c r="C495" s="180"/>
      <c r="D495" s="180"/>
    </row>
    <row r="496" customFormat="false" ht="8.25" hidden="false" customHeight="false" outlineLevel="0" collapsed="false">
      <c r="B496" s="180"/>
      <c r="C496" s="180"/>
      <c r="D496" s="180"/>
    </row>
    <row r="497" customFormat="false" ht="8.25" hidden="false" customHeight="false" outlineLevel="0" collapsed="false">
      <c r="B497" s="180"/>
      <c r="C497" s="180"/>
      <c r="D497" s="180"/>
    </row>
    <row r="498" customFormat="false" ht="8.25" hidden="false" customHeight="false" outlineLevel="0" collapsed="false">
      <c r="B498" s="180"/>
      <c r="C498" s="180"/>
      <c r="D498" s="180"/>
    </row>
    <row r="499" customFormat="false" ht="8.25" hidden="false" customHeight="false" outlineLevel="0" collapsed="false">
      <c r="B499" s="180"/>
      <c r="C499" s="180"/>
      <c r="D499" s="180"/>
    </row>
    <row r="500" customFormat="false" ht="8.25" hidden="false" customHeight="false" outlineLevel="0" collapsed="false">
      <c r="B500" s="180"/>
      <c r="C500" s="180"/>
      <c r="D500" s="180"/>
    </row>
    <row r="501" customFormat="false" ht="8.25" hidden="false" customHeight="false" outlineLevel="0" collapsed="false">
      <c r="B501" s="180"/>
      <c r="C501" s="180"/>
      <c r="D501" s="180"/>
    </row>
    <row r="502" customFormat="false" ht="8.25" hidden="false" customHeight="false" outlineLevel="0" collapsed="false">
      <c r="B502" s="180"/>
      <c r="C502" s="180"/>
      <c r="D502" s="180"/>
    </row>
    <row r="503" customFormat="false" ht="8.25" hidden="false" customHeight="false" outlineLevel="0" collapsed="false">
      <c r="B503" s="180"/>
      <c r="C503" s="180"/>
      <c r="D503" s="180"/>
    </row>
    <row r="504" customFormat="false" ht="8.25" hidden="false" customHeight="false" outlineLevel="0" collapsed="false">
      <c r="B504" s="180"/>
      <c r="C504" s="180"/>
      <c r="D504" s="180"/>
    </row>
    <row r="505" customFormat="false" ht="8.25" hidden="false" customHeight="false" outlineLevel="0" collapsed="false">
      <c r="B505" s="180"/>
      <c r="C505" s="180"/>
      <c r="D505" s="180"/>
    </row>
    <row r="506" customFormat="false" ht="8.25" hidden="false" customHeight="false" outlineLevel="0" collapsed="false">
      <c r="B506" s="180"/>
      <c r="C506" s="180"/>
      <c r="D506" s="180"/>
    </row>
    <row r="507" customFormat="false" ht="8.25" hidden="false" customHeight="false" outlineLevel="0" collapsed="false">
      <c r="B507" s="180"/>
      <c r="C507" s="180"/>
      <c r="D507" s="180"/>
    </row>
    <row r="508" customFormat="false" ht="8.25" hidden="false" customHeight="false" outlineLevel="0" collapsed="false">
      <c r="B508" s="180"/>
      <c r="C508" s="180"/>
      <c r="D508" s="180"/>
    </row>
    <row r="509" customFormat="false" ht="8.25" hidden="false" customHeight="false" outlineLevel="0" collapsed="false">
      <c r="B509" s="180"/>
      <c r="C509" s="180"/>
      <c r="D509" s="180"/>
    </row>
    <row r="510" customFormat="false" ht="8.25" hidden="false" customHeight="false" outlineLevel="0" collapsed="false">
      <c r="B510" s="180"/>
      <c r="C510" s="180"/>
      <c r="D510" s="180"/>
    </row>
    <row r="511" customFormat="false" ht="8.25" hidden="false" customHeight="false" outlineLevel="0" collapsed="false">
      <c r="B511" s="180"/>
      <c r="C511" s="180"/>
      <c r="D511" s="180"/>
    </row>
    <row r="512" customFormat="false" ht="8.25" hidden="false" customHeight="false" outlineLevel="0" collapsed="false">
      <c r="B512" s="180"/>
      <c r="C512" s="180"/>
      <c r="D512" s="180"/>
    </row>
    <row r="513" customFormat="false" ht="8.25" hidden="false" customHeight="false" outlineLevel="0" collapsed="false">
      <c r="B513" s="180"/>
      <c r="C513" s="180"/>
      <c r="D513" s="180"/>
    </row>
    <row r="514" customFormat="false" ht="8.25" hidden="false" customHeight="false" outlineLevel="0" collapsed="false">
      <c r="B514" s="180"/>
      <c r="C514" s="180"/>
      <c r="D514" s="180"/>
    </row>
    <row r="515" customFormat="false" ht="8.25" hidden="false" customHeight="false" outlineLevel="0" collapsed="false">
      <c r="B515" s="180"/>
      <c r="C515" s="180"/>
      <c r="D515" s="180"/>
    </row>
    <row r="516" customFormat="false" ht="8.25" hidden="false" customHeight="false" outlineLevel="0" collapsed="false">
      <c r="B516" s="180"/>
      <c r="C516" s="180"/>
      <c r="D516" s="180"/>
    </row>
    <row r="517" customFormat="false" ht="8.25" hidden="false" customHeight="false" outlineLevel="0" collapsed="false">
      <c r="B517" s="180"/>
      <c r="C517" s="180"/>
      <c r="D517" s="180"/>
    </row>
    <row r="518" customFormat="false" ht="8.25" hidden="false" customHeight="false" outlineLevel="0" collapsed="false">
      <c r="B518" s="180"/>
      <c r="C518" s="180"/>
      <c r="D518" s="180"/>
    </row>
    <row r="519" customFormat="false" ht="8.25" hidden="false" customHeight="false" outlineLevel="0" collapsed="false">
      <c r="B519" s="180"/>
      <c r="C519" s="180"/>
      <c r="D519" s="180"/>
    </row>
    <row r="520" customFormat="false" ht="8.25" hidden="false" customHeight="false" outlineLevel="0" collapsed="false">
      <c r="B520" s="180"/>
      <c r="C520" s="180"/>
      <c r="D520" s="180"/>
    </row>
    <row r="521" customFormat="false" ht="8.25" hidden="false" customHeight="false" outlineLevel="0" collapsed="false">
      <c r="B521" s="180"/>
      <c r="C521" s="180"/>
      <c r="D521" s="180"/>
    </row>
    <row r="522" customFormat="false" ht="8.25" hidden="false" customHeight="false" outlineLevel="0" collapsed="false">
      <c r="B522" s="180"/>
      <c r="C522" s="180"/>
      <c r="D522" s="180"/>
    </row>
    <row r="523" customFormat="false" ht="8.25" hidden="false" customHeight="false" outlineLevel="0" collapsed="false">
      <c r="B523" s="180"/>
      <c r="C523" s="180"/>
      <c r="D523" s="180"/>
    </row>
    <row r="524" customFormat="false" ht="8.25" hidden="false" customHeight="false" outlineLevel="0" collapsed="false">
      <c r="B524" s="180"/>
      <c r="C524" s="180"/>
      <c r="D524" s="180"/>
    </row>
    <row r="525" customFormat="false" ht="8.25" hidden="false" customHeight="false" outlineLevel="0" collapsed="false">
      <c r="B525" s="180"/>
      <c r="C525" s="180"/>
      <c r="D525" s="180"/>
    </row>
    <row r="526" customFormat="false" ht="8.25" hidden="false" customHeight="false" outlineLevel="0" collapsed="false">
      <c r="B526" s="180"/>
      <c r="C526" s="180"/>
      <c r="D526" s="180"/>
    </row>
    <row r="527" customFormat="false" ht="8.25" hidden="false" customHeight="false" outlineLevel="0" collapsed="false">
      <c r="B527" s="180"/>
      <c r="C527" s="180"/>
      <c r="D527" s="180"/>
    </row>
    <row r="528" customFormat="false" ht="8.25" hidden="false" customHeight="false" outlineLevel="0" collapsed="false">
      <c r="B528" s="180"/>
      <c r="C528" s="180"/>
      <c r="D528" s="180"/>
    </row>
    <row r="529" customFormat="false" ht="8.25" hidden="false" customHeight="false" outlineLevel="0" collapsed="false">
      <c r="B529" s="180"/>
      <c r="C529" s="180"/>
      <c r="D529" s="180"/>
    </row>
    <row r="530" customFormat="false" ht="8.25" hidden="false" customHeight="false" outlineLevel="0" collapsed="false">
      <c r="B530" s="180"/>
      <c r="C530" s="180"/>
      <c r="D530" s="180"/>
    </row>
    <row r="531" customFormat="false" ht="8.25" hidden="false" customHeight="false" outlineLevel="0" collapsed="false">
      <c r="B531" s="180"/>
      <c r="C531" s="180"/>
      <c r="D531" s="180"/>
    </row>
    <row r="532" customFormat="false" ht="8.25" hidden="false" customHeight="false" outlineLevel="0" collapsed="false">
      <c r="B532" s="180"/>
      <c r="C532" s="180"/>
      <c r="D532" s="180"/>
    </row>
    <row r="533" customFormat="false" ht="8.25" hidden="false" customHeight="false" outlineLevel="0" collapsed="false">
      <c r="B533" s="180"/>
      <c r="C533" s="180"/>
      <c r="D533" s="180"/>
    </row>
    <row r="534" customFormat="false" ht="8.25" hidden="false" customHeight="false" outlineLevel="0" collapsed="false">
      <c r="B534" s="180"/>
      <c r="C534" s="180"/>
      <c r="D534" s="180"/>
    </row>
    <row r="535" customFormat="false" ht="8.25" hidden="false" customHeight="false" outlineLevel="0" collapsed="false">
      <c r="B535" s="180"/>
      <c r="C535" s="180"/>
      <c r="D535" s="180"/>
    </row>
    <row r="536" customFormat="false" ht="8.25" hidden="false" customHeight="false" outlineLevel="0" collapsed="false">
      <c r="B536" s="180"/>
      <c r="C536" s="180"/>
      <c r="D536" s="180"/>
    </row>
    <row r="537" customFormat="false" ht="8.25" hidden="false" customHeight="false" outlineLevel="0" collapsed="false">
      <c r="B537" s="180"/>
      <c r="C537" s="180"/>
      <c r="D537" s="180"/>
    </row>
    <row r="538" customFormat="false" ht="8.25" hidden="false" customHeight="false" outlineLevel="0" collapsed="false">
      <c r="B538" s="180"/>
      <c r="C538" s="180"/>
      <c r="D538" s="180"/>
    </row>
    <row r="539" customFormat="false" ht="8.25" hidden="false" customHeight="false" outlineLevel="0" collapsed="false">
      <c r="B539" s="180"/>
      <c r="C539" s="180"/>
      <c r="D539" s="180"/>
    </row>
    <row r="540" customFormat="false" ht="8.25" hidden="false" customHeight="false" outlineLevel="0" collapsed="false">
      <c r="B540" s="180"/>
      <c r="C540" s="180"/>
      <c r="D540" s="180"/>
    </row>
    <row r="541" customFormat="false" ht="8.25" hidden="false" customHeight="false" outlineLevel="0" collapsed="false">
      <c r="B541" s="180"/>
      <c r="C541" s="180"/>
      <c r="D541" s="180"/>
    </row>
    <row r="542" customFormat="false" ht="8.25" hidden="false" customHeight="false" outlineLevel="0" collapsed="false">
      <c r="B542" s="180"/>
      <c r="C542" s="180"/>
      <c r="D542" s="180"/>
    </row>
    <row r="543" customFormat="false" ht="8.25" hidden="false" customHeight="false" outlineLevel="0" collapsed="false">
      <c r="B543" s="180"/>
      <c r="C543" s="180"/>
      <c r="D543" s="180"/>
    </row>
    <row r="544" customFormat="false" ht="8.25" hidden="false" customHeight="false" outlineLevel="0" collapsed="false">
      <c r="B544" s="180"/>
      <c r="C544" s="180"/>
      <c r="D544" s="180"/>
    </row>
    <row r="545" customFormat="false" ht="8.25" hidden="false" customHeight="false" outlineLevel="0" collapsed="false">
      <c r="B545" s="180"/>
      <c r="C545" s="180"/>
      <c r="D545" s="180"/>
    </row>
    <row r="546" customFormat="false" ht="8.25" hidden="false" customHeight="false" outlineLevel="0" collapsed="false">
      <c r="B546" s="180"/>
      <c r="C546" s="180"/>
      <c r="D546" s="180"/>
    </row>
    <row r="547" customFormat="false" ht="8.25" hidden="false" customHeight="false" outlineLevel="0" collapsed="false">
      <c r="B547" s="180"/>
      <c r="C547" s="180"/>
      <c r="D547" s="180"/>
    </row>
    <row r="548" customFormat="false" ht="8.25" hidden="false" customHeight="false" outlineLevel="0" collapsed="false">
      <c r="B548" s="180"/>
      <c r="C548" s="180"/>
      <c r="D548" s="180"/>
    </row>
    <row r="549" customFormat="false" ht="8.25" hidden="false" customHeight="false" outlineLevel="0" collapsed="false">
      <c r="B549" s="180"/>
      <c r="C549" s="180"/>
      <c r="D549" s="180"/>
    </row>
    <row r="550" customFormat="false" ht="8.25" hidden="false" customHeight="false" outlineLevel="0" collapsed="false">
      <c r="B550" s="180"/>
      <c r="C550" s="180"/>
      <c r="D550" s="180"/>
    </row>
    <row r="551" customFormat="false" ht="8.25" hidden="false" customHeight="false" outlineLevel="0" collapsed="false">
      <c r="B551" s="180"/>
      <c r="C551" s="180"/>
      <c r="D551" s="180"/>
    </row>
    <row r="552" customFormat="false" ht="8.25" hidden="false" customHeight="false" outlineLevel="0" collapsed="false">
      <c r="B552" s="180"/>
      <c r="C552" s="180"/>
      <c r="D552" s="180"/>
    </row>
    <row r="553" customFormat="false" ht="8.25" hidden="false" customHeight="false" outlineLevel="0" collapsed="false">
      <c r="B553" s="180"/>
      <c r="C553" s="180"/>
      <c r="D553" s="180"/>
    </row>
    <row r="554" customFormat="false" ht="8.25" hidden="false" customHeight="false" outlineLevel="0" collapsed="false">
      <c r="B554" s="180"/>
      <c r="C554" s="180"/>
      <c r="D554" s="180"/>
    </row>
    <row r="555" customFormat="false" ht="8.25" hidden="false" customHeight="false" outlineLevel="0" collapsed="false">
      <c r="B555" s="180"/>
      <c r="C555" s="180"/>
      <c r="D555" s="180"/>
    </row>
    <row r="556" customFormat="false" ht="8.25" hidden="false" customHeight="false" outlineLevel="0" collapsed="false">
      <c r="B556" s="180"/>
      <c r="C556" s="180"/>
      <c r="D556" s="180"/>
    </row>
    <row r="557" customFormat="false" ht="8.25" hidden="false" customHeight="false" outlineLevel="0" collapsed="false">
      <c r="B557" s="180"/>
      <c r="C557" s="180"/>
      <c r="D557" s="180"/>
    </row>
    <row r="558" customFormat="false" ht="8.25" hidden="false" customHeight="false" outlineLevel="0" collapsed="false">
      <c r="B558" s="180"/>
      <c r="C558" s="180"/>
      <c r="D558" s="180"/>
    </row>
    <row r="559" customFormat="false" ht="8.25" hidden="false" customHeight="false" outlineLevel="0" collapsed="false">
      <c r="B559" s="180"/>
      <c r="C559" s="180"/>
      <c r="D559" s="180"/>
    </row>
    <row r="560" customFormat="false" ht="8.25" hidden="false" customHeight="false" outlineLevel="0" collapsed="false">
      <c r="B560" s="180"/>
      <c r="C560" s="180"/>
      <c r="D560" s="180"/>
    </row>
    <row r="561" customFormat="false" ht="8.25" hidden="false" customHeight="false" outlineLevel="0" collapsed="false">
      <c r="B561" s="180"/>
      <c r="C561" s="180"/>
      <c r="D561" s="180"/>
    </row>
    <row r="562" customFormat="false" ht="8.25" hidden="false" customHeight="false" outlineLevel="0" collapsed="false">
      <c r="B562" s="180"/>
      <c r="C562" s="180"/>
      <c r="D562" s="180"/>
    </row>
    <row r="563" customFormat="false" ht="8.25" hidden="false" customHeight="false" outlineLevel="0" collapsed="false">
      <c r="B563" s="180"/>
      <c r="C563" s="180"/>
      <c r="D563" s="180"/>
    </row>
    <row r="564" customFormat="false" ht="8.25" hidden="false" customHeight="false" outlineLevel="0" collapsed="false">
      <c r="B564" s="180"/>
      <c r="C564" s="180"/>
      <c r="D564" s="180"/>
    </row>
    <row r="565" customFormat="false" ht="8.25" hidden="false" customHeight="false" outlineLevel="0" collapsed="false">
      <c r="B565" s="180"/>
      <c r="C565" s="180"/>
      <c r="D565" s="180"/>
    </row>
    <row r="566" customFormat="false" ht="8.25" hidden="false" customHeight="false" outlineLevel="0" collapsed="false">
      <c r="B566" s="180"/>
      <c r="C566" s="180"/>
      <c r="D566" s="180"/>
    </row>
    <row r="567" customFormat="false" ht="8.25" hidden="false" customHeight="false" outlineLevel="0" collapsed="false">
      <c r="B567" s="180"/>
      <c r="C567" s="180"/>
      <c r="D567" s="180"/>
    </row>
    <row r="568" customFormat="false" ht="8.25" hidden="false" customHeight="false" outlineLevel="0" collapsed="false">
      <c r="B568" s="180"/>
      <c r="C568" s="180"/>
      <c r="D568" s="180"/>
    </row>
    <row r="569" customFormat="false" ht="8.25" hidden="false" customHeight="false" outlineLevel="0" collapsed="false">
      <c r="B569" s="180"/>
      <c r="C569" s="180"/>
      <c r="D569" s="180"/>
    </row>
    <row r="570" customFormat="false" ht="8.25" hidden="false" customHeight="false" outlineLevel="0" collapsed="false">
      <c r="B570" s="180"/>
      <c r="C570" s="180"/>
      <c r="D570" s="180"/>
    </row>
    <row r="571" customFormat="false" ht="8.25" hidden="false" customHeight="false" outlineLevel="0" collapsed="false">
      <c r="B571" s="180"/>
      <c r="C571" s="180"/>
      <c r="D571" s="180"/>
    </row>
    <row r="572" customFormat="false" ht="8.25" hidden="false" customHeight="false" outlineLevel="0" collapsed="false">
      <c r="B572" s="180"/>
      <c r="C572" s="180"/>
      <c r="D572" s="180"/>
    </row>
    <row r="573" customFormat="false" ht="8.25" hidden="false" customHeight="false" outlineLevel="0" collapsed="false">
      <c r="B573" s="180"/>
      <c r="C573" s="180"/>
      <c r="D573" s="180"/>
    </row>
    <row r="574" customFormat="false" ht="8.25" hidden="false" customHeight="false" outlineLevel="0" collapsed="false">
      <c r="B574" s="180"/>
      <c r="C574" s="180"/>
      <c r="D574" s="180"/>
    </row>
    <row r="575" customFormat="false" ht="8.25" hidden="false" customHeight="false" outlineLevel="0" collapsed="false">
      <c r="B575" s="180"/>
      <c r="C575" s="180"/>
      <c r="D575" s="180"/>
    </row>
    <row r="576" customFormat="false" ht="8.25" hidden="false" customHeight="false" outlineLevel="0" collapsed="false">
      <c r="B576" s="180"/>
      <c r="C576" s="180"/>
      <c r="D576" s="180"/>
    </row>
    <row r="577" customFormat="false" ht="8.25" hidden="false" customHeight="false" outlineLevel="0" collapsed="false">
      <c r="B577" s="180"/>
      <c r="C577" s="180"/>
      <c r="D577" s="180"/>
    </row>
    <row r="578" customFormat="false" ht="8.25" hidden="false" customHeight="false" outlineLevel="0" collapsed="false">
      <c r="B578" s="180"/>
      <c r="C578" s="180"/>
      <c r="D578" s="180"/>
    </row>
    <row r="579" customFormat="false" ht="8.25" hidden="false" customHeight="false" outlineLevel="0" collapsed="false">
      <c r="B579" s="180"/>
      <c r="C579" s="180"/>
      <c r="D579" s="180"/>
    </row>
    <row r="580" customFormat="false" ht="8.25" hidden="false" customHeight="false" outlineLevel="0" collapsed="false">
      <c r="B580" s="180"/>
      <c r="C580" s="180"/>
      <c r="D580" s="180"/>
    </row>
    <row r="581" customFormat="false" ht="8.25" hidden="false" customHeight="false" outlineLevel="0" collapsed="false">
      <c r="B581" s="180"/>
      <c r="C581" s="180"/>
      <c r="D581" s="180"/>
    </row>
    <row r="582" customFormat="false" ht="8.25" hidden="false" customHeight="false" outlineLevel="0" collapsed="false">
      <c r="B582" s="180"/>
      <c r="C582" s="180"/>
      <c r="D582" s="180"/>
    </row>
    <row r="583" customFormat="false" ht="8.25" hidden="false" customHeight="false" outlineLevel="0" collapsed="false">
      <c r="B583" s="180"/>
      <c r="C583" s="180"/>
      <c r="D583" s="180"/>
    </row>
    <row r="584" customFormat="false" ht="8.25" hidden="false" customHeight="false" outlineLevel="0" collapsed="false">
      <c r="B584" s="180"/>
      <c r="C584" s="180"/>
      <c r="D584" s="180"/>
    </row>
    <row r="585" customFormat="false" ht="8.25" hidden="false" customHeight="false" outlineLevel="0" collapsed="false">
      <c r="B585" s="180"/>
      <c r="C585" s="180"/>
      <c r="D585" s="180"/>
    </row>
    <row r="586" customFormat="false" ht="8.25" hidden="false" customHeight="false" outlineLevel="0" collapsed="false">
      <c r="B586" s="180"/>
      <c r="C586" s="180"/>
      <c r="D586" s="180"/>
    </row>
    <row r="587" customFormat="false" ht="8.25" hidden="false" customHeight="false" outlineLevel="0" collapsed="false">
      <c r="B587" s="180"/>
      <c r="C587" s="180"/>
      <c r="D587" s="180"/>
    </row>
    <row r="588" customFormat="false" ht="8.25" hidden="false" customHeight="false" outlineLevel="0" collapsed="false">
      <c r="B588" s="180"/>
      <c r="C588" s="180"/>
      <c r="D588" s="180"/>
    </row>
    <row r="589" customFormat="false" ht="8.25" hidden="false" customHeight="false" outlineLevel="0" collapsed="false">
      <c r="B589" s="180"/>
      <c r="C589" s="180"/>
      <c r="D589" s="180"/>
    </row>
    <row r="590" customFormat="false" ht="8.25" hidden="false" customHeight="false" outlineLevel="0" collapsed="false">
      <c r="B590" s="180"/>
      <c r="C590" s="180"/>
      <c r="D590" s="180"/>
    </row>
    <row r="591" customFormat="false" ht="8.25" hidden="false" customHeight="false" outlineLevel="0" collapsed="false">
      <c r="B591" s="180"/>
      <c r="C591" s="180"/>
      <c r="D591" s="180"/>
    </row>
    <row r="592" customFormat="false" ht="8.25" hidden="false" customHeight="false" outlineLevel="0" collapsed="false">
      <c r="B592" s="180"/>
      <c r="C592" s="180"/>
      <c r="D592" s="180"/>
    </row>
    <row r="593" customFormat="false" ht="8.25" hidden="false" customHeight="false" outlineLevel="0" collapsed="false">
      <c r="B593" s="180"/>
      <c r="C593" s="180"/>
      <c r="D593" s="180"/>
    </row>
    <row r="594" customFormat="false" ht="8.25" hidden="false" customHeight="false" outlineLevel="0" collapsed="false">
      <c r="B594" s="180"/>
      <c r="C594" s="180"/>
      <c r="D594" s="180"/>
    </row>
    <row r="595" customFormat="false" ht="8.25" hidden="false" customHeight="false" outlineLevel="0" collapsed="false">
      <c r="B595" s="180"/>
      <c r="C595" s="180"/>
      <c r="D595" s="180"/>
    </row>
    <row r="596" customFormat="false" ht="8.25" hidden="false" customHeight="false" outlineLevel="0" collapsed="false">
      <c r="B596" s="180"/>
      <c r="C596" s="180"/>
      <c r="D596" s="180"/>
    </row>
    <row r="597" customFormat="false" ht="8.25" hidden="false" customHeight="false" outlineLevel="0" collapsed="false">
      <c r="B597" s="180"/>
      <c r="C597" s="180"/>
      <c r="D597" s="180"/>
    </row>
    <row r="598" customFormat="false" ht="8.25" hidden="false" customHeight="false" outlineLevel="0" collapsed="false">
      <c r="B598" s="180"/>
      <c r="C598" s="180"/>
      <c r="D598" s="180"/>
    </row>
    <row r="599" customFormat="false" ht="8.25" hidden="false" customHeight="false" outlineLevel="0" collapsed="false">
      <c r="B599" s="180"/>
      <c r="C599" s="180"/>
      <c r="D599" s="180"/>
    </row>
    <row r="600" customFormat="false" ht="8.25" hidden="false" customHeight="false" outlineLevel="0" collapsed="false">
      <c r="B600" s="180"/>
      <c r="C600" s="180"/>
      <c r="D600" s="180"/>
    </row>
    <row r="601" customFormat="false" ht="8.25" hidden="false" customHeight="false" outlineLevel="0" collapsed="false">
      <c r="B601" s="180"/>
      <c r="C601" s="180"/>
      <c r="D601" s="180"/>
    </row>
    <row r="602" customFormat="false" ht="8.25" hidden="false" customHeight="false" outlineLevel="0" collapsed="false">
      <c r="B602" s="180"/>
      <c r="C602" s="180"/>
      <c r="D602" s="180"/>
    </row>
    <row r="603" customFormat="false" ht="8.25" hidden="false" customHeight="false" outlineLevel="0" collapsed="false">
      <c r="B603" s="180"/>
      <c r="C603" s="180"/>
      <c r="D603" s="180"/>
    </row>
    <row r="604" customFormat="false" ht="8.25" hidden="false" customHeight="false" outlineLevel="0" collapsed="false">
      <c r="B604" s="180"/>
      <c r="C604" s="180"/>
      <c r="D604" s="180"/>
    </row>
    <row r="605" customFormat="false" ht="8.25" hidden="false" customHeight="false" outlineLevel="0" collapsed="false">
      <c r="B605" s="180"/>
      <c r="C605" s="180"/>
      <c r="D605" s="180"/>
    </row>
    <row r="606" customFormat="false" ht="8.25" hidden="false" customHeight="false" outlineLevel="0" collapsed="false">
      <c r="B606" s="180"/>
      <c r="C606" s="180"/>
      <c r="D606" s="180"/>
    </row>
    <row r="607" customFormat="false" ht="8.25" hidden="false" customHeight="false" outlineLevel="0" collapsed="false">
      <c r="B607" s="180"/>
      <c r="C607" s="180"/>
      <c r="D607" s="180"/>
    </row>
    <row r="608" customFormat="false" ht="8.25" hidden="false" customHeight="false" outlineLevel="0" collapsed="false">
      <c r="B608" s="180"/>
      <c r="C608" s="180"/>
      <c r="D608" s="180"/>
    </row>
    <row r="609" customFormat="false" ht="8.25" hidden="false" customHeight="false" outlineLevel="0" collapsed="false">
      <c r="B609" s="180"/>
      <c r="C609" s="180"/>
      <c r="D609" s="180"/>
    </row>
    <row r="610" customFormat="false" ht="8.25" hidden="false" customHeight="false" outlineLevel="0" collapsed="false">
      <c r="B610" s="180"/>
      <c r="C610" s="180"/>
      <c r="D610" s="180"/>
    </row>
    <row r="611" customFormat="false" ht="8.25" hidden="false" customHeight="false" outlineLevel="0" collapsed="false">
      <c r="B611" s="180"/>
      <c r="C611" s="180"/>
      <c r="D611" s="180"/>
    </row>
    <row r="612" customFormat="false" ht="8.25" hidden="false" customHeight="false" outlineLevel="0" collapsed="false">
      <c r="B612" s="180"/>
      <c r="C612" s="180"/>
      <c r="D612" s="180"/>
    </row>
    <row r="613" customFormat="false" ht="8.25" hidden="false" customHeight="false" outlineLevel="0" collapsed="false">
      <c r="B613" s="180"/>
      <c r="C613" s="180"/>
      <c r="D613" s="180"/>
    </row>
    <row r="614" customFormat="false" ht="8.25" hidden="false" customHeight="false" outlineLevel="0" collapsed="false">
      <c r="B614" s="180"/>
      <c r="C614" s="180"/>
      <c r="D614" s="180"/>
    </row>
    <row r="615" customFormat="false" ht="8.25" hidden="false" customHeight="false" outlineLevel="0" collapsed="false">
      <c r="B615" s="180"/>
      <c r="C615" s="180"/>
      <c r="D615" s="180"/>
    </row>
    <row r="616" customFormat="false" ht="8.25" hidden="false" customHeight="false" outlineLevel="0" collapsed="false">
      <c r="B616" s="180"/>
      <c r="C616" s="180"/>
      <c r="D616" s="180"/>
    </row>
    <row r="617" customFormat="false" ht="8.25" hidden="false" customHeight="false" outlineLevel="0" collapsed="false">
      <c r="B617" s="180"/>
      <c r="C617" s="180"/>
      <c r="D617" s="180"/>
    </row>
    <row r="618" customFormat="false" ht="8.25" hidden="false" customHeight="false" outlineLevel="0" collapsed="false">
      <c r="B618" s="180"/>
      <c r="C618" s="180"/>
      <c r="D618" s="180"/>
    </row>
    <row r="619" customFormat="false" ht="8.25" hidden="false" customHeight="false" outlineLevel="0" collapsed="false">
      <c r="B619" s="180"/>
      <c r="C619" s="180"/>
      <c r="D619" s="180"/>
    </row>
    <row r="620" customFormat="false" ht="8.25" hidden="false" customHeight="false" outlineLevel="0" collapsed="false">
      <c r="B620" s="180"/>
      <c r="C620" s="180"/>
      <c r="D620" s="180"/>
    </row>
    <row r="621" customFormat="false" ht="8.25" hidden="false" customHeight="false" outlineLevel="0" collapsed="false">
      <c r="B621" s="180"/>
      <c r="C621" s="180"/>
      <c r="D621" s="180"/>
    </row>
    <row r="622" customFormat="false" ht="8.25" hidden="false" customHeight="false" outlineLevel="0" collapsed="false">
      <c r="B622" s="180"/>
      <c r="C622" s="180"/>
      <c r="D622" s="180"/>
    </row>
    <row r="623" customFormat="false" ht="8.25" hidden="false" customHeight="false" outlineLevel="0" collapsed="false">
      <c r="B623" s="180"/>
      <c r="C623" s="180"/>
      <c r="D623" s="180"/>
    </row>
    <row r="624" customFormat="false" ht="8.25" hidden="false" customHeight="false" outlineLevel="0" collapsed="false">
      <c r="B624" s="180"/>
      <c r="C624" s="180"/>
      <c r="D624" s="180"/>
    </row>
    <row r="625" customFormat="false" ht="8.25" hidden="false" customHeight="false" outlineLevel="0" collapsed="false">
      <c r="B625" s="180"/>
      <c r="C625" s="180"/>
      <c r="D625" s="180"/>
    </row>
    <row r="626" customFormat="false" ht="8.25" hidden="false" customHeight="false" outlineLevel="0" collapsed="false">
      <c r="B626" s="180"/>
      <c r="C626" s="180"/>
      <c r="D626" s="180"/>
    </row>
    <row r="627" customFormat="false" ht="8.25" hidden="false" customHeight="false" outlineLevel="0" collapsed="false">
      <c r="B627" s="180"/>
      <c r="C627" s="180"/>
      <c r="D627" s="180"/>
    </row>
    <row r="628" customFormat="false" ht="8.25" hidden="false" customHeight="false" outlineLevel="0" collapsed="false">
      <c r="B628" s="180"/>
      <c r="C628" s="180"/>
      <c r="D628" s="180"/>
    </row>
    <row r="629" customFormat="false" ht="8.25" hidden="false" customHeight="false" outlineLevel="0" collapsed="false">
      <c r="B629" s="180"/>
      <c r="C629" s="180"/>
      <c r="D629" s="180"/>
    </row>
    <row r="630" customFormat="false" ht="8.25" hidden="false" customHeight="false" outlineLevel="0" collapsed="false">
      <c r="B630" s="180"/>
      <c r="C630" s="180"/>
      <c r="D630" s="180"/>
    </row>
    <row r="631" customFormat="false" ht="8.25" hidden="false" customHeight="false" outlineLevel="0" collapsed="false">
      <c r="B631" s="180"/>
      <c r="C631" s="180"/>
      <c r="D631" s="180"/>
    </row>
    <row r="632" customFormat="false" ht="8.25" hidden="false" customHeight="false" outlineLevel="0" collapsed="false">
      <c r="B632" s="180"/>
      <c r="C632" s="180"/>
      <c r="D632" s="180"/>
    </row>
    <row r="633" customFormat="false" ht="8.25" hidden="false" customHeight="false" outlineLevel="0" collapsed="false">
      <c r="B633" s="180"/>
      <c r="C633" s="180"/>
      <c r="D633" s="180"/>
    </row>
    <row r="634" customFormat="false" ht="8.25" hidden="false" customHeight="false" outlineLevel="0" collapsed="false">
      <c r="B634" s="180"/>
      <c r="C634" s="180"/>
      <c r="D634" s="180"/>
    </row>
    <row r="635" customFormat="false" ht="8.25" hidden="false" customHeight="false" outlineLevel="0" collapsed="false">
      <c r="B635" s="180"/>
      <c r="C635" s="180"/>
      <c r="D635" s="180"/>
    </row>
    <row r="636" customFormat="false" ht="8.25" hidden="false" customHeight="false" outlineLevel="0" collapsed="false">
      <c r="B636" s="180"/>
      <c r="C636" s="180"/>
      <c r="D636" s="180"/>
    </row>
    <row r="637" customFormat="false" ht="8.25" hidden="false" customHeight="false" outlineLevel="0" collapsed="false">
      <c r="B637" s="180"/>
      <c r="C637" s="180"/>
      <c r="D637" s="180"/>
    </row>
    <row r="638" customFormat="false" ht="8.25" hidden="false" customHeight="false" outlineLevel="0" collapsed="false">
      <c r="B638" s="180"/>
      <c r="C638" s="180"/>
      <c r="D638" s="180"/>
    </row>
    <row r="639" customFormat="false" ht="8.25" hidden="false" customHeight="false" outlineLevel="0" collapsed="false">
      <c r="B639" s="180"/>
      <c r="C639" s="180"/>
      <c r="D639" s="180"/>
    </row>
    <row r="640" customFormat="false" ht="8.25" hidden="false" customHeight="false" outlineLevel="0" collapsed="false">
      <c r="B640" s="180"/>
      <c r="C640" s="180"/>
      <c r="D640" s="180"/>
    </row>
    <row r="641" customFormat="false" ht="8.25" hidden="false" customHeight="false" outlineLevel="0" collapsed="false">
      <c r="B641" s="180"/>
      <c r="C641" s="180"/>
      <c r="D641" s="180"/>
    </row>
    <row r="642" customFormat="false" ht="8.25" hidden="false" customHeight="false" outlineLevel="0" collapsed="false">
      <c r="B642" s="180"/>
      <c r="C642" s="180"/>
      <c r="D642" s="180"/>
    </row>
    <row r="643" customFormat="false" ht="8.25" hidden="false" customHeight="false" outlineLevel="0" collapsed="false">
      <c r="B643" s="180"/>
      <c r="C643" s="180"/>
      <c r="D643" s="180"/>
    </row>
    <row r="644" customFormat="false" ht="8.25" hidden="false" customHeight="false" outlineLevel="0" collapsed="false">
      <c r="B644" s="180"/>
      <c r="C644" s="180"/>
      <c r="D644" s="180"/>
    </row>
    <row r="645" customFormat="false" ht="8.25" hidden="false" customHeight="false" outlineLevel="0" collapsed="false">
      <c r="B645" s="180"/>
      <c r="C645" s="180"/>
      <c r="D645" s="180"/>
    </row>
    <row r="646" customFormat="false" ht="8.25" hidden="false" customHeight="false" outlineLevel="0" collapsed="false">
      <c r="B646" s="180"/>
      <c r="C646" s="180"/>
      <c r="D646" s="180"/>
    </row>
    <row r="647" customFormat="false" ht="8.25" hidden="false" customHeight="false" outlineLevel="0" collapsed="false">
      <c r="B647" s="180"/>
      <c r="C647" s="180"/>
      <c r="D647" s="180"/>
    </row>
    <row r="648" customFormat="false" ht="8.25" hidden="false" customHeight="false" outlineLevel="0" collapsed="false">
      <c r="B648" s="180"/>
      <c r="C648" s="180"/>
      <c r="D648" s="180"/>
    </row>
    <row r="649" customFormat="false" ht="8.25" hidden="false" customHeight="false" outlineLevel="0" collapsed="false">
      <c r="B649" s="180"/>
      <c r="C649" s="180"/>
      <c r="D649" s="180"/>
    </row>
    <row r="650" customFormat="false" ht="8.25" hidden="false" customHeight="false" outlineLevel="0" collapsed="false">
      <c r="B650" s="180"/>
      <c r="C650" s="180"/>
      <c r="D650" s="180"/>
    </row>
    <row r="651" customFormat="false" ht="8.25" hidden="false" customHeight="false" outlineLevel="0" collapsed="false">
      <c r="B651" s="180"/>
      <c r="C651" s="180"/>
      <c r="D651" s="180"/>
    </row>
    <row r="652" customFormat="false" ht="8.25" hidden="false" customHeight="false" outlineLevel="0" collapsed="false">
      <c r="B652" s="180"/>
      <c r="C652" s="180"/>
      <c r="D652" s="180"/>
    </row>
    <row r="653" customFormat="false" ht="8.25" hidden="false" customHeight="false" outlineLevel="0" collapsed="false">
      <c r="B653" s="180"/>
      <c r="C653" s="180"/>
      <c r="D653" s="180"/>
    </row>
    <row r="654" customFormat="false" ht="8.25" hidden="false" customHeight="false" outlineLevel="0" collapsed="false">
      <c r="B654" s="180"/>
      <c r="C654" s="180"/>
      <c r="D654" s="180"/>
    </row>
    <row r="655" customFormat="false" ht="8.25" hidden="false" customHeight="false" outlineLevel="0" collapsed="false">
      <c r="B655" s="180"/>
      <c r="C655" s="180"/>
      <c r="D655" s="180"/>
    </row>
    <row r="656" customFormat="false" ht="8.25" hidden="false" customHeight="false" outlineLevel="0" collapsed="false">
      <c r="B656" s="180"/>
      <c r="C656" s="180"/>
      <c r="D656" s="180"/>
    </row>
    <row r="657" customFormat="false" ht="8.25" hidden="false" customHeight="false" outlineLevel="0" collapsed="false">
      <c r="B657" s="180"/>
      <c r="C657" s="180"/>
      <c r="D657" s="180"/>
    </row>
    <row r="658" customFormat="false" ht="8.25" hidden="false" customHeight="false" outlineLevel="0" collapsed="false">
      <c r="B658" s="180"/>
      <c r="C658" s="180"/>
      <c r="D658" s="180"/>
    </row>
    <row r="659" customFormat="false" ht="8.25" hidden="false" customHeight="false" outlineLevel="0" collapsed="false">
      <c r="B659" s="180"/>
      <c r="C659" s="180"/>
      <c r="D659" s="180"/>
    </row>
    <row r="660" customFormat="false" ht="8.25" hidden="false" customHeight="false" outlineLevel="0" collapsed="false">
      <c r="B660" s="180"/>
      <c r="C660" s="180"/>
      <c r="D660" s="180"/>
    </row>
    <row r="661" customFormat="false" ht="8.25" hidden="false" customHeight="false" outlineLevel="0" collapsed="false">
      <c r="B661" s="180"/>
      <c r="C661" s="180"/>
      <c r="D661" s="180"/>
    </row>
    <row r="662" customFormat="false" ht="8.25" hidden="false" customHeight="false" outlineLevel="0" collapsed="false">
      <c r="B662" s="180"/>
      <c r="C662" s="180"/>
      <c r="D662" s="180"/>
    </row>
    <row r="663" customFormat="false" ht="8.25" hidden="false" customHeight="false" outlineLevel="0" collapsed="false">
      <c r="B663" s="180"/>
      <c r="C663" s="180"/>
      <c r="D663" s="180"/>
    </row>
    <row r="664" customFormat="false" ht="8.25" hidden="false" customHeight="false" outlineLevel="0" collapsed="false">
      <c r="B664" s="180"/>
      <c r="C664" s="180"/>
      <c r="D664" s="180"/>
    </row>
    <row r="665" customFormat="false" ht="8.25" hidden="false" customHeight="false" outlineLevel="0" collapsed="false">
      <c r="B665" s="180"/>
      <c r="C665" s="180"/>
      <c r="D665" s="180"/>
    </row>
    <row r="666" customFormat="false" ht="8.25" hidden="false" customHeight="false" outlineLevel="0" collapsed="false">
      <c r="B666" s="180"/>
      <c r="C666" s="180"/>
      <c r="D666" s="180"/>
    </row>
    <row r="667" customFormat="false" ht="8.25" hidden="false" customHeight="false" outlineLevel="0" collapsed="false">
      <c r="B667" s="180"/>
      <c r="C667" s="180"/>
      <c r="D667" s="180"/>
    </row>
    <row r="668" customFormat="false" ht="8.25" hidden="false" customHeight="false" outlineLevel="0" collapsed="false">
      <c r="B668" s="180"/>
      <c r="C668" s="180"/>
      <c r="D668" s="180"/>
    </row>
    <row r="669" customFormat="false" ht="8.25" hidden="false" customHeight="false" outlineLevel="0" collapsed="false">
      <c r="B669" s="180"/>
      <c r="C669" s="180"/>
      <c r="D669" s="180"/>
    </row>
    <row r="670" customFormat="false" ht="8.25" hidden="false" customHeight="false" outlineLevel="0" collapsed="false">
      <c r="B670" s="180"/>
      <c r="C670" s="180"/>
      <c r="D670" s="180"/>
    </row>
    <row r="671" customFormat="false" ht="8.25" hidden="false" customHeight="false" outlineLevel="0" collapsed="false">
      <c r="B671" s="180"/>
      <c r="C671" s="180"/>
      <c r="D671" s="180"/>
    </row>
    <row r="672" customFormat="false" ht="8.25" hidden="false" customHeight="false" outlineLevel="0" collapsed="false">
      <c r="B672" s="180"/>
      <c r="C672" s="180"/>
      <c r="D672" s="180"/>
    </row>
    <row r="673" customFormat="false" ht="8.25" hidden="false" customHeight="false" outlineLevel="0" collapsed="false">
      <c r="B673" s="180"/>
      <c r="C673" s="180"/>
      <c r="D673" s="180"/>
    </row>
    <row r="674" customFormat="false" ht="8.25" hidden="false" customHeight="false" outlineLevel="0" collapsed="false">
      <c r="B674" s="180"/>
      <c r="C674" s="180"/>
      <c r="D674" s="180"/>
    </row>
    <row r="675" customFormat="false" ht="8.25" hidden="false" customHeight="false" outlineLevel="0" collapsed="false">
      <c r="B675" s="180"/>
      <c r="C675" s="180"/>
      <c r="D675" s="180"/>
    </row>
    <row r="676" customFormat="false" ht="8.25" hidden="false" customHeight="false" outlineLevel="0" collapsed="false">
      <c r="B676" s="180"/>
      <c r="C676" s="180"/>
      <c r="D676" s="180"/>
    </row>
    <row r="677" customFormat="false" ht="8.25" hidden="false" customHeight="false" outlineLevel="0" collapsed="false">
      <c r="B677" s="180"/>
      <c r="C677" s="180"/>
      <c r="D677" s="180"/>
    </row>
    <row r="678" customFormat="false" ht="8.25" hidden="false" customHeight="false" outlineLevel="0" collapsed="false">
      <c r="B678" s="180"/>
      <c r="C678" s="180"/>
      <c r="D678" s="180"/>
    </row>
    <row r="679" customFormat="false" ht="8.25" hidden="false" customHeight="false" outlineLevel="0" collapsed="false">
      <c r="B679" s="180"/>
      <c r="C679" s="180"/>
      <c r="D679" s="180"/>
    </row>
    <row r="680" customFormat="false" ht="8.25" hidden="false" customHeight="false" outlineLevel="0" collapsed="false">
      <c r="B680" s="180"/>
      <c r="C680" s="180"/>
      <c r="D680" s="180"/>
    </row>
    <row r="681" customFormat="false" ht="8.25" hidden="false" customHeight="false" outlineLevel="0" collapsed="false">
      <c r="B681" s="180"/>
      <c r="C681" s="180"/>
      <c r="D681" s="180"/>
    </row>
    <row r="682" customFormat="false" ht="8.25" hidden="false" customHeight="false" outlineLevel="0" collapsed="false">
      <c r="B682" s="180"/>
      <c r="C682" s="180"/>
      <c r="D682" s="180"/>
    </row>
    <row r="683" customFormat="false" ht="8.25" hidden="false" customHeight="false" outlineLevel="0" collapsed="false">
      <c r="B683" s="180"/>
      <c r="C683" s="180"/>
      <c r="D683" s="180"/>
    </row>
    <row r="684" customFormat="false" ht="8.25" hidden="false" customHeight="false" outlineLevel="0" collapsed="false">
      <c r="B684" s="180"/>
      <c r="C684" s="180"/>
      <c r="D684" s="180"/>
    </row>
    <row r="685" customFormat="false" ht="8.25" hidden="false" customHeight="false" outlineLevel="0" collapsed="false">
      <c r="B685" s="180"/>
      <c r="C685" s="180"/>
      <c r="D685" s="180"/>
    </row>
    <row r="686" customFormat="false" ht="8.25" hidden="false" customHeight="false" outlineLevel="0" collapsed="false">
      <c r="B686" s="180"/>
      <c r="C686" s="180"/>
      <c r="D686" s="180"/>
    </row>
    <row r="687" customFormat="false" ht="8.25" hidden="false" customHeight="false" outlineLevel="0" collapsed="false">
      <c r="B687" s="180"/>
      <c r="C687" s="180"/>
      <c r="D687" s="180"/>
    </row>
    <row r="688" customFormat="false" ht="8.25" hidden="false" customHeight="false" outlineLevel="0" collapsed="false">
      <c r="B688" s="180"/>
      <c r="C688" s="180"/>
      <c r="D688" s="180"/>
    </row>
    <row r="689" customFormat="false" ht="8.25" hidden="false" customHeight="false" outlineLevel="0" collapsed="false">
      <c r="B689" s="180"/>
      <c r="C689" s="180"/>
      <c r="D689" s="180"/>
    </row>
    <row r="690" customFormat="false" ht="8.25" hidden="false" customHeight="false" outlineLevel="0" collapsed="false">
      <c r="B690" s="180"/>
      <c r="C690" s="180"/>
      <c r="D690" s="180"/>
    </row>
    <row r="691" customFormat="false" ht="8.25" hidden="false" customHeight="false" outlineLevel="0" collapsed="false">
      <c r="B691" s="180"/>
      <c r="C691" s="180"/>
      <c r="D691" s="180"/>
    </row>
    <row r="692" customFormat="false" ht="8.25" hidden="false" customHeight="false" outlineLevel="0" collapsed="false">
      <c r="B692" s="180"/>
      <c r="C692" s="180"/>
      <c r="D692" s="180"/>
    </row>
    <row r="693" customFormat="false" ht="8.25" hidden="false" customHeight="false" outlineLevel="0" collapsed="false">
      <c r="B693" s="180"/>
      <c r="C693" s="180"/>
      <c r="D693" s="180"/>
    </row>
    <row r="694" customFormat="false" ht="8.25" hidden="false" customHeight="false" outlineLevel="0" collapsed="false">
      <c r="B694" s="180"/>
      <c r="C694" s="180"/>
      <c r="D694" s="180"/>
    </row>
    <row r="695" customFormat="false" ht="8.25" hidden="false" customHeight="false" outlineLevel="0" collapsed="false">
      <c r="B695" s="180"/>
      <c r="C695" s="180"/>
      <c r="D695" s="180"/>
    </row>
    <row r="696" customFormat="false" ht="8.25" hidden="false" customHeight="false" outlineLevel="0" collapsed="false">
      <c r="B696" s="180"/>
      <c r="C696" s="180"/>
      <c r="D696" s="180"/>
    </row>
    <row r="697" customFormat="false" ht="8.25" hidden="false" customHeight="false" outlineLevel="0" collapsed="false">
      <c r="B697" s="180"/>
      <c r="C697" s="180"/>
      <c r="D697" s="180"/>
    </row>
    <row r="698" customFormat="false" ht="8.25" hidden="false" customHeight="false" outlineLevel="0" collapsed="false">
      <c r="B698" s="180"/>
      <c r="C698" s="180"/>
      <c r="D698" s="180"/>
    </row>
    <row r="699" customFormat="false" ht="8.25" hidden="false" customHeight="false" outlineLevel="0" collapsed="false">
      <c r="B699" s="180"/>
      <c r="C699" s="180"/>
      <c r="D699" s="180"/>
    </row>
    <row r="700" customFormat="false" ht="8.25" hidden="false" customHeight="false" outlineLevel="0" collapsed="false">
      <c r="B700" s="180"/>
      <c r="C700" s="180"/>
      <c r="D700" s="180"/>
    </row>
    <row r="701" customFormat="false" ht="8.25" hidden="false" customHeight="false" outlineLevel="0" collapsed="false">
      <c r="B701" s="180"/>
      <c r="C701" s="180"/>
      <c r="D701" s="180"/>
    </row>
    <row r="702" customFormat="false" ht="8.25" hidden="false" customHeight="false" outlineLevel="0" collapsed="false">
      <c r="B702" s="180"/>
      <c r="C702" s="180"/>
      <c r="D702" s="180"/>
    </row>
    <row r="703" customFormat="false" ht="8.25" hidden="false" customHeight="false" outlineLevel="0" collapsed="false">
      <c r="B703" s="180"/>
      <c r="C703" s="180"/>
      <c r="D703" s="180"/>
    </row>
    <row r="704" customFormat="false" ht="8.25" hidden="false" customHeight="false" outlineLevel="0" collapsed="false">
      <c r="B704" s="180"/>
      <c r="C704" s="180"/>
      <c r="D704" s="180"/>
    </row>
    <row r="705" customFormat="false" ht="8.25" hidden="false" customHeight="false" outlineLevel="0" collapsed="false">
      <c r="B705" s="180"/>
      <c r="C705" s="180"/>
      <c r="D705" s="180"/>
    </row>
    <row r="706" customFormat="false" ht="8.25" hidden="false" customHeight="false" outlineLevel="0" collapsed="false">
      <c r="B706" s="180"/>
      <c r="C706" s="180"/>
      <c r="D706" s="180"/>
    </row>
    <row r="707" customFormat="false" ht="8.25" hidden="false" customHeight="false" outlineLevel="0" collapsed="false">
      <c r="B707" s="180"/>
      <c r="C707" s="180"/>
      <c r="D707" s="180"/>
    </row>
    <row r="708" customFormat="false" ht="8.25" hidden="false" customHeight="false" outlineLevel="0" collapsed="false">
      <c r="B708" s="180"/>
      <c r="C708" s="180"/>
      <c r="D708" s="180"/>
    </row>
    <row r="709" customFormat="false" ht="8.25" hidden="false" customHeight="false" outlineLevel="0" collapsed="false">
      <c r="B709" s="180"/>
      <c r="C709" s="180"/>
      <c r="D709" s="180"/>
    </row>
    <row r="710" customFormat="false" ht="8.25" hidden="false" customHeight="false" outlineLevel="0" collapsed="false">
      <c r="B710" s="180"/>
      <c r="C710" s="180"/>
      <c r="D710" s="180"/>
    </row>
    <row r="711" customFormat="false" ht="8.25" hidden="false" customHeight="false" outlineLevel="0" collapsed="false">
      <c r="B711" s="180"/>
      <c r="C711" s="180"/>
      <c r="D711" s="180"/>
    </row>
    <row r="712" customFormat="false" ht="8.25" hidden="false" customHeight="false" outlineLevel="0" collapsed="false">
      <c r="B712" s="180"/>
      <c r="C712" s="180"/>
      <c r="D712" s="180"/>
    </row>
    <row r="713" customFormat="false" ht="8.25" hidden="false" customHeight="false" outlineLevel="0" collapsed="false">
      <c r="B713" s="180"/>
      <c r="C713" s="180"/>
      <c r="D713" s="180"/>
    </row>
    <row r="714" customFormat="false" ht="8.25" hidden="false" customHeight="false" outlineLevel="0" collapsed="false">
      <c r="B714" s="180"/>
      <c r="C714" s="180"/>
      <c r="D714" s="180"/>
    </row>
    <row r="715" customFormat="false" ht="8.25" hidden="false" customHeight="false" outlineLevel="0" collapsed="false">
      <c r="B715" s="180"/>
      <c r="C715" s="180"/>
      <c r="D715" s="180"/>
    </row>
    <row r="716" customFormat="false" ht="8.25" hidden="false" customHeight="false" outlineLevel="0" collapsed="false">
      <c r="B716" s="180"/>
      <c r="C716" s="180"/>
      <c r="D716" s="180"/>
    </row>
    <row r="717" customFormat="false" ht="8.25" hidden="false" customHeight="false" outlineLevel="0" collapsed="false">
      <c r="B717" s="180"/>
      <c r="C717" s="180"/>
      <c r="D717" s="180"/>
    </row>
    <row r="718" customFormat="false" ht="8.25" hidden="false" customHeight="false" outlineLevel="0" collapsed="false">
      <c r="B718" s="180"/>
      <c r="C718" s="180"/>
      <c r="D718" s="180"/>
    </row>
    <row r="719" customFormat="false" ht="8.25" hidden="false" customHeight="false" outlineLevel="0" collapsed="false">
      <c r="B719" s="180"/>
      <c r="C719" s="180"/>
      <c r="D719" s="180"/>
    </row>
    <row r="720" customFormat="false" ht="8.25" hidden="false" customHeight="false" outlineLevel="0" collapsed="false">
      <c r="B720" s="180"/>
      <c r="C720" s="180"/>
      <c r="D720" s="180"/>
    </row>
    <row r="721" customFormat="false" ht="8.25" hidden="false" customHeight="false" outlineLevel="0" collapsed="false">
      <c r="B721" s="180"/>
      <c r="C721" s="180"/>
      <c r="D721" s="180"/>
    </row>
    <row r="722" customFormat="false" ht="8.25" hidden="false" customHeight="false" outlineLevel="0" collapsed="false">
      <c r="B722" s="180"/>
      <c r="C722" s="180"/>
      <c r="D722" s="180"/>
    </row>
    <row r="723" customFormat="false" ht="8.25" hidden="false" customHeight="false" outlineLevel="0" collapsed="false">
      <c r="B723" s="180"/>
      <c r="C723" s="180"/>
      <c r="D723" s="180"/>
    </row>
    <row r="724" customFormat="false" ht="8.25" hidden="false" customHeight="false" outlineLevel="0" collapsed="false">
      <c r="B724" s="180"/>
      <c r="C724" s="180"/>
      <c r="D724" s="180"/>
    </row>
    <row r="725" customFormat="false" ht="8.25" hidden="false" customHeight="false" outlineLevel="0" collapsed="false">
      <c r="B725" s="180"/>
      <c r="C725" s="180"/>
      <c r="D725" s="180"/>
    </row>
    <row r="726" customFormat="false" ht="8.25" hidden="false" customHeight="false" outlineLevel="0" collapsed="false">
      <c r="B726" s="180"/>
      <c r="C726" s="180"/>
      <c r="D726" s="180"/>
    </row>
    <row r="727" customFormat="false" ht="8.25" hidden="false" customHeight="false" outlineLevel="0" collapsed="false">
      <c r="B727" s="180"/>
      <c r="C727" s="180"/>
      <c r="D727" s="180"/>
    </row>
    <row r="728" customFormat="false" ht="8.25" hidden="false" customHeight="false" outlineLevel="0" collapsed="false">
      <c r="B728" s="180"/>
      <c r="C728" s="180"/>
      <c r="D728" s="180"/>
    </row>
    <row r="729" customFormat="false" ht="8.25" hidden="false" customHeight="false" outlineLevel="0" collapsed="false">
      <c r="B729" s="180"/>
      <c r="C729" s="180"/>
      <c r="D729" s="180"/>
    </row>
    <row r="730" customFormat="false" ht="8.25" hidden="false" customHeight="false" outlineLevel="0" collapsed="false">
      <c r="B730" s="180"/>
      <c r="C730" s="180"/>
      <c r="D730" s="180"/>
    </row>
    <row r="731" customFormat="false" ht="8.25" hidden="false" customHeight="false" outlineLevel="0" collapsed="false">
      <c r="B731" s="180"/>
      <c r="C731" s="180"/>
      <c r="D731" s="180"/>
    </row>
    <row r="732" customFormat="false" ht="8.25" hidden="false" customHeight="false" outlineLevel="0" collapsed="false">
      <c r="B732" s="180"/>
      <c r="C732" s="180"/>
      <c r="D732" s="180"/>
    </row>
    <row r="733" customFormat="false" ht="8.25" hidden="false" customHeight="false" outlineLevel="0" collapsed="false">
      <c r="B733" s="180"/>
      <c r="C733" s="180"/>
      <c r="D733" s="180"/>
    </row>
    <row r="734" customFormat="false" ht="8.25" hidden="false" customHeight="false" outlineLevel="0" collapsed="false">
      <c r="B734" s="180"/>
      <c r="C734" s="180"/>
      <c r="D734" s="180"/>
    </row>
    <row r="735" customFormat="false" ht="8.25" hidden="false" customHeight="false" outlineLevel="0" collapsed="false">
      <c r="B735" s="180"/>
      <c r="C735" s="180"/>
      <c r="D735" s="180"/>
    </row>
    <row r="736" customFormat="false" ht="8.25" hidden="false" customHeight="false" outlineLevel="0" collapsed="false">
      <c r="B736" s="180"/>
      <c r="C736" s="180"/>
      <c r="D736" s="180"/>
    </row>
    <row r="737" customFormat="false" ht="8.25" hidden="false" customHeight="false" outlineLevel="0" collapsed="false">
      <c r="B737" s="180"/>
      <c r="C737" s="180"/>
      <c r="D737" s="180"/>
    </row>
    <row r="738" customFormat="false" ht="8.25" hidden="false" customHeight="false" outlineLevel="0" collapsed="false">
      <c r="B738" s="180"/>
      <c r="C738" s="180"/>
      <c r="D738" s="180"/>
    </row>
    <row r="739" customFormat="false" ht="8.25" hidden="false" customHeight="false" outlineLevel="0" collapsed="false">
      <c r="B739" s="180"/>
      <c r="C739" s="180"/>
      <c r="D739" s="180"/>
    </row>
    <row r="740" customFormat="false" ht="8.25" hidden="false" customHeight="false" outlineLevel="0" collapsed="false">
      <c r="B740" s="180"/>
      <c r="C740" s="180"/>
      <c r="D740" s="180"/>
    </row>
    <row r="741" customFormat="false" ht="8.25" hidden="false" customHeight="false" outlineLevel="0" collapsed="false">
      <c r="B741" s="180"/>
      <c r="C741" s="180"/>
      <c r="D741" s="180"/>
    </row>
    <row r="742" customFormat="false" ht="8.25" hidden="false" customHeight="false" outlineLevel="0" collapsed="false">
      <c r="B742" s="180"/>
      <c r="C742" s="180"/>
      <c r="D742" s="180"/>
    </row>
    <row r="743" customFormat="false" ht="8.25" hidden="false" customHeight="false" outlineLevel="0" collapsed="false">
      <c r="B743" s="180"/>
      <c r="C743" s="180"/>
      <c r="D743" s="180"/>
    </row>
    <row r="744" customFormat="false" ht="8.25" hidden="false" customHeight="false" outlineLevel="0" collapsed="false">
      <c r="B744" s="180"/>
      <c r="C744" s="180"/>
      <c r="D744" s="180"/>
    </row>
    <row r="745" customFormat="false" ht="8.25" hidden="false" customHeight="false" outlineLevel="0" collapsed="false">
      <c r="B745" s="180"/>
      <c r="C745" s="180"/>
      <c r="D745" s="180"/>
    </row>
    <row r="746" customFormat="false" ht="8.25" hidden="false" customHeight="false" outlineLevel="0" collapsed="false">
      <c r="B746" s="180"/>
      <c r="C746" s="180"/>
      <c r="D746" s="180"/>
    </row>
    <row r="747" customFormat="false" ht="8.25" hidden="false" customHeight="false" outlineLevel="0" collapsed="false">
      <c r="B747" s="180"/>
      <c r="C747" s="180"/>
      <c r="D747" s="180"/>
    </row>
    <row r="748" customFormat="false" ht="8.25" hidden="false" customHeight="false" outlineLevel="0" collapsed="false">
      <c r="B748" s="180"/>
      <c r="C748" s="180"/>
      <c r="D748" s="180"/>
    </row>
    <row r="749" customFormat="false" ht="8.25" hidden="false" customHeight="false" outlineLevel="0" collapsed="false">
      <c r="B749" s="180"/>
      <c r="C749" s="180"/>
      <c r="D749" s="180"/>
    </row>
    <row r="750" customFormat="false" ht="8.25" hidden="false" customHeight="false" outlineLevel="0" collapsed="false">
      <c r="B750" s="180"/>
      <c r="C750" s="180"/>
      <c r="D750" s="180"/>
    </row>
    <row r="751" customFormat="false" ht="8.25" hidden="false" customHeight="false" outlineLevel="0" collapsed="false">
      <c r="B751" s="180"/>
      <c r="C751" s="180"/>
      <c r="D751" s="180"/>
    </row>
    <row r="752" customFormat="false" ht="8.25" hidden="false" customHeight="false" outlineLevel="0" collapsed="false">
      <c r="B752" s="180"/>
      <c r="C752" s="180"/>
      <c r="D752" s="180"/>
    </row>
    <row r="753" customFormat="false" ht="8.25" hidden="false" customHeight="false" outlineLevel="0" collapsed="false">
      <c r="B753" s="180"/>
      <c r="C753" s="180"/>
      <c r="D753" s="180"/>
    </row>
    <row r="754" customFormat="false" ht="8.25" hidden="false" customHeight="false" outlineLevel="0" collapsed="false">
      <c r="B754" s="180"/>
      <c r="C754" s="180"/>
      <c r="D754" s="180"/>
    </row>
    <row r="755" customFormat="false" ht="8.25" hidden="false" customHeight="false" outlineLevel="0" collapsed="false">
      <c r="B755" s="180"/>
      <c r="C755" s="180"/>
      <c r="D755" s="180"/>
    </row>
    <row r="756" customFormat="false" ht="8.25" hidden="false" customHeight="false" outlineLevel="0" collapsed="false">
      <c r="B756" s="180"/>
      <c r="C756" s="180"/>
      <c r="D756" s="180"/>
    </row>
    <row r="757" customFormat="false" ht="8.25" hidden="false" customHeight="false" outlineLevel="0" collapsed="false">
      <c r="B757" s="180"/>
      <c r="C757" s="180"/>
      <c r="D757" s="180"/>
    </row>
    <row r="758" customFormat="false" ht="8.25" hidden="false" customHeight="false" outlineLevel="0" collapsed="false">
      <c r="B758" s="180"/>
      <c r="C758" s="180"/>
      <c r="D758" s="180"/>
    </row>
    <row r="759" customFormat="false" ht="8.25" hidden="false" customHeight="false" outlineLevel="0" collapsed="false">
      <c r="B759" s="180"/>
      <c r="C759" s="180"/>
      <c r="D759" s="180"/>
    </row>
    <row r="760" customFormat="false" ht="8.25" hidden="false" customHeight="false" outlineLevel="0" collapsed="false">
      <c r="B760" s="180"/>
      <c r="C760" s="180"/>
      <c r="D760" s="180"/>
    </row>
    <row r="761" customFormat="false" ht="8.25" hidden="false" customHeight="false" outlineLevel="0" collapsed="false">
      <c r="B761" s="180"/>
      <c r="C761" s="180"/>
      <c r="D761" s="180"/>
    </row>
    <row r="762" customFormat="false" ht="8.25" hidden="false" customHeight="false" outlineLevel="0" collapsed="false">
      <c r="B762" s="180"/>
      <c r="C762" s="180"/>
      <c r="D762" s="180"/>
    </row>
    <row r="763" customFormat="false" ht="8.25" hidden="false" customHeight="false" outlineLevel="0" collapsed="false">
      <c r="B763" s="180"/>
      <c r="C763" s="180"/>
      <c r="D763" s="180"/>
    </row>
    <row r="764" customFormat="false" ht="8.25" hidden="false" customHeight="false" outlineLevel="0" collapsed="false">
      <c r="B764" s="180"/>
      <c r="C764" s="180"/>
      <c r="D764" s="180"/>
    </row>
    <row r="765" customFormat="false" ht="8.25" hidden="false" customHeight="false" outlineLevel="0" collapsed="false">
      <c r="B765" s="180"/>
      <c r="C765" s="180"/>
      <c r="D765" s="180"/>
    </row>
    <row r="766" customFormat="false" ht="8.25" hidden="false" customHeight="false" outlineLevel="0" collapsed="false">
      <c r="B766" s="180"/>
      <c r="C766" s="180"/>
      <c r="D766" s="180"/>
    </row>
    <row r="767" customFormat="false" ht="8.25" hidden="false" customHeight="false" outlineLevel="0" collapsed="false">
      <c r="B767" s="180"/>
      <c r="C767" s="180"/>
      <c r="D767" s="180"/>
    </row>
    <row r="768" customFormat="false" ht="8.25" hidden="false" customHeight="false" outlineLevel="0" collapsed="false">
      <c r="B768" s="180"/>
      <c r="C768" s="180"/>
      <c r="D768" s="180"/>
    </row>
    <row r="769" customFormat="false" ht="8.25" hidden="false" customHeight="false" outlineLevel="0" collapsed="false">
      <c r="B769" s="180"/>
      <c r="C769" s="180"/>
      <c r="D769" s="180"/>
    </row>
    <row r="770" customFormat="false" ht="8.25" hidden="false" customHeight="false" outlineLevel="0" collapsed="false">
      <c r="B770" s="180"/>
      <c r="C770" s="180"/>
      <c r="D770" s="180"/>
    </row>
    <row r="771" customFormat="false" ht="8.25" hidden="false" customHeight="false" outlineLevel="0" collapsed="false">
      <c r="B771" s="180"/>
      <c r="C771" s="180"/>
      <c r="D771" s="180"/>
    </row>
    <row r="772" customFormat="false" ht="8.25" hidden="false" customHeight="false" outlineLevel="0" collapsed="false">
      <c r="B772" s="180"/>
      <c r="C772" s="180"/>
      <c r="D772" s="180"/>
    </row>
    <row r="773" customFormat="false" ht="8.25" hidden="false" customHeight="false" outlineLevel="0" collapsed="false">
      <c r="B773" s="180"/>
      <c r="C773" s="180"/>
      <c r="D773" s="180"/>
    </row>
    <row r="774" customFormat="false" ht="8.25" hidden="false" customHeight="false" outlineLevel="0" collapsed="false">
      <c r="B774" s="180"/>
      <c r="C774" s="180"/>
      <c r="D774" s="180"/>
    </row>
    <row r="775" customFormat="false" ht="8.25" hidden="false" customHeight="false" outlineLevel="0" collapsed="false">
      <c r="B775" s="180"/>
      <c r="C775" s="180"/>
      <c r="D775" s="180"/>
    </row>
    <row r="776" customFormat="false" ht="8.25" hidden="false" customHeight="false" outlineLevel="0" collapsed="false">
      <c r="B776" s="180"/>
      <c r="C776" s="180"/>
      <c r="D776" s="180"/>
    </row>
    <row r="777" customFormat="false" ht="8.25" hidden="false" customHeight="false" outlineLevel="0" collapsed="false">
      <c r="B777" s="180"/>
      <c r="C777" s="180"/>
      <c r="D777" s="180"/>
    </row>
    <row r="778" customFormat="false" ht="8.25" hidden="false" customHeight="false" outlineLevel="0" collapsed="false">
      <c r="B778" s="180"/>
      <c r="C778" s="180"/>
      <c r="D778" s="180"/>
    </row>
    <row r="779" customFormat="false" ht="8.25" hidden="false" customHeight="false" outlineLevel="0" collapsed="false">
      <c r="B779" s="180"/>
      <c r="C779" s="180"/>
      <c r="D779" s="180"/>
    </row>
    <row r="780" customFormat="false" ht="8.25" hidden="false" customHeight="false" outlineLevel="0" collapsed="false">
      <c r="B780" s="180"/>
      <c r="C780" s="180"/>
      <c r="D780" s="180"/>
    </row>
    <row r="781" customFormat="false" ht="8.25" hidden="false" customHeight="false" outlineLevel="0" collapsed="false">
      <c r="B781" s="180"/>
      <c r="C781" s="180"/>
      <c r="D781" s="180"/>
    </row>
    <row r="782" customFormat="false" ht="8.25" hidden="false" customHeight="false" outlineLevel="0" collapsed="false">
      <c r="B782" s="180"/>
      <c r="C782" s="180"/>
      <c r="D782" s="180"/>
    </row>
    <row r="783" customFormat="false" ht="8.25" hidden="false" customHeight="false" outlineLevel="0" collapsed="false">
      <c r="B783" s="180"/>
      <c r="C783" s="180"/>
      <c r="D783" s="180"/>
    </row>
    <row r="784" customFormat="false" ht="8.25" hidden="false" customHeight="false" outlineLevel="0" collapsed="false">
      <c r="B784" s="180"/>
      <c r="C784" s="180"/>
      <c r="D784" s="180"/>
    </row>
    <row r="785" customFormat="false" ht="8.25" hidden="false" customHeight="false" outlineLevel="0" collapsed="false">
      <c r="B785" s="180"/>
      <c r="C785" s="180"/>
      <c r="D785" s="180"/>
    </row>
    <row r="786" customFormat="false" ht="8.25" hidden="false" customHeight="false" outlineLevel="0" collapsed="false">
      <c r="B786" s="180"/>
      <c r="C786" s="180"/>
      <c r="D786" s="180"/>
    </row>
    <row r="787" customFormat="false" ht="8.25" hidden="false" customHeight="false" outlineLevel="0" collapsed="false">
      <c r="B787" s="180"/>
      <c r="C787" s="180"/>
      <c r="D787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4" width="8.33"/>
    <col collapsed="false" customWidth="true" hidden="false" outlineLevel="0" max="2" min="2" style="174" width="6.15"/>
    <col collapsed="false" customWidth="true" hidden="false" outlineLevel="0" max="3" min="3" style="174" width="8.33"/>
    <col collapsed="false" customWidth="true" hidden="false" outlineLevel="0" max="4" min="4" style="174" width="8.49"/>
    <col collapsed="false" customWidth="true" hidden="false" outlineLevel="0" max="6" min="5" style="181" width="8.49"/>
    <col collapsed="false" customWidth="true" hidden="false" outlineLevel="0" max="8" min="7" style="174" width="8.49"/>
    <col collapsed="false" customWidth="true" hidden="false" outlineLevel="0" max="9" min="9" style="181" width="8.49"/>
    <col collapsed="false" customWidth="true" hidden="false" outlineLevel="0" max="10" min="10" style="181" width="8.33"/>
    <col collapsed="false" customWidth="true" hidden="false" outlineLevel="0" max="12" min="11" style="174" width="8.49"/>
    <col collapsed="false" customWidth="true" hidden="false" outlineLevel="0" max="13" min="13" style="174" width="8.33"/>
    <col collapsed="false" customWidth="true" hidden="true" outlineLevel="0" max="14" min="14" style="174" width="3.65"/>
    <col collapsed="false" customWidth="true" hidden="false" outlineLevel="0" max="16" min="15" style="187" width="8.49"/>
    <col collapsed="false" customWidth="true" hidden="false" outlineLevel="0" max="17" min="17" style="174" width="8.49"/>
    <col collapsed="false" customWidth="true" hidden="false" outlineLevel="0" max="18" min="18" style="174" width="8.33"/>
    <col collapsed="false" customWidth="true" hidden="false" outlineLevel="0" max="19" min="19" style="174" width="6.99"/>
    <col collapsed="false" customWidth="true" hidden="false" outlineLevel="0" max="20" min="20" style="188" width="6.65"/>
    <col collapsed="false" customWidth="true" hidden="false" outlineLevel="0" max="21" min="21" style="189" width="5.15"/>
    <col collapsed="false" customWidth="true" hidden="false" outlineLevel="0" max="22" min="22" style="190" width="9.65"/>
    <col collapsed="false" customWidth="false" hidden="false" outlineLevel="0" max="257" min="23" style="174" width="9.33"/>
  </cols>
  <sheetData>
    <row r="1" customFormat="false" ht="10.5" hidden="false" customHeight="true" outlineLevel="0" collapsed="false">
      <c r="A1" s="179" t="s">
        <v>179</v>
      </c>
    </row>
    <row r="3" customFormat="false" ht="10.5" hidden="false" customHeight="true" outlineLevel="0" collapsed="false">
      <c r="A3" s="191" t="s">
        <v>180</v>
      </c>
      <c r="B3" s="192" t="s">
        <v>181</v>
      </c>
      <c r="C3" s="193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2" t="s">
        <v>182</v>
      </c>
      <c r="B4" s="191" t="s">
        <v>183</v>
      </c>
      <c r="C4" s="194" t="s">
        <v>184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5" t="s">
        <v>183</v>
      </c>
      <c r="B5" s="195"/>
      <c r="C5" s="196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7" t="n">
        <v>0</v>
      </c>
      <c r="B6" s="197"/>
      <c r="C6" s="198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9" t="s">
        <v>184</v>
      </c>
      <c r="B7" s="199"/>
      <c r="C7" s="20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1" t="s">
        <v>185</v>
      </c>
      <c r="B9" s="201" t="s">
        <v>186</v>
      </c>
      <c r="C9" s="201" t="s">
        <v>187</v>
      </c>
      <c r="D9" s="201" t="s">
        <v>188</v>
      </c>
      <c r="E9" s="201" t="s">
        <v>189</v>
      </c>
      <c r="F9" s="201" t="s">
        <v>190</v>
      </c>
      <c r="G9" s="201" t="s">
        <v>191</v>
      </c>
      <c r="H9" s="201" t="s">
        <v>192</v>
      </c>
      <c r="I9" s="201" t="s">
        <v>193</v>
      </c>
      <c r="J9" s="201" t="s">
        <v>181</v>
      </c>
      <c r="K9" s="201" t="s">
        <v>194</v>
      </c>
      <c r="L9" s="201" t="s">
        <v>195</v>
      </c>
      <c r="M9" s="201" t="s">
        <v>196</v>
      </c>
      <c r="N9" s="201" t="s">
        <v>197</v>
      </c>
      <c r="O9" s="202" t="s">
        <v>198</v>
      </c>
      <c r="P9" s="202" t="s">
        <v>199</v>
      </c>
      <c r="Q9" s="201" t="s">
        <v>200</v>
      </c>
      <c r="R9" s="201" t="s">
        <v>201</v>
      </c>
      <c r="S9" s="201" t="s">
        <v>202</v>
      </c>
      <c r="T9" s="188" t="s">
        <v>203</v>
      </c>
      <c r="U9" s="203" t="s">
        <v>200</v>
      </c>
      <c r="V9" s="204" t="s">
        <v>182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" hidden="false" customHeight="true" outlineLevel="0" collapsed="false">
      <c r="A10" s="205"/>
      <c r="B10" s="205"/>
      <c r="C10" s="205"/>
      <c r="D10" s="205"/>
      <c r="E10" s="205"/>
      <c r="F10" s="206"/>
      <c r="G10" s="205"/>
      <c r="H10" s="205"/>
      <c r="I10" s="205"/>
      <c r="J10" s="206"/>
      <c r="K10" s="205"/>
      <c r="L10" s="205"/>
      <c r="M10" s="205"/>
      <c r="N10" s="205"/>
      <c r="O10" s="207"/>
      <c r="P10" s="207"/>
      <c r="Q10" s="205"/>
      <c r="R10" s="205"/>
      <c r="S10" s="205"/>
      <c r="T10" s="208"/>
      <c r="U10" s="209"/>
      <c r="V10" s="190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5"/>
      <c r="B11" s="205"/>
      <c r="C11" s="205"/>
      <c r="D11" s="205"/>
      <c r="E11" s="205"/>
      <c r="F11" s="206"/>
      <c r="G11" s="205"/>
      <c r="H11" s="205"/>
      <c r="I11" s="205"/>
      <c r="J11" s="206"/>
      <c r="K11" s="205"/>
      <c r="L11" s="205"/>
      <c r="M11" s="205"/>
      <c r="N11" s="205"/>
      <c r="O11" s="207"/>
      <c r="P11" s="207"/>
      <c r="Q11" s="205"/>
      <c r="R11" s="205"/>
      <c r="S11" s="205"/>
      <c r="T11" s="208"/>
      <c r="U11" s="209"/>
    </row>
    <row r="12" customFormat="false" ht="9" hidden="false" customHeight="true" outlineLevel="0" collapsed="false">
      <c r="A12" s="205"/>
      <c r="B12" s="205"/>
      <c r="C12" s="205"/>
      <c r="D12" s="205"/>
      <c r="E12" s="206"/>
      <c r="F12" s="206"/>
      <c r="G12" s="205"/>
      <c r="H12" s="205"/>
      <c r="I12" s="206"/>
      <c r="J12" s="206"/>
      <c r="K12" s="205"/>
      <c r="L12" s="205"/>
      <c r="M12" s="205"/>
      <c r="N12" s="205"/>
      <c r="O12" s="207"/>
      <c r="P12" s="207"/>
      <c r="Q12" s="205"/>
      <c r="R12" s="205"/>
      <c r="S12" s="205"/>
      <c r="T12" s="208"/>
      <c r="U12" s="209"/>
    </row>
    <row r="13" customFormat="false" ht="9" hidden="false" customHeight="true" outlineLevel="0" collapsed="false">
      <c r="A13" s="205"/>
      <c r="B13" s="205"/>
      <c r="C13" s="205"/>
      <c r="D13" s="205"/>
      <c r="E13" s="205"/>
      <c r="F13" s="206"/>
      <c r="G13" s="205"/>
      <c r="H13" s="205"/>
      <c r="I13" s="205"/>
      <c r="J13" s="206"/>
      <c r="K13" s="205"/>
      <c r="L13" s="205"/>
      <c r="M13" s="205"/>
      <c r="N13" s="205"/>
      <c r="O13" s="207"/>
      <c r="P13" s="207"/>
      <c r="Q13" s="205"/>
      <c r="R13" s="205"/>
      <c r="S13" s="205"/>
      <c r="T13" s="208"/>
      <c r="U13" s="209"/>
    </row>
    <row r="14" customFormat="false" ht="9" hidden="false" customHeight="true" outlineLevel="0" collapsed="false">
      <c r="A14" s="205"/>
      <c r="B14" s="205"/>
      <c r="C14" s="205"/>
      <c r="D14" s="205"/>
      <c r="E14" s="206"/>
      <c r="F14" s="206"/>
      <c r="G14" s="205"/>
      <c r="H14" s="205"/>
      <c r="I14" s="206"/>
      <c r="J14" s="206"/>
      <c r="K14" s="205"/>
      <c r="L14" s="205"/>
      <c r="M14" s="205"/>
      <c r="N14" s="205"/>
      <c r="O14" s="207"/>
      <c r="P14" s="207"/>
      <c r="Q14" s="205"/>
      <c r="R14" s="205"/>
      <c r="S14" s="205"/>
      <c r="T14" s="208"/>
      <c r="U14" s="209"/>
    </row>
    <row r="15" customFormat="false" ht="9" hidden="false" customHeight="true" outlineLevel="0" collapsed="false">
      <c r="A15" s="205"/>
      <c r="B15" s="205"/>
      <c r="C15" s="205"/>
      <c r="D15" s="205"/>
      <c r="E15" s="206"/>
      <c r="F15" s="206"/>
      <c r="G15" s="205"/>
      <c r="H15" s="205"/>
      <c r="I15" s="206"/>
      <c r="J15" s="206"/>
      <c r="K15" s="205"/>
      <c r="L15" s="205"/>
      <c r="M15" s="205"/>
      <c r="N15" s="205"/>
      <c r="O15" s="207"/>
      <c r="P15" s="207"/>
      <c r="Q15" s="205"/>
      <c r="R15" s="205"/>
      <c r="S15" s="205"/>
      <c r="T15" s="208"/>
      <c r="U15" s="209"/>
    </row>
    <row r="16" customFormat="false" ht="9" hidden="false" customHeight="true" outlineLevel="0" collapsed="false">
      <c r="A16" s="205"/>
      <c r="B16" s="205"/>
      <c r="C16" s="205"/>
      <c r="D16" s="205"/>
      <c r="E16" s="206"/>
      <c r="F16" s="206"/>
      <c r="G16" s="205"/>
      <c r="H16" s="205"/>
      <c r="I16" s="206"/>
      <c r="J16" s="206"/>
      <c r="K16" s="205"/>
      <c r="L16" s="205"/>
      <c r="M16" s="205"/>
      <c r="N16" s="205"/>
      <c r="O16" s="207"/>
      <c r="P16" s="207"/>
      <c r="Q16" s="205"/>
      <c r="R16" s="205"/>
      <c r="S16" s="205"/>
      <c r="T16" s="208"/>
      <c r="U16" s="209"/>
    </row>
    <row r="17" customFormat="false" ht="9" hidden="false" customHeight="true" outlineLevel="0" collapsed="false">
      <c r="A17" s="210"/>
      <c r="B17" s="210"/>
      <c r="C17" s="210"/>
      <c r="D17" s="210"/>
      <c r="E17" s="211"/>
      <c r="F17" s="211"/>
      <c r="G17" s="210"/>
      <c r="H17" s="210"/>
      <c r="I17" s="211"/>
      <c r="J17" s="211"/>
      <c r="K17" s="210"/>
      <c r="L17" s="210"/>
      <c r="M17" s="210"/>
      <c r="N17" s="210"/>
      <c r="O17" s="212"/>
      <c r="P17" s="212"/>
      <c r="Q17" s="210"/>
      <c r="R17" s="210"/>
      <c r="S17" s="210"/>
      <c r="T17" s="213"/>
      <c r="U17" s="214"/>
    </row>
    <row r="18" customFormat="false" ht="9" hidden="false" customHeight="true" outlineLevel="0" collapsed="false">
      <c r="A18" s="210"/>
      <c r="B18" s="210"/>
      <c r="C18" s="210"/>
      <c r="D18" s="210"/>
      <c r="E18" s="211"/>
      <c r="F18" s="211"/>
      <c r="G18" s="210"/>
      <c r="H18" s="210"/>
      <c r="I18" s="211"/>
      <c r="J18" s="211"/>
      <c r="K18" s="210"/>
      <c r="L18" s="210"/>
      <c r="M18" s="210"/>
      <c r="N18" s="210"/>
      <c r="O18" s="212"/>
      <c r="P18" s="212"/>
      <c r="Q18" s="210"/>
      <c r="R18" s="210"/>
      <c r="S18" s="210"/>
      <c r="T18" s="213"/>
      <c r="U18" s="214"/>
    </row>
    <row r="19" customFormat="false" ht="9" hidden="false" customHeight="true" outlineLevel="0" collapsed="false">
      <c r="A19" s="210"/>
      <c r="B19" s="210"/>
      <c r="C19" s="210"/>
      <c r="D19" s="210"/>
      <c r="E19" s="211"/>
      <c r="F19" s="211"/>
      <c r="G19" s="210"/>
      <c r="H19" s="210"/>
      <c r="I19" s="211"/>
      <c r="J19" s="211"/>
      <c r="K19" s="210"/>
      <c r="L19" s="210"/>
      <c r="M19" s="210"/>
      <c r="N19" s="210"/>
      <c r="O19" s="212"/>
      <c r="P19" s="212"/>
      <c r="Q19" s="210"/>
      <c r="R19" s="210"/>
      <c r="S19" s="210"/>
      <c r="T19" s="213"/>
      <c r="U19" s="214"/>
    </row>
    <row r="20" customFormat="false" ht="9" hidden="false" customHeight="true" outlineLevel="0" collapsed="false">
      <c r="A20" s="210"/>
      <c r="B20" s="210"/>
      <c r="C20" s="210"/>
      <c r="D20" s="210"/>
      <c r="E20" s="211"/>
      <c r="F20" s="211"/>
      <c r="G20" s="210"/>
      <c r="H20" s="210"/>
      <c r="I20" s="211"/>
      <c r="J20" s="211"/>
      <c r="K20" s="210"/>
      <c r="L20" s="210"/>
      <c r="M20" s="210"/>
      <c r="N20" s="210"/>
      <c r="O20" s="212"/>
      <c r="P20" s="212"/>
      <c r="Q20" s="210"/>
      <c r="R20" s="210"/>
      <c r="S20" s="210"/>
      <c r="T20" s="213"/>
      <c r="U20" s="214"/>
    </row>
    <row r="21" customFormat="false" ht="9" hidden="false" customHeight="true" outlineLevel="0" collapsed="false">
      <c r="A21" s="210"/>
      <c r="B21" s="210"/>
      <c r="C21" s="210"/>
      <c r="D21" s="210"/>
      <c r="E21" s="211"/>
      <c r="F21" s="211"/>
      <c r="G21" s="210"/>
      <c r="H21" s="210"/>
      <c r="I21" s="211"/>
      <c r="J21" s="211"/>
      <c r="K21" s="210"/>
      <c r="L21" s="210"/>
      <c r="M21" s="210"/>
      <c r="N21" s="210"/>
      <c r="O21" s="212"/>
      <c r="P21" s="212"/>
      <c r="Q21" s="210"/>
      <c r="R21" s="210"/>
      <c r="S21" s="210"/>
      <c r="T21" s="213"/>
      <c r="U21" s="214"/>
    </row>
    <row r="22" customFormat="false" ht="9" hidden="false" customHeight="true" outlineLevel="0" collapsed="false">
      <c r="A22" s="210"/>
      <c r="B22" s="210"/>
      <c r="C22" s="210"/>
      <c r="D22" s="210"/>
      <c r="E22" s="211"/>
      <c r="F22" s="211"/>
      <c r="G22" s="210"/>
      <c r="H22" s="210"/>
      <c r="I22" s="211"/>
      <c r="J22" s="211"/>
      <c r="K22" s="210"/>
      <c r="L22" s="210"/>
      <c r="M22" s="210"/>
      <c r="N22" s="210"/>
      <c r="O22" s="212"/>
      <c r="P22" s="212"/>
      <c r="Q22" s="210"/>
      <c r="R22" s="210"/>
      <c r="S22" s="210"/>
      <c r="T22" s="213"/>
      <c r="U22" s="214"/>
    </row>
    <row r="23" customFormat="false" ht="9" hidden="false" customHeight="true" outlineLevel="0" collapsed="false">
      <c r="A23" s="210"/>
      <c r="B23" s="210"/>
      <c r="C23" s="210"/>
      <c r="D23" s="210"/>
      <c r="E23" s="211"/>
      <c r="F23" s="211"/>
      <c r="G23" s="210"/>
      <c r="H23" s="210"/>
      <c r="I23" s="211"/>
      <c r="J23" s="211"/>
      <c r="K23" s="210"/>
      <c r="L23" s="210"/>
      <c r="M23" s="210"/>
      <c r="N23" s="210"/>
      <c r="O23" s="212"/>
      <c r="P23" s="212"/>
      <c r="Q23" s="210"/>
      <c r="R23" s="210"/>
      <c r="S23" s="210"/>
      <c r="T23" s="213"/>
      <c r="U23" s="214"/>
    </row>
    <row r="24" customFormat="false" ht="9" hidden="false" customHeight="true" outlineLevel="0" collapsed="false">
      <c r="A24" s="205"/>
      <c r="B24" s="205"/>
      <c r="C24" s="205"/>
      <c r="D24" s="205"/>
      <c r="E24" s="205"/>
      <c r="F24" s="206"/>
      <c r="G24" s="205"/>
      <c r="H24" s="205"/>
      <c r="I24" s="205"/>
      <c r="J24" s="206"/>
      <c r="K24" s="205"/>
      <c r="L24" s="205"/>
      <c r="M24" s="205"/>
      <c r="N24" s="205"/>
      <c r="O24" s="207"/>
      <c r="P24" s="207"/>
      <c r="Q24" s="205"/>
      <c r="R24" s="205"/>
      <c r="S24" s="205"/>
      <c r="T24" s="208"/>
      <c r="U24" s="209"/>
    </row>
    <row r="25" customFormat="false" ht="9" hidden="false" customHeight="true" outlineLevel="0" collapsed="false">
      <c r="A25" s="205"/>
      <c r="B25" s="205"/>
      <c r="C25" s="205"/>
      <c r="D25" s="205"/>
      <c r="E25" s="205"/>
      <c r="F25" s="206"/>
      <c r="G25" s="205"/>
      <c r="H25" s="205"/>
      <c r="I25" s="205"/>
      <c r="J25" s="206"/>
      <c r="K25" s="205"/>
      <c r="L25" s="205"/>
      <c r="M25" s="205"/>
      <c r="N25" s="205"/>
      <c r="O25" s="207"/>
      <c r="P25" s="207"/>
      <c r="Q25" s="205"/>
      <c r="R25" s="205"/>
      <c r="S25" s="205"/>
      <c r="T25" s="208"/>
      <c r="U25" s="209"/>
    </row>
    <row r="26" customFormat="false" ht="9" hidden="false" customHeight="true" outlineLevel="0" collapsed="false">
      <c r="A26" s="205"/>
      <c r="B26" s="205"/>
      <c r="C26" s="205"/>
      <c r="D26" s="205"/>
      <c r="E26" s="206"/>
      <c r="F26" s="206"/>
      <c r="G26" s="205"/>
      <c r="H26" s="205"/>
      <c r="I26" s="206"/>
      <c r="J26" s="206"/>
      <c r="K26" s="205"/>
      <c r="L26" s="205"/>
      <c r="M26" s="205"/>
      <c r="N26" s="205"/>
      <c r="O26" s="207"/>
      <c r="P26" s="207"/>
      <c r="Q26" s="205"/>
      <c r="R26" s="205"/>
      <c r="S26" s="205"/>
      <c r="T26" s="208"/>
      <c r="U26" s="209"/>
    </row>
    <row r="27" customFormat="false" ht="9" hidden="false" customHeight="true" outlineLevel="0" collapsed="false">
      <c r="A27" s="205"/>
      <c r="B27" s="205"/>
      <c r="C27" s="205"/>
      <c r="D27" s="205"/>
      <c r="E27" s="205"/>
      <c r="F27" s="206"/>
      <c r="G27" s="205"/>
      <c r="H27" s="205"/>
      <c r="I27" s="205"/>
      <c r="J27" s="206"/>
      <c r="K27" s="205"/>
      <c r="L27" s="205"/>
      <c r="M27" s="205"/>
      <c r="N27" s="205"/>
      <c r="O27" s="207"/>
      <c r="P27" s="207"/>
      <c r="Q27" s="205"/>
      <c r="R27" s="205"/>
      <c r="S27" s="205"/>
      <c r="T27" s="208"/>
      <c r="U27" s="209"/>
    </row>
    <row r="28" customFormat="false" ht="9" hidden="false" customHeight="true" outlineLevel="0" collapsed="false">
      <c r="A28" s="205"/>
      <c r="B28" s="205"/>
      <c r="C28" s="205"/>
      <c r="D28" s="205"/>
      <c r="E28" s="206"/>
      <c r="F28" s="206"/>
      <c r="G28" s="205"/>
      <c r="H28" s="205"/>
      <c r="I28" s="206"/>
      <c r="J28" s="206"/>
      <c r="K28" s="205"/>
      <c r="L28" s="205"/>
      <c r="M28" s="205"/>
      <c r="N28" s="205"/>
      <c r="O28" s="207"/>
      <c r="P28" s="207"/>
      <c r="Q28" s="205"/>
      <c r="R28" s="205"/>
      <c r="S28" s="205"/>
      <c r="T28" s="208"/>
      <c r="U28" s="209"/>
    </row>
    <row r="29" customFormat="false" ht="9" hidden="false" customHeight="true" outlineLevel="0" collapsed="false">
      <c r="A29" s="205"/>
      <c r="B29" s="205"/>
      <c r="C29" s="205"/>
      <c r="D29" s="205"/>
      <c r="E29" s="206"/>
      <c r="F29" s="206"/>
      <c r="G29" s="205"/>
      <c r="H29" s="205"/>
      <c r="I29" s="206"/>
      <c r="J29" s="206"/>
      <c r="K29" s="205"/>
      <c r="L29" s="205"/>
      <c r="M29" s="205"/>
      <c r="N29" s="205"/>
      <c r="O29" s="207"/>
      <c r="P29" s="207"/>
      <c r="Q29" s="205"/>
      <c r="R29" s="205"/>
      <c r="S29" s="205"/>
      <c r="T29" s="208"/>
      <c r="U29" s="209"/>
    </row>
    <row r="30" customFormat="false" ht="9" hidden="false" customHeight="true" outlineLevel="0" collapsed="false">
      <c r="A30" s="205"/>
      <c r="B30" s="205"/>
      <c r="C30" s="205"/>
      <c r="D30" s="205"/>
      <c r="E30" s="206"/>
      <c r="F30" s="206"/>
      <c r="G30" s="205"/>
      <c r="H30" s="205"/>
      <c r="I30" s="206"/>
      <c r="J30" s="206"/>
      <c r="K30" s="205"/>
      <c r="L30" s="205"/>
      <c r="M30" s="205"/>
      <c r="N30" s="205"/>
      <c r="O30" s="207"/>
      <c r="P30" s="207"/>
      <c r="Q30" s="205"/>
      <c r="R30" s="205"/>
      <c r="S30" s="205"/>
      <c r="T30" s="208"/>
      <c r="U30" s="209"/>
    </row>
    <row r="31" customFormat="false" ht="10.5" hidden="false" customHeight="true" outlineLevel="0" collapsed="false">
      <c r="J31" s="201"/>
    </row>
    <row r="32" customFormat="false" ht="10.5" hidden="false" customHeight="true" outlineLevel="0" collapsed="false">
      <c r="J32" s="201"/>
    </row>
    <row r="33" customFormat="false" ht="10.5" hidden="false" customHeight="true" outlineLevel="0" collapsed="false">
      <c r="J33" s="201"/>
    </row>
    <row r="34" customFormat="false" ht="10.5" hidden="false" customHeight="true" outlineLevel="0" collapsed="false">
      <c r="J34" s="201"/>
    </row>
    <row r="35" customFormat="false" ht="10.5" hidden="false" customHeight="true" outlineLevel="0" collapsed="false">
      <c r="J35" s="201"/>
    </row>
    <row r="36" customFormat="false" ht="10.5" hidden="false" customHeight="true" outlineLevel="0" collapsed="false">
      <c r="J36" s="201"/>
    </row>
    <row r="37" customFormat="false" ht="10.5" hidden="false" customHeight="true" outlineLevel="0" collapsed="false">
      <c r="J37" s="201"/>
    </row>
    <row r="38" customFormat="false" ht="10.5" hidden="false" customHeight="true" outlineLevel="0" collapsed="false">
      <c r="J38" s="201"/>
    </row>
    <row r="39" customFormat="false" ht="10.5" hidden="false" customHeight="true" outlineLevel="0" collapsed="false">
      <c r="J39" s="201"/>
    </row>
    <row r="40" customFormat="false" ht="10.5" hidden="false" customHeight="true" outlineLevel="0" collapsed="false">
      <c r="J40" s="201"/>
    </row>
    <row r="41" customFormat="false" ht="10.5" hidden="false" customHeight="true" outlineLevel="0" collapsed="false">
      <c r="J41" s="201"/>
    </row>
    <row r="42" customFormat="false" ht="10.5" hidden="false" customHeight="true" outlineLevel="0" collapsed="false">
      <c r="J42" s="201"/>
    </row>
    <row r="43" customFormat="false" ht="10.5" hidden="false" customHeight="true" outlineLevel="0" collapsed="false">
      <c r="J43" s="201"/>
    </row>
    <row r="44" customFormat="false" ht="10.5" hidden="false" customHeight="true" outlineLevel="0" collapsed="false">
      <c r="J44" s="201"/>
    </row>
    <row r="45" customFormat="false" ht="10.5" hidden="false" customHeight="true" outlineLevel="0" collapsed="false">
      <c r="J45" s="201"/>
    </row>
    <row r="46" customFormat="false" ht="10.5" hidden="false" customHeight="true" outlineLevel="0" collapsed="false">
      <c r="J46" s="201"/>
    </row>
    <row r="47" customFormat="false" ht="10.5" hidden="false" customHeight="true" outlineLevel="0" collapsed="false">
      <c r="J47" s="201"/>
    </row>
    <row r="48" customFormat="false" ht="10.5" hidden="false" customHeight="true" outlineLevel="0" collapsed="false">
      <c r="J48" s="201"/>
    </row>
    <row r="49" customFormat="false" ht="10.5" hidden="false" customHeight="true" outlineLevel="0" collapsed="false">
      <c r="J49" s="201"/>
    </row>
    <row r="50" customFormat="false" ht="10.5" hidden="false" customHeight="true" outlineLevel="0" collapsed="false">
      <c r="J50" s="201"/>
    </row>
    <row r="51" customFormat="false" ht="10.5" hidden="false" customHeight="true" outlineLevel="0" collapsed="false">
      <c r="J51" s="201"/>
    </row>
    <row r="52" customFormat="false" ht="10.5" hidden="false" customHeight="true" outlineLevel="0" collapsed="false">
      <c r="J52" s="201"/>
    </row>
    <row r="53" customFormat="false" ht="10.5" hidden="false" customHeight="true" outlineLevel="0" collapsed="false">
      <c r="J53" s="201"/>
    </row>
    <row r="54" customFormat="false" ht="10.5" hidden="false" customHeight="true" outlineLevel="0" collapsed="false">
      <c r="J54" s="201"/>
    </row>
    <row r="55" customFormat="false" ht="10.5" hidden="false" customHeight="true" outlineLevel="0" collapsed="false">
      <c r="J55" s="201"/>
    </row>
    <row r="56" customFormat="false" ht="10.5" hidden="false" customHeight="true" outlineLevel="0" collapsed="false">
      <c r="J56" s="201"/>
    </row>
    <row r="57" customFormat="false" ht="10.5" hidden="false" customHeight="true" outlineLevel="0" collapsed="false">
      <c r="J57" s="201"/>
    </row>
    <row r="58" customFormat="false" ht="10.5" hidden="false" customHeight="true" outlineLevel="0" collapsed="false">
      <c r="J58" s="201"/>
    </row>
    <row r="59" customFormat="false" ht="10.5" hidden="false" customHeight="true" outlineLevel="0" collapsed="false">
      <c r="J5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7.15"/>
    <col collapsed="false" customWidth="true" hidden="false" outlineLevel="0" max="2" min="2" style="174" width="13.83"/>
    <col collapsed="false" customWidth="true" hidden="false" outlineLevel="0" max="3" min="3" style="174" width="12.15"/>
    <col collapsed="false" customWidth="false" hidden="false" outlineLevel="0" max="7" min="4" style="174" width="9.33"/>
    <col collapsed="false" customWidth="true" hidden="false" outlineLevel="0" max="8" min="8" style="174" width="10.33"/>
    <col collapsed="false" customWidth="true" hidden="false" outlineLevel="0" max="9" min="9" style="174" width="10.49"/>
    <col collapsed="false" customWidth="false" hidden="false" outlineLevel="0" max="11" min="10" style="174" width="9.33"/>
    <col collapsed="false" customWidth="true" hidden="false" outlineLevel="0" max="12" min="12" style="174" width="11.15"/>
    <col collapsed="false" customWidth="true" hidden="false" outlineLevel="0" max="25" min="13" style="174" width="11.49"/>
    <col collapsed="false" customWidth="false" hidden="false" outlineLevel="0" max="257" min="26" style="174" width="9.33"/>
  </cols>
  <sheetData>
    <row r="1" customFormat="false" ht="8.25" hidden="false" customHeight="false" outlineLevel="0" collapsed="false">
      <c r="A1" s="179" t="s">
        <v>204</v>
      </c>
      <c r="B1" s="215"/>
    </row>
    <row r="2" customFormat="false" ht="8.25" hidden="false" customHeight="false" outlineLevel="0" collapsed="false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customFormat="false" ht="8.25" hidden="false" customHeight="false" outlineLevel="0" collapsed="false">
      <c r="A3" s="179" t="s">
        <v>205</v>
      </c>
      <c r="B3" s="217" t="str">
        <f aca="false">Dth_Day!C5</f>
        <v>Jan-02</v>
      </c>
      <c r="C3" s="217" t="str">
        <f aca="false">Dth_Day!D5</f>
        <v>Feb-02</v>
      </c>
      <c r="D3" s="217" t="str">
        <f aca="false">Dth_Day!E5</f>
        <v>Mar-02</v>
      </c>
      <c r="E3" s="217" t="str">
        <f aca="false">Dth_Day!F5</f>
        <v>Apr-02</v>
      </c>
      <c r="F3" s="217" t="str">
        <f aca="false">Dth_Day!G5</f>
        <v>May-02</v>
      </c>
      <c r="G3" s="217" t="str">
        <f aca="false">Dth_Day!H5</f>
        <v>Jun-02</v>
      </c>
      <c r="H3" s="217" t="str">
        <f aca="false">Dth_Day!I5</f>
        <v>Jul-02</v>
      </c>
      <c r="I3" s="217" t="str">
        <f aca="false">Dth_Day!J5</f>
        <v>Aug-02</v>
      </c>
      <c r="J3" s="217" t="str">
        <f aca="false">Dth_Day!K5</f>
        <v>Sep-02</v>
      </c>
      <c r="K3" s="217" t="str">
        <f aca="false">Dth_Day!L5</f>
        <v>Oct-02</v>
      </c>
      <c r="L3" s="217" t="str">
        <f aca="false">Dth_Day!M5</f>
        <v>Nov-02</v>
      </c>
      <c r="M3" s="217" t="str">
        <f aca="false">Dth_Day!N5</f>
        <v>Dec-02</v>
      </c>
      <c r="N3" s="217" t="str">
        <f aca="false">Dth_Day!O5</f>
        <v>Jan-03</v>
      </c>
      <c r="O3" s="217" t="str">
        <f aca="false">Dth_Day!P5</f>
        <v>Feb-03</v>
      </c>
      <c r="P3" s="217" t="str">
        <f aca="false">Dth_Day!Q5</f>
        <v>Mar-03</v>
      </c>
      <c r="Q3" s="217" t="str">
        <f aca="false">Dth_Day!R5</f>
        <v>Apr-03</v>
      </c>
      <c r="R3" s="217" t="str">
        <f aca="false">Dth_Day!S5</f>
        <v>May-03</v>
      </c>
      <c r="S3" s="217" t="str">
        <f aca="false">Dth_Day!T5</f>
        <v>Jun-03</v>
      </c>
      <c r="T3" s="217" t="str">
        <f aca="false">Dth_Day!U5</f>
        <v>Jul-03</v>
      </c>
      <c r="U3" s="217" t="str">
        <f aca="false">Dth_Day!V5</f>
        <v>Aug-03</v>
      </c>
      <c r="V3" s="217" t="str">
        <f aca="false">Dth_Day!W5</f>
        <v>Sep-03</v>
      </c>
      <c r="W3" s="217" t="str">
        <f aca="false">Dth_Day!X5</f>
        <v>Oct-03</v>
      </c>
      <c r="X3" s="217" t="str">
        <f aca="false">Dth_Day!Y5</f>
        <v>Nov-03</v>
      </c>
      <c r="Y3" s="217" t="str">
        <f aca="false">Dth_Day!Z5</f>
        <v>Dec-03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  <c r="IW3" s="179"/>
    </row>
    <row r="4" customFormat="false" ht="8.25" hidden="false" customHeight="false" outlineLevel="0" collapsed="false">
      <c r="A4" s="215" t="s">
        <v>64</v>
      </c>
      <c r="B4" s="174" t="n">
        <v>31</v>
      </c>
      <c r="C4" s="174" t="n">
        <v>28</v>
      </c>
      <c r="D4" s="174" t="n">
        <v>31</v>
      </c>
      <c r="E4" s="174" t="n">
        <v>30</v>
      </c>
      <c r="F4" s="174" t="n">
        <v>31</v>
      </c>
      <c r="G4" s="174" t="n">
        <v>30</v>
      </c>
      <c r="H4" s="174" t="n">
        <v>31</v>
      </c>
      <c r="I4" s="174" t="n">
        <v>31</v>
      </c>
      <c r="J4" s="174" t="n">
        <v>30</v>
      </c>
      <c r="K4" s="174" t="n">
        <v>31</v>
      </c>
      <c r="L4" s="174" t="n">
        <v>30</v>
      </c>
      <c r="M4" s="174" t="n">
        <v>31</v>
      </c>
      <c r="N4" s="174" t="n">
        <v>31</v>
      </c>
      <c r="O4" s="174" t="n">
        <v>28</v>
      </c>
      <c r="P4" s="174" t="n">
        <v>31</v>
      </c>
      <c r="Q4" s="174" t="n">
        <v>30</v>
      </c>
      <c r="R4" s="174" t="n">
        <v>31</v>
      </c>
      <c r="S4" s="174" t="n">
        <v>30</v>
      </c>
      <c r="T4" s="174" t="n">
        <v>31</v>
      </c>
      <c r="U4" s="174" t="n">
        <v>31</v>
      </c>
      <c r="V4" s="174" t="n">
        <v>30</v>
      </c>
      <c r="W4" s="174" t="n">
        <v>31</v>
      </c>
      <c r="X4" s="174" t="n">
        <v>30</v>
      </c>
      <c r="Y4" s="174" t="n">
        <v>31</v>
      </c>
    </row>
    <row r="5" customFormat="false" ht="8.25" hidden="false" customHeight="false" outlineLevel="0" collapsed="false">
      <c r="A5" s="215" t="s">
        <v>206</v>
      </c>
      <c r="B5" s="215" t="n">
        <f aca="false">B4*'SPEC REPORT'!C28</f>
        <v>0</v>
      </c>
      <c r="C5" s="215" t="n">
        <f aca="false">C4*'SPEC REPORT'!D28</f>
        <v>0</v>
      </c>
      <c r="D5" s="215" t="n">
        <f aca="false">D4*'SPEC REPORT'!E28</f>
        <v>0</v>
      </c>
      <c r="E5" s="215" t="n">
        <f aca="false">E4*'SPEC REPORT'!F28</f>
        <v>0</v>
      </c>
      <c r="F5" s="215" t="n">
        <f aca="false">F4*'SPEC REPORT'!G28</f>
        <v>0</v>
      </c>
      <c r="G5" s="215" t="n">
        <f aca="false">G4*'SPEC REPORT'!H28</f>
        <v>0</v>
      </c>
      <c r="H5" s="215" t="n">
        <f aca="false">H4*'SPEC REPORT'!I28</f>
        <v>0</v>
      </c>
      <c r="I5" s="215" t="n">
        <f aca="false">I4*'SPEC REPORT'!J28</f>
        <v>0</v>
      </c>
      <c r="J5" s="215" t="n">
        <f aca="false">J4*'SPEC REPORT'!K28</f>
        <v>0</v>
      </c>
      <c r="K5" s="215" t="n">
        <f aca="false">K4*'SPEC REPORT'!L28</f>
        <v>0</v>
      </c>
      <c r="L5" s="215" t="n">
        <f aca="false">L4*'SPEC REPORT'!M28</f>
        <v>0</v>
      </c>
      <c r="M5" s="215" t="n">
        <f aca="false">M4*'SPEC REPORT'!N28</f>
        <v>0</v>
      </c>
      <c r="N5" s="215" t="n">
        <f aca="false">'SPEC REPORT'!C42*N4</f>
        <v>0</v>
      </c>
      <c r="O5" s="215" t="n">
        <f aca="false">'SPEC REPORT'!D42*O4</f>
        <v>0</v>
      </c>
      <c r="P5" s="215" t="n">
        <f aca="false">'SPEC REPORT'!E42*P4</f>
        <v>0</v>
      </c>
      <c r="Q5" s="215" t="n">
        <f aca="false">'SPEC REPORT'!F42*Q4</f>
        <v>0</v>
      </c>
      <c r="R5" s="215" t="n">
        <f aca="false">'SPEC REPORT'!G42*R4</f>
        <v>0</v>
      </c>
      <c r="S5" s="215" t="n">
        <f aca="false">'SPEC REPORT'!H42*S4</f>
        <v>0</v>
      </c>
      <c r="T5" s="215" t="n">
        <f aca="false">'SPEC REPORT'!I42*T4</f>
        <v>0</v>
      </c>
      <c r="U5" s="215" t="n">
        <f aca="false">'SPEC REPORT'!J42*U4</f>
        <v>0</v>
      </c>
      <c r="V5" s="215" t="n">
        <f aca="false">'SPEC REPORT'!K42*V4</f>
        <v>0</v>
      </c>
      <c r="W5" s="215" t="n">
        <f aca="false">'SPEC REPORT'!L42*W4</f>
        <v>0</v>
      </c>
      <c r="X5" s="215" t="n">
        <f aca="false">'SPEC REPORT'!M42*X4</f>
        <v>0</v>
      </c>
      <c r="Y5" s="215" t="n">
        <f aca="false">'SPEC REPORT'!N42*Y4</f>
        <v>0</v>
      </c>
      <c r="Z5" s="215"/>
    </row>
    <row r="6" customFormat="false" ht="8.25" hidden="false" customHeight="false" outlineLevel="0" collapsed="false">
      <c r="A6" s="215"/>
      <c r="C6" s="201"/>
    </row>
    <row r="7" customFormat="false" ht="8.25" hidden="false" customHeight="false" outlineLevel="0" collapsed="false">
      <c r="A7" s="215" t="s">
        <v>207</v>
      </c>
      <c r="B7" s="219" t="n">
        <f aca="false">SUM(B5:Y5)</f>
        <v>0</v>
      </c>
      <c r="C7" s="201"/>
    </row>
    <row r="8" customFormat="false" ht="8.25" hidden="false" customHeight="false" outlineLevel="0" collapsed="false">
      <c r="A8" s="215"/>
      <c r="C8" s="201"/>
    </row>
    <row r="9" customFormat="false" ht="8.25" hidden="false" customHeight="false" outlineLevel="0" collapsed="false">
      <c r="A9" s="215" t="s">
        <v>208</v>
      </c>
      <c r="B9" s="220" t="n">
        <f aca="false">MAX(M9:Y9)</f>
        <v>0</v>
      </c>
      <c r="C9" s="221" t="n">
        <f aca="false">MIN(M9:Y9)</f>
        <v>0</v>
      </c>
      <c r="M9" s="215" t="n">
        <f aca="false">SUM(B5:M5)</f>
        <v>0</v>
      </c>
      <c r="N9" s="215" t="n">
        <f aca="false">SUM(C5:N5)</f>
        <v>0</v>
      </c>
      <c r="O9" s="215" t="n">
        <f aca="false">SUM(D5:O5)</f>
        <v>0</v>
      </c>
      <c r="P9" s="215" t="n">
        <f aca="false">SUM(E5:P5)</f>
        <v>0</v>
      </c>
      <c r="Q9" s="215" t="n">
        <f aca="false">SUM(F5:Q5)</f>
        <v>0</v>
      </c>
      <c r="R9" s="215" t="n">
        <f aca="false">SUM(G5:R5)</f>
        <v>0</v>
      </c>
      <c r="S9" s="215" t="n">
        <f aca="false">SUM(H5:S5)</f>
        <v>0</v>
      </c>
      <c r="T9" s="215" t="n">
        <f aca="false">SUM(I5:T5)</f>
        <v>0</v>
      </c>
      <c r="U9" s="215" t="n">
        <f aca="false">SUM(J5:U5)</f>
        <v>0</v>
      </c>
      <c r="V9" s="215" t="n">
        <f aca="false">SUM(K5:V5)</f>
        <v>0</v>
      </c>
      <c r="W9" s="215" t="n">
        <f aca="false">SUM(L5:W5)</f>
        <v>0</v>
      </c>
      <c r="X9" s="215" t="n">
        <f aca="false">SUM(M5:X5)</f>
        <v>0</v>
      </c>
      <c r="Y9" s="215" t="n">
        <f aca="false">SUM(N5:Y5)</f>
        <v>0</v>
      </c>
    </row>
    <row r="10" customFormat="false" ht="8.25" hidden="false" customHeight="false" outlineLevel="0" collapsed="false">
      <c r="A10" s="215"/>
      <c r="B10" s="222" t="n">
        <f aca="false">IF(ABS(C9)&gt;ABS(B9),C9,B9)</f>
        <v>0</v>
      </c>
      <c r="C10" s="201"/>
    </row>
    <row r="11" customFormat="false" ht="8.25" hidden="false" customHeight="false" outlineLevel="0" collapsed="false">
      <c r="A11" s="215"/>
      <c r="C11" s="201"/>
    </row>
    <row r="12" customFormat="false" ht="8.25" hidden="false" customHeight="false" outlineLevel="0" collapsed="false">
      <c r="A12" s="215"/>
      <c r="C12" s="201"/>
    </row>
    <row r="13" customFormat="false" ht="8.25" hidden="false" customHeight="false" outlineLevel="0" collapsed="false">
      <c r="A13" s="179" t="s">
        <v>209</v>
      </c>
      <c r="B13" s="217" t="str">
        <f aca="false">B3</f>
        <v>Jan-02</v>
      </c>
      <c r="C13" s="217" t="str">
        <f aca="false">C3</f>
        <v>Feb-02</v>
      </c>
      <c r="D13" s="217" t="str">
        <f aca="false">D3</f>
        <v>Mar-02</v>
      </c>
      <c r="E13" s="217" t="str">
        <f aca="false">E3</f>
        <v>Apr-02</v>
      </c>
      <c r="F13" s="217" t="str">
        <f aca="false">F3</f>
        <v>May-02</v>
      </c>
      <c r="G13" s="217" t="str">
        <f aca="false">G3</f>
        <v>Jun-02</v>
      </c>
      <c r="H13" s="217" t="str">
        <f aca="false">H3</f>
        <v>Jul-02</v>
      </c>
      <c r="I13" s="217" t="str">
        <f aca="false">I3</f>
        <v>Aug-02</v>
      </c>
      <c r="J13" s="217" t="str">
        <f aca="false">J3</f>
        <v>Sep-02</v>
      </c>
      <c r="K13" s="217" t="str">
        <f aca="false">K3</f>
        <v>Oct-02</v>
      </c>
      <c r="L13" s="217" t="str">
        <f aca="false">L3</f>
        <v>Nov-02</v>
      </c>
      <c r="M13" s="217" t="str">
        <f aca="false">M3</f>
        <v>Dec-02</v>
      </c>
      <c r="N13" s="217" t="str">
        <f aca="false">N3</f>
        <v>Jan-03</v>
      </c>
      <c r="O13" s="217" t="str">
        <f aca="false">O3</f>
        <v>Feb-03</v>
      </c>
      <c r="P13" s="217" t="str">
        <f aca="false">P3</f>
        <v>Mar-03</v>
      </c>
      <c r="Q13" s="217" t="str">
        <f aca="false">Q3</f>
        <v>Apr-03</v>
      </c>
      <c r="R13" s="217" t="str">
        <f aca="false">R3</f>
        <v>May-03</v>
      </c>
      <c r="S13" s="217" t="str">
        <f aca="false">S3</f>
        <v>Jun-03</v>
      </c>
      <c r="T13" s="217" t="str">
        <f aca="false">T3</f>
        <v>Jul-03</v>
      </c>
      <c r="U13" s="217" t="str">
        <f aca="false">U3</f>
        <v>Aug-03</v>
      </c>
      <c r="V13" s="217" t="str">
        <f aca="false">V3</f>
        <v>Sep-03</v>
      </c>
      <c r="W13" s="217" t="str">
        <f aca="false">W3</f>
        <v>Oct-03</v>
      </c>
      <c r="X13" s="217" t="str">
        <f aca="false">X3</f>
        <v>Nov-03</v>
      </c>
      <c r="Y13" s="217" t="str">
        <f aca="false">Y3</f>
        <v>Dec-03</v>
      </c>
      <c r="Z13" s="21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  <c r="IW13" s="179"/>
    </row>
    <row r="14" customFormat="false" ht="8.25" hidden="false" customHeight="false" outlineLevel="0" collapsed="false">
      <c r="A14" s="215" t="s">
        <v>64</v>
      </c>
      <c r="B14" s="174" t="n">
        <f aca="false">B4</f>
        <v>31</v>
      </c>
      <c r="C14" s="174" t="n">
        <f aca="false">C4</f>
        <v>28</v>
      </c>
      <c r="D14" s="174" t="n">
        <f aca="false">D4</f>
        <v>31</v>
      </c>
      <c r="E14" s="174" t="n">
        <f aca="false">E4</f>
        <v>30</v>
      </c>
      <c r="F14" s="174" t="n">
        <f aca="false">F4</f>
        <v>31</v>
      </c>
      <c r="G14" s="174" t="n">
        <f aca="false">G4</f>
        <v>30</v>
      </c>
      <c r="H14" s="174" t="n">
        <f aca="false">H4</f>
        <v>31</v>
      </c>
      <c r="I14" s="174" t="n">
        <f aca="false">I4</f>
        <v>31</v>
      </c>
      <c r="J14" s="174" t="n">
        <f aca="false">J4</f>
        <v>30</v>
      </c>
      <c r="K14" s="174" t="n">
        <f aca="false">K4</f>
        <v>31</v>
      </c>
      <c r="L14" s="174" t="n">
        <f aca="false">L4</f>
        <v>30</v>
      </c>
      <c r="M14" s="174" t="n">
        <f aca="false">M4</f>
        <v>31</v>
      </c>
      <c r="N14" s="174" t="n">
        <f aca="false">N4</f>
        <v>31</v>
      </c>
      <c r="O14" s="174" t="n">
        <f aca="false">O4</f>
        <v>28</v>
      </c>
      <c r="P14" s="174" t="n">
        <f aca="false">P4</f>
        <v>31</v>
      </c>
      <c r="Q14" s="174" t="n">
        <f aca="false">Q4</f>
        <v>30</v>
      </c>
      <c r="R14" s="174" t="n">
        <f aca="false">R4</f>
        <v>31</v>
      </c>
      <c r="S14" s="174" t="n">
        <f aca="false">S4</f>
        <v>30</v>
      </c>
      <c r="T14" s="174" t="n">
        <f aca="false">T4</f>
        <v>31</v>
      </c>
      <c r="U14" s="174" t="n">
        <f aca="false">U4</f>
        <v>31</v>
      </c>
      <c r="V14" s="174" t="n">
        <f aca="false">V4</f>
        <v>30</v>
      </c>
      <c r="W14" s="174" t="n">
        <f aca="false">W4</f>
        <v>31</v>
      </c>
      <c r="X14" s="174" t="n">
        <f aca="false">X4</f>
        <v>30</v>
      </c>
      <c r="Y14" s="174" t="n">
        <f aca="false">Y4</f>
        <v>31</v>
      </c>
    </row>
    <row r="15" customFormat="false" ht="8.25" hidden="false" customHeight="false" outlineLevel="0" collapsed="false">
      <c r="A15" s="215" t="s">
        <v>210</v>
      </c>
      <c r="B15" s="215" t="n">
        <f aca="false">Dth_Day!C19*B14</f>
        <v>-2529.20010000002</v>
      </c>
      <c r="C15" s="215" t="n">
        <f aca="false">Dth_Day!D19*C14</f>
        <v>482472.8916</v>
      </c>
      <c r="D15" s="215" t="n">
        <f aca="false">Dth_Day!E19*D14</f>
        <v>243559.1663</v>
      </c>
      <c r="E15" s="215" t="n">
        <f aca="false">Dth_Day!F19*E14</f>
        <v>-287654.904</v>
      </c>
      <c r="F15" s="215" t="n">
        <f aca="false">Dth_Day!G19*F14</f>
        <v>156823.265</v>
      </c>
      <c r="G15" s="215" t="n">
        <f aca="false">Dth_Day!H19*G14</f>
        <v>689518.644</v>
      </c>
      <c r="H15" s="215" t="n">
        <f aca="false">Dth_Day!I19*H14</f>
        <v>-341264.1014</v>
      </c>
      <c r="I15" s="215" t="n">
        <f aca="false">Dth_Day!J19*I14</f>
        <v>-869264.1025</v>
      </c>
      <c r="J15" s="215" t="n">
        <f aca="false">Dth_Day!K19*J14</f>
        <v>-153482.355</v>
      </c>
      <c r="K15" s="215" t="n">
        <f aca="false">Dth_Day!L19*K14</f>
        <v>499734.8986</v>
      </c>
      <c r="L15" s="215" t="n">
        <f aca="false">Dth_Day!M19*L14</f>
        <v>163692.192</v>
      </c>
      <c r="M15" s="215" t="n">
        <f aca="false">Dth_Day!N19*M14</f>
        <v>647.531100000004</v>
      </c>
      <c r="N15" s="215" t="n">
        <f aca="false">Dth_Day!O19*N14</f>
        <v>-51354.4698</v>
      </c>
      <c r="O15" s="215" t="n">
        <f aca="false">Dth_Day!P19*O14</f>
        <v>70778.5148</v>
      </c>
      <c r="P15" s="215" t="n">
        <f aca="false">Dth_Day!Q19*P14</f>
        <v>403645.5316</v>
      </c>
      <c r="Q15" s="215" t="n">
        <f aca="false">Dth_Day!R19*Q14</f>
        <v>-39654.903</v>
      </c>
      <c r="R15" s="215" t="n">
        <f aca="false">Dth_Day!S19*R14</f>
        <v>390824.2664</v>
      </c>
      <c r="S15" s="215" t="n">
        <f aca="false">Dth_Day!T19*S14</f>
        <v>122346.096</v>
      </c>
      <c r="T15" s="215" t="n">
        <f aca="false">Dth_Day!U19*T14</f>
        <v>-1385179.7332</v>
      </c>
      <c r="U15" s="215" t="n">
        <f aca="false">Dth_Day!V19*U14</f>
        <v>-1843177.7353</v>
      </c>
      <c r="V15" s="215" t="n">
        <f aca="false">Dth_Day!W19*V14</f>
        <v>-1395654.903</v>
      </c>
      <c r="W15" s="215" t="n">
        <f aca="false">Dth_Day!X19*W14</f>
        <v>-509177.7311</v>
      </c>
      <c r="X15" s="215" t="n">
        <f aca="false">Dth_Day!Y19*X14</f>
        <v>-939000</v>
      </c>
      <c r="Y15" s="215" t="n">
        <f aca="false">Dth_Day!Z19*Y14</f>
        <v>-1309000.0015</v>
      </c>
      <c r="Z15" s="215"/>
    </row>
    <row r="16" customFormat="false" ht="8.25" hidden="false" customHeight="false" outlineLevel="0" collapsed="false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customFormat="false" ht="8.25" hidden="false" customHeight="false" outlineLevel="0" collapsed="false">
      <c r="A17" s="215" t="s">
        <v>207</v>
      </c>
      <c r="B17" s="219" t="n">
        <f aca="false">SUM(B15:Y15)</f>
        <v>-5902351.1425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customFormat="false" ht="8.25" hidden="false" customHeight="false" outlineLevel="0" collapsed="false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</row>
    <row r="19" customFormat="false" ht="8.25" hidden="false" customHeight="false" outlineLevel="0" collapsed="false">
      <c r="A19" s="215" t="s">
        <v>208</v>
      </c>
      <c r="B19" s="220" t="n">
        <f aca="false">MAX(M19:Y19)</f>
        <v>763821.6468</v>
      </c>
      <c r="C19" s="221" t="n">
        <f aca="false">MIN(M19:Y19)</f>
        <v>-6484605.0681</v>
      </c>
      <c r="M19" s="215" t="n">
        <f aca="false">SUM(B15:M15)</f>
        <v>582253.9256</v>
      </c>
      <c r="N19" s="215" t="n">
        <f aca="false">SUM(C15:N15)</f>
        <v>533428.6559</v>
      </c>
      <c r="O19" s="215" t="n">
        <f aca="false">SUM(D15:O15)</f>
        <v>121734.2791</v>
      </c>
      <c r="P19" s="215" t="n">
        <f aca="false">SUM(E15:P15)</f>
        <v>281820.6444</v>
      </c>
      <c r="Q19" s="215" t="n">
        <f aca="false">SUM(F15:Q15)</f>
        <v>529820.6454</v>
      </c>
      <c r="R19" s="215" t="n">
        <f aca="false">SUM(G15:R15)</f>
        <v>763821.6468</v>
      </c>
      <c r="S19" s="215" t="n">
        <f aca="false">SUM(H15:S15)</f>
        <v>196649.0988</v>
      </c>
      <c r="T19" s="215" t="n">
        <f aca="false">SUM(I15:T15)</f>
        <v>-847266.533</v>
      </c>
      <c r="U19" s="215" t="n">
        <f aca="false">SUM(J15:U15)</f>
        <v>-1821180.1658</v>
      </c>
      <c r="V19" s="215" t="n">
        <f aca="false">SUM(K15:V15)</f>
        <v>-3063352.7138</v>
      </c>
      <c r="W19" s="215" t="n">
        <f aca="false">SUM(L15:W15)</f>
        <v>-4072265.3435</v>
      </c>
      <c r="X19" s="215" t="n">
        <f aca="false">SUM(M15:X15)</f>
        <v>-5174957.5355</v>
      </c>
      <c r="Y19" s="215" t="n">
        <f aca="false">SUM(N15:Y15)</f>
        <v>-6484605.0681</v>
      </c>
    </row>
    <row r="20" customFormat="false" ht="8.25" hidden="false" customHeight="false" outlineLevel="0" collapsed="false">
      <c r="A20" s="215"/>
      <c r="B20" s="219" t="n">
        <f aca="false">IF(ABS(C19)&gt;ABS(B19),C19,B19)</f>
        <v>-6484605.0681</v>
      </c>
      <c r="C20" s="201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customFormat="false" ht="8.25" hidden="false" customHeight="false" outlineLevel="0" collapsed="false">
      <c r="A21" s="215"/>
      <c r="C21" s="201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customFormat="false" ht="8.25" hidden="false" customHeight="false" outlineLevel="0" collapsed="false">
      <c r="A22" s="215"/>
      <c r="C22" s="201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customFormat="false" ht="8.25" hidden="false" customHeight="false" outlineLevel="0" collapsed="false">
      <c r="A23" s="215"/>
      <c r="C23" s="201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customFormat="false" ht="8.25" hidden="false" customHeight="false" outlineLevel="0" collapsed="false">
      <c r="A24" s="215"/>
      <c r="C24" s="201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customFormat="false" ht="8.25" hidden="false" customHeight="false" outlineLevel="0" collapsed="false">
      <c r="A25" s="215"/>
      <c r="C25" s="201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customFormat="false" ht="8.25" hidden="false" customHeight="false" outlineLevel="0" collapsed="false">
      <c r="A26" s="223"/>
      <c r="C26" s="201"/>
    </row>
    <row r="27" customFormat="false" ht="8.25" hidden="false" customHeight="false" outlineLevel="0" collapsed="false">
      <c r="A27" s="215"/>
      <c r="B27" s="215"/>
      <c r="C27" s="201"/>
    </row>
    <row r="28" customFormat="false" ht="8.25" hidden="false" customHeight="false" outlineLevel="0" collapsed="false">
      <c r="A28" s="215"/>
      <c r="B28" s="215"/>
      <c r="C28" s="201"/>
    </row>
    <row r="29" customFormat="false" ht="8.25" hidden="false" customHeight="false" outlineLevel="0" collapsed="false">
      <c r="A29" s="223"/>
      <c r="B29" s="223"/>
      <c r="C29" s="201"/>
    </row>
    <row r="30" customFormat="false" ht="8.25" hidden="false" customHeight="false" outlineLevel="0" collapsed="false">
      <c r="C30" s="201"/>
      <c r="H30" s="216"/>
    </row>
    <row r="31" customFormat="false" ht="8.25" hidden="false" customHeight="false" outlineLevel="0" collapsed="false">
      <c r="A31" s="179"/>
    </row>
    <row r="32" customFormat="false" ht="8.25" hidden="false" customHeight="false" outlineLevel="0" collapsed="false">
      <c r="B32" s="223"/>
      <c r="C32" s="201"/>
    </row>
    <row r="33" customFormat="false" ht="8.25" hidden="false" customHeight="false" outlineLevel="0" collapsed="false">
      <c r="C33" s="201"/>
    </row>
    <row r="34" customFormat="false" ht="8.25" hidden="false" customHeight="false" outlineLevel="0" collapsed="false">
      <c r="C34" s="201"/>
    </row>
    <row r="35" customFormat="false" ht="8.25" hidden="false" customHeight="false" outlineLevel="0" collapsed="false">
      <c r="C35" s="201"/>
    </row>
    <row r="36" customFormat="false" ht="8.25" hidden="false" customHeight="false" outlineLevel="0" collapsed="false">
      <c r="C36" s="201"/>
    </row>
    <row r="37" customFormat="false" ht="8.25" hidden="false" customHeight="false" outlineLevel="0" collapsed="false">
      <c r="C37" s="201"/>
    </row>
    <row r="38" customFormat="false" ht="8.25" hidden="false" customHeight="false" outlineLevel="0" collapsed="false">
      <c r="C38" s="201"/>
    </row>
    <row r="39" customFormat="false" ht="8.25" hidden="false" customHeight="false" outlineLevel="0" collapsed="false">
      <c r="C39" s="201"/>
    </row>
    <row r="40" customFormat="false" ht="8.25" hidden="false" customHeight="false" outlineLevel="0" collapsed="false">
      <c r="C40" s="201"/>
    </row>
    <row r="41" customFormat="false" ht="8.25" hidden="false" customHeight="false" outlineLevel="0" collapsed="false">
      <c r="C41" s="201"/>
    </row>
    <row r="42" customFormat="false" ht="8.25" hidden="false" customHeight="false" outlineLevel="0" collapsed="false">
      <c r="C42" s="201"/>
    </row>
    <row r="43" customFormat="false" ht="8.25" hidden="false" customHeight="false" outlineLevel="0" collapsed="false">
      <c r="C43" s="201"/>
    </row>
    <row r="44" customFormat="false" ht="8.25" hidden="false" customHeight="false" outlineLevel="0" collapsed="false">
      <c r="C44" s="201"/>
    </row>
    <row r="45" customFormat="false" ht="8.25" hidden="false" customHeight="false" outlineLevel="0" collapsed="false">
      <c r="C45" s="201"/>
    </row>
    <row r="46" customFormat="false" ht="8.25" hidden="false" customHeight="false" outlineLevel="0" collapsed="false">
      <c r="C46" s="201"/>
    </row>
    <row r="47" customFormat="false" ht="8.25" hidden="false" customHeight="false" outlineLevel="0" collapsed="false">
      <c r="C47" s="201"/>
    </row>
    <row r="48" customFormat="false" ht="8.25" hidden="false" customHeight="false" outlineLevel="0" collapsed="false">
      <c r="C48" s="201"/>
    </row>
    <row r="49" customFormat="false" ht="8.25" hidden="false" customHeight="false" outlineLevel="0" collapsed="false">
      <c r="C49" s="201"/>
    </row>
    <row r="50" customFormat="false" ht="8.25" hidden="false" customHeight="false" outlineLevel="0" collapsed="false">
      <c r="C50" s="201"/>
    </row>
    <row r="51" customFormat="false" ht="8.25" hidden="false" customHeight="false" outlineLevel="0" collapsed="false">
      <c r="C51" s="201"/>
    </row>
    <row r="52" customFormat="false" ht="8.25" hidden="false" customHeight="false" outlineLevel="0" collapsed="false">
      <c r="C52" s="201"/>
    </row>
    <row r="53" customFormat="false" ht="8.25" hidden="false" customHeight="false" outlineLevel="0" collapsed="false">
      <c r="C53" s="201"/>
    </row>
    <row r="54" customFormat="false" ht="8.25" hidden="false" customHeight="false" outlineLevel="0" collapsed="false">
      <c r="C54" s="201"/>
    </row>
    <row r="55" customFormat="false" ht="8.25" hidden="false" customHeight="false" outlineLevel="0" collapsed="false">
      <c r="C55" s="201"/>
    </row>
    <row r="56" customFormat="false" ht="8.25" hidden="false" customHeight="false" outlineLevel="0" collapsed="false">
      <c r="C56" s="201"/>
    </row>
    <row r="57" customFormat="false" ht="8.25" hidden="false" customHeight="false" outlineLevel="0" collapsed="false">
      <c r="C57" s="201"/>
    </row>
    <row r="58" customFormat="false" ht="8.25" hidden="false" customHeight="false" outlineLevel="0" collapsed="false">
      <c r="C58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27,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  <c r="O105" s="33" t="n">
        <f aca="false">'5-DAY'!C136/1000</f>
        <v>8.248</v>
      </c>
      <c r="P105" s="33" t="n">
        <f aca="false">SUM(O101:O105)</f>
        <v>146.298</v>
      </c>
      <c r="Q105" s="35" t="n">
        <f aca="false">Q104+O105</f>
        <v>264.531</v>
      </c>
      <c r="R105" s="33" t="n">
        <f aca="false">R104+O105</f>
        <v>-368.91206</v>
      </c>
      <c r="S105" s="33" t="n">
        <f aca="false">S104+O105</f>
        <v>4552.63694</v>
      </c>
      <c r="T105" s="33" t="n">
        <f aca="false">VAR!C100/1000</f>
        <v>0</v>
      </c>
    </row>
    <row r="106" customFormat="false" ht="9" hidden="false" customHeight="false" outlineLevel="0" collapsed="false">
      <c r="N106" s="37" t="n">
        <f aca="false">'5-DAY'!A137</f>
        <v>37246</v>
      </c>
      <c r="O106" s="33" t="n">
        <f aca="false">'5-DAY'!C137/1000</f>
        <v>9.544</v>
      </c>
      <c r="P106" s="33" t="n">
        <f aca="false">SUM(O102:O106)</f>
        <v>274.705</v>
      </c>
      <c r="Q106" s="35" t="n">
        <f aca="false">Q105+O106</f>
        <v>274.075</v>
      </c>
      <c r="R106" s="33" t="n">
        <f aca="false">R105+O106</f>
        <v>-359.36806</v>
      </c>
      <c r="S106" s="33" t="n">
        <f aca="false">S105+O106</f>
        <v>4562.18094</v>
      </c>
      <c r="T106" s="33" t="n">
        <f aca="false">VAR!C101/1000</f>
        <v>0</v>
      </c>
    </row>
    <row r="107" customFormat="false" ht="9" hidden="false" customHeight="false" outlineLevel="0" collapsed="false">
      <c r="N107" s="37" t="n">
        <f aca="false">'5-DAY'!A138</f>
        <v>37249</v>
      </c>
      <c r="O107" s="33" t="n">
        <f aca="false">'5-DAY'!C138/1000</f>
        <v>0</v>
      </c>
      <c r="P107" s="33" t="n">
        <f aca="false">SUM(O103:O107)</f>
        <v>165.224</v>
      </c>
      <c r="Q107" s="35" t="n">
        <f aca="false">Q106+O107</f>
        <v>274.075</v>
      </c>
      <c r="R107" s="33" t="n">
        <f aca="false">R106+O107</f>
        <v>-359.36806</v>
      </c>
      <c r="S107" s="33" t="n">
        <f aca="false">S106+O107</f>
        <v>4562.18094</v>
      </c>
      <c r="T107" s="33" t="n">
        <f aca="false">VAR!C102/1000</f>
        <v>0</v>
      </c>
    </row>
    <row r="108" customFormat="false" ht="9" hidden="false" customHeight="false" outlineLevel="0" collapsed="false">
      <c r="N108" s="37" t="n">
        <f aca="false">'5-DAY'!A139</f>
        <v>37251</v>
      </c>
      <c r="O108" s="33" t="n">
        <f aca="false">'5-DAY'!C139/1000</f>
        <v>0.215</v>
      </c>
      <c r="P108" s="33" t="n">
        <f aca="false">SUM(O104:O108)</f>
        <v>81.603</v>
      </c>
      <c r="Q108" s="35" t="n">
        <f aca="false">Q107+O108</f>
        <v>274.29</v>
      </c>
      <c r="R108" s="33" t="n">
        <f aca="false">R107+O108</f>
        <v>-359.15306</v>
      </c>
      <c r="S108" s="33" t="n">
        <f aca="false">S107+O108</f>
        <v>4562.39594</v>
      </c>
      <c r="T108" s="33" t="n">
        <f aca="false">VAR!C103/1000</f>
        <v>0</v>
      </c>
    </row>
    <row r="109" customFormat="false" ht="9" hidden="false" customHeight="false" outlineLevel="0" collapsed="false">
      <c r="N109" s="37" t="n">
        <f aca="false">'5-DAY'!A140</f>
        <v>37252</v>
      </c>
      <c r="O109" s="33" t="n">
        <f aca="false">'5-DAY'!C140/1000</f>
        <v>0.042</v>
      </c>
      <c r="P109" s="33" t="n">
        <f aca="false">SUM(O105:O109)</f>
        <v>18.049</v>
      </c>
      <c r="Q109" s="35" t="n">
        <f aca="false">Q108+O109</f>
        <v>274.332</v>
      </c>
      <c r="R109" s="33" t="n">
        <f aca="false">R108+O109</f>
        <v>-359.11106</v>
      </c>
      <c r="S109" s="33" t="n">
        <f aca="false">S108+O109</f>
        <v>4562.43794</v>
      </c>
      <c r="T109" s="33" t="n">
        <f aca="false">VAR!C104/1000</f>
        <v>0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12/27/2001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12/27/2001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-4500.9742</v>
      </c>
      <c r="D6" s="46" t="n">
        <f aca="false">D15+D27</f>
        <v>2909.7461</v>
      </c>
      <c r="E6" s="46" t="n">
        <f aca="false">E15+E27</f>
        <v>14921.2634</v>
      </c>
      <c r="F6" s="46" t="n">
        <f aca="false">F15+F27</f>
        <v>911.5032</v>
      </c>
      <c r="G6" s="46" t="n">
        <f aca="false">G15+G27</f>
        <v>2703.9763</v>
      </c>
      <c r="H6" s="46" t="n">
        <f aca="false">H15+H27</f>
        <v>6617.2548</v>
      </c>
      <c r="I6" s="46" t="n">
        <f aca="false">I15+I27</f>
        <v>-12202.0678</v>
      </c>
      <c r="J6" s="46" t="n">
        <f aca="false">J15+J27</f>
        <v>-16847.2291</v>
      </c>
      <c r="K6" s="46" t="n">
        <f aca="false">K15+K27</f>
        <v>-11782.7452</v>
      </c>
      <c r="L6" s="46" t="n">
        <f aca="false">L15+L27</f>
        <v>-6169.842</v>
      </c>
      <c r="M6" s="46" t="n">
        <f aca="false">M15+M27</f>
        <v>-643.6269</v>
      </c>
      <c r="N6" s="46" t="n">
        <f aca="false">N15+N27</f>
        <v>-2366.2409</v>
      </c>
      <c r="O6" s="46" t="n">
        <f aca="false">O15+O27</f>
        <v>-2721.1119</v>
      </c>
      <c r="P6" s="46" t="n">
        <f aca="false">P15+P27</f>
        <v>1170.6255</v>
      </c>
      <c r="Q6" s="46" t="n">
        <f aca="false">Q15+Q27</f>
        <v>4472.4688</v>
      </c>
      <c r="R6" s="46" t="n">
        <f aca="false">R15+R27</f>
        <v>-88.4968</v>
      </c>
      <c r="S6" s="46" t="n">
        <f aca="false">S15+S27</f>
        <v>8865.2667</v>
      </c>
      <c r="T6" s="46" t="n">
        <f aca="false">T15+T27</f>
        <v>2644.8699</v>
      </c>
      <c r="U6" s="46" t="n">
        <f aca="false">U15+U27</f>
        <v>-12618.6688</v>
      </c>
      <c r="V6" s="46" t="n">
        <f aca="false">V15+V27</f>
        <v>-17360.5721</v>
      </c>
      <c r="W6" s="46" t="n">
        <f aca="false">W15+W27</f>
        <v>-14821.8301</v>
      </c>
      <c r="X6" s="46" t="n">
        <f aca="false">X15+X27</f>
        <v>-5005.7333</v>
      </c>
      <c r="Y6" s="46" t="n">
        <f aca="false">Y15+Y27</f>
        <v>-15600</v>
      </c>
      <c r="Z6" s="46" t="n">
        <f aca="false">Z15+Z27</f>
        <v>-19387.0968</v>
      </c>
      <c r="AA6" s="46" t="n">
        <f aca="false">AA15+AA27</f>
        <v>-4086.7879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-15580.6129</v>
      </c>
      <c r="D7" s="46" t="n">
        <f aca="false">D16+D28</f>
        <v>4321.4286</v>
      </c>
      <c r="E7" s="46" t="n">
        <f aca="false">E16+E28</f>
        <v>-17064.5161</v>
      </c>
      <c r="F7" s="46" t="n">
        <f aca="false">F16+F28</f>
        <v>-5500</v>
      </c>
      <c r="G7" s="46" t="n">
        <f aca="false">G16+G28</f>
        <v>-7645.1613</v>
      </c>
      <c r="H7" s="46" t="n">
        <f aca="false">H16+H28</f>
        <v>6366.7</v>
      </c>
      <c r="I7" s="46" t="n">
        <f aca="false">I16+I28</f>
        <v>-28806.4516</v>
      </c>
      <c r="J7" s="46" t="n">
        <f aca="false">J16+J28</f>
        <v>-41193.5484</v>
      </c>
      <c r="K7" s="46" t="n">
        <f aca="false">K16+K28</f>
        <v>-23333.3333</v>
      </c>
      <c r="L7" s="46" t="n">
        <f aca="false">L16+L28</f>
        <v>-7709.6774</v>
      </c>
      <c r="M7" s="46" t="n">
        <f aca="false">M16+M28</f>
        <v>-13899.9667</v>
      </c>
      <c r="N7" s="46" t="n">
        <f aca="false">N16+N28</f>
        <v>-17612.871</v>
      </c>
      <c r="O7" s="46" t="n">
        <f aca="false">O16+O28</f>
        <v>-18935.4839</v>
      </c>
      <c r="P7" s="46" t="n">
        <f aca="false">P16+P28</f>
        <v>-18642.8214</v>
      </c>
      <c r="Q7" s="46" t="n">
        <f aca="false">Q16+Q28</f>
        <v>-11451.6452</v>
      </c>
      <c r="R7" s="46" t="n">
        <f aca="false">R16+R28</f>
        <v>-6233.3333</v>
      </c>
      <c r="S7" s="46" t="n">
        <f aca="false">S16+S28</f>
        <v>-1258.0323</v>
      </c>
      <c r="T7" s="46" t="n">
        <f aca="false">T16+T28</f>
        <v>-3566.6667</v>
      </c>
      <c r="U7" s="46" t="n">
        <f aca="false">U16+U28</f>
        <v>-37064.5484</v>
      </c>
      <c r="V7" s="46" t="n">
        <f aca="false">V16+V28</f>
        <v>-47096.7742</v>
      </c>
      <c r="W7" s="46" t="n">
        <f aca="false">W16+W28</f>
        <v>-36700</v>
      </c>
      <c r="X7" s="46" t="n">
        <f aca="false">X16+X28</f>
        <v>-16419.3548</v>
      </c>
      <c r="Y7" s="46" t="n">
        <f aca="false">Y16+Y28</f>
        <v>-15700</v>
      </c>
      <c r="Z7" s="46" t="n">
        <f aca="false">Z16+Z28</f>
        <v>-22838.7097</v>
      </c>
      <c r="AA7" s="46" t="n">
        <f aca="false">AA16+AA28</f>
        <v>-16943.8301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10000</v>
      </c>
      <c r="E8" s="46" t="n">
        <f aca="false">E17+E29</f>
        <v>10000</v>
      </c>
      <c r="F8" s="46" t="n">
        <f aca="false">F17+F29</f>
        <v>-5000</v>
      </c>
      <c r="G8" s="46" t="n">
        <f aca="false">G17+G29</f>
        <v>10000</v>
      </c>
      <c r="H8" s="46" t="n">
        <f aca="false">H17+H29</f>
        <v>10000</v>
      </c>
      <c r="I8" s="46" t="n">
        <f aca="false">I17+I29</f>
        <v>30000</v>
      </c>
      <c r="J8" s="46" t="n">
        <f aca="false">J17+J29</f>
        <v>30000</v>
      </c>
      <c r="K8" s="46" t="n">
        <f aca="false">K17+K29</f>
        <v>30000</v>
      </c>
      <c r="L8" s="46" t="n">
        <f aca="false">L17+L29</f>
        <v>30000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-81.5871000000007</v>
      </c>
      <c r="D10" s="49" t="n">
        <f aca="false">SUM($D$6:$D$9)</f>
        <v>17231.1747</v>
      </c>
      <c r="E10" s="49" t="n">
        <f aca="false">SUM($E$6:$E$9)</f>
        <v>7856.7473</v>
      </c>
      <c r="F10" s="49" t="n">
        <f aca="false">SUM($F$6:$F$9)</f>
        <v>-9588.4968</v>
      </c>
      <c r="G10" s="49" t="n">
        <f aca="false">SUM($G$6:$G$9)</f>
        <v>5058.815</v>
      </c>
      <c r="H10" s="49" t="n">
        <f aca="false">SUM($H$6:$H$9)</f>
        <v>22983.9548</v>
      </c>
      <c r="I10" s="49" t="n">
        <f aca="false">SUM($I$6:$I$9)</f>
        <v>-11008.5194</v>
      </c>
      <c r="J10" s="49" t="n">
        <f aca="false">SUM($J$6:$J$9)</f>
        <v>-28040.7775</v>
      </c>
      <c r="K10" s="49" t="n">
        <f aca="false">SUM($K$6:$K$9)</f>
        <v>-5116.0785</v>
      </c>
      <c r="L10" s="49" t="n">
        <f aca="false">SUM($L$6:$L$9)</f>
        <v>16120.4806</v>
      </c>
      <c r="M10" s="49" t="n">
        <f aca="false">SUM($M$6:$M$9)</f>
        <v>5456.4064</v>
      </c>
      <c r="N10" s="49" t="n">
        <f aca="false">SUM($N$6:$N$9)</f>
        <v>20.8881000000001</v>
      </c>
      <c r="O10" s="49" t="n">
        <f aca="false">SUM($O$6:$O$9)</f>
        <v>-1656.5958</v>
      </c>
      <c r="P10" s="49" t="n">
        <f aca="false">SUM($P$6:$P$9)</f>
        <v>2527.8041</v>
      </c>
      <c r="Q10" s="49" t="n">
        <f aca="false">SUM($Q$6:$Q$9)</f>
        <v>13020.8236</v>
      </c>
      <c r="R10" s="49" t="n">
        <f aca="false">SUM($R$6:$R$9)</f>
        <v>-1321.8301</v>
      </c>
      <c r="S10" s="49" t="n">
        <f aca="false">SUM($S$6:$S$9)</f>
        <v>12607.2344</v>
      </c>
      <c r="T10" s="49" t="n">
        <f aca="false">SUM($T$6:$T$9)</f>
        <v>4078.2032</v>
      </c>
      <c r="U10" s="49" t="n">
        <f aca="false">SUM($U$6:$U$9)</f>
        <v>-44683.2172</v>
      </c>
      <c r="V10" s="49" t="n">
        <f aca="false">SUM($V$6:$V$9)</f>
        <v>-59457.3463</v>
      </c>
      <c r="W10" s="49" t="n">
        <f aca="false">SUM($W$6:$W$9)</f>
        <v>-46521.8301</v>
      </c>
      <c r="X10" s="49" t="n">
        <f aca="false">SUM($X$6:$X$9)</f>
        <v>-16425.0881</v>
      </c>
      <c r="Y10" s="49" t="n">
        <f aca="false">SUM($Y$6:$Y$9)</f>
        <v>-31300</v>
      </c>
      <c r="Z10" s="49" t="n">
        <f aca="false">SUM($Z$6:$Z$9)</f>
        <v>-42225.8065</v>
      </c>
      <c r="AA10" s="50" t="n">
        <f aca="false">SUM(AA6:AA9)</f>
        <v>-8085.4125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-4500.9742</v>
      </c>
      <c r="D15" s="46" t="n">
        <f aca="false">'Dth Fixed INPUT PG'!D15</f>
        <v>2909.7461</v>
      </c>
      <c r="E15" s="46" t="n">
        <f aca="false">'Dth Fixed INPUT PG'!E15</f>
        <v>14921.2634</v>
      </c>
      <c r="F15" s="46" t="n">
        <f aca="false">'Dth Fixed INPUT PG'!F15</f>
        <v>911.5032</v>
      </c>
      <c r="G15" s="46" t="n">
        <f aca="false">'Dth Fixed INPUT PG'!G15</f>
        <v>2703.9763</v>
      </c>
      <c r="H15" s="46" t="n">
        <f aca="false">'Dth Fixed INPUT PG'!H15</f>
        <v>6617.2548</v>
      </c>
      <c r="I15" s="46" t="n">
        <f aca="false">'Dth Fixed INPUT PG'!I15</f>
        <v>-12202.0678</v>
      </c>
      <c r="J15" s="46" t="n">
        <f aca="false">'Dth Fixed INPUT PG'!J15</f>
        <v>-16847.2291</v>
      </c>
      <c r="K15" s="46" t="n">
        <f aca="false">'Dth Fixed INPUT PG'!K15</f>
        <v>-11782.7452</v>
      </c>
      <c r="L15" s="46" t="n">
        <f aca="false">'Dth Fixed INPUT PG'!L15</f>
        <v>-6169.842</v>
      </c>
      <c r="M15" s="46" t="n">
        <f aca="false">'Dth Fixed INPUT PG'!M15</f>
        <v>-643.6269</v>
      </c>
      <c r="N15" s="46" t="n">
        <f aca="false">'Dth Fixed INPUT PG'!N15</f>
        <v>-2366.2409</v>
      </c>
      <c r="O15" s="46" t="n">
        <f aca="false">'Dth Fixed INPUT PG'!O15</f>
        <v>-2721.1119</v>
      </c>
      <c r="P15" s="46" t="n">
        <f aca="false">'Dth Fixed INPUT PG'!P15</f>
        <v>1170.6255</v>
      </c>
      <c r="Q15" s="46" t="n">
        <f aca="false">'Dth Fixed INPUT PG'!Q15</f>
        <v>4472.4688</v>
      </c>
      <c r="R15" s="46" t="n">
        <f aca="false">'Dth Fixed INPUT PG'!R15</f>
        <v>-88.4968</v>
      </c>
      <c r="S15" s="46" t="n">
        <f aca="false">'Dth Fixed INPUT PG'!S15</f>
        <v>8865.2667</v>
      </c>
      <c r="T15" s="46" t="n">
        <f aca="false">'Dth Fixed INPUT PG'!T15</f>
        <v>2644.8699</v>
      </c>
      <c r="U15" s="46" t="n">
        <f aca="false">'Dth Fixed INPUT PG'!U15</f>
        <v>-12618.6688</v>
      </c>
      <c r="V15" s="46" t="n">
        <f aca="false">'Dth Fixed INPUT PG'!V15</f>
        <v>-17360.5721</v>
      </c>
      <c r="W15" s="46" t="n">
        <f aca="false">'Dth Fixed INPUT PG'!W15</f>
        <v>-14821.8301</v>
      </c>
      <c r="X15" s="46" t="n">
        <f aca="false">'Dth Fixed INPUT PG'!X15</f>
        <v>-5005.7333</v>
      </c>
      <c r="Y15" s="46" t="n">
        <f aca="false">'Dth Fixed INPUT PG'!Y15</f>
        <v>-15600</v>
      </c>
      <c r="Z15" s="46" t="n">
        <f aca="false">'Dth Fixed INPUT PG'!Z15</f>
        <v>-19387.0968</v>
      </c>
      <c r="AA15" s="46" t="n">
        <f aca="false">'Dth Fixed INPUT PG'!AA15</f>
        <v>-4086.7879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-15580.6129</v>
      </c>
      <c r="D16" s="46" t="n">
        <f aca="false">'Dth Fixed INPUT PG'!D16</f>
        <v>4321.4286</v>
      </c>
      <c r="E16" s="46" t="n">
        <f aca="false">'Dth Fixed INPUT PG'!E16</f>
        <v>-17064.5161</v>
      </c>
      <c r="F16" s="46" t="n">
        <f aca="false">'Dth Fixed INPUT PG'!F16</f>
        <v>-5500</v>
      </c>
      <c r="G16" s="46" t="n">
        <f aca="false">'Dth Fixed INPUT PG'!G16</f>
        <v>-7645.1613</v>
      </c>
      <c r="H16" s="46" t="n">
        <f aca="false">'Dth Fixed INPUT PG'!H16</f>
        <v>6366.7</v>
      </c>
      <c r="I16" s="46" t="n">
        <f aca="false">'Dth Fixed INPUT PG'!I16</f>
        <v>-28806.4516</v>
      </c>
      <c r="J16" s="46" t="n">
        <f aca="false">'Dth Fixed INPUT PG'!J16</f>
        <v>-41193.5484</v>
      </c>
      <c r="K16" s="46" t="n">
        <f aca="false">'Dth Fixed INPUT PG'!K16</f>
        <v>-23333.3333</v>
      </c>
      <c r="L16" s="46" t="n">
        <f aca="false">'Dth Fixed INPUT PG'!L16</f>
        <v>-7709.6774</v>
      </c>
      <c r="M16" s="46" t="n">
        <f aca="false">'Dth Fixed INPUT PG'!M16</f>
        <v>-13899.9667</v>
      </c>
      <c r="N16" s="46" t="n">
        <f aca="false">'Dth Fixed INPUT PG'!N16</f>
        <v>-17612.871</v>
      </c>
      <c r="O16" s="46" t="n">
        <f aca="false">'Dth Fixed INPUT PG'!O16</f>
        <v>-18935.4839</v>
      </c>
      <c r="P16" s="46" t="n">
        <f aca="false">'Dth Fixed INPUT PG'!P16</f>
        <v>-18642.8214</v>
      </c>
      <c r="Q16" s="46" t="n">
        <f aca="false">'Dth Fixed INPUT PG'!Q16</f>
        <v>-11451.6452</v>
      </c>
      <c r="R16" s="46" t="n">
        <f aca="false">'Dth Fixed INPUT PG'!R16</f>
        <v>-6233.3333</v>
      </c>
      <c r="S16" s="46" t="n">
        <f aca="false">'Dth Fixed INPUT PG'!S16</f>
        <v>-1258.0323</v>
      </c>
      <c r="T16" s="46" t="n">
        <f aca="false">'Dth Fixed INPUT PG'!T16</f>
        <v>-3566.6667</v>
      </c>
      <c r="U16" s="46" t="n">
        <f aca="false">'Dth Fixed INPUT PG'!U16</f>
        <v>-37064.5484</v>
      </c>
      <c r="V16" s="46" t="n">
        <f aca="false">'Dth Fixed INPUT PG'!V16</f>
        <v>-47096.7742</v>
      </c>
      <c r="W16" s="46" t="n">
        <f aca="false">'Dth Fixed INPUT PG'!W16</f>
        <v>-36700</v>
      </c>
      <c r="X16" s="46" t="n">
        <f aca="false">'Dth Fixed INPUT PG'!X16</f>
        <v>-16419.3548</v>
      </c>
      <c r="Y16" s="46" t="n">
        <f aca="false">'Dth Fixed INPUT PG'!Y16</f>
        <v>-15700</v>
      </c>
      <c r="Z16" s="46" t="n">
        <f aca="false">'Dth Fixed INPUT PG'!Z16</f>
        <v>-22838.7097</v>
      </c>
      <c r="AA16" s="46" t="n">
        <f aca="false">'Dth Fixed INPUT PG'!AA16</f>
        <v>-16943.8301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10000</v>
      </c>
      <c r="E17" s="46" t="n">
        <f aca="false">'Dth Fixed INPUT PG'!E17</f>
        <v>10000</v>
      </c>
      <c r="F17" s="46" t="n">
        <f aca="false">'Dth Fixed INPUT PG'!F17</f>
        <v>-5000</v>
      </c>
      <c r="G17" s="46" t="n">
        <f aca="false">'Dth Fixed INPUT PG'!G17</f>
        <v>10000</v>
      </c>
      <c r="H17" s="46" t="n">
        <f aca="false">'Dth Fixed INPUT PG'!H17</f>
        <v>10000</v>
      </c>
      <c r="I17" s="46" t="n">
        <f aca="false">'Dth Fixed INPUT PG'!I17</f>
        <v>30000</v>
      </c>
      <c r="J17" s="46" t="n">
        <f aca="false">'Dth Fixed INPUT PG'!J17</f>
        <v>30000</v>
      </c>
      <c r="K17" s="46" t="n">
        <f aca="false">'Dth Fixed INPUT PG'!K17</f>
        <v>30000</v>
      </c>
      <c r="L17" s="46" t="n">
        <f aca="false">'Dth Fixed INPUT PG'!L17</f>
        <v>30000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-81.5871000000007</v>
      </c>
      <c r="D19" s="49" t="n">
        <f aca="false">SUM(D15:D18)</f>
        <v>17231.1747</v>
      </c>
      <c r="E19" s="49" t="n">
        <f aca="false">SUM(E15:E18)</f>
        <v>7856.7473</v>
      </c>
      <c r="F19" s="49" t="n">
        <f aca="false">SUM(F15:F18)</f>
        <v>-9588.4968</v>
      </c>
      <c r="G19" s="49" t="n">
        <f aca="false">SUM(G15:G18)</f>
        <v>5058.815</v>
      </c>
      <c r="H19" s="49" t="n">
        <f aca="false">SUM(H15:H18)</f>
        <v>22983.9548</v>
      </c>
      <c r="I19" s="49" t="n">
        <f aca="false">SUM(I15:I18)</f>
        <v>-11008.5194</v>
      </c>
      <c r="J19" s="49" t="n">
        <f aca="false">SUM(J15:J18)</f>
        <v>-28040.7775</v>
      </c>
      <c r="K19" s="49" t="n">
        <f aca="false">SUM(K15:K18)</f>
        <v>-5116.0785</v>
      </c>
      <c r="L19" s="49" t="n">
        <f aca="false">SUM(L15:L18)</f>
        <v>16120.4806</v>
      </c>
      <c r="M19" s="49" t="n">
        <f aca="false">SUM(M15:M18)</f>
        <v>5456.4064</v>
      </c>
      <c r="N19" s="49" t="n">
        <f aca="false">SUM(N15:N18)</f>
        <v>20.8881000000001</v>
      </c>
      <c r="O19" s="49" t="n">
        <f aca="false">SUM(O15:O18)</f>
        <v>-1656.5958</v>
      </c>
      <c r="P19" s="49" t="n">
        <f aca="false">SUM(P15:P18)</f>
        <v>2527.8041</v>
      </c>
      <c r="Q19" s="49" t="n">
        <f aca="false">SUM(Q15:Q18)</f>
        <v>13020.8236</v>
      </c>
      <c r="R19" s="49" t="n">
        <f aca="false">SUM(R15:R18)</f>
        <v>-1321.8301</v>
      </c>
      <c r="S19" s="49" t="n">
        <f aca="false">SUM(S15:S18)</f>
        <v>12607.2344</v>
      </c>
      <c r="T19" s="49" t="n">
        <f aca="false">SUM(T15:T18)</f>
        <v>4078.2032</v>
      </c>
      <c r="U19" s="49" t="n">
        <f aca="false">SUM(U15:U18)</f>
        <v>-44683.2172</v>
      </c>
      <c r="V19" s="49" t="n">
        <f aca="false">SUM(V15:V18)</f>
        <v>-59457.3463</v>
      </c>
      <c r="W19" s="49" t="n">
        <f aca="false">SUM(W15:W18)</f>
        <v>-46521.8301</v>
      </c>
      <c r="X19" s="49" t="n">
        <f aca="false">SUM(X15:X18)</f>
        <v>-16425.0881</v>
      </c>
      <c r="Y19" s="49" t="n">
        <f aca="false">SUM(Y15:Y18)</f>
        <v>-31300</v>
      </c>
      <c r="Z19" s="49" t="n">
        <f aca="false">SUM(Z15:Z18)</f>
        <v>-42225.8065</v>
      </c>
      <c r="AA19" s="49" t="n">
        <f aca="false">SUM(AA15:AA18)</f>
        <v>-8085.4125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0</v>
      </c>
      <c r="D22" s="49" t="n">
        <f aca="false">IF((ABS($D$19)&gt;$D$21),((ABS($D$19)-$D$21)*(ABS($D$19)/$D$19)),0)</f>
        <v>0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2983.9548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-8040.7775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-4683.2172</v>
      </c>
      <c r="V22" s="49" t="n">
        <f aca="false">IF((ABS($V$19)&gt;$V$21),((ABS($V$19)-$V$21)*(ABS($V$19)/$V$19)),0)</f>
        <v>-19457.3463</v>
      </c>
      <c r="W22" s="49" t="n">
        <f aca="false">IF((ABS($W$19)&gt;$W$21),((ABS($W$19)-$W$21)*(ABS($W$19)/$W$19)),0)</f>
        <v>-6521.8301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-2225.8065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0.647487959690252</v>
      </c>
      <c r="D40" s="54" t="n">
        <f aca="false">[1]Summary!G59</f>
        <v>0.318264972498557</v>
      </c>
      <c r="E40" s="54" t="n">
        <f aca="false">[1]Summary!H59</f>
        <v>0.073579390793265</v>
      </c>
      <c r="F40" s="54" t="n">
        <f aca="false">[1]Summary!I59</f>
        <v>0.0168278509798147</v>
      </c>
      <c r="G40" s="54" t="n">
        <f aca="false">[1]Summary!J59</f>
        <v>0.0939708788686394</v>
      </c>
      <c r="H40" s="54" t="n">
        <f aca="false">[1]Summary!K59</f>
        <v>0.230306384232934</v>
      </c>
      <c r="I40" s="54" t="n">
        <f aca="false">[1]Summary!L59</f>
        <v>0.754762562885832</v>
      </c>
      <c r="J40" s="54" t="n">
        <f aca="false">[1]Summary!M59</f>
        <v>0.907806001394793</v>
      </c>
      <c r="K40" s="54" t="n">
        <f aca="false">[1]Summary!N59</f>
        <v>0.827684113212974</v>
      </c>
      <c r="L40" s="54" t="n">
        <f aca="false">[1]Summary!O59</f>
        <v>0.593016660089794</v>
      </c>
      <c r="M40" s="54" t="n">
        <f aca="false">[1]Summary!P59</f>
        <v>0.427909503624738</v>
      </c>
      <c r="N40" s="54" t="n">
        <f aca="false">[1]Summary!Q59</f>
        <v>0.465930781905606</v>
      </c>
      <c r="O40" s="54" t="n">
        <f aca="false">[1]Summary!R59</f>
        <v>0.494987446443166</v>
      </c>
      <c r="P40" s="54" t="n">
        <f aca="false">[1]Summary!S59</f>
        <v>0.425131124234244</v>
      </c>
      <c r="Q40" s="54" t="n">
        <f aca="false">[1]Summary!T59</f>
        <v>0.327617326829941</v>
      </c>
      <c r="R40" s="54" t="n">
        <f aca="false">[1]Summary!U59</f>
        <v>0.293626969959815</v>
      </c>
      <c r="S40" s="54" t="n">
        <f aca="false">[1]Summary!V59</f>
        <v>0.209789848792313</v>
      </c>
      <c r="T40" s="54" t="n">
        <f aca="false">[1]Summary!W59</f>
        <v>0.265759303842947</v>
      </c>
      <c r="U40" s="54" t="n">
        <f aca="false">[1]Summary!X59</f>
        <v>0.729709154946876</v>
      </c>
      <c r="V40" s="54" t="n">
        <f aca="false">[1]Summary!Y59</f>
        <v>0.828259438335828</v>
      </c>
      <c r="W40" s="54" t="n">
        <f aca="false">[1]Summary!Z59</f>
        <v>0.738329718917878</v>
      </c>
      <c r="X40" s="54" t="n">
        <f aca="false">[1]Summary!AA59</f>
        <v>0.485727279410217</v>
      </c>
      <c r="Y40" s="54" t="n">
        <f aca="false">[1]Summary!AB59</f>
        <v>0.400426797516608</v>
      </c>
      <c r="Z40" s="54" t="n">
        <f aca="false">[1]Summary!AC59</f>
        <v>0.486511038948446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0.000326109113834683</v>
      </c>
      <c r="D41" s="54" t="n">
        <f aca="false">[1]Summary!G60</f>
        <v>0.017905530803767</v>
      </c>
      <c r="E41" s="54" t="n">
        <f aca="false">[1]Summary!H60</f>
        <v>0.0018354666991619</v>
      </c>
      <c r="F41" s="54" t="n">
        <f aca="false">[1]Summary!I60</f>
        <v>0.00380478716474886</v>
      </c>
      <c r="G41" s="54" t="n">
        <f aca="false">[1]Summary!J60</f>
        <v>0.0029826700713379</v>
      </c>
      <c r="H41" s="54" t="n">
        <f aca="false">[1]Summary!K60</f>
        <v>0.0342839668558863</v>
      </c>
      <c r="I41" s="54" t="n">
        <f aca="false">[1]Summary!L60</f>
        <v>0.38845486778657</v>
      </c>
      <c r="J41" s="54" t="n">
        <f aca="false">[1]Summary!M60</f>
        <v>0.565400802701264</v>
      </c>
      <c r="K41" s="54" t="n">
        <f aca="false">[1]Summary!N60</f>
        <v>0.395247621573381</v>
      </c>
      <c r="L41" s="54" t="n">
        <f aca="false">[1]Summary!O60</f>
        <v>0.228161765197433</v>
      </c>
      <c r="M41" s="54" t="n">
        <f aca="false">[1]Summary!P60</f>
        <v>0.108061067159044</v>
      </c>
      <c r="N41" s="54" t="n">
        <f aca="false">[1]Summary!Q60</f>
        <v>0.118987701710733</v>
      </c>
      <c r="O41" s="54" t="n">
        <f aca="false">[1]Summary!R60</f>
        <v>0.103599185388698</v>
      </c>
      <c r="P41" s="54" t="n">
        <f aca="false">[1]Summary!S60</f>
        <v>0.057520189030289</v>
      </c>
      <c r="Q41" s="54" t="n">
        <f aca="false">[1]Summary!T60</f>
        <v>0.315951246939212</v>
      </c>
      <c r="R41" s="54" t="n">
        <f aca="false">[1]Summary!U60</f>
        <v>0.160213748386702</v>
      </c>
      <c r="S41" s="54" t="n">
        <f aca="false">[1]Summary!V60</f>
        <v>0.153919090725607</v>
      </c>
      <c r="T41" s="54" t="n">
        <f aca="false">[1]Summary!W60</f>
        <v>0.085789794780693</v>
      </c>
      <c r="U41" s="54" t="n">
        <f aca="false">[1]Summary!X60</f>
        <v>0.326295225892117</v>
      </c>
      <c r="V41" s="54" t="n">
        <f aca="false">[1]Summary!Y60</f>
        <v>0.41054990235557</v>
      </c>
      <c r="W41" s="54" t="n">
        <f aca="false">[1]Summary!Z60</f>
        <v>0.354520777377663</v>
      </c>
      <c r="X41" s="54" t="n">
        <f aca="false">[1]Summary!AA60</f>
        <v>0.315241117055935</v>
      </c>
      <c r="Y41" s="54" t="n">
        <f aca="false">[1]Summary!AB60</f>
        <v>0.171153751327992</v>
      </c>
      <c r="Z41" s="54" t="n">
        <f aca="false">[1]Summary!AC60</f>
        <v>0.181390393570621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0.999902093305366</v>
      </c>
      <c r="D43" s="54" t="n">
        <f aca="false">[1]Summary!G62</f>
        <v>0.785132911139165</v>
      </c>
      <c r="E43" s="54" t="n">
        <f aca="false">[1]Summary!H62</f>
        <v>0.532186117275105</v>
      </c>
      <c r="F43" s="54" t="n">
        <f aca="false">[1]Summary!I62</f>
        <v>0.424090632558503</v>
      </c>
      <c r="G43" s="54" t="n">
        <f aca="false">[1]Summary!J62</f>
        <v>0.394033120706725</v>
      </c>
      <c r="H43" s="54" t="n">
        <f aca="false">[1]Summary!K62</f>
        <v>0.440575753606604</v>
      </c>
      <c r="I43" s="54" t="n">
        <f aca="false">[1]Summary!L62</f>
        <v>0.898038808278898</v>
      </c>
      <c r="J43" s="54" t="n">
        <f aca="false">[1]Summary!M62</f>
        <v>0.970827091012983</v>
      </c>
      <c r="K43" s="54" t="n">
        <f aca="false">[1]Summary!N62</f>
        <v>0.926216712113636</v>
      </c>
      <c r="L43" s="54" t="n">
        <f aca="false">[1]Summary!O62</f>
        <v>0.761327303558419</v>
      </c>
      <c r="M43" s="54" t="n">
        <f aca="false">[1]Summary!P62</f>
        <v>0.751319681400373</v>
      </c>
      <c r="N43" s="54" t="n">
        <f aca="false">[1]Summary!Q62</f>
        <v>0.79476390074853</v>
      </c>
      <c r="O43" s="54" t="n">
        <f aca="false">[1]Summary!R62</f>
        <v>0.809025155230415</v>
      </c>
      <c r="P43" s="54" t="n">
        <f aca="false">[1]Summary!S62</f>
        <v>0.746498139493599</v>
      </c>
      <c r="Q43" s="54" t="n">
        <f aca="false">[1]Summary!T62</f>
        <v>0.632271227882824</v>
      </c>
      <c r="R43" s="54" t="n">
        <f aca="false">[1]Summary!U62</f>
        <v>0.492119549791991</v>
      </c>
      <c r="S43" s="54" t="n">
        <f aca="false">[1]Summary!V62</f>
        <v>0.373252419375717</v>
      </c>
      <c r="T43" s="54" t="n">
        <f aca="false">[1]Summary!W62</f>
        <v>0.445280455500249</v>
      </c>
      <c r="U43" s="54" t="n">
        <f aca="false">[1]Summary!X62</f>
        <v>0.853824972305189</v>
      </c>
      <c r="V43" s="54" t="n">
        <f aca="false">[1]Summary!Y62</f>
        <v>0.928154589672042</v>
      </c>
      <c r="W43" s="54" t="n">
        <f aca="false">[1]Summary!Z62</f>
        <v>0.876641023296502</v>
      </c>
      <c r="X43" s="54" t="n">
        <f aca="false">[1]Summary!AA62</f>
        <v>0.655024126637329</v>
      </c>
      <c r="Y43" s="54" t="n">
        <f aca="false">[1]Summary!AB62</f>
        <v>0.671886605315197</v>
      </c>
      <c r="Z43" s="54" t="n">
        <f aca="false">[1]Summary!AC62</f>
        <v>0.752196007497417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0.534074914978015</v>
      </c>
      <c r="D44" s="54" t="n">
        <f aca="false">[1]Summary!G63</f>
        <v>0.256622525988964</v>
      </c>
      <c r="E44" s="54" t="n">
        <f aca="false">[1]Summary!H63</f>
        <v>0.151578296056896</v>
      </c>
      <c r="F44" s="54" t="n">
        <f aca="false">[1]Summary!I63</f>
        <v>0.0894838860815125</v>
      </c>
      <c r="G44" s="54" t="n">
        <f aca="false">[1]Summary!J63</f>
        <v>0.0576823153584587</v>
      </c>
      <c r="H44" s="54" t="n">
        <f aca="false">[1]Summary!K63</f>
        <v>0.0911691257639468</v>
      </c>
      <c r="I44" s="54" t="n">
        <f aca="false">[1]Summary!L63</f>
        <v>0.641292252469174</v>
      </c>
      <c r="J44" s="54" t="n">
        <f aca="false">[1]Summary!M63</f>
        <v>0.800793027037001</v>
      </c>
      <c r="K44" s="54" t="n">
        <f aca="false">[1]Summary!N63</f>
        <v>0.617812238730578</v>
      </c>
      <c r="L44" s="54" t="n">
        <f aca="false">[1]Summary!O63</f>
        <v>0.458585498794937</v>
      </c>
      <c r="M44" s="54" t="n">
        <f aca="false">[1]Summary!P63</f>
        <v>0.412637193172795</v>
      </c>
      <c r="N44" s="54" t="n">
        <f aca="false">[1]Summary!Q63</f>
        <v>0.430912049035434</v>
      </c>
      <c r="O44" s="54" t="n">
        <f aca="false">[1]Summary!R63</f>
        <v>0.390703304389454</v>
      </c>
      <c r="P44" s="54" t="n">
        <f aca="false">[1]Summary!S63</f>
        <v>0.270220362792763</v>
      </c>
      <c r="Q44" s="54" t="n">
        <f aca="false">[1]Summary!T63</f>
        <v>0.476694469845555</v>
      </c>
      <c r="R44" s="54" t="n">
        <f aca="false">[1]Summary!U63</f>
        <v>0.295071777160057</v>
      </c>
      <c r="S44" s="54" t="n">
        <f aca="false">[1]Summary!V63</f>
        <v>0.27408208737968</v>
      </c>
      <c r="T44" s="54" t="n">
        <f aca="false">[1]Summary!W63</f>
        <v>0.171435807342127</v>
      </c>
      <c r="U44" s="54" t="n">
        <f aca="false">[1]Summary!X63</f>
        <v>0.605227739767287</v>
      </c>
      <c r="V44" s="54" t="n">
        <f aca="false">[1]Summary!Y63</f>
        <v>0.718474474345722</v>
      </c>
      <c r="W44" s="54" t="n">
        <f aca="false">[1]Summary!Z63</f>
        <v>0.634268390604849</v>
      </c>
      <c r="X44" s="54" t="n">
        <f aca="false">[1]Summary!AA63</f>
        <v>0.459541547134248</v>
      </c>
      <c r="Y44" s="54" t="n">
        <f aca="false">[1]Summary!AB63</f>
        <v>0.413647235222538</v>
      </c>
      <c r="Z44" s="54" t="n">
        <f aca="false">[1]Summary!AC63</f>
        <v>0.464078463427087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12/27/2001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12/27/2001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0.647487959690252</v>
      </c>
      <c r="D40" s="54" t="n">
        <f aca="false">[1]Summary!G59</f>
        <v>0.318264972498557</v>
      </c>
      <c r="E40" s="54" t="n">
        <f aca="false">[1]Summary!H59</f>
        <v>0.073579390793265</v>
      </c>
      <c r="F40" s="54" t="n">
        <f aca="false">[1]Summary!I59</f>
        <v>0.0168278509798147</v>
      </c>
      <c r="G40" s="54" t="n">
        <f aca="false">[1]Summary!J59</f>
        <v>0.0939708788686394</v>
      </c>
      <c r="H40" s="54" t="n">
        <f aca="false">[1]Summary!K59</f>
        <v>0.230306384232934</v>
      </c>
      <c r="I40" s="54" t="n">
        <f aca="false">[1]Summary!L59</f>
        <v>0.754762562885832</v>
      </c>
      <c r="J40" s="54" t="n">
        <f aca="false">[1]Summary!M59</f>
        <v>0.907806001394793</v>
      </c>
      <c r="K40" s="54" t="n">
        <f aca="false">[1]Summary!N59</f>
        <v>0.827684113212974</v>
      </c>
      <c r="L40" s="54" t="n">
        <f aca="false">[1]Summary!O59</f>
        <v>0.593016660089794</v>
      </c>
      <c r="M40" s="54" t="n">
        <f aca="false">[1]Summary!P59</f>
        <v>0.427909503624738</v>
      </c>
      <c r="N40" s="54" t="n">
        <f aca="false">[1]Summary!Q59</f>
        <v>0.465930781905606</v>
      </c>
      <c r="O40" s="54" t="n">
        <f aca="false">[1]Summary!R59</f>
        <v>0.494987446443166</v>
      </c>
      <c r="P40" s="54" t="n">
        <f aca="false">[1]Summary!S59</f>
        <v>0.425131124234244</v>
      </c>
      <c r="Q40" s="54" t="n">
        <f aca="false">[1]Summary!T59</f>
        <v>0.327617326829941</v>
      </c>
      <c r="R40" s="54" t="n">
        <f aca="false">[1]Summary!U59</f>
        <v>0.293626969959815</v>
      </c>
      <c r="S40" s="54" t="n">
        <f aca="false">[1]Summary!V59</f>
        <v>0.209789848792313</v>
      </c>
      <c r="T40" s="54" t="n">
        <f aca="false">[1]Summary!W59</f>
        <v>0.265759303842947</v>
      </c>
      <c r="U40" s="54" t="n">
        <f aca="false">[1]Summary!X59</f>
        <v>0.729709154946876</v>
      </c>
      <c r="V40" s="54" t="n">
        <f aca="false">[1]Summary!Y59</f>
        <v>0.828259438335828</v>
      </c>
      <c r="W40" s="54" t="n">
        <f aca="false">[1]Summary!Z59</f>
        <v>0.738329718917878</v>
      </c>
      <c r="X40" s="54" t="n">
        <f aca="false">[1]Summary!AA59</f>
        <v>0.485727279410217</v>
      </c>
      <c r="Y40" s="54" t="n">
        <f aca="false">[1]Summary!AB59</f>
        <v>0.400426797516608</v>
      </c>
      <c r="Z40" s="54" t="n">
        <f aca="false">[1]Summary!AC59</f>
        <v>0.486511038948446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0.000326109113834683</v>
      </c>
      <c r="D41" s="54" t="n">
        <f aca="false">[1]Summary!G60</f>
        <v>0.017905530803767</v>
      </c>
      <c r="E41" s="54" t="n">
        <f aca="false">[1]Summary!H60</f>
        <v>0.0018354666991619</v>
      </c>
      <c r="F41" s="54" t="n">
        <f aca="false">[1]Summary!I60</f>
        <v>0.00380478716474886</v>
      </c>
      <c r="G41" s="54" t="n">
        <f aca="false">[1]Summary!J60</f>
        <v>0.0029826700713379</v>
      </c>
      <c r="H41" s="54" t="n">
        <f aca="false">[1]Summary!K60</f>
        <v>0.0342839668558863</v>
      </c>
      <c r="I41" s="54" t="n">
        <f aca="false">[1]Summary!L60</f>
        <v>0.38845486778657</v>
      </c>
      <c r="J41" s="54" t="n">
        <f aca="false">[1]Summary!M60</f>
        <v>0.565400802701264</v>
      </c>
      <c r="K41" s="54" t="n">
        <f aca="false">[1]Summary!N60</f>
        <v>0.395247621573381</v>
      </c>
      <c r="L41" s="54" t="n">
        <f aca="false">[1]Summary!O60</f>
        <v>0.228161765197433</v>
      </c>
      <c r="M41" s="54" t="n">
        <f aca="false">[1]Summary!P60</f>
        <v>0.108061067159044</v>
      </c>
      <c r="N41" s="54" t="n">
        <f aca="false">[1]Summary!Q60</f>
        <v>0.118987701710733</v>
      </c>
      <c r="O41" s="54" t="n">
        <f aca="false">[1]Summary!R60</f>
        <v>0.103599185388698</v>
      </c>
      <c r="P41" s="54" t="n">
        <f aca="false">[1]Summary!S60</f>
        <v>0.057520189030289</v>
      </c>
      <c r="Q41" s="54" t="n">
        <f aca="false">[1]Summary!T60</f>
        <v>0.315951246939212</v>
      </c>
      <c r="R41" s="54" t="n">
        <f aca="false">[1]Summary!U60</f>
        <v>0.160213748386702</v>
      </c>
      <c r="S41" s="54" t="n">
        <f aca="false">[1]Summary!V60</f>
        <v>0.153919090725607</v>
      </c>
      <c r="T41" s="54" t="n">
        <f aca="false">[1]Summary!W60</f>
        <v>0.085789794780693</v>
      </c>
      <c r="U41" s="54" t="n">
        <f aca="false">[1]Summary!X60</f>
        <v>0.326295225892117</v>
      </c>
      <c r="V41" s="54" t="n">
        <f aca="false">[1]Summary!Y60</f>
        <v>0.41054990235557</v>
      </c>
      <c r="W41" s="54" t="n">
        <f aca="false">[1]Summary!Z60</f>
        <v>0.354520777377663</v>
      </c>
      <c r="X41" s="54" t="n">
        <f aca="false">[1]Summary!AA60</f>
        <v>0.315241117055935</v>
      </c>
      <c r="Y41" s="54" t="n">
        <f aca="false">[1]Summary!AB60</f>
        <v>0.171153751327992</v>
      </c>
      <c r="Z41" s="54" t="n">
        <f aca="false">[1]Summary!AC60</f>
        <v>0.181390393570621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0.999902093305366</v>
      </c>
      <c r="D43" s="54" t="n">
        <f aca="false">[1]Summary!G62</f>
        <v>0.785132911139165</v>
      </c>
      <c r="E43" s="54" t="n">
        <f aca="false">[1]Summary!H62</f>
        <v>0.532186117275105</v>
      </c>
      <c r="F43" s="54" t="n">
        <f aca="false">[1]Summary!I62</f>
        <v>0.424090632558503</v>
      </c>
      <c r="G43" s="54" t="n">
        <f aca="false">[1]Summary!J62</f>
        <v>0.394033120706725</v>
      </c>
      <c r="H43" s="54" t="n">
        <f aca="false">[1]Summary!K62</f>
        <v>0.440575753606604</v>
      </c>
      <c r="I43" s="54" t="n">
        <f aca="false">[1]Summary!L62</f>
        <v>0.898038808278898</v>
      </c>
      <c r="J43" s="54" t="n">
        <f aca="false">[1]Summary!M62</f>
        <v>0.970827091012983</v>
      </c>
      <c r="K43" s="54" t="n">
        <f aca="false">[1]Summary!N62</f>
        <v>0.926216712113636</v>
      </c>
      <c r="L43" s="54" t="n">
        <f aca="false">[1]Summary!O62</f>
        <v>0.761327303558419</v>
      </c>
      <c r="M43" s="54" t="n">
        <f aca="false">[1]Summary!P62</f>
        <v>0.751319681400373</v>
      </c>
      <c r="N43" s="54" t="n">
        <f aca="false">[1]Summary!Q62</f>
        <v>0.79476390074853</v>
      </c>
      <c r="O43" s="54" t="n">
        <f aca="false">[1]Summary!R62</f>
        <v>0.809025155230415</v>
      </c>
      <c r="P43" s="54" t="n">
        <f aca="false">[1]Summary!S62</f>
        <v>0.746498139493599</v>
      </c>
      <c r="Q43" s="54" t="n">
        <f aca="false">[1]Summary!T62</f>
        <v>0.632271227882824</v>
      </c>
      <c r="R43" s="54" t="n">
        <f aca="false">[1]Summary!U62</f>
        <v>0.492119549791991</v>
      </c>
      <c r="S43" s="54" t="n">
        <f aca="false">[1]Summary!V62</f>
        <v>0.373252419375717</v>
      </c>
      <c r="T43" s="54" t="n">
        <f aca="false">[1]Summary!W62</f>
        <v>0.445280455500249</v>
      </c>
      <c r="U43" s="54" t="n">
        <f aca="false">[1]Summary!X62</f>
        <v>0.853824972305189</v>
      </c>
      <c r="V43" s="54" t="n">
        <f aca="false">[1]Summary!Y62</f>
        <v>0.928154589672042</v>
      </c>
      <c r="W43" s="54" t="n">
        <f aca="false">[1]Summary!Z62</f>
        <v>0.876641023296502</v>
      </c>
      <c r="X43" s="54" t="n">
        <f aca="false">[1]Summary!AA62</f>
        <v>0.655024126637329</v>
      </c>
      <c r="Y43" s="54" t="n">
        <f aca="false">[1]Summary!AB62</f>
        <v>0.671886605315197</v>
      </c>
      <c r="Z43" s="54" t="n">
        <f aca="false">[1]Summary!AC62</f>
        <v>0.752196007497417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0.534074914978015</v>
      </c>
      <c r="D44" s="54" t="n">
        <f aca="false">[1]Summary!G63</f>
        <v>0.256622525988964</v>
      </c>
      <c r="E44" s="54" t="n">
        <f aca="false">[1]Summary!H63</f>
        <v>0.151578296056896</v>
      </c>
      <c r="F44" s="54" t="n">
        <f aca="false">[1]Summary!I63</f>
        <v>0.0894838860815125</v>
      </c>
      <c r="G44" s="54" t="n">
        <f aca="false">[1]Summary!J63</f>
        <v>0.0576823153584587</v>
      </c>
      <c r="H44" s="54" t="n">
        <f aca="false">[1]Summary!K63</f>
        <v>0.0911691257639468</v>
      </c>
      <c r="I44" s="54" t="n">
        <f aca="false">[1]Summary!L63</f>
        <v>0.641292252469174</v>
      </c>
      <c r="J44" s="54" t="n">
        <f aca="false">[1]Summary!M63</f>
        <v>0.800793027037001</v>
      </c>
      <c r="K44" s="54" t="n">
        <f aca="false">[1]Summary!N63</f>
        <v>0.617812238730578</v>
      </c>
      <c r="L44" s="54" t="n">
        <f aca="false">[1]Summary!O63</f>
        <v>0.458585498794937</v>
      </c>
      <c r="M44" s="54" t="n">
        <f aca="false">[1]Summary!P63</f>
        <v>0.412637193172795</v>
      </c>
      <c r="N44" s="54" t="n">
        <f aca="false">[1]Summary!Q63</f>
        <v>0.430912049035434</v>
      </c>
      <c r="O44" s="54" t="n">
        <f aca="false">[1]Summary!R63</f>
        <v>0.390703304389454</v>
      </c>
      <c r="P44" s="54" t="n">
        <f aca="false">[1]Summary!S63</f>
        <v>0.270220362792763</v>
      </c>
      <c r="Q44" s="54" t="n">
        <f aca="false">[1]Summary!T63</f>
        <v>0.476694469845555</v>
      </c>
      <c r="R44" s="54" t="n">
        <f aca="false">[1]Summary!U63</f>
        <v>0.295071777160057</v>
      </c>
      <c r="S44" s="54" t="n">
        <f aca="false">[1]Summary!V63</f>
        <v>0.27408208737968</v>
      </c>
      <c r="T44" s="54" t="n">
        <f aca="false">[1]Summary!W63</f>
        <v>0.171435807342127</v>
      </c>
      <c r="U44" s="54" t="n">
        <f aca="false">[1]Summary!X63</f>
        <v>0.605227739767287</v>
      </c>
      <c r="V44" s="54" t="n">
        <f aca="false">[1]Summary!Y63</f>
        <v>0.718474474345722</v>
      </c>
      <c r="W44" s="54" t="n">
        <f aca="false">[1]Summary!Z63</f>
        <v>0.634268390604849</v>
      </c>
      <c r="X44" s="54" t="n">
        <f aca="false">[1]Summary!AA63</f>
        <v>0.459541547134248</v>
      </c>
      <c r="Y44" s="54" t="n">
        <f aca="false">[1]Summary!AB63</f>
        <v>0.413647235222538</v>
      </c>
      <c r="Z44" s="54" t="n">
        <f aca="false">[1]Summary!AC63</f>
        <v>0.464078463427087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12/27/2001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12/27/2001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-4500.9742</v>
      </c>
      <c r="D8" s="57" t="n">
        <f aca="false">Dth_Day!D15</f>
        <v>2909.7461</v>
      </c>
      <c r="E8" s="57" t="n">
        <f aca="false">Dth_Day!E15</f>
        <v>14921.2634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-15580.6129</v>
      </c>
      <c r="D9" s="57" t="n">
        <f aca="false">Dth_Day!D16</f>
        <v>4321.4286</v>
      </c>
      <c r="E9" s="57" t="n">
        <f aca="false">Dth_Day!E16</f>
        <v>-17064.5161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10000</v>
      </c>
      <c r="E10" s="57" t="n">
        <f aca="false">Dth_Day!E17</f>
        <v>10000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-81.5871000000007</v>
      </c>
      <c r="D12" s="64" t="n">
        <f aca="false">SUM(D8:D11)</f>
        <v>17231.1747</v>
      </c>
      <c r="E12" s="64" t="n">
        <f aca="false">SUM(E8:E11)</f>
        <v>7856.7473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0.647487959690252</v>
      </c>
      <c r="D15" s="66" t="n">
        <f aca="false">Dth_Day!D40</f>
        <v>0.318264972498557</v>
      </c>
      <c r="E15" s="66" t="n">
        <f aca="false">Dth_Day!E40</f>
        <v>0.073579390793265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0.000326109113834683</v>
      </c>
      <c r="D16" s="66" t="n">
        <f aca="false">Dth_Day!D41</f>
        <v>0.017905530803767</v>
      </c>
      <c r="E16" s="66" t="n">
        <f aca="false">Dth_Day!E41</f>
        <v>0.0018354666991619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0.999902093305366</v>
      </c>
      <c r="D18" s="66" t="n">
        <f aca="false">Dth_Day!D43</f>
        <v>0.785132911139165</v>
      </c>
      <c r="E18" s="66" t="n">
        <f aca="false">Dth_Day!E43</f>
        <v>0.532186117275105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0.534074914978015</v>
      </c>
      <c r="D19" s="66" t="n">
        <f aca="false">Dth_Day!D44</f>
        <v>0.256622525988964</v>
      </c>
      <c r="E19" s="66" t="n">
        <f aca="false">Dth_Day!E44</f>
        <v>0.151578296056896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10000</v>
      </c>
      <c r="E25" s="57" t="n">
        <f aca="false">E10</f>
        <v>10000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-85825.4553</v>
      </c>
      <c r="E27" s="64" t="n">
        <f aca="false">SUM(E23:E26)</f>
        <v>-69961.7753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12/27/2001</v>
      </c>
    </row>
    <row r="3" customFormat="false" ht="12" hidden="false" customHeight="true" outlineLevel="0" collapsed="false">
      <c r="A3" s="75" t="str">
        <f aca="false">'PLR SUM FIXED INPUT PG'!A3</f>
        <v>Prior Date:          12/26/2001</v>
      </c>
    </row>
    <row r="4" customFormat="false" ht="12" hidden="false" customHeight="true" outlineLevel="0" collapsed="false">
      <c r="A4" s="75" t="str">
        <f aca="false">'PLR SUM FIXED INPUT PG'!A4</f>
        <v>As of:                  12/27/2001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18956.3398</v>
      </c>
      <c r="N8" s="79" t="n">
        <f aca="false">'PLR SUM FIXED INPUT PG'!N7</f>
        <v>18956.3398</v>
      </c>
      <c r="O8" s="79" t="n">
        <f aca="false">'PLR SUM FIXED INPUT PG'!O7</f>
        <v>18956.3398</v>
      </c>
      <c r="P8" s="79" t="n">
        <f aca="false">'PLR SUM FIXED INPUT PG'!P7</f>
        <v>18956.3398</v>
      </c>
      <c r="Q8" s="79" t="n">
        <f aca="false">'PLR SUM FIXED INPUT PG'!Q7</f>
        <v>18956.3398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-32935.4839</v>
      </c>
      <c r="D9" s="79" t="n">
        <f aca="false">'PLR SUM FIXED INPUT PG'!D8</f>
        <v>-20785.6786</v>
      </c>
      <c r="E9" s="79" t="n">
        <f aca="false">'PLR SUM FIXED INPUT PG'!E8</f>
        <v>-8774.1613</v>
      </c>
      <c r="F9" s="79" t="n">
        <f aca="false">'PLR SUM FIXED INPUT PG'!F8</f>
        <v>-8566.6667</v>
      </c>
      <c r="G9" s="79" t="n">
        <f aca="false">'PLR SUM FIXED INPUT PG'!G8</f>
        <v>-6774.1935</v>
      </c>
      <c r="H9" s="79" t="n">
        <f aca="false">'PLR SUM FIXED INPUT PG'!H8</f>
        <v>-7600</v>
      </c>
      <c r="I9" s="79" t="n">
        <f aca="false">'PLR SUM FIXED INPUT PG'!I8</f>
        <v>-26419.3226</v>
      </c>
      <c r="J9" s="79" t="n">
        <f aca="false">'PLR SUM FIXED INPUT PG'!J8</f>
        <v>-31064.4839</v>
      </c>
      <c r="K9" s="79" t="n">
        <f aca="false">'PLR SUM FIXED INPUT PG'!K8</f>
        <v>-26000</v>
      </c>
      <c r="L9" s="79" t="n">
        <f aca="false">'PLR SUM FIXED INPUT PG'!L8</f>
        <v>-20387.0968</v>
      </c>
      <c r="M9" s="79" t="n">
        <f aca="false">'PLR SUM FIXED INPUT PG'!M8</f>
        <v>-19599.9667</v>
      </c>
      <c r="N9" s="79" t="n">
        <f aca="false">'PLR SUM FIXED INPUT PG'!N8</f>
        <v>-21322.5806</v>
      </c>
      <c r="O9" s="79" t="n">
        <f aca="false">'PLR SUM FIXED INPUT PG'!O8</f>
        <v>-21677.4516</v>
      </c>
      <c r="P9" s="79" t="n">
        <f aca="false">'PLR SUM FIXED INPUT PG'!P8</f>
        <v>-17785.7143</v>
      </c>
      <c r="Q9" s="79" t="n">
        <f aca="false">'PLR SUM FIXED INPUT PG'!Q8</f>
        <v>-14483.871</v>
      </c>
      <c r="R9" s="79" t="n">
        <f aca="false">'PLR SUM FIXED INPUT PG'!R8</f>
        <v>-9566.6667</v>
      </c>
      <c r="S9" s="79" t="n">
        <f aca="false">'PLR SUM FIXED INPUT PG'!S8</f>
        <v>-612.9032</v>
      </c>
      <c r="T9" s="79" t="n">
        <f aca="false">'PLR SUM FIXED INPUT PG'!T8</f>
        <v>-6833.3</v>
      </c>
      <c r="U9" s="79" t="n">
        <f aca="false">'PLR SUM FIXED INPUT PG'!U8</f>
        <v>-22096.8387</v>
      </c>
      <c r="V9" s="79" t="n">
        <f aca="false">'PLR SUM FIXED INPUT PG'!V8</f>
        <v>-26838.7419</v>
      </c>
      <c r="W9" s="79" t="n">
        <f aca="false">'PLR SUM FIXED INPUT PG'!W8</f>
        <v>-24300</v>
      </c>
      <c r="X9" s="79" t="n">
        <f aca="false">'PLR SUM FIXED INPUT PG'!X8</f>
        <v>-14483.9032</v>
      </c>
      <c r="Y9" s="79" t="n">
        <f aca="false">'PLR SUM FIXED INPUT PG'!Y8</f>
        <v>-15600</v>
      </c>
      <c r="Z9" s="79" t="n">
        <f aca="false">'PLR SUM FIXED INPUT PG'!Z8</f>
        <v>-19387.0968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-4500.9743</v>
      </c>
      <c r="D10" s="80" t="n">
        <f aca="false">SUM(D8:D9)</f>
        <v>2909.7461</v>
      </c>
      <c r="E10" s="80" t="n">
        <f aca="false">SUM(E8:E9)</f>
        <v>14921.2634</v>
      </c>
      <c r="F10" s="80" t="n">
        <f aca="false">SUM(F8:F9)</f>
        <v>911.503200000001</v>
      </c>
      <c r="G10" s="80" t="n">
        <f aca="false">SUM(G8:G9)</f>
        <v>2703.9764</v>
      </c>
      <c r="H10" s="80" t="n">
        <f aca="false">SUM(H8:H9)</f>
        <v>6617.2548</v>
      </c>
      <c r="I10" s="80" t="n">
        <f aca="false">SUM(I8:I9)</f>
        <v>-12202.0678</v>
      </c>
      <c r="J10" s="80" t="n">
        <f aca="false">SUM(J8:J9)</f>
        <v>-16847.2291</v>
      </c>
      <c r="K10" s="80" t="n">
        <f aca="false">SUM(K8:K9)</f>
        <v>-11782.7452</v>
      </c>
      <c r="L10" s="80" t="n">
        <f aca="false">SUM(L8:L9)</f>
        <v>-6169.842</v>
      </c>
      <c r="M10" s="80" t="n">
        <f aca="false">SUM(M8:M9)</f>
        <v>-643.626899999999</v>
      </c>
      <c r="N10" s="80" t="n">
        <f aca="false">SUM(N8:N9)</f>
        <v>-2366.2408</v>
      </c>
      <c r="O10" s="80" t="n">
        <f aca="false">SUM(O8:O9)</f>
        <v>-2721.1118</v>
      </c>
      <c r="P10" s="80" t="n">
        <f aca="false">SUM(P8:P9)</f>
        <v>1170.6255</v>
      </c>
      <c r="Q10" s="80" t="n">
        <f aca="false">SUM(Q8:Q9)</f>
        <v>4472.4688</v>
      </c>
      <c r="R10" s="80" t="n">
        <f aca="false">SUM(R8:R9)</f>
        <v>-88.496799999999</v>
      </c>
      <c r="S10" s="80" t="n">
        <f aca="false">SUM(S8:S9)</f>
        <v>8865.2667</v>
      </c>
      <c r="T10" s="80" t="n">
        <f aca="false">SUM(T8:T9)</f>
        <v>2644.8699</v>
      </c>
      <c r="U10" s="80" t="n">
        <f aca="false">SUM(U8:U9)</f>
        <v>-12618.6688</v>
      </c>
      <c r="V10" s="80" t="n">
        <f aca="false">SUM(V8:V9)</f>
        <v>-17360.572</v>
      </c>
      <c r="W10" s="80" t="n">
        <f aca="false">SUM(W8:W9)</f>
        <v>-14821.8301</v>
      </c>
      <c r="X10" s="80" t="n">
        <f aca="false">SUM(X8:X9)</f>
        <v>-5005.7333</v>
      </c>
      <c r="Y10" s="80" t="n">
        <f aca="false">SUM(Y8:Y9)</f>
        <v>-15600</v>
      </c>
      <c r="Z10" s="80" t="n">
        <f aca="false">SUM(Z8:Z9)</f>
        <v>-19387.0968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10000</v>
      </c>
      <c r="E13" s="79" t="n">
        <f aca="false">'PLR SUM FIXED INPUT PG'!E12</f>
        <v>10000</v>
      </c>
      <c r="F13" s="79" t="n">
        <f aca="false">'PLR SUM FIXED INPUT PG'!F12</f>
        <v>-5000</v>
      </c>
      <c r="G13" s="79" t="n">
        <f aca="false">'PLR SUM FIXED INPUT PG'!G12</f>
        <v>10000</v>
      </c>
      <c r="H13" s="79" t="n">
        <f aca="false">'PLR SUM FIXED INPUT PG'!H12</f>
        <v>10000</v>
      </c>
      <c r="I13" s="79" t="n">
        <f aca="false">'PLR SUM FIXED INPUT PG'!I12</f>
        <v>30000</v>
      </c>
      <c r="J13" s="79" t="n">
        <f aca="false">'PLR SUM FIXED INPUT PG'!J12</f>
        <v>30000</v>
      </c>
      <c r="K13" s="79" t="n">
        <f aca="false">'PLR SUM FIXED INPUT PG'!K12</f>
        <v>30000</v>
      </c>
      <c r="L13" s="79" t="n">
        <f aca="false">'PLR SUM FIXED INPUT PG'!L12</f>
        <v>30000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-35580.6129</v>
      </c>
      <c r="D14" s="79" t="n">
        <f aca="false">'PLR SUM FIXED INPUT PG'!D13</f>
        <v>-15678.5714</v>
      </c>
      <c r="E14" s="79" t="n">
        <f aca="false">'PLR SUM FIXED INPUT PG'!E13</f>
        <v>-2064.5161</v>
      </c>
      <c r="F14" s="79" t="n">
        <f aca="false">'PLR SUM FIXED INPUT PG'!F13</f>
        <v>-500</v>
      </c>
      <c r="G14" s="79" t="n">
        <f aca="false">'PLR SUM FIXED INPUT PG'!G13</f>
        <v>-2645.1613</v>
      </c>
      <c r="H14" s="79" t="n">
        <f aca="false">'PLR SUM FIXED INPUT PG'!H13</f>
        <v>-8633.3</v>
      </c>
      <c r="I14" s="79" t="n">
        <f aca="false">'PLR SUM FIXED INPUT PG'!I13</f>
        <v>-48806.4516</v>
      </c>
      <c r="J14" s="79" t="n">
        <f aca="false">'PLR SUM FIXED INPUT PG'!J13</f>
        <v>-66193.5484</v>
      </c>
      <c r="K14" s="79" t="n">
        <f aca="false">'PLR SUM FIXED INPUT PG'!K13</f>
        <v>-48333.3333</v>
      </c>
      <c r="L14" s="79" t="n">
        <f aca="false">'PLR SUM FIXED INPUT PG'!L13</f>
        <v>-32709.6774</v>
      </c>
      <c r="M14" s="79" t="n">
        <f aca="false">'PLR SUM FIXED INPUT PG'!M13</f>
        <v>-18899.9667</v>
      </c>
      <c r="N14" s="79" t="n">
        <f aca="false">'PLR SUM FIXED INPUT PG'!N13</f>
        <v>-22612.871</v>
      </c>
      <c r="O14" s="79" t="n">
        <f aca="false">'PLR SUM FIXED INPUT PG'!O13</f>
        <v>-23935.4839</v>
      </c>
      <c r="P14" s="79" t="n">
        <f aca="false">'PLR SUM FIXED INPUT PG'!P13</f>
        <v>-18642.8214</v>
      </c>
      <c r="Q14" s="79" t="n">
        <f aca="false">'PLR SUM FIXED INPUT PG'!Q13</f>
        <v>-11451.6452</v>
      </c>
      <c r="R14" s="79" t="n">
        <f aca="false">'PLR SUM FIXED INPUT PG'!R13</f>
        <v>-11233.3333</v>
      </c>
      <c r="S14" s="79" t="n">
        <f aca="false">'PLR SUM FIXED INPUT PG'!S13</f>
        <v>-6258.0323</v>
      </c>
      <c r="T14" s="79" t="n">
        <f aca="false">'PLR SUM FIXED INPUT PG'!T13</f>
        <v>-8566.6667</v>
      </c>
      <c r="U14" s="79" t="n">
        <f aca="false">'PLR SUM FIXED INPUT PG'!U13</f>
        <v>-42064.5484</v>
      </c>
      <c r="V14" s="79" t="n">
        <f aca="false">'PLR SUM FIXED INPUT PG'!V13</f>
        <v>-52096.7742</v>
      </c>
      <c r="W14" s="79" t="n">
        <f aca="false">'PLR SUM FIXED INPUT PG'!W13</f>
        <v>-41700</v>
      </c>
      <c r="X14" s="79" t="n">
        <f aca="false">'PLR SUM FIXED INPUT PG'!X13</f>
        <v>-21419.3548</v>
      </c>
      <c r="Y14" s="79" t="n">
        <f aca="false">'PLR SUM FIXED INPUT PG'!Y13</f>
        <v>-15700</v>
      </c>
      <c r="Z14" s="79" t="n">
        <f aca="false">'PLR SUM FIXED INPUT PG'!Z13</f>
        <v>-22838.7097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4419.3871</v>
      </c>
      <c r="D16" s="80" t="n">
        <f aca="false">SUM(D12:D15)</f>
        <v>14321.4286</v>
      </c>
      <c r="E16" s="80" t="n">
        <f aca="false">SUM(E12:E15)</f>
        <v>-7064.5161</v>
      </c>
      <c r="F16" s="80" t="n">
        <f aca="false">SUM(F12:F15)</f>
        <v>-10500</v>
      </c>
      <c r="G16" s="80" t="n">
        <f aca="false">SUM(G12:G15)</f>
        <v>2354.8387</v>
      </c>
      <c r="H16" s="80" t="n">
        <f aca="false">SUM(H12:H15)</f>
        <v>16366.7</v>
      </c>
      <c r="I16" s="80" t="n">
        <f aca="false">SUM(I12:I15)</f>
        <v>1193.5484</v>
      </c>
      <c r="J16" s="80" t="n">
        <f aca="false">SUM(J12:J15)</f>
        <v>-11193.5484</v>
      </c>
      <c r="K16" s="80" t="n">
        <f aca="false">SUM(K12:K15)</f>
        <v>6666.6667</v>
      </c>
      <c r="L16" s="80" t="n">
        <f aca="false">SUM(L12:L15)</f>
        <v>22290.3226</v>
      </c>
      <c r="M16" s="80" t="n">
        <f aca="false">SUM(M12:M15)</f>
        <v>6100.0333</v>
      </c>
      <c r="N16" s="80" t="n">
        <f aca="false">SUM(N12:N15)</f>
        <v>2387.129</v>
      </c>
      <c r="O16" s="80" t="n">
        <f aca="false">SUM(O12:O15)</f>
        <v>1064.5161</v>
      </c>
      <c r="P16" s="80" t="n">
        <f aca="false">SUM(P12:P15)</f>
        <v>1357.1786</v>
      </c>
      <c r="Q16" s="80" t="n">
        <f aca="false">SUM(Q12:Q15)</f>
        <v>8548.3548</v>
      </c>
      <c r="R16" s="80" t="n">
        <f aca="false">SUM(R12:R15)</f>
        <v>-1233.3333</v>
      </c>
      <c r="S16" s="80" t="n">
        <f aca="false">SUM(S12:S15)</f>
        <v>3741.9677</v>
      </c>
      <c r="T16" s="80" t="n">
        <f aca="false">SUM(T12:T15)</f>
        <v>1433.3333</v>
      </c>
      <c r="U16" s="80" t="n">
        <f aca="false">SUM(U12:U15)</f>
        <v>-32064.5484</v>
      </c>
      <c r="V16" s="80" t="n">
        <f aca="false">SUM(V12:V15)</f>
        <v>-42096.7742</v>
      </c>
      <c r="W16" s="80" t="n">
        <f aca="false">SUM(W12:W15)</f>
        <v>-31700</v>
      </c>
      <c r="X16" s="80" t="n">
        <f aca="false">SUM(X12:X15)</f>
        <v>-11419.3548</v>
      </c>
      <c r="Y16" s="80" t="n">
        <f aca="false">SUM(Y12:Y15)</f>
        <v>-15700</v>
      </c>
      <c r="Z16" s="80" t="n">
        <f aca="false">SUM(Z12:Z15)</f>
        <v>-22838.7097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-81.5871999999981</v>
      </c>
      <c r="D20" s="83" t="n">
        <f aca="false">'PLR SUM FIXED INPUT PG'!D19</f>
        <v>17231.1747</v>
      </c>
      <c r="E20" s="83" t="n">
        <f aca="false">'PLR SUM FIXED INPUT PG'!E19</f>
        <v>7856.7473</v>
      </c>
      <c r="F20" s="83" t="n">
        <f aca="false">'PLR SUM FIXED INPUT PG'!F19</f>
        <v>-9588.4968</v>
      </c>
      <c r="G20" s="83" t="n">
        <f aca="false">'PLR SUM FIXED INPUT PG'!G19</f>
        <v>5058.8151</v>
      </c>
      <c r="H20" s="83" t="n">
        <f aca="false">'PLR SUM FIXED INPUT PG'!H19</f>
        <v>22983.9548</v>
      </c>
      <c r="I20" s="83" t="n">
        <f aca="false">'PLR SUM FIXED INPUT PG'!I19</f>
        <v>-11008.5194</v>
      </c>
      <c r="J20" s="83" t="n">
        <f aca="false">'PLR SUM FIXED INPUT PG'!J19</f>
        <v>-28040.7775</v>
      </c>
      <c r="K20" s="83" t="n">
        <f aca="false">'PLR SUM FIXED INPUT PG'!K19</f>
        <v>-5116.0785</v>
      </c>
      <c r="L20" s="83" t="n">
        <f aca="false">'PLR SUM FIXED INPUT PG'!L19</f>
        <v>16120.4806</v>
      </c>
      <c r="M20" s="83" t="n">
        <f aca="false">'PLR SUM FIXED INPUT PG'!M19</f>
        <v>5456.4064</v>
      </c>
      <c r="N20" s="83" t="n">
        <f aca="false">'PLR SUM FIXED INPUT PG'!N19</f>
        <v>20.8882000000012</v>
      </c>
      <c r="O20" s="83" t="n">
        <f aca="false">'PLR SUM FIXED INPUT PG'!O19</f>
        <v>-1656.5957</v>
      </c>
      <c r="P20" s="83" t="n">
        <f aca="false">'PLR SUM FIXED INPUT PG'!P19</f>
        <v>2527.8041</v>
      </c>
      <c r="Q20" s="83" t="n">
        <f aca="false">'PLR SUM FIXED INPUT PG'!Q19</f>
        <v>13020.8236</v>
      </c>
      <c r="R20" s="83" t="n">
        <f aca="false">'PLR SUM FIXED INPUT PG'!R19</f>
        <v>-1321.8301</v>
      </c>
      <c r="S20" s="83" t="n">
        <f aca="false">'PLR SUM FIXED INPUT PG'!S19</f>
        <v>12607.2344</v>
      </c>
      <c r="T20" s="83" t="n">
        <f aca="false">'PLR SUM FIXED INPUT PG'!T19</f>
        <v>4078.2032</v>
      </c>
      <c r="U20" s="83" t="n">
        <f aca="false">'PLR SUM FIXED INPUT PG'!U19</f>
        <v>-44683.2172</v>
      </c>
      <c r="V20" s="83" t="n">
        <f aca="false">'PLR SUM FIXED INPUT PG'!V19</f>
        <v>-59457.3462</v>
      </c>
      <c r="W20" s="83" t="n">
        <f aca="false">'PLR SUM FIXED INPUT PG'!W19</f>
        <v>-46521.8301</v>
      </c>
      <c r="X20" s="83" t="n">
        <f aca="false">'PLR SUM FIXED INPUT PG'!X19</f>
        <v>-16425.0881</v>
      </c>
      <c r="Y20" s="83" t="n">
        <f aca="false">'PLR SUM FIXED INPUT PG'!Y19</f>
        <v>-31300</v>
      </c>
      <c r="Z20" s="84" t="n">
        <f aca="false">'PLR SUM FIXED INPUT PG'!Z19</f>
        <v>-42225.8065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17531.3161</v>
      </c>
      <c r="D22" s="79" t="n">
        <f aca="false">'PLR SUM FIXED INPUT PG'!D21</f>
        <v>23731.1747</v>
      </c>
      <c r="E22" s="79" t="n">
        <f aca="false">'PLR SUM FIXED INPUT PG'!E21</f>
        <v>8211.586</v>
      </c>
      <c r="F22" s="79" t="n">
        <f aca="false">'PLR SUM FIXED INPUT PG'!F21</f>
        <v>-7088.4968</v>
      </c>
      <c r="G22" s="79" t="n">
        <f aca="false">'PLR SUM FIXED INPUT PG'!G21</f>
        <v>7058.815</v>
      </c>
      <c r="H22" s="79" t="n">
        <f aca="false">'PLR SUM FIXED INPUT PG'!H21</f>
        <v>25117.2882</v>
      </c>
      <c r="I22" s="79" t="n">
        <f aca="false">'PLR SUM FIXED INPUT PG'!I21</f>
        <v>-2234.3258</v>
      </c>
      <c r="J22" s="79" t="n">
        <f aca="false">'PLR SUM FIXED INPUT PG'!J21</f>
        <v>-23008.5194</v>
      </c>
      <c r="K22" s="79" t="n">
        <f aca="false">'PLR SUM FIXED INPUT PG'!K21</f>
        <v>-782.7452</v>
      </c>
      <c r="L22" s="79" t="n">
        <f aca="false">'PLR SUM FIXED INPUT PG'!L21</f>
        <v>23217.2548</v>
      </c>
      <c r="M22" s="79" t="n">
        <f aca="false">'PLR SUM FIXED INPUT PG'!M21</f>
        <v>10856.4064</v>
      </c>
      <c r="N22" s="79" t="n">
        <f aca="false">'PLR SUM FIXED INPUT PG'!N21</f>
        <v>5214.4365</v>
      </c>
      <c r="O22" s="79" t="n">
        <f aca="false">'PLR SUM FIXED INPUT PG'!O21</f>
        <v>1859.5333</v>
      </c>
      <c r="P22" s="79" t="n">
        <f aca="false">'PLR SUM FIXED INPUT PG'!P21</f>
        <v>5242.0898</v>
      </c>
      <c r="Q22" s="79" t="n">
        <f aca="false">'PLR SUM FIXED INPUT PG'!Q21</f>
        <v>14375.6623</v>
      </c>
      <c r="R22" s="79" t="n">
        <f aca="false">'PLR SUM FIXED INPUT PG'!R21</f>
        <v>578.1699</v>
      </c>
      <c r="S22" s="79" t="n">
        <f aca="false">'PLR SUM FIXED INPUT PG'!S21</f>
        <v>13284.6538</v>
      </c>
      <c r="T22" s="79" t="n">
        <f aca="false">'PLR SUM FIXED INPUT PG'!T21</f>
        <v>5311.5365</v>
      </c>
      <c r="U22" s="79" t="n">
        <f aca="false">'PLR SUM FIXED INPUT PG'!U21</f>
        <v>-41005.7979</v>
      </c>
      <c r="V22" s="79" t="n">
        <f aca="false">'PLR SUM FIXED INPUT PG'!V21</f>
        <v>-55908.9592</v>
      </c>
      <c r="W22" s="79" t="n">
        <f aca="false">'PLR SUM FIXED INPUT PG'!W21</f>
        <v>-42888.4968</v>
      </c>
      <c r="X22" s="79" t="n">
        <f aca="false">'PLR SUM FIXED INPUT PG'!X21</f>
        <v>-14296.0559</v>
      </c>
      <c r="Y22" s="79" t="n">
        <f aca="false">'PLR SUM FIXED INPUT PG'!Y21</f>
        <v>-31000</v>
      </c>
      <c r="Z22" s="79" t="n">
        <f aca="false">'PLR SUM FIXED INPUT PG'!Z21</f>
        <v>-40193.5484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-17612.9033</v>
      </c>
      <c r="D23" s="85" t="n">
        <f aca="false">D20-D22</f>
        <v>-6500</v>
      </c>
      <c r="E23" s="85" t="n">
        <f aca="false">E20-E22</f>
        <v>-354.838699999999</v>
      </c>
      <c r="F23" s="85" t="n">
        <f aca="false">F20-F22</f>
        <v>-2500</v>
      </c>
      <c r="G23" s="85" t="n">
        <f aca="false">G20-G22</f>
        <v>-1999.9999</v>
      </c>
      <c r="H23" s="85" t="n">
        <f aca="false">H20-H22</f>
        <v>-2133.3334</v>
      </c>
      <c r="I23" s="85" t="n">
        <f aca="false">I20-I22</f>
        <v>-8774.1936</v>
      </c>
      <c r="J23" s="85" t="n">
        <f aca="false">J20-J22</f>
        <v>-5032.2581</v>
      </c>
      <c r="K23" s="85" t="n">
        <f aca="false">K20-K22</f>
        <v>-4333.3333</v>
      </c>
      <c r="L23" s="85" t="n">
        <f aca="false">L20-L22</f>
        <v>-7096.7742</v>
      </c>
      <c r="M23" s="85" t="n">
        <f aca="false">M20-M22</f>
        <v>-5400</v>
      </c>
      <c r="N23" s="85" t="n">
        <f aca="false">N20-N22</f>
        <v>-5193.5483</v>
      </c>
      <c r="O23" s="85" t="n">
        <f aca="false">O20-O22</f>
        <v>-3516.129</v>
      </c>
      <c r="P23" s="85" t="n">
        <f aca="false">P20-P22</f>
        <v>-2714.2857</v>
      </c>
      <c r="Q23" s="85" t="n">
        <f aca="false">Q20-Q22</f>
        <v>-1354.8387</v>
      </c>
      <c r="R23" s="85" t="n">
        <f aca="false">R20-R22</f>
        <v>-1900</v>
      </c>
      <c r="S23" s="85" t="n">
        <f aca="false">S20-S22</f>
        <v>-677.419399999999</v>
      </c>
      <c r="T23" s="85" t="n">
        <f aca="false">T20-T22</f>
        <v>-1233.3333</v>
      </c>
      <c r="U23" s="85" t="n">
        <f aca="false">U20-U22</f>
        <v>-3677.4193</v>
      </c>
      <c r="V23" s="85" t="n">
        <f aca="false">V20-V22</f>
        <v>-3548.387</v>
      </c>
      <c r="W23" s="85" t="n">
        <f aca="false">W20-W22</f>
        <v>-3633.3333</v>
      </c>
      <c r="X23" s="85" t="n">
        <f aca="false">X20-X22</f>
        <v>-2129.0322</v>
      </c>
      <c r="Y23" s="85" t="n">
        <f aca="false">Y20-Y22</f>
        <v>-300</v>
      </c>
      <c r="Z23" s="85" t="n">
        <f aca="false">Z20-Z22</f>
        <v>-2032.2581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-5690487</v>
      </c>
      <c r="D26" s="79" t="n">
        <f aca="false">'PLR SUM FIXED INPUT PG'!D25</f>
        <v>-4781141</v>
      </c>
      <c r="E26" s="79" t="n">
        <f aca="false">'PLR SUM FIXED INPUT PG'!E25</f>
        <v>-3902993</v>
      </c>
      <c r="F26" s="79" t="n">
        <f aca="false">'PLR SUM FIXED INPUT PG'!F25</f>
        <v>-2391135</v>
      </c>
      <c r="G26" s="79" t="n">
        <f aca="false">'PLR SUM FIXED INPUT PG'!G25</f>
        <v>-2892181</v>
      </c>
      <c r="H26" s="79" t="n">
        <f aca="false">'PLR SUM FIXED INPUT PG'!H25</f>
        <v>-3424495</v>
      </c>
      <c r="I26" s="79" t="n">
        <f aca="false">'PLR SUM FIXED INPUT PG'!I25</f>
        <v>-4239015</v>
      </c>
      <c r="J26" s="79" t="n">
        <f aca="false">'PLR SUM FIXED INPUT PG'!J25</f>
        <v>-4539618</v>
      </c>
      <c r="K26" s="79" t="n">
        <f aca="false">'PLR SUM FIXED INPUT PG'!K25</f>
        <v>-4361118</v>
      </c>
      <c r="L26" s="79" t="n">
        <f aca="false">'PLR SUM FIXED INPUT PG'!L25</f>
        <v>-4427527</v>
      </c>
      <c r="M26" s="79" t="n">
        <f aca="false">'PLR SUM FIXED INPUT PG'!M25</f>
        <v>-5503119</v>
      </c>
      <c r="N26" s="79" t="n">
        <f aca="false">'PLR SUM FIXED INPUT PG'!N25</f>
        <v>-5358759</v>
      </c>
      <c r="O26" s="79" t="n">
        <f aca="false">'PLR SUM FIXED INPUT PG'!O25</f>
        <v>-5219189</v>
      </c>
      <c r="P26" s="79" t="n">
        <f aca="false">'PLR SUM FIXED INPUT PG'!P25</f>
        <v>-4579952</v>
      </c>
      <c r="Q26" s="79" t="n">
        <f aca="false">'PLR SUM FIXED INPUT PG'!Q25</f>
        <v>-5126847</v>
      </c>
      <c r="R26" s="79" t="n">
        <f aca="false">'PLR SUM FIXED INPUT PG'!R25</f>
        <v>4680</v>
      </c>
      <c r="S26" s="79" t="n">
        <f aca="false">'PLR SUM FIXED INPUT PG'!S25</f>
        <v>4812</v>
      </c>
      <c r="T26" s="79" t="n">
        <f aca="false">'PLR SUM FIXED INPUT PG'!T25</f>
        <v>22665</v>
      </c>
      <c r="U26" s="79" t="n">
        <f aca="false">'PLR SUM FIXED INPUT PG'!U25</f>
        <v>45105</v>
      </c>
      <c r="V26" s="79" t="n">
        <f aca="false">'PLR SUM FIXED INPUT PG'!V25</f>
        <v>67543</v>
      </c>
      <c r="W26" s="79" t="n">
        <f aca="false">'PLR SUM FIXED INPUT PG'!W25</f>
        <v>62544</v>
      </c>
      <c r="X26" s="79" t="n">
        <f aca="false">'PLR SUM FIXED INPUT PG'!X25</f>
        <v>82471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-66147756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15446468</v>
      </c>
      <c r="D27" s="79" t="n">
        <f aca="false">'PLR SUM FIXED INPUT PG'!D26</f>
        <v>11493093</v>
      </c>
      <c r="E27" s="79" t="n">
        <f aca="false">'PLR SUM FIXED INPUT PG'!E26</f>
        <v>4294449</v>
      </c>
      <c r="F27" s="79" t="n">
        <f aca="false">'PLR SUM FIXED INPUT PG'!F26</f>
        <v>1837099</v>
      </c>
      <c r="G27" s="79" t="n">
        <f aca="false">'PLR SUM FIXED INPUT PG'!G26</f>
        <v>2394777</v>
      </c>
      <c r="H27" s="79" t="n">
        <f aca="false">'PLR SUM FIXED INPUT PG'!H26</f>
        <v>4340242</v>
      </c>
      <c r="I27" s="79" t="n">
        <f aca="false">'PLR SUM FIXED INPUT PG'!I26</f>
        <v>6338468</v>
      </c>
      <c r="J27" s="79" t="n">
        <f aca="false">'PLR SUM FIXED INPUT PG'!J26</f>
        <v>6049146</v>
      </c>
      <c r="K27" s="79" t="n">
        <f aca="false">'PLR SUM FIXED INPUT PG'!K26</f>
        <v>6448014</v>
      </c>
      <c r="L27" s="79" t="n">
        <f aca="false">'PLR SUM FIXED INPUT PG'!L26</f>
        <v>6670151</v>
      </c>
      <c r="M27" s="79" t="n">
        <f aca="false">'PLR SUM FIXED INPUT PG'!M26</f>
        <v>6373128</v>
      </c>
      <c r="N27" s="79" t="n">
        <f aca="false">'PLR SUM FIXED INPUT PG'!N26</f>
        <v>6380848</v>
      </c>
      <c r="O27" s="79" t="n">
        <f aca="false">'PLR SUM FIXED INPUT PG'!O26</f>
        <v>2481811</v>
      </c>
      <c r="P27" s="79" t="n">
        <f aca="false">'PLR SUM FIXED INPUT PG'!P26</f>
        <v>1714485</v>
      </c>
      <c r="Q27" s="79" t="n">
        <f aca="false">'PLR SUM FIXED INPUT PG'!Q26</f>
        <v>1916856</v>
      </c>
      <c r="R27" s="79" t="n">
        <f aca="false">'PLR SUM FIXED INPUT PG'!R26</f>
        <v>256300</v>
      </c>
      <c r="S27" s="79" t="n">
        <f aca="false">'PLR SUM FIXED INPUT PG'!S26</f>
        <v>119844</v>
      </c>
      <c r="T27" s="79" t="n">
        <f aca="false">'PLR SUM FIXED INPUT PG'!T26</f>
        <v>277209</v>
      </c>
      <c r="U27" s="79" t="n">
        <f aca="false">'PLR SUM FIXED INPUT PG'!U26</f>
        <v>506613</v>
      </c>
      <c r="V27" s="79" t="n">
        <f aca="false">'PLR SUM FIXED INPUT PG'!V26</f>
        <v>543911</v>
      </c>
      <c r="W27" s="79" t="n">
        <f aca="false">'PLR SUM FIXED INPUT PG'!W26</f>
        <v>549897</v>
      </c>
      <c r="X27" s="79" t="n">
        <f aca="false">'PLR SUM FIXED INPUT PG'!X26</f>
        <v>478683</v>
      </c>
      <c r="Y27" s="79" t="n">
        <f aca="false">'PLR SUM FIXED INPUT PG'!Y26</f>
        <v>2251972</v>
      </c>
      <c r="Z27" s="79" t="n">
        <f aca="false">'PLR SUM FIXED INPUT PG'!Z26</f>
        <v>2564692</v>
      </c>
      <c r="AA27" s="79" t="n">
        <f aca="false">SUM(C27:Z27)</f>
        <v>91728156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9755981</v>
      </c>
      <c r="D28" s="83" t="n">
        <f aca="false">SUM(D26:D27)</f>
        <v>6711952</v>
      </c>
      <c r="E28" s="83" t="n">
        <f aca="false">SUM(E26:E27)</f>
        <v>391456</v>
      </c>
      <c r="F28" s="83" t="n">
        <f aca="false">SUM(F26:F27)</f>
        <v>-554036</v>
      </c>
      <c r="G28" s="83" t="n">
        <f aca="false">SUM(G26:G27)</f>
        <v>-497404</v>
      </c>
      <c r="H28" s="83" t="n">
        <f aca="false">SUM(H26:H27)</f>
        <v>915747</v>
      </c>
      <c r="I28" s="83" t="n">
        <f aca="false">SUM(I26:I27)</f>
        <v>2099453</v>
      </c>
      <c r="J28" s="83" t="n">
        <f aca="false">SUM(J26:J27)</f>
        <v>1509528</v>
      </c>
      <c r="K28" s="83" t="n">
        <f aca="false">SUM(K26:K27)</f>
        <v>2086896</v>
      </c>
      <c r="L28" s="83" t="n">
        <f aca="false">SUM(L26:L27)</f>
        <v>2242624</v>
      </c>
      <c r="M28" s="83" t="n">
        <f aca="false">SUM(M26:M27)</f>
        <v>870009</v>
      </c>
      <c r="N28" s="83" t="n">
        <f aca="false">SUM(N26:N27)</f>
        <v>1022089</v>
      </c>
      <c r="O28" s="83" t="n">
        <f aca="false">SUM(O26:O27)</f>
        <v>-2737378</v>
      </c>
      <c r="P28" s="83" t="n">
        <f aca="false">SUM(P26:P27)</f>
        <v>-2865467</v>
      </c>
      <c r="Q28" s="83" t="n">
        <f aca="false">SUM(Q26:Q27)</f>
        <v>-3209991</v>
      </c>
      <c r="R28" s="83" t="n">
        <f aca="false">SUM(R26:R27)</f>
        <v>260980</v>
      </c>
      <c r="S28" s="83" t="n">
        <f aca="false">SUM(S26:S27)</f>
        <v>124656</v>
      </c>
      <c r="T28" s="83" t="n">
        <f aca="false">SUM(T26:T27)</f>
        <v>299874</v>
      </c>
      <c r="U28" s="83" t="n">
        <f aca="false">SUM(U26:U27)</f>
        <v>551718</v>
      </c>
      <c r="V28" s="83" t="n">
        <f aca="false">SUM(V26:V27)</f>
        <v>611454</v>
      </c>
      <c r="W28" s="83" t="n">
        <f aca="false">SUM(W26:W27)</f>
        <v>612441</v>
      </c>
      <c r="X28" s="83" t="n">
        <f aca="false">SUM(X26:X27)</f>
        <v>561154</v>
      </c>
      <c r="Y28" s="83" t="n">
        <f aca="false">SUM(Y26:Y27)</f>
        <v>2251972</v>
      </c>
      <c r="Z28" s="83" t="n">
        <f aca="false">SUM(Z26:Z27)</f>
        <v>2564692</v>
      </c>
      <c r="AA28" s="83" t="n">
        <f aca="false">SUM(AA26:AA27)</f>
        <v>25580400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9824279</v>
      </c>
      <c r="D29" s="79" t="n">
        <f aca="false">'PLR SUM FIXED INPUT PG'!D28</f>
        <v>6878334</v>
      </c>
      <c r="E29" s="79" t="n">
        <f aca="false">'PLR SUM FIXED INPUT PG'!E28</f>
        <v>420483</v>
      </c>
      <c r="F29" s="79" t="n">
        <f aca="false">'PLR SUM FIXED INPUT PG'!F28</f>
        <v>-601788</v>
      </c>
      <c r="G29" s="79" t="n">
        <f aca="false">'PLR SUM FIXED INPUT PG'!G28</f>
        <v>-446138</v>
      </c>
      <c r="H29" s="79" t="n">
        <f aca="false">'PLR SUM FIXED INPUT PG'!H28</f>
        <v>1072046</v>
      </c>
      <c r="I29" s="79" t="n">
        <f aca="false">'PLR SUM FIXED INPUT PG'!I28</f>
        <v>2098881</v>
      </c>
      <c r="J29" s="79" t="n">
        <f aca="false">'PLR SUM FIXED INPUT PG'!J28</f>
        <v>1373993</v>
      </c>
      <c r="K29" s="79" t="n">
        <f aca="false">'PLR SUM FIXED INPUT PG'!K28</f>
        <v>2086184</v>
      </c>
      <c r="L29" s="79" t="n">
        <f aca="false">'PLR SUM FIXED INPUT PG'!L28</f>
        <v>2370543</v>
      </c>
      <c r="M29" s="79" t="n">
        <f aca="false">'PLR SUM FIXED INPUT PG'!M28</f>
        <v>942884</v>
      </c>
      <c r="N29" s="79" t="n">
        <f aca="false">'PLR SUM FIXED INPUT PG'!N28</f>
        <v>1061712</v>
      </c>
      <c r="O29" s="79" t="n">
        <f aca="false">'PLR SUM FIXED INPUT PG'!O28</f>
        <v>-2710710</v>
      </c>
      <c r="P29" s="79" t="n">
        <f aca="false">'PLR SUM FIXED INPUT PG'!P28</f>
        <v>-2829620</v>
      </c>
      <c r="Q29" s="79" t="n">
        <f aca="false">'PLR SUM FIXED INPUT PG'!Q28</f>
        <v>-3135193</v>
      </c>
      <c r="R29" s="79" t="n">
        <f aca="false">'PLR SUM FIXED INPUT PG'!R28</f>
        <v>260151</v>
      </c>
      <c r="S29" s="79" t="n">
        <f aca="false">'PLR SUM FIXED INPUT PG'!S28</f>
        <v>176885</v>
      </c>
      <c r="T29" s="79" t="n">
        <f aca="false">'PLR SUM FIXED INPUT PG'!T28</f>
        <v>318988</v>
      </c>
      <c r="U29" s="79" t="n">
        <f aca="false">'PLR SUM FIXED INPUT PG'!U28</f>
        <v>365522</v>
      </c>
      <c r="V29" s="79" t="n">
        <f aca="false">'PLR SUM FIXED INPUT PG'!V28</f>
        <v>360545</v>
      </c>
      <c r="W29" s="79" t="n">
        <f aca="false">'PLR SUM FIXED INPUT PG'!W28</f>
        <v>427465</v>
      </c>
      <c r="X29" s="79" t="n">
        <f aca="false">'PLR SUM FIXED INPUT PG'!X28</f>
        <v>497469</v>
      </c>
      <c r="Y29" s="79" t="n">
        <f aca="false">'PLR SUM FIXED INPUT PG'!Y28</f>
        <v>2140937</v>
      </c>
      <c r="Z29" s="79" t="n">
        <f aca="false">'PLR SUM FIXED INPUT PG'!Z28</f>
        <v>2420086</v>
      </c>
      <c r="AA29" s="79" t="n">
        <f aca="false">SUM(C29:Z29)</f>
        <v>25373938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-68298</v>
      </c>
      <c r="D30" s="85" t="n">
        <f aca="false">D28-D29</f>
        <v>-166382</v>
      </c>
      <c r="E30" s="85" t="n">
        <f aca="false">E28-E29</f>
        <v>-29027</v>
      </c>
      <c r="F30" s="85" t="n">
        <f aca="false">F28-F29</f>
        <v>47752</v>
      </c>
      <c r="G30" s="85" t="n">
        <f aca="false">G28-G29</f>
        <v>-51266</v>
      </c>
      <c r="H30" s="85" t="n">
        <f aca="false">H28-H29</f>
        <v>-156299</v>
      </c>
      <c r="I30" s="85" t="n">
        <f aca="false">I28-I29</f>
        <v>572</v>
      </c>
      <c r="J30" s="85" t="n">
        <f aca="false">J28-J29</f>
        <v>135535</v>
      </c>
      <c r="K30" s="85" t="n">
        <f aca="false">K28-K29</f>
        <v>712</v>
      </c>
      <c r="L30" s="85" t="n">
        <f aca="false">L28-L29</f>
        <v>-127919</v>
      </c>
      <c r="M30" s="85" t="n">
        <f aca="false">M28-M29</f>
        <v>-72875</v>
      </c>
      <c r="N30" s="85" t="n">
        <f aca="false">N28-N29</f>
        <v>-39623</v>
      </c>
      <c r="O30" s="85" t="n">
        <f aca="false">O28-O29</f>
        <v>-26668</v>
      </c>
      <c r="P30" s="85" t="n">
        <f aca="false">P28-P29</f>
        <v>-35847</v>
      </c>
      <c r="Q30" s="85" t="n">
        <f aca="false">Q28-Q29</f>
        <v>-74798</v>
      </c>
      <c r="R30" s="85" t="n">
        <f aca="false">R28-R29</f>
        <v>829</v>
      </c>
      <c r="S30" s="85" t="n">
        <f aca="false">S28-S29</f>
        <v>-52229</v>
      </c>
      <c r="T30" s="85" t="n">
        <f aca="false">T28-T29</f>
        <v>-19114</v>
      </c>
      <c r="U30" s="85" t="n">
        <f aca="false">U28-U29</f>
        <v>186196</v>
      </c>
      <c r="V30" s="85" t="n">
        <f aca="false">V28-V29</f>
        <v>250909</v>
      </c>
      <c r="W30" s="85" t="n">
        <f aca="false">W28-W29</f>
        <v>184976</v>
      </c>
      <c r="X30" s="85" t="n">
        <f aca="false">X28-X29</f>
        <v>63685</v>
      </c>
      <c r="Y30" s="85" t="n">
        <f aca="false">Y28-Y29</f>
        <v>111035</v>
      </c>
      <c r="Z30" s="85" t="n">
        <f aca="false">Z28-Z29</f>
        <v>144606</v>
      </c>
      <c r="AA30" s="85" t="n">
        <f aca="false">AA28-AA29</f>
        <v>206462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-328445</v>
      </c>
      <c r="D42" s="73" t="n">
        <f aca="false">'PLR SUM INDEX INPUT PG'!D25</f>
        <v>-295806</v>
      </c>
      <c r="E42" s="73" t="n">
        <f aca="false">'PLR SUM INDEX INPUT PG'!E25</f>
        <v>-326704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-950955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-328445</v>
      </c>
      <c r="D43" s="83" t="n">
        <f aca="false">SUM(D42)</f>
        <v>-295806</v>
      </c>
      <c r="E43" s="83" t="n">
        <f aca="false">SUM(E42)</f>
        <v>-326704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-950955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-328414</v>
      </c>
      <c r="D44" s="79" t="n">
        <f aca="false">'PLR SUM INDEX INPUT PG'!D28</f>
        <v>-295779</v>
      </c>
      <c r="E44" s="79" t="n">
        <f aca="false">'PLR SUM INDEX INPUT PG'!E28</f>
        <v>-326675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-950868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-31</v>
      </c>
      <c r="D45" s="85" t="n">
        <f aca="false">'PLR SUM INDEX INPUT PG'!D29</f>
        <v>-27</v>
      </c>
      <c r="E45" s="85" t="n">
        <f aca="false">'PLR SUM INDEX INPUT PG'!E29</f>
        <v>-29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-87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12/27/2001</v>
      </c>
    </row>
    <row r="3" customFormat="false" ht="12" hidden="false" customHeight="true" outlineLevel="0" collapsed="false">
      <c r="A3" s="90" t="str">
        <f aca="false">'PLR DET FIXED INPUT PG'!A3</f>
        <v>Prior Date:          12/26/2001</v>
      </c>
    </row>
    <row r="4" customFormat="false" ht="12" hidden="false" customHeight="true" outlineLevel="0" collapsed="false">
      <c r="A4" s="90" t="str">
        <f aca="false">'PLR DET FIXED INPUT PG'!A4</f>
        <v>As of:                  12/27/2001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2.56</v>
      </c>
      <c r="D15" s="98" t="n">
        <f aca="false">'PLR DET FIXED INPUT PG'!D15</f>
        <v>2.62</v>
      </c>
      <c r="E15" s="98" t="n">
        <f aca="false">'PLR DET FIXED INPUT PG'!E15</f>
        <v>2.63</v>
      </c>
      <c r="F15" s="98" t="n">
        <f aca="false">'PLR DET FIXED INPUT PG'!F15</f>
        <v>2.63</v>
      </c>
      <c r="G15" s="98" t="n">
        <f aca="false">'PLR DET FIXED INPUT PG'!G15</f>
        <v>2.68</v>
      </c>
      <c r="H15" s="98" t="n">
        <f aca="false">'PLR DET FIXED INPUT PG'!H15</f>
        <v>2.74</v>
      </c>
      <c r="I15" s="98" t="n">
        <f aca="false">'PLR DET FIXED INPUT PG'!I15</f>
        <v>2.79</v>
      </c>
      <c r="J15" s="98" t="n">
        <f aca="false">'PLR DET FIXED INPUT PG'!J15</f>
        <v>2.83</v>
      </c>
      <c r="K15" s="98" t="n">
        <f aca="false">'PLR DET FIXED INPUT PG'!K15</f>
        <v>2.84</v>
      </c>
      <c r="L15" s="98" t="n">
        <f aca="false">'PLR DET FIXED INPUT PG'!L15</f>
        <v>2.88</v>
      </c>
      <c r="M15" s="98" t="n">
        <f aca="false">'PLR DET FIXED INPUT PG'!M15</f>
        <v>3.07</v>
      </c>
      <c r="N15" s="98" t="n">
        <f aca="false">'PLR DET FIXED INPUT PG'!N15</f>
        <v>3.26</v>
      </c>
      <c r="O15" s="98" t="n">
        <f aca="false">'PLR DET FIXED INPUT PG'!O15</f>
        <v>3.35</v>
      </c>
      <c r="P15" s="98" t="n">
        <f aca="false">'PLR DET FIXED INPUT PG'!P15</f>
        <v>3.29</v>
      </c>
      <c r="Q15" s="98" t="n">
        <f aca="false">'PLR DET FIXED INPUT PG'!Q15</f>
        <v>3.22</v>
      </c>
      <c r="R15" s="98" t="n">
        <f aca="false">'PLR DET FIXED INPUT PG'!R15</f>
        <v>3.06</v>
      </c>
      <c r="S15" s="98" t="n">
        <f aca="false">'PLR DET FIXED INPUT PG'!S15</f>
        <v>3.06</v>
      </c>
      <c r="T15" s="98" t="n">
        <f aca="false">'PLR DET FIXED INPUT PG'!T15</f>
        <v>3.1</v>
      </c>
      <c r="U15" s="98" t="n">
        <f aca="false">'PLR DET FIXED INPUT PG'!U15</f>
        <v>3.13</v>
      </c>
      <c r="V15" s="98" t="n">
        <f aca="false">'PLR DET FIXED INPUT PG'!V15</f>
        <v>3.18</v>
      </c>
      <c r="W15" s="98" t="n">
        <f aca="false">'PLR DET FIXED INPUT PG'!W15</f>
        <v>3.17</v>
      </c>
      <c r="X15" s="98" t="n">
        <f aca="false">'PLR DET FIXED INPUT PG'!X15</f>
        <v>3.21</v>
      </c>
      <c r="Y15" s="98" t="n">
        <f aca="false">'PLR DET FIXED INPUT PG'!Y15</f>
        <v>3.35</v>
      </c>
      <c r="Z15" s="98" t="n">
        <f aca="false">'PLR DET FIXED INPUT PG'!Z15</f>
        <v>3.5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2.91</v>
      </c>
      <c r="D16" s="98" t="n">
        <f aca="false">'PLR DET FIXED INPUT PG'!D16</f>
        <v>2.94</v>
      </c>
      <c r="E16" s="98" t="n">
        <f aca="false">'PLR DET FIXED INPUT PG'!E16</f>
        <v>2.92</v>
      </c>
      <c r="F16" s="98" t="n">
        <f aca="false">'PLR DET FIXED INPUT PG'!F16</f>
        <v>2.87</v>
      </c>
      <c r="G16" s="98" t="n">
        <f aca="false">'PLR DET FIXED INPUT PG'!G16</f>
        <v>2.91</v>
      </c>
      <c r="H16" s="98" t="n">
        <f aca="false">'PLR DET FIXED INPUT PG'!H16</f>
        <v>2.96</v>
      </c>
      <c r="I16" s="98" t="n">
        <f aca="false">'PLR DET FIXED INPUT PG'!I16</f>
        <v>3</v>
      </c>
      <c r="J16" s="98" t="n">
        <f aca="false">'PLR DET FIXED INPUT PG'!J16</f>
        <v>3.04</v>
      </c>
      <c r="K16" s="98" t="n">
        <f aca="false">'PLR DET FIXED INPUT PG'!K16</f>
        <v>3.05</v>
      </c>
      <c r="L16" s="98" t="n">
        <f aca="false">'PLR DET FIXED INPUT PG'!L16</f>
        <v>3.07</v>
      </c>
      <c r="M16" s="98" t="n">
        <f aca="false">'PLR DET FIXED INPUT PG'!M16</f>
        <v>3.26</v>
      </c>
      <c r="N16" s="98" t="n">
        <f aca="false">'PLR DET FIXED INPUT PG'!N16</f>
        <v>3.43</v>
      </c>
      <c r="O16" s="98" t="n">
        <f aca="false">'PLR DET FIXED INPUT PG'!O16</f>
        <v>3.52</v>
      </c>
      <c r="P16" s="98" t="n">
        <f aca="false">'PLR DET FIXED INPUT PG'!P16</f>
        <v>3.45</v>
      </c>
      <c r="Q16" s="98" t="n">
        <f aca="false">'PLR DET FIXED INPUT PG'!Q16</f>
        <v>3.37</v>
      </c>
      <c r="R16" s="98" t="n">
        <f aca="false">'PLR DET FIXED INPUT PG'!R16</f>
        <v>3.22</v>
      </c>
      <c r="S16" s="98" t="n">
        <f aca="false">'PLR DET FIXED INPUT PG'!S16</f>
        <v>3.21</v>
      </c>
      <c r="T16" s="98" t="n">
        <f aca="false">'PLR DET FIXED INPUT PG'!T16</f>
        <v>3.24</v>
      </c>
      <c r="U16" s="98" t="n">
        <f aca="false">'PLR DET FIXED INPUT PG'!U16</f>
        <v>3.28</v>
      </c>
      <c r="V16" s="98" t="n">
        <f aca="false">'PLR DET FIXED INPUT PG'!V16</f>
        <v>3.32</v>
      </c>
      <c r="W16" s="98" t="n">
        <f aca="false">'PLR DET FIXED INPUT PG'!W16</f>
        <v>3.31</v>
      </c>
      <c r="X16" s="98" t="n">
        <f aca="false">'PLR DET FIXED INPUT PG'!X16</f>
        <v>3.34</v>
      </c>
      <c r="Y16" s="98" t="n">
        <f aca="false">'PLR DET FIXED INPUT PG'!Y16</f>
        <v>3.49</v>
      </c>
      <c r="Z16" s="98" t="n">
        <f aca="false">'PLR DET FIXED INPUT PG'!Z16</f>
        <v>3.63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-0.35</v>
      </c>
      <c r="D17" s="99" t="n">
        <f aca="false">'PLR DET FIXED INPUT PG'!D17</f>
        <v>-0.32</v>
      </c>
      <c r="E17" s="99" t="n">
        <f aca="false">'PLR DET FIXED INPUT PG'!E17</f>
        <v>-0.29</v>
      </c>
      <c r="F17" s="99" t="n">
        <f aca="false">'PLR DET FIXED INPUT PG'!F17</f>
        <v>-0.24</v>
      </c>
      <c r="G17" s="99" t="n">
        <f aca="false">'PLR DET FIXED INPUT PG'!G17</f>
        <v>-0.23</v>
      </c>
      <c r="H17" s="99" t="n">
        <f aca="false">'PLR DET FIXED INPUT PG'!H17</f>
        <v>-0.22</v>
      </c>
      <c r="I17" s="99" t="n">
        <f aca="false">'PLR DET FIXED INPUT PG'!I17</f>
        <v>-0.21</v>
      </c>
      <c r="J17" s="99" t="n">
        <f aca="false">'PLR DET FIXED INPUT PG'!J17</f>
        <v>-0.21</v>
      </c>
      <c r="K17" s="99" t="n">
        <f aca="false">'PLR DET FIXED INPUT PG'!K17</f>
        <v>-0.21</v>
      </c>
      <c r="L17" s="99" t="n">
        <f aca="false">'PLR DET FIXED INPUT PG'!L17</f>
        <v>-0.19</v>
      </c>
      <c r="M17" s="99" t="n">
        <f aca="false">'PLR DET FIXED INPUT PG'!M17</f>
        <v>-0.19</v>
      </c>
      <c r="N17" s="99" t="n">
        <f aca="false">'PLR DET FIXED INPUT PG'!N17</f>
        <v>-0.17</v>
      </c>
      <c r="O17" s="99" t="n">
        <f aca="false">'PLR DET FIXED INPUT PG'!O17</f>
        <v>-0.17</v>
      </c>
      <c r="P17" s="99" t="n">
        <f aca="false">'PLR DET FIXED INPUT PG'!P17</f>
        <v>-0.16</v>
      </c>
      <c r="Q17" s="99" t="n">
        <f aca="false">'PLR DET FIXED INPUT PG'!Q17</f>
        <v>-0.15</v>
      </c>
      <c r="R17" s="99" t="n">
        <f aca="false">'PLR DET FIXED INPUT PG'!R17</f>
        <v>-0.16</v>
      </c>
      <c r="S17" s="99" t="n">
        <f aca="false">'PLR DET FIXED INPUT PG'!S17</f>
        <v>-0.15</v>
      </c>
      <c r="T17" s="99" t="n">
        <f aca="false">'PLR DET FIXED INPUT PG'!T17</f>
        <v>-0.14</v>
      </c>
      <c r="U17" s="99" t="n">
        <f aca="false">'PLR DET FIXED INPUT PG'!U17</f>
        <v>-0.15</v>
      </c>
      <c r="V17" s="99" t="n">
        <f aca="false">'PLR DET FIXED INPUT PG'!V17</f>
        <v>-0.14</v>
      </c>
      <c r="W17" s="99" t="n">
        <f aca="false">'PLR DET FIXED INPUT PG'!W17</f>
        <v>-0.14</v>
      </c>
      <c r="X17" s="99" t="n">
        <f aca="false">'PLR DET FIXED INPUT PG'!X17</f>
        <v>-0.13</v>
      </c>
      <c r="Y17" s="99" t="n">
        <f aca="false">'PLR DET FIXED INPUT PG'!Y17</f>
        <v>-0.14</v>
      </c>
      <c r="Z17" s="99" t="n">
        <f aca="false">'PLR DET FIXED INPUT PG'!Z17</f>
        <v>-0.13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-32935.4839</v>
      </c>
      <c r="D28" s="96" t="n">
        <f aca="false">'PLR DET FIXED INPUT PG'!D28</f>
        <v>-20785.6786</v>
      </c>
      <c r="E28" s="96" t="n">
        <f aca="false">'PLR DET FIXED INPUT PG'!E28</f>
        <v>-8774.1613</v>
      </c>
      <c r="F28" s="96" t="n">
        <f aca="false">'PLR DET FIXED INPUT PG'!F28</f>
        <v>-8566.6667</v>
      </c>
      <c r="G28" s="96" t="n">
        <f aca="false">'PLR DET FIXED INPUT PG'!G28</f>
        <v>-6774.1935</v>
      </c>
      <c r="H28" s="96" t="n">
        <f aca="false">'PLR DET FIXED INPUT PG'!H28</f>
        <v>-7600</v>
      </c>
      <c r="I28" s="96" t="n">
        <f aca="false">'PLR DET FIXED INPUT PG'!I28</f>
        <v>-26419.3226</v>
      </c>
      <c r="J28" s="96" t="n">
        <f aca="false">'PLR DET FIXED INPUT PG'!J28</f>
        <v>-31064.4839</v>
      </c>
      <c r="K28" s="96" t="n">
        <f aca="false">'PLR DET FIXED INPUT PG'!K28</f>
        <v>-26000</v>
      </c>
      <c r="L28" s="96" t="n">
        <f aca="false">'PLR DET FIXED INPUT PG'!L28</f>
        <v>-20387.0968</v>
      </c>
      <c r="M28" s="96" t="n">
        <f aca="false">'PLR DET FIXED INPUT PG'!M28</f>
        <v>-19599.9667</v>
      </c>
      <c r="N28" s="96" t="n">
        <f aca="false">'PLR DET FIXED INPUT PG'!N28</f>
        <v>-21322.5806</v>
      </c>
      <c r="O28" s="96" t="n">
        <f aca="false">'PLR DET FIXED INPUT PG'!O28</f>
        <v>-21677.4516</v>
      </c>
      <c r="P28" s="96" t="n">
        <f aca="false">'PLR DET FIXED INPUT PG'!P28</f>
        <v>-17785.7143</v>
      </c>
      <c r="Q28" s="96" t="n">
        <f aca="false">'PLR DET FIXED INPUT PG'!Q28</f>
        <v>-14483.871</v>
      </c>
      <c r="R28" s="96" t="n">
        <f aca="false">'PLR DET FIXED INPUT PG'!R28</f>
        <v>-9566.6667</v>
      </c>
      <c r="S28" s="96" t="n">
        <f aca="false">'PLR DET FIXED INPUT PG'!S28</f>
        <v>-612.9032</v>
      </c>
      <c r="T28" s="96" t="n">
        <f aca="false">'PLR DET FIXED INPUT PG'!T28</f>
        <v>-6833.3</v>
      </c>
      <c r="U28" s="96" t="n">
        <f aca="false">'PLR DET FIXED INPUT PG'!U28</f>
        <v>-22096.8387</v>
      </c>
      <c r="V28" s="96" t="n">
        <f aca="false">'PLR DET FIXED INPUT PG'!V28</f>
        <v>-26838.7419</v>
      </c>
      <c r="W28" s="96" t="n">
        <f aca="false">'PLR DET FIXED INPUT PG'!W28</f>
        <v>-24300</v>
      </c>
      <c r="X28" s="96" t="n">
        <f aca="false">'PLR DET FIXED INPUT PG'!X28</f>
        <v>-14483.9032</v>
      </c>
      <c r="Y28" s="96" t="n">
        <f aca="false">'PLR DET FIXED INPUT PG'!Y28</f>
        <v>-15600</v>
      </c>
      <c r="Z28" s="96" t="n">
        <f aca="false">'PLR DET FIXED INPUT PG'!Z28</f>
        <v>-19387.0968</v>
      </c>
      <c r="AA28" s="96" t="n">
        <f aca="false">'PLR DET FIXED INPUT PG'!AA28</f>
        <v>-423896.122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238.110699999997</v>
      </c>
      <c r="D29" s="97" t="n">
        <f aca="false">SUM(D27:D28)</f>
        <v>12387.916</v>
      </c>
      <c r="E29" s="97" t="n">
        <f aca="false">SUM(E27:E28)</f>
        <v>24399.4333</v>
      </c>
      <c r="F29" s="97" t="n">
        <f aca="false">SUM(F27:F28)</f>
        <v>5650.5881</v>
      </c>
      <c r="G29" s="97" t="n">
        <f aca="false">SUM(G27:G28)</f>
        <v>7443.0613</v>
      </c>
      <c r="H29" s="97" t="n">
        <f aca="false">SUM(H27:H28)</f>
        <v>6617.2548</v>
      </c>
      <c r="I29" s="97" t="n">
        <f aca="false">SUM(I27:I28)</f>
        <v>-12202.0678</v>
      </c>
      <c r="J29" s="97" t="n">
        <f aca="false">SUM(J27:J28)</f>
        <v>-16847.2291</v>
      </c>
      <c r="K29" s="97" t="n">
        <f aca="false">SUM(K27:K28)</f>
        <v>-11782.7452</v>
      </c>
      <c r="L29" s="97" t="n">
        <f aca="false">SUM(L27:L28)</f>
        <v>-6169.842</v>
      </c>
      <c r="M29" s="97" t="n">
        <f aca="false">SUM(M27:M28)</f>
        <v>-5382.7119</v>
      </c>
      <c r="N29" s="97" t="n">
        <f aca="false">SUM(N27:N28)</f>
        <v>-7105.3258</v>
      </c>
      <c r="O29" s="97" t="n">
        <f aca="false">SUM(O27:O28)</f>
        <v>-7460.1968</v>
      </c>
      <c r="P29" s="97" t="n">
        <f aca="false">SUM(P27:P28)</f>
        <v>-3568.4595</v>
      </c>
      <c r="Q29" s="97" t="n">
        <f aca="false">SUM(Q27:Q28)</f>
        <v>-266.616199999999</v>
      </c>
      <c r="R29" s="97" t="n">
        <f aca="false">SUM(R27:R28)</f>
        <v>-9566.6667</v>
      </c>
      <c r="S29" s="97" t="n">
        <f aca="false">SUM(S27:S28)</f>
        <v>-612.9032</v>
      </c>
      <c r="T29" s="97" t="n">
        <f aca="false">SUM(T27:T28)</f>
        <v>-6833.3</v>
      </c>
      <c r="U29" s="97" t="n">
        <f aca="false">SUM(U27:U28)</f>
        <v>-22096.8387</v>
      </c>
      <c r="V29" s="97" t="n">
        <f aca="false">SUM(V27:V28)</f>
        <v>-26838.7419</v>
      </c>
      <c r="W29" s="97" t="n">
        <f aca="false">SUM(W27:W28)</f>
        <v>-24300</v>
      </c>
      <c r="X29" s="97" t="n">
        <f aca="false">SUM(X27:X28)</f>
        <v>-14483.9032</v>
      </c>
      <c r="Y29" s="97" t="n">
        <f aca="false">SUM(Y27:Y28)</f>
        <v>-15600</v>
      </c>
      <c r="Z29" s="97" t="n">
        <f aca="false">SUM(Z27:Z28)</f>
        <v>-19387.0968</v>
      </c>
      <c r="AA29" s="97" t="n">
        <f aca="false">'PLR DET FIXED INPUT PG'!AA29</f>
        <v>-153768.2806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4739.0849</v>
      </c>
      <c r="N32" s="100" t="n">
        <f aca="false">'PLR DET FIXED INPUT PG'!N32-'PLR DET INDEX INPUT PG'!N27</f>
        <v>4739.0849</v>
      </c>
      <c r="O32" s="100" t="n">
        <f aca="false">'PLR DET FIXED INPUT PG'!O32-'PLR DET INDEX INPUT PG'!O27</f>
        <v>4739.0849</v>
      </c>
      <c r="P32" s="100" t="n">
        <f aca="false">'PLR DET FIXED INPUT PG'!P32-'PLR DET INDEX INPUT PG'!P27</f>
        <v>4739.0849</v>
      </c>
      <c r="Q32" s="100" t="n">
        <f aca="false">'PLR DET FIXED INPUT PG'!Q32-'PLR DET INDEX INPUT PG'!Q27</f>
        <v>4739.0849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56869.0193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-4500.9742</v>
      </c>
      <c r="D34" s="103" t="n">
        <f aca="false">D29+D32</f>
        <v>2909.7461</v>
      </c>
      <c r="E34" s="103" t="n">
        <f aca="false">E29+E32</f>
        <v>14921.2634</v>
      </c>
      <c r="F34" s="103" t="n">
        <f aca="false">F29+F32</f>
        <v>911.503200000001</v>
      </c>
      <c r="G34" s="103" t="n">
        <f aca="false">G29+G32</f>
        <v>2703.9764</v>
      </c>
      <c r="H34" s="103" t="n">
        <f aca="false">H29+H32</f>
        <v>6617.2548</v>
      </c>
      <c r="I34" s="103" t="n">
        <f aca="false">I29+I32</f>
        <v>-12202.0678</v>
      </c>
      <c r="J34" s="103" t="n">
        <f aca="false">J29+J32</f>
        <v>-16847.2291</v>
      </c>
      <c r="K34" s="103" t="n">
        <f aca="false">K29+K32</f>
        <v>-11782.7452</v>
      </c>
      <c r="L34" s="103" t="n">
        <f aca="false">L29+L32</f>
        <v>-6169.842</v>
      </c>
      <c r="M34" s="103" t="n">
        <f aca="false">M29+M32</f>
        <v>-643.627</v>
      </c>
      <c r="N34" s="103" t="n">
        <f aca="false">N29+N32</f>
        <v>-2366.2409</v>
      </c>
      <c r="O34" s="103" t="n">
        <f aca="false">O29+O32</f>
        <v>-2721.1119</v>
      </c>
      <c r="P34" s="103" t="n">
        <f aca="false">P29+P32</f>
        <v>1170.6254</v>
      </c>
      <c r="Q34" s="103" t="n">
        <f aca="false">Q29+Q32</f>
        <v>4472.4687</v>
      </c>
      <c r="R34" s="103" t="n">
        <f aca="false">R29+R32</f>
        <v>-88.496799999999</v>
      </c>
      <c r="S34" s="103" t="n">
        <f aca="false">S29+S32</f>
        <v>8865.2667</v>
      </c>
      <c r="T34" s="103" t="n">
        <f aca="false">T29+T32</f>
        <v>2644.8699</v>
      </c>
      <c r="U34" s="103" t="n">
        <f aca="false">U29+U32</f>
        <v>-12618.6688</v>
      </c>
      <c r="V34" s="103" t="n">
        <f aca="false">V29+V32</f>
        <v>-17360.572</v>
      </c>
      <c r="W34" s="103" t="n">
        <f aca="false">W29+W32</f>
        <v>-14821.8301</v>
      </c>
      <c r="X34" s="103" t="n">
        <f aca="false">X29+X32</f>
        <v>-5005.7333</v>
      </c>
      <c r="Y34" s="103" t="n">
        <f aca="false">Y29+Y32</f>
        <v>-15600</v>
      </c>
      <c r="Z34" s="103" t="n">
        <f aca="false">Z29+Z32</f>
        <v>-19387.0968</v>
      </c>
      <c r="AA34" s="104" t="n">
        <f aca="false">'PLR DET FIXED INPUT PG'!AA34</f>
        <v>-96899.2613000001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-28548.3871</v>
      </c>
      <c r="D38" s="96" t="n">
        <f aca="false">'PLR DET FIXED INPUT PG'!D38</f>
        <v>-15928.5357</v>
      </c>
      <c r="E38" s="96" t="n">
        <f aca="false">'PLR DET FIXED INPUT PG'!E38</f>
        <v>-5290.2903</v>
      </c>
      <c r="F38" s="96" t="n">
        <f aca="false">'PLR DET FIXED INPUT PG'!F38</f>
        <v>-6366.6667</v>
      </c>
      <c r="G38" s="96" t="n">
        <f aca="false">'PLR DET FIXED INPUT PG'!G38</f>
        <v>-5580.6452</v>
      </c>
      <c r="H38" s="96" t="n">
        <f aca="false">'PLR DET FIXED INPUT PG'!H38</f>
        <v>-6800</v>
      </c>
      <c r="I38" s="96" t="n">
        <f aca="false">'PLR DET FIXED INPUT PG'!I38</f>
        <v>-24516.0968</v>
      </c>
      <c r="J38" s="96" t="n">
        <f aca="false">'PLR DET FIXED INPUT PG'!J38</f>
        <v>-30064.4839</v>
      </c>
      <c r="K38" s="96" t="n">
        <f aca="false">'PLR DET FIXED INPUT PG'!K38</f>
        <v>-24866.6667</v>
      </c>
      <c r="L38" s="96" t="n">
        <f aca="false">'PLR DET FIXED INPUT PG'!L38</f>
        <v>-18451.6129</v>
      </c>
      <c r="M38" s="96" t="n">
        <f aca="false">'PLR DET FIXED INPUT PG'!M38</f>
        <v>-17599.9667</v>
      </c>
      <c r="N38" s="96" t="n">
        <f aca="false">'PLR DET FIXED INPUT PG'!N38</f>
        <v>-19580.6452</v>
      </c>
      <c r="O38" s="96" t="n">
        <f aca="false">'PLR DET FIXED INPUT PG'!O38</f>
        <v>-20290.3548</v>
      </c>
      <c r="P38" s="96" t="n">
        <f aca="false">'PLR DET FIXED INPUT PG'!P38</f>
        <v>-16571.4286</v>
      </c>
      <c r="Q38" s="96" t="n">
        <f aca="false">'PLR DET FIXED INPUT PG'!Q38</f>
        <v>-13774.1935</v>
      </c>
      <c r="R38" s="96" t="n">
        <f aca="false">'PLR DET FIXED INPUT PG'!R38</f>
        <v>-9000</v>
      </c>
      <c r="S38" s="96" t="n">
        <f aca="false">'PLR DET FIXED INPUT PG'!S38</f>
        <v>-580.6452</v>
      </c>
      <c r="T38" s="96" t="n">
        <f aca="false">'PLR DET FIXED INPUT PG'!T38</f>
        <v>-6466.6333</v>
      </c>
      <c r="U38" s="96" t="n">
        <f aca="false">'PLR DET FIXED INPUT PG'!U38</f>
        <v>-21387.1613</v>
      </c>
      <c r="V38" s="96" t="n">
        <f aca="false">'PLR DET FIXED INPUT PG'!V38</f>
        <v>-26161.3226</v>
      </c>
      <c r="W38" s="96" t="n">
        <f aca="false">'PLR DET FIXED INPUT PG'!W38</f>
        <v>-23533.3333</v>
      </c>
      <c r="X38" s="96" t="n">
        <f aca="false">'PLR DET FIXED INPUT PG'!X38</f>
        <v>-13935.5161</v>
      </c>
      <c r="Y38" s="96" t="n">
        <f aca="false">'PLR DET FIXED INPUT PG'!Y38</f>
        <v>-15300</v>
      </c>
      <c r="Z38" s="96" t="n">
        <f aca="false">'PLR DET FIXED INPUT PG'!Z38</f>
        <v>-18612.9032</v>
      </c>
      <c r="AA38" s="96" t="n">
        <f aca="false">'PLR DET FIXED INPUT PG'!AA38</f>
        <v>-389207.4891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-9478.1699</v>
      </c>
      <c r="E39" s="96" t="n">
        <f aca="false">'PLR DET FIXED INPUT PG'!E39-'PLR DET INDEX INPUT PG'!E39-'PLR DET INDEX INPUT PG'!E37</f>
        <v>-9478.1699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56869.0193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-113.877400000003</v>
      </c>
      <c r="D40" s="97" t="n">
        <f aca="false">SUM(D37:D39)</f>
        <v>7766.889</v>
      </c>
      <c r="E40" s="97" t="n">
        <f aca="false">SUM(E37:E39)</f>
        <v>18405.1344</v>
      </c>
      <c r="F40" s="97" t="n">
        <f aca="false">SUM(F37:F39)</f>
        <v>3111.5032</v>
      </c>
      <c r="G40" s="97" t="n">
        <f aca="false">SUM(G37:G39)</f>
        <v>3897.5247</v>
      </c>
      <c r="H40" s="97" t="n">
        <f aca="false">SUM(H37:H39)</f>
        <v>7417.2548</v>
      </c>
      <c r="I40" s="97" t="n">
        <f aca="false">SUM(I37:I39)</f>
        <v>-10298.842</v>
      </c>
      <c r="J40" s="97" t="n">
        <f aca="false">SUM(J37:J39)</f>
        <v>-15847.2291</v>
      </c>
      <c r="K40" s="97" t="n">
        <f aca="false">SUM(K37:K39)</f>
        <v>-10649.4119</v>
      </c>
      <c r="L40" s="97" t="n">
        <f aca="false">SUM(L37:L39)</f>
        <v>-4234.3581</v>
      </c>
      <c r="M40" s="97" t="n">
        <f aca="false">SUM(M37:M39)</f>
        <v>1356.373</v>
      </c>
      <c r="N40" s="97" t="n">
        <f aca="false">SUM(N37:N39)</f>
        <v>-624.305499999999</v>
      </c>
      <c r="O40" s="97" t="n">
        <f aca="false">SUM(O37:O39)</f>
        <v>-1334.0151</v>
      </c>
      <c r="P40" s="97" t="n">
        <f aca="false">SUM(P37:P39)</f>
        <v>2384.9111</v>
      </c>
      <c r="Q40" s="97" t="n">
        <f aca="false">SUM(Q37:Q39)</f>
        <v>5182.1462</v>
      </c>
      <c r="R40" s="97" t="n">
        <f aca="false">SUM(R37:R39)</f>
        <v>478.169900000001</v>
      </c>
      <c r="S40" s="97" t="n">
        <f aca="false">SUM(S37:S39)</f>
        <v>8897.5247</v>
      </c>
      <c r="T40" s="97" t="n">
        <f aca="false">SUM(T37:T39)</f>
        <v>3011.5366</v>
      </c>
      <c r="U40" s="97" t="n">
        <f aca="false">SUM(U37:U39)</f>
        <v>-11908.9914</v>
      </c>
      <c r="V40" s="97" t="n">
        <f aca="false">SUM(V37:V39)</f>
        <v>-16683.1527</v>
      </c>
      <c r="W40" s="97" t="n">
        <f aca="false">SUM(W37:W39)</f>
        <v>-14055.1634</v>
      </c>
      <c r="X40" s="97" t="n">
        <f aca="false">SUM(X37:X39)</f>
        <v>-4457.3462</v>
      </c>
      <c r="Y40" s="97" t="n">
        <f aca="false">SUM(Y37:Y39)</f>
        <v>-15300</v>
      </c>
      <c r="Z40" s="97" t="n">
        <f aca="false">SUM(Z37:Z39)</f>
        <v>-18612.9032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-4387.0968</v>
      </c>
      <c r="D44" s="96" t="n">
        <f aca="false">D28-D38</f>
        <v>-4857.1429</v>
      </c>
      <c r="E44" s="96" t="n">
        <f aca="false">E28-E38</f>
        <v>-3483.871</v>
      </c>
      <c r="F44" s="96" t="n">
        <f aca="false">F28-F38</f>
        <v>-2200</v>
      </c>
      <c r="G44" s="96" t="n">
        <f aca="false">G28-G38</f>
        <v>-1193.5483</v>
      </c>
      <c r="H44" s="96" t="n">
        <f aca="false">H28-H38</f>
        <v>-800</v>
      </c>
      <c r="I44" s="96" t="n">
        <f aca="false">I28-I38</f>
        <v>-1903.2258</v>
      </c>
      <c r="J44" s="96" t="n">
        <f aca="false">J28-J38</f>
        <v>-1000</v>
      </c>
      <c r="K44" s="96" t="n">
        <f aca="false">K28-K38</f>
        <v>-1133.3333</v>
      </c>
      <c r="L44" s="96" t="n">
        <f aca="false">L28-L38</f>
        <v>-1935.4839</v>
      </c>
      <c r="M44" s="96" t="n">
        <f aca="false">M28-M38</f>
        <v>-2000</v>
      </c>
      <c r="N44" s="96" t="n">
        <f aca="false">N28-N38</f>
        <v>-1741.9354</v>
      </c>
      <c r="O44" s="96" t="n">
        <f aca="false">O28-O38</f>
        <v>-1387.0968</v>
      </c>
      <c r="P44" s="96" t="n">
        <f aca="false">P28-P38</f>
        <v>-1214.2857</v>
      </c>
      <c r="Q44" s="96" t="n">
        <f aca="false">Q28-Q38</f>
        <v>-709.6775</v>
      </c>
      <c r="R44" s="96" t="n">
        <f aca="false">R28-R38</f>
        <v>-566.6667</v>
      </c>
      <c r="S44" s="96" t="n">
        <f aca="false">S28-S38</f>
        <v>-32.2579999999999</v>
      </c>
      <c r="T44" s="96" t="n">
        <f aca="false">T28-T38</f>
        <v>-366.6667</v>
      </c>
      <c r="U44" s="96" t="n">
        <f aca="false">U28-U38</f>
        <v>-709.677400000001</v>
      </c>
      <c r="V44" s="96" t="n">
        <f aca="false">V28-V38</f>
        <v>-677.419300000001</v>
      </c>
      <c r="W44" s="96" t="n">
        <f aca="false">W28-W38</f>
        <v>-766.666700000002</v>
      </c>
      <c r="X44" s="96" t="n">
        <f aca="false">X28-X38</f>
        <v>-548.3871</v>
      </c>
      <c r="Y44" s="96" t="n">
        <f aca="false">Y28-Y38</f>
        <v>-300</v>
      </c>
      <c r="Z44" s="96" t="n">
        <f aca="false">Z28-Z38</f>
        <v>-774.193599999999</v>
      </c>
      <c r="AA44" s="96" t="n">
        <f aca="false">'PLR DET FIXED INPUT PG'!AA44</f>
        <v>-34688.6329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0</v>
      </c>
      <c r="E45" s="96" t="n">
        <f aca="false">E32-E39</f>
        <v>0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0</v>
      </c>
      <c r="N45" s="96" t="n">
        <f aca="false">N32-N39</f>
        <v>0</v>
      </c>
      <c r="O45" s="96" t="n">
        <f aca="false">O32-O39</f>
        <v>0</v>
      </c>
      <c r="P45" s="96" t="n">
        <f aca="false">P32-P39</f>
        <v>0</v>
      </c>
      <c r="Q45" s="96" t="n">
        <f aca="false">Q32-Q39</f>
        <v>0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0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-4387.0968</v>
      </c>
      <c r="D46" s="97" t="n">
        <f aca="false">SUM(D43:D45)</f>
        <v>-4857.1429</v>
      </c>
      <c r="E46" s="97" t="n">
        <f aca="false">SUM(E43:E45)</f>
        <v>-3483.871</v>
      </c>
      <c r="F46" s="97" t="n">
        <f aca="false">SUM(F43:F45)</f>
        <v>-2200</v>
      </c>
      <c r="G46" s="97" t="n">
        <f aca="false">SUM(G43:G45)</f>
        <v>-1193.5483</v>
      </c>
      <c r="H46" s="97" t="n">
        <f aca="false">SUM(H43:H45)</f>
        <v>-800</v>
      </c>
      <c r="I46" s="97" t="n">
        <f aca="false">SUM(I43:I45)</f>
        <v>-1903.2258</v>
      </c>
      <c r="J46" s="97" t="n">
        <f aca="false">SUM(J43:J45)</f>
        <v>-1000</v>
      </c>
      <c r="K46" s="97" t="n">
        <f aca="false">SUM(K43:K45)</f>
        <v>-1133.3333</v>
      </c>
      <c r="L46" s="97" t="n">
        <f aca="false">SUM(L43:L45)</f>
        <v>-1935.4839</v>
      </c>
      <c r="M46" s="97" t="n">
        <f aca="false">SUM(M43:M45)</f>
        <v>-2000</v>
      </c>
      <c r="N46" s="97" t="n">
        <f aca="false">SUM(N43:N45)</f>
        <v>-1741.9354</v>
      </c>
      <c r="O46" s="97" t="n">
        <f aca="false">SUM(O43:O45)</f>
        <v>-1387.0968</v>
      </c>
      <c r="P46" s="97" t="n">
        <f aca="false">SUM(P43:P45)</f>
        <v>-1214.2857</v>
      </c>
      <c r="Q46" s="97" t="n">
        <f aca="false">SUM(Q43:Q45)</f>
        <v>-709.6775</v>
      </c>
      <c r="R46" s="97" t="n">
        <f aca="false">SUM(R43:R45)</f>
        <v>-566.6667</v>
      </c>
      <c r="S46" s="97" t="n">
        <f aca="false">SUM(S43:S45)</f>
        <v>-32.2579999999999</v>
      </c>
      <c r="T46" s="97" t="n">
        <f aca="false">SUM(T43:T45)</f>
        <v>-366.6667</v>
      </c>
      <c r="U46" s="97" t="n">
        <f aca="false">SUM(U43:U45)</f>
        <v>-709.677400000001</v>
      </c>
      <c r="V46" s="97" t="n">
        <f aca="false">SUM(V43:V45)</f>
        <v>-677.419300000001</v>
      </c>
      <c r="W46" s="97" t="n">
        <f aca="false">SUM(W43:W45)</f>
        <v>-766.666700000002</v>
      </c>
      <c r="X46" s="97" t="n">
        <f aca="false">SUM(X43:X45)</f>
        <v>-548.3871</v>
      </c>
      <c r="Y46" s="97" t="n">
        <f aca="false">SUM(Y43:Y45)</f>
        <v>-300</v>
      </c>
      <c r="Z46" s="97" t="n">
        <f aca="false">SUM(Z43:Z45)</f>
        <v>-774.193599999999</v>
      </c>
      <c r="AA46" s="97" t="n">
        <f aca="false">'PLR DET FIXED INPUT PG'!AA46</f>
        <v>-34688.6329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3.31</v>
      </c>
      <c r="D49" s="98" t="n">
        <f aca="false">'PLR DET FIXED INPUT PG'!D49</f>
        <v>3.26</v>
      </c>
      <c r="E49" s="98" t="n">
        <f aca="false">'PLR DET FIXED INPUT PG'!E49</f>
        <v>3.26</v>
      </c>
      <c r="F49" s="98" t="n">
        <f aca="false">'PLR DET FIXED INPUT PG'!F49</f>
        <v>3.18</v>
      </c>
      <c r="G49" s="98" t="n">
        <f aca="false">'PLR DET FIXED INPUT PG'!G49</f>
        <v>3.26</v>
      </c>
      <c r="H49" s="98" t="n">
        <f aca="false">'PLR DET FIXED INPUT PG'!H49</f>
        <v>3.35</v>
      </c>
      <c r="I49" s="98" t="n">
        <f aca="false">'PLR DET FIXED INPUT PG'!I49</f>
        <v>3.42</v>
      </c>
      <c r="J49" s="98" t="n">
        <f aca="false">'PLR DET FIXED INPUT PG'!J49</f>
        <v>3.48</v>
      </c>
      <c r="K49" s="98" t="n">
        <f aca="false">'PLR DET FIXED INPUT PG'!K49</f>
        <v>3.5</v>
      </c>
      <c r="L49" s="98" t="n">
        <f aca="false">'PLR DET FIXED INPUT PG'!L49</f>
        <v>3.55</v>
      </c>
      <c r="M49" s="98" t="n">
        <f aca="false">'PLR DET FIXED INPUT PG'!M49</f>
        <v>3.98</v>
      </c>
      <c r="N49" s="98" t="n">
        <f aca="false">'PLR DET FIXED INPUT PG'!N49</f>
        <v>4.26</v>
      </c>
      <c r="O49" s="98" t="n">
        <f aca="false">'PLR DET FIXED INPUT PG'!O49</f>
        <v>4.39</v>
      </c>
      <c r="P49" s="98" t="n">
        <f aca="false">'PLR DET FIXED INPUT PG'!P49</f>
        <v>4.3</v>
      </c>
      <c r="Q49" s="98" t="n">
        <f aca="false">'PLR DET FIXED INPUT PG'!Q49</f>
        <v>4.2</v>
      </c>
      <c r="R49" s="98" t="n">
        <f aca="false">'PLR DET FIXED INPUT PG'!R49</f>
        <v>4.01</v>
      </c>
      <c r="S49" s="98" t="n">
        <f aca="false">'PLR DET FIXED INPUT PG'!S49</f>
        <v>4.01</v>
      </c>
      <c r="T49" s="98" t="n">
        <f aca="false">'PLR DET FIXED INPUT PG'!T49</f>
        <v>4.06</v>
      </c>
      <c r="U49" s="98" t="n">
        <f aca="false">'PLR DET FIXED INPUT PG'!U49</f>
        <v>4.12</v>
      </c>
      <c r="V49" s="98" t="n">
        <f aca="false">'PLR DET FIXED INPUT PG'!V49</f>
        <v>4.18</v>
      </c>
      <c r="W49" s="98" t="n">
        <f aca="false">'PLR DET FIXED INPUT PG'!W49</f>
        <v>4.17</v>
      </c>
      <c r="X49" s="98" t="n">
        <f aca="false">'PLR DET FIXED INPUT PG'!X49</f>
        <v>4.22</v>
      </c>
      <c r="Y49" s="98" t="n">
        <f aca="false">'PLR DET FIXED INPUT PG'!Y49</f>
        <v>4.45</v>
      </c>
      <c r="Z49" s="98" t="n">
        <f aca="false">'PLR DET FIXED INPUT PG'!Z49</f>
        <v>4.67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3.53</v>
      </c>
      <c r="D50" s="98" t="n">
        <f aca="false">'PLR DET FIXED INPUT PG'!D50</f>
        <v>3.67</v>
      </c>
      <c r="E50" s="98" t="n">
        <f aca="false">'PLR DET FIXED INPUT PG'!E50</f>
        <v>3.64</v>
      </c>
      <c r="F50" s="98" t="n">
        <f aca="false">'PLR DET FIXED INPUT PG'!F50</f>
        <v>3.52</v>
      </c>
      <c r="G50" s="98" t="n">
        <f aca="false">'PLR DET FIXED INPUT PG'!G50</f>
        <v>3.58</v>
      </c>
      <c r="H50" s="98" t="n">
        <f aca="false">'PLR DET FIXED INPUT PG'!H50</f>
        <v>3.65</v>
      </c>
      <c r="I50" s="98" t="n">
        <f aca="false">'PLR DET FIXED INPUT PG'!I50</f>
        <v>3.71</v>
      </c>
      <c r="J50" s="98" t="n">
        <f aca="false">'PLR DET FIXED INPUT PG'!J50</f>
        <v>3.77</v>
      </c>
      <c r="K50" s="98" t="n">
        <f aca="false">'PLR DET FIXED INPUT PG'!K50</f>
        <v>3.78</v>
      </c>
      <c r="L50" s="98" t="n">
        <f aca="false">'PLR DET FIXED INPUT PG'!L50</f>
        <v>3.81</v>
      </c>
      <c r="M50" s="98" t="n">
        <f aca="false">'PLR DET FIXED INPUT PG'!M50</f>
        <v>4.25</v>
      </c>
      <c r="N50" s="98" t="n">
        <f aca="false">'PLR DET FIXED INPUT PG'!N50</f>
        <v>4.51</v>
      </c>
      <c r="O50" s="98" t="n">
        <f aca="false">'PLR DET FIXED INPUT PG'!O50</f>
        <v>4.64</v>
      </c>
      <c r="P50" s="98" t="n">
        <f aca="false">'PLR DET FIXED INPUT PG'!P50</f>
        <v>4.54</v>
      </c>
      <c r="Q50" s="98" t="n">
        <f aca="false">'PLR DET FIXED INPUT PG'!Q50</f>
        <v>4.42</v>
      </c>
      <c r="R50" s="98" t="n">
        <f aca="false">'PLR DET FIXED INPUT PG'!R50</f>
        <v>4.23</v>
      </c>
      <c r="S50" s="98" t="n">
        <f aca="false">'PLR DET FIXED INPUT PG'!S50</f>
        <v>4.21</v>
      </c>
      <c r="T50" s="98" t="n">
        <f aca="false">'PLR DET FIXED INPUT PG'!T50</f>
        <v>4.27</v>
      </c>
      <c r="U50" s="98" t="n">
        <f aca="false">'PLR DET FIXED INPUT PG'!U50</f>
        <v>4.32</v>
      </c>
      <c r="V50" s="98" t="n">
        <f aca="false">'PLR DET FIXED INPUT PG'!V50</f>
        <v>4.38</v>
      </c>
      <c r="W50" s="98" t="n">
        <f aca="false">'PLR DET FIXED INPUT PG'!W50</f>
        <v>4.37</v>
      </c>
      <c r="X50" s="98" t="n">
        <f aca="false">'PLR DET FIXED INPUT PG'!X50</f>
        <v>4.42</v>
      </c>
      <c r="Y50" s="98" t="n">
        <f aca="false">'PLR DET FIXED INPUT PG'!Y50</f>
        <v>4.65</v>
      </c>
      <c r="Z50" s="98" t="n">
        <f aca="false">'PLR DET FIXED INPUT PG'!Z50</f>
        <v>4.87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-0.22</v>
      </c>
      <c r="D51" s="99" t="n">
        <f aca="false">'PLR DET FIXED INPUT PG'!D51</f>
        <v>-0.41</v>
      </c>
      <c r="E51" s="99" t="n">
        <f aca="false">'PLR DET FIXED INPUT PG'!E51</f>
        <v>-0.38</v>
      </c>
      <c r="F51" s="99" t="n">
        <f aca="false">'PLR DET FIXED INPUT PG'!F51</f>
        <v>-0.34</v>
      </c>
      <c r="G51" s="99" t="n">
        <f aca="false">'PLR DET FIXED INPUT PG'!G51</f>
        <v>-0.32</v>
      </c>
      <c r="H51" s="99" t="n">
        <f aca="false">'PLR DET FIXED INPUT PG'!H51</f>
        <v>-0.3</v>
      </c>
      <c r="I51" s="99" t="n">
        <f aca="false">'PLR DET FIXED INPUT PG'!I51</f>
        <v>-0.29</v>
      </c>
      <c r="J51" s="99" t="n">
        <f aca="false">'PLR DET FIXED INPUT PG'!J51</f>
        <v>-0.29</v>
      </c>
      <c r="K51" s="99" t="n">
        <f aca="false">'PLR DET FIXED INPUT PG'!K51</f>
        <v>-0.28</v>
      </c>
      <c r="L51" s="99" t="n">
        <f aca="false">'PLR DET FIXED INPUT PG'!L51</f>
        <v>-0.26</v>
      </c>
      <c r="M51" s="99" t="n">
        <f aca="false">'PLR DET FIXED INPUT PG'!M51</f>
        <v>-0.27</v>
      </c>
      <c r="N51" s="99" t="n">
        <f aca="false">'PLR DET FIXED INPUT PG'!N51</f>
        <v>-0.25</v>
      </c>
      <c r="O51" s="99" t="n">
        <f aca="false">'PLR DET FIXED INPUT PG'!O51</f>
        <v>-0.25</v>
      </c>
      <c r="P51" s="99" t="n">
        <f aca="false">'PLR DET FIXED INPUT PG'!P51</f>
        <v>-0.24</v>
      </c>
      <c r="Q51" s="99" t="n">
        <f aca="false">'PLR DET FIXED INPUT PG'!Q51</f>
        <v>-0.22</v>
      </c>
      <c r="R51" s="99" t="n">
        <f aca="false">'PLR DET FIXED INPUT PG'!R51</f>
        <v>-0.220000000000001</v>
      </c>
      <c r="S51" s="99" t="n">
        <f aca="false">'PLR DET FIXED INPUT PG'!S51</f>
        <v>-0.2</v>
      </c>
      <c r="T51" s="99" t="n">
        <f aca="false">'PLR DET FIXED INPUT PG'!T51</f>
        <v>-0.21</v>
      </c>
      <c r="U51" s="99" t="n">
        <f aca="false">'PLR DET FIXED INPUT PG'!U51</f>
        <v>-0.2</v>
      </c>
      <c r="V51" s="99" t="n">
        <f aca="false">'PLR DET FIXED INPUT PG'!V51</f>
        <v>-0.2</v>
      </c>
      <c r="W51" s="99" t="n">
        <f aca="false">'PLR DET FIXED INPUT PG'!W51</f>
        <v>-0.2</v>
      </c>
      <c r="X51" s="99" t="n">
        <f aca="false">'PLR DET FIXED INPUT PG'!X51</f>
        <v>-0.2</v>
      </c>
      <c r="Y51" s="99" t="n">
        <f aca="false">'PLR DET FIXED INPUT PG'!Y51</f>
        <v>-0.2</v>
      </c>
      <c r="Z51" s="99" t="n">
        <f aca="false">'PLR DET FIXED INPUT PG'!Z51</f>
        <v>-0.2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-1609793</v>
      </c>
      <c r="D58" s="96" t="n">
        <f aca="false">'PLR DET FIXED INPUT PG'!D58+'PLR DET INDEX INPUT PG'!D58</f>
        <v>-1463994</v>
      </c>
      <c r="E58" s="96" t="n">
        <f aca="false">'PLR DET FIXED INPUT PG'!E58+'PLR DET INDEX INPUT PG'!E58</f>
        <v>-1616912</v>
      </c>
      <c r="F58" s="96" t="n">
        <f aca="false">'PLR DET FIXED INPUT PG'!F58+'PLR DET INDEX INPUT PG'!F58</f>
        <v>-960848</v>
      </c>
      <c r="G58" s="96" t="n">
        <f aca="false">'PLR DET FIXED INPUT PG'!G58+'PLR DET INDEX INPUT PG'!G58</f>
        <v>-976880</v>
      </c>
      <c r="H58" s="96" t="n">
        <f aca="false">'PLR DET FIXED INPUT PG'!H58+'PLR DET INDEX INPUT PG'!H58</f>
        <v>-1033578</v>
      </c>
      <c r="I58" s="96" t="n">
        <f aca="false">'PLR DET FIXED INPUT PG'!I58+'PLR DET INDEX INPUT PG'!I58</f>
        <v>-1045271</v>
      </c>
      <c r="J58" s="96" t="n">
        <f aca="false">'PLR DET FIXED INPUT PG'!J58+'PLR DET INDEX INPUT PG'!J58</f>
        <v>-1025421</v>
      </c>
      <c r="K58" s="96" t="n">
        <f aca="false">'PLR DET FIXED INPUT PG'!K58+'PLR DET INDEX INPUT PG'!K58</f>
        <v>-984419</v>
      </c>
      <c r="L58" s="96" t="n">
        <f aca="false">'PLR DET FIXED INPUT PG'!L58+'PLR DET INDEX INPUT PG'!L58</f>
        <v>-1000384</v>
      </c>
      <c r="M58" s="96" t="n">
        <f aca="false">'PLR DET FIXED INPUT PG'!M58+'PLR DET INDEX INPUT PG'!M58</f>
        <v>-1382309</v>
      </c>
      <c r="N58" s="96" t="n">
        <f aca="false">'PLR DET FIXED INPUT PG'!N58+'PLR DET INDEX INPUT PG'!N58</f>
        <v>-1302188</v>
      </c>
      <c r="O58" s="96" t="n">
        <f aca="false">'PLR DET FIXED INPUT PG'!O58+'PLR DET INDEX INPUT PG'!O58</f>
        <v>-1247382</v>
      </c>
      <c r="P58" s="96" t="n">
        <f aca="false">'PLR DET FIXED INPUT PG'!P58+'PLR DET INDEX INPUT PG'!P58</f>
        <v>-1151432</v>
      </c>
      <c r="Q58" s="96" t="n">
        <f aca="false">'PLR DET FIXED INPUT PG'!Q58+'PLR DET INDEX INPUT PG'!Q58</f>
        <v>-1306548</v>
      </c>
      <c r="R58" s="96" t="n">
        <f aca="false">'PLR DET FIXED INPUT PG'!R58+'PLR DET INDEX INPUT PG'!R58</f>
        <v>0</v>
      </c>
      <c r="S58" s="96" t="n">
        <f aca="false">'PLR DET FIXED INPUT PG'!S58+'PLR DET INDEX INPUT PG'!S58</f>
        <v>0</v>
      </c>
      <c r="T58" s="96" t="n">
        <f aca="false">'PLR DET FIXED INPUT PG'!T58+'PLR DET INDEX INPUT PG'!T58</f>
        <v>8909</v>
      </c>
      <c r="U58" s="96" t="n">
        <f aca="false">'PLR DET FIXED INPUT PG'!U58+'PLR DET INDEX INPUT PG'!U58</f>
        <v>20146</v>
      </c>
      <c r="V58" s="96" t="n">
        <f aca="false">'PLR DET FIXED INPUT PG'!V58+'PLR DET INDEX INPUT PG'!V58</f>
        <v>30959</v>
      </c>
      <c r="W58" s="96" t="n">
        <f aca="false">'PLR DET FIXED INPUT PG'!W58+'PLR DET INDEX INPUT PG'!W58</f>
        <v>28035</v>
      </c>
      <c r="X58" s="96" t="n">
        <f aca="false">'PLR DET FIXED INPUT PG'!X58+'PLR DET INDEX INPUT PG'!X58</f>
        <v>37802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-17981508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3471920</v>
      </c>
      <c r="D59" s="96" t="n">
        <f aca="false">'PLR DET FIXED INPUT PG'!D59+'PLR DET INDEX INPUT PG'!D59</f>
        <v>2668314</v>
      </c>
      <c r="E59" s="96" t="n">
        <f aca="false">'PLR DET FIXED INPUT PG'!E59+'PLR DET INDEX INPUT PG'!E59</f>
        <v>2527600</v>
      </c>
      <c r="F59" s="96" t="n">
        <f aca="false">'PLR DET FIXED INPUT PG'!F59+'PLR DET INDEX INPUT PG'!F59</f>
        <v>1626320</v>
      </c>
      <c r="G59" s="96" t="n">
        <f aca="false">'PLR DET FIXED INPUT PG'!G59+'PLR DET INDEX INPUT PG'!G59</f>
        <v>175950</v>
      </c>
      <c r="H59" s="96" t="n">
        <f aca="false">'PLR DET FIXED INPUT PG'!H59+'PLR DET INDEX INPUT PG'!H59</f>
        <v>1460666</v>
      </c>
      <c r="I59" s="96" t="n">
        <f aca="false">'PLR DET FIXED INPUT PG'!I59+'PLR DET INDEX INPUT PG'!I59</f>
        <v>1504203</v>
      </c>
      <c r="J59" s="96" t="n">
        <f aca="false">'PLR DET FIXED INPUT PG'!J59+'PLR DET INDEX INPUT PG'!J59</f>
        <v>1464740</v>
      </c>
      <c r="K59" s="96" t="n">
        <f aca="false">'PLR DET FIXED INPUT PG'!K59+'PLR DET INDEX INPUT PG'!K59</f>
        <v>1452329</v>
      </c>
      <c r="L59" s="96" t="n">
        <f aca="false">'PLR DET FIXED INPUT PG'!L59+'PLR DET INDEX INPUT PG'!L59</f>
        <v>1516537</v>
      </c>
      <c r="M59" s="96" t="n">
        <f aca="false">'PLR DET FIXED INPUT PG'!M59+'PLR DET INDEX INPUT PG'!M59</f>
        <v>1457119</v>
      </c>
      <c r="N59" s="96" t="n">
        <f aca="false">'PLR DET FIXED INPUT PG'!N59+'PLR DET INDEX INPUT PG'!N59</f>
        <v>1341824</v>
      </c>
      <c r="O59" s="96" t="n">
        <f aca="false">'PLR DET FIXED INPUT PG'!O59+'PLR DET INDEX INPUT PG'!O59</f>
        <v>414726</v>
      </c>
      <c r="P59" s="96" t="n">
        <f aca="false">'PLR DET FIXED INPUT PG'!P59+'PLR DET INDEX INPUT PG'!P59</f>
        <v>312860</v>
      </c>
      <c r="Q59" s="96" t="n">
        <f aca="false">'PLR DET FIXED INPUT PG'!Q59+'PLR DET INDEX INPUT PG'!Q59</f>
        <v>317048</v>
      </c>
      <c r="R59" s="96" t="n">
        <f aca="false">'PLR DET FIXED INPUT PG'!R59+'PLR DET INDEX INPUT PG'!R59</f>
        <v>2062</v>
      </c>
      <c r="S59" s="96" t="n">
        <f aca="false">'PLR DET FIXED INPUT PG'!S59+'PLR DET INDEX INPUT PG'!S59</f>
        <v>10481</v>
      </c>
      <c r="T59" s="96" t="n">
        <f aca="false">'PLR DET FIXED INPUT PG'!T59+'PLR DET INDEX INPUT PG'!T59</f>
        <v>137338</v>
      </c>
      <c r="U59" s="96" t="n">
        <f aca="false">'PLR DET FIXED INPUT PG'!U59+'PLR DET INDEX INPUT PG'!U59</f>
        <v>155037</v>
      </c>
      <c r="V59" s="96" t="n">
        <f aca="false">'PLR DET FIXED INPUT PG'!V59+'PLR DET INDEX INPUT PG'!V59</f>
        <v>171972</v>
      </c>
      <c r="W59" s="96" t="n">
        <f aca="false">'PLR DET FIXED INPUT PG'!W59+'PLR DET INDEX INPUT PG'!W59</f>
        <v>191247</v>
      </c>
      <c r="X59" s="96" t="n">
        <f aca="false">'PLR DET FIXED INPUT PG'!X59+'PLR DET INDEX INPUT PG'!X59</f>
        <v>186991</v>
      </c>
      <c r="Y59" s="96" t="n">
        <f aca="false">'PLR DET FIXED INPUT PG'!Y59+'PLR DET INDEX INPUT PG'!Y59</f>
        <v>271473</v>
      </c>
      <c r="Z59" s="96" t="n">
        <f aca="false">'PLR DET FIXED INPUT PG'!Z59+'PLR DET INDEX INPUT PG'!Z59</f>
        <v>365951</v>
      </c>
      <c r="AA59" s="96" t="n">
        <f aca="false">'PLR DET FIXED INPUT PG'!AA59+'PLR DET INDEX INPUT PG'!AA59</f>
        <v>23204708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1862127</v>
      </c>
      <c r="D60" s="103" t="n">
        <f aca="false">SUM(D58:D59)</f>
        <v>1204320</v>
      </c>
      <c r="E60" s="103" t="n">
        <f aca="false">SUM(E58:E59)</f>
        <v>910688</v>
      </c>
      <c r="F60" s="103" t="n">
        <f aca="false">SUM(F58:F59)</f>
        <v>665472</v>
      </c>
      <c r="G60" s="103" t="n">
        <f aca="false">SUM(G58:G59)</f>
        <v>-800930</v>
      </c>
      <c r="H60" s="103" t="n">
        <f aca="false">SUM(H58:H59)</f>
        <v>427088</v>
      </c>
      <c r="I60" s="103" t="n">
        <f aca="false">SUM(I58:I59)</f>
        <v>458932</v>
      </c>
      <c r="J60" s="103" t="n">
        <f aca="false">SUM(J58:J59)</f>
        <v>439319</v>
      </c>
      <c r="K60" s="103" t="n">
        <f aca="false">SUM(K58:K59)</f>
        <v>467910</v>
      </c>
      <c r="L60" s="103" t="n">
        <f aca="false">SUM(L58:L59)</f>
        <v>516153</v>
      </c>
      <c r="M60" s="103" t="n">
        <f aca="false">SUM(M58:M59)</f>
        <v>74810</v>
      </c>
      <c r="N60" s="103" t="n">
        <f aca="false">SUM(N58:N59)</f>
        <v>39636</v>
      </c>
      <c r="O60" s="103" t="n">
        <f aca="false">SUM(O58:O59)</f>
        <v>-832656</v>
      </c>
      <c r="P60" s="103" t="n">
        <f aca="false">SUM(P58:P59)</f>
        <v>-838572</v>
      </c>
      <c r="Q60" s="103" t="n">
        <f aca="false">SUM(Q58:Q59)</f>
        <v>-989500</v>
      </c>
      <c r="R60" s="103" t="n">
        <f aca="false">SUM(R58:R59)</f>
        <v>2062</v>
      </c>
      <c r="S60" s="103" t="n">
        <f aca="false">SUM(S58:S59)</f>
        <v>10481</v>
      </c>
      <c r="T60" s="103" t="n">
        <f aca="false">SUM(T58:T59)</f>
        <v>146247</v>
      </c>
      <c r="U60" s="103" t="n">
        <f aca="false">SUM(U58:U59)</f>
        <v>175183</v>
      </c>
      <c r="V60" s="103" t="n">
        <f aca="false">SUM(V58:V59)</f>
        <v>202931</v>
      </c>
      <c r="W60" s="103" t="n">
        <f aca="false">SUM(W58:W59)</f>
        <v>219282</v>
      </c>
      <c r="X60" s="103" t="n">
        <f aca="false">SUM(X58:X59)</f>
        <v>224793</v>
      </c>
      <c r="Y60" s="103" t="n">
        <f aca="false">SUM(Y58:Y59)</f>
        <v>271473</v>
      </c>
      <c r="Z60" s="103" t="n">
        <f aca="false">SUM(Z58:Z59)</f>
        <v>365951</v>
      </c>
      <c r="AA60" s="104" t="n">
        <f aca="false">'PLR DET FIXED INPUT PG'!AA60</f>
        <v>5223200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1861637</v>
      </c>
      <c r="D61" s="96" t="n">
        <f aca="false">'PLR DET FIXED INPUT PG'!D61+'PLR DET INDEX INPUT PG'!D61</f>
        <v>1263411</v>
      </c>
      <c r="E61" s="96" t="n">
        <f aca="false">'PLR DET FIXED INPUT PG'!E61+'PLR DET INDEX INPUT PG'!E61</f>
        <v>1055269</v>
      </c>
      <c r="F61" s="96" t="n">
        <f aca="false">'PLR DET FIXED INPUT PG'!F61+'PLR DET INDEX INPUT PG'!F61</f>
        <v>686445</v>
      </c>
      <c r="G61" s="96" t="n">
        <f aca="false">'PLR DET FIXED INPUT PG'!G61+'PLR DET INDEX INPUT PG'!G61</f>
        <v>-775142</v>
      </c>
      <c r="H61" s="96" t="n">
        <f aca="false">'PLR DET FIXED INPUT PG'!H61+'PLR DET INDEX INPUT PG'!H61</f>
        <v>471331</v>
      </c>
      <c r="I61" s="96" t="n">
        <f aca="false">'PLR DET FIXED INPUT PG'!I61+'PLR DET INDEX INPUT PG'!I61</f>
        <v>397865</v>
      </c>
      <c r="J61" s="96" t="n">
        <f aca="false">'PLR DET FIXED INPUT PG'!J61+'PLR DET INDEX INPUT PG'!J61</f>
        <v>345314</v>
      </c>
      <c r="K61" s="96" t="n">
        <f aca="false">'PLR DET FIXED INPUT PG'!K61+'PLR DET INDEX INPUT PG'!K61</f>
        <v>409083</v>
      </c>
      <c r="L61" s="96" t="n">
        <f aca="false">'PLR DET FIXED INPUT PG'!L61+'PLR DET INDEX INPUT PG'!L61</f>
        <v>493683</v>
      </c>
      <c r="M61" s="96" t="n">
        <f aca="false">'PLR DET FIXED INPUT PG'!M61+'PLR DET INDEX INPUT PG'!M61</f>
        <v>82195</v>
      </c>
      <c r="N61" s="96" t="n">
        <f aca="false">'PLR DET FIXED INPUT PG'!N61+'PLR DET INDEX INPUT PG'!N61</f>
        <v>36560</v>
      </c>
      <c r="O61" s="96" t="n">
        <f aca="false">'PLR DET FIXED INPUT PG'!O61+'PLR DET INDEX INPUT PG'!O61</f>
        <v>-839286</v>
      </c>
      <c r="P61" s="96" t="n">
        <f aca="false">'PLR DET FIXED INPUT PG'!P61+'PLR DET INDEX INPUT PG'!P61</f>
        <v>-828307</v>
      </c>
      <c r="Q61" s="96" t="n">
        <f aca="false">'PLR DET FIXED INPUT PG'!Q61+'PLR DET INDEX INPUT PG'!Q61</f>
        <v>-966881</v>
      </c>
      <c r="R61" s="96" t="n">
        <f aca="false">'PLR DET FIXED INPUT PG'!R61+'PLR DET INDEX INPUT PG'!R61</f>
        <v>4036</v>
      </c>
      <c r="S61" s="96" t="n">
        <f aca="false">'PLR DET FIXED INPUT PG'!S61+'PLR DET INDEX INPUT PG'!S61</f>
        <v>45226</v>
      </c>
      <c r="T61" s="96" t="n">
        <f aca="false">'PLR DET FIXED INPUT PG'!T61+'PLR DET INDEX INPUT PG'!T61</f>
        <v>158086</v>
      </c>
      <c r="U61" s="96" t="n">
        <f aca="false">'PLR DET FIXED INPUT PG'!U61+'PLR DET INDEX INPUT PG'!U61</f>
        <v>129188</v>
      </c>
      <c r="V61" s="96" t="n">
        <f aca="false">'PLR DET FIXED INPUT PG'!V61+'PLR DET INDEX INPUT PG'!V61</f>
        <v>138810</v>
      </c>
      <c r="W61" s="96" t="n">
        <f aca="false">'PLR DET FIXED INPUT PG'!W61+'PLR DET INDEX INPUT PG'!W61</f>
        <v>167264</v>
      </c>
      <c r="X61" s="96" t="n">
        <f aca="false">'PLR DET FIXED INPUT PG'!X61+'PLR DET INDEX INPUT PG'!X61</f>
        <v>207789</v>
      </c>
      <c r="Y61" s="96" t="n">
        <f aca="false">'PLR DET FIXED INPUT PG'!Y61+'PLR DET INDEX INPUT PG'!Y61</f>
        <v>215529</v>
      </c>
      <c r="Z61" s="96" t="n">
        <f aca="false">'PLR DET FIXED INPUT PG'!Z61+'PLR DET INDEX INPUT PG'!Z61</f>
        <v>296013</v>
      </c>
      <c r="AA61" s="96" t="n">
        <f aca="false">'PLR DET FIXED INPUT PG'!AA61</f>
        <v>5055118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490</v>
      </c>
      <c r="D62" s="97" t="n">
        <f aca="false">D60-D61</f>
        <v>-59091</v>
      </c>
      <c r="E62" s="97" t="n">
        <f aca="false">E60-E61</f>
        <v>-144581</v>
      </c>
      <c r="F62" s="97" t="n">
        <f aca="false">F60-F61</f>
        <v>-20973</v>
      </c>
      <c r="G62" s="97" t="n">
        <f aca="false">G60-G61</f>
        <v>-25788</v>
      </c>
      <c r="H62" s="97" t="n">
        <f aca="false">H60-H61</f>
        <v>-44243</v>
      </c>
      <c r="I62" s="97" t="n">
        <f aca="false">I60-I61</f>
        <v>61067</v>
      </c>
      <c r="J62" s="97" t="n">
        <f aca="false">J60-J61</f>
        <v>94005</v>
      </c>
      <c r="K62" s="97" t="n">
        <f aca="false">K60-K61</f>
        <v>58827</v>
      </c>
      <c r="L62" s="97" t="n">
        <f aca="false">L60-L61</f>
        <v>22470</v>
      </c>
      <c r="M62" s="97" t="n">
        <f aca="false">M60-M61</f>
        <v>-7385</v>
      </c>
      <c r="N62" s="97" t="n">
        <f aca="false">N60-N61</f>
        <v>3076</v>
      </c>
      <c r="O62" s="97" t="n">
        <f aca="false">O60-O61</f>
        <v>6630</v>
      </c>
      <c r="P62" s="97" t="n">
        <f aca="false">P60-P61</f>
        <v>-10265</v>
      </c>
      <c r="Q62" s="97" t="n">
        <f aca="false">Q60-Q61</f>
        <v>-22619</v>
      </c>
      <c r="R62" s="97" t="n">
        <f aca="false">R60-R61</f>
        <v>-1974</v>
      </c>
      <c r="S62" s="97" t="n">
        <f aca="false">S60-S61</f>
        <v>-34745</v>
      </c>
      <c r="T62" s="97" t="n">
        <f aca="false">T60-T61</f>
        <v>-11839</v>
      </c>
      <c r="U62" s="97" t="n">
        <f aca="false">U60-U61</f>
        <v>45995</v>
      </c>
      <c r="V62" s="97" t="n">
        <f aca="false">V60-V61</f>
        <v>64121</v>
      </c>
      <c r="W62" s="97" t="n">
        <f aca="false">W60-W61</f>
        <v>52018</v>
      </c>
      <c r="X62" s="97" t="n">
        <f aca="false">X60-X61</f>
        <v>17004</v>
      </c>
      <c r="Y62" s="97" t="n">
        <f aca="false">Y60-Y61</f>
        <v>55944</v>
      </c>
      <c r="Z62" s="97" t="n">
        <f aca="false">Z60-Z61</f>
        <v>69938</v>
      </c>
      <c r="AA62" s="97" t="n">
        <f aca="false">AA60-AA61</f>
        <v>168082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-10000</v>
      </c>
      <c r="E72" s="96" t="n">
        <f aca="false">'PLR DET FIXED INPUT PG'!E72-'PLR DET INDEX INPUT PG'!E67</f>
        <v>-10000</v>
      </c>
      <c r="F72" s="96" t="n">
        <f aca="false">'PLR DET FIXED INPUT PG'!F72-'PLR DET INDEX INPUT PG'!F67</f>
        <v>-25000</v>
      </c>
      <c r="G72" s="96" t="n">
        <f aca="false">'PLR DET FIXED INPUT PG'!G72-'PLR DET INDEX INPUT PG'!G67</f>
        <v>-10000</v>
      </c>
      <c r="H72" s="96" t="n">
        <f aca="false">'PLR DET FIXED INPUT PG'!H72-'PLR DET INDEX INPUT PG'!H67</f>
        <v>-10000</v>
      </c>
      <c r="I72" s="96" t="n">
        <f aca="false">'PLR DET FIXED INPUT PG'!I72-'PLR DET INDEX INPUT PG'!I67</f>
        <v>10000</v>
      </c>
      <c r="J72" s="96" t="n">
        <f aca="false">'PLR DET FIXED INPUT PG'!J72-'PLR DET INDEX INPUT PG'!J67</f>
        <v>10000</v>
      </c>
      <c r="K72" s="96" t="n">
        <f aca="false">'PLR DET FIXED INPUT PG'!K72-'PLR DET INDEX INPUT PG'!K67</f>
        <v>10000</v>
      </c>
      <c r="L72" s="96" t="n">
        <f aca="false">'PLR DET FIXED INPUT PG'!L72-'PLR DET INDEX INPUT PG'!L67</f>
        <v>10000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75000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10000</v>
      </c>
      <c r="E74" s="103" t="n">
        <f aca="false">E69+E72</f>
        <v>10000</v>
      </c>
      <c r="F74" s="103" t="n">
        <f aca="false">F69+F72</f>
        <v>-5000</v>
      </c>
      <c r="G74" s="103" t="n">
        <f aca="false">G69+G72</f>
        <v>10000</v>
      </c>
      <c r="H74" s="103" t="n">
        <f aca="false">H69+H72</f>
        <v>10000</v>
      </c>
      <c r="I74" s="103" t="n">
        <f aca="false">I69+I72</f>
        <v>30000</v>
      </c>
      <c r="J74" s="103" t="n">
        <f aca="false">J69+J72</f>
        <v>30000</v>
      </c>
      <c r="K74" s="103" t="n">
        <f aca="false">K69+K72</f>
        <v>30000</v>
      </c>
      <c r="L74" s="103" t="n">
        <f aca="false">L69+L72</f>
        <v>30000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310000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-15000</v>
      </c>
      <c r="E79" s="96" t="n">
        <f aca="false">'PLR DET FIXED INPUT PG'!E79+'PLR DET INDEX INPUT PG'!E79-'PLR DET INDEX INPUT PG'!E77</f>
        <v>-15000</v>
      </c>
      <c r="F79" s="96" t="n">
        <f aca="false">'PLR DET FIXED INPUT PG'!F79+'PLR DET INDEX INPUT PG'!F79-'PLR DET INDEX INPUT PG'!F77</f>
        <v>-25000</v>
      </c>
      <c r="G79" s="96" t="n">
        <f aca="false">'PLR DET FIXED INPUT PG'!G79+'PLR DET INDEX INPUT PG'!G79-'PLR DET INDEX INPUT PG'!G77</f>
        <v>-10000</v>
      </c>
      <c r="H79" s="96" t="n">
        <f aca="false">'PLR DET FIXED INPUT PG'!H79+'PLR DET INDEX INPUT PG'!H79-'PLR DET INDEX INPUT PG'!H77</f>
        <v>-10000</v>
      </c>
      <c r="I79" s="96" t="n">
        <f aca="false">'PLR DET FIXED INPUT PG'!I79+'PLR DET INDEX INPUT PG'!I79-'PLR DET INDEX INPUT PG'!I77</f>
        <v>10000</v>
      </c>
      <c r="J79" s="96" t="n">
        <f aca="false">'PLR DET FIXED INPUT PG'!J79+'PLR DET INDEX INPUT PG'!J79-'PLR DET INDEX INPUT PG'!J77</f>
        <v>10000</v>
      </c>
      <c r="K79" s="96" t="n">
        <f aca="false">'PLR DET FIXED INPUT PG'!K79+'PLR DET INDEX INPUT PG'!K79-'PLR DET INDEX INPUT PG'!K77</f>
        <v>10000</v>
      </c>
      <c r="L79" s="96" t="n">
        <f aca="false">'PLR DET FIXED INPUT PG'!L79+'PLR DET INDEX INPUT PG'!L79-'PLR DET INDEX INPUT PG'!L77</f>
        <v>10000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65000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5000</v>
      </c>
      <c r="E80" s="97" t="n">
        <f aca="false">'PLR DET FIXED INPUT PG'!E80</f>
        <v>5000</v>
      </c>
      <c r="F80" s="97" t="n">
        <f aca="false">'PLR DET FIXED INPUT PG'!F80</f>
        <v>-5000</v>
      </c>
      <c r="G80" s="97" t="n">
        <f aca="false">'PLR DET FIXED INPUT PG'!G80</f>
        <v>10000</v>
      </c>
      <c r="H80" s="97" t="n">
        <f aca="false">'PLR DET FIXED INPUT PG'!H80</f>
        <v>10000</v>
      </c>
      <c r="I80" s="97" t="n">
        <f aca="false">'PLR DET FIXED INPUT PG'!I80</f>
        <v>30000</v>
      </c>
      <c r="J80" s="97" t="n">
        <f aca="false">'PLR DET FIXED INPUT PG'!J80</f>
        <v>30000</v>
      </c>
      <c r="K80" s="97" t="n">
        <f aca="false">'PLR DET FIXED INPUT PG'!K80</f>
        <v>30000</v>
      </c>
      <c r="L80" s="97" t="n">
        <f aca="false">'PLR DET FIXED INPUT PG'!L80</f>
        <v>30000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300000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5000</v>
      </c>
      <c r="E85" s="96" t="n">
        <f aca="false">E72-E79</f>
        <v>5000</v>
      </c>
      <c r="F85" s="96" t="n">
        <f aca="false">F72-F79</f>
        <v>0</v>
      </c>
      <c r="G85" s="96" t="n">
        <f aca="false">G72-G79</f>
        <v>0</v>
      </c>
      <c r="H85" s="96" t="n">
        <f aca="false">H72-H79</f>
        <v>0</v>
      </c>
      <c r="I85" s="96" t="n">
        <f aca="false">I72-I79</f>
        <v>0</v>
      </c>
      <c r="J85" s="96" t="n">
        <f aca="false">J72-J79</f>
        <v>0</v>
      </c>
      <c r="K85" s="96" t="n">
        <f aca="false">K72-K79</f>
        <v>0</v>
      </c>
      <c r="L85" s="96" t="n">
        <f aca="false">L72-L79</f>
        <v>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10000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5000</v>
      </c>
      <c r="E86" s="97" t="n">
        <f aca="false">SUM(E83:E85)</f>
        <v>5000</v>
      </c>
      <c r="F86" s="97" t="n">
        <f aca="false">SUM(F83:F85)</f>
        <v>0</v>
      </c>
      <c r="G86" s="97" t="n">
        <f aca="false">SUM(G83:G85)</f>
        <v>0</v>
      </c>
      <c r="H86" s="97" t="n">
        <f aca="false">SUM(H83:H85)</f>
        <v>0</v>
      </c>
      <c r="I86" s="97" t="n">
        <f aca="false">SUM(I83:I85)</f>
        <v>0</v>
      </c>
      <c r="J86" s="97" t="n">
        <f aca="false">SUM(J83:J85)</f>
        <v>0</v>
      </c>
      <c r="K86" s="97" t="n">
        <f aca="false">SUM(K83:K85)</f>
        <v>0</v>
      </c>
      <c r="L86" s="97" t="n">
        <f aca="false">SUM(L83:L85)</f>
        <v>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10000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2.31</v>
      </c>
      <c r="D89" s="98" t="n">
        <f aca="false">'PLR DET FIXED INPUT PG'!D89</f>
        <v>2.29</v>
      </c>
      <c r="E89" s="98" t="n">
        <f aca="false">'PLR DET FIXED INPUT PG'!E89</f>
        <v>2.19</v>
      </c>
      <c r="F89" s="98" t="n">
        <f aca="false">'PLR DET FIXED INPUT PG'!F89</f>
        <v>2.04</v>
      </c>
      <c r="G89" s="98" t="n">
        <f aca="false">'PLR DET FIXED INPUT PG'!G89</f>
        <v>2.09</v>
      </c>
      <c r="H89" s="98" t="n">
        <f aca="false">'PLR DET FIXED INPUT PG'!H89</f>
        <v>2.15</v>
      </c>
      <c r="I89" s="98" t="n">
        <f aca="false">'PLR DET FIXED INPUT PG'!I89</f>
        <v>2.2</v>
      </c>
      <c r="J89" s="98" t="n">
        <f aca="false">'PLR DET FIXED INPUT PG'!J89</f>
        <v>2.25</v>
      </c>
      <c r="K89" s="98" t="n">
        <f aca="false">'PLR DET FIXED INPUT PG'!K89</f>
        <v>2.26</v>
      </c>
      <c r="L89" s="98" t="n">
        <f aca="false">'PLR DET FIXED INPUT PG'!L89</f>
        <v>2.29</v>
      </c>
      <c r="M89" s="98" t="n">
        <f aca="false">'PLR DET FIXED INPUT PG'!M89</f>
        <v>2.75</v>
      </c>
      <c r="N89" s="98" t="n">
        <f aca="false">'PLR DET FIXED INPUT PG'!N89</f>
        <v>2.94</v>
      </c>
      <c r="O89" s="98" t="n">
        <f aca="false">'PLR DET FIXED INPUT PG'!O89</f>
        <v>3.03</v>
      </c>
      <c r="P89" s="98" t="n">
        <f aca="false">'PLR DET FIXED INPUT PG'!P89</f>
        <v>2.97</v>
      </c>
      <c r="Q89" s="98" t="n">
        <f aca="false">'PLR DET FIXED INPUT PG'!Q89</f>
        <v>2.9</v>
      </c>
      <c r="R89" s="98" t="n">
        <f aca="false">'PLR DET FIXED INPUT PG'!R89</f>
        <v>2.69</v>
      </c>
      <c r="S89" s="98" t="n">
        <f aca="false">'PLR DET FIXED INPUT PG'!S89</f>
        <v>2.69</v>
      </c>
      <c r="T89" s="98" t="n">
        <f aca="false">'PLR DET FIXED INPUT PG'!T89</f>
        <v>2.72</v>
      </c>
      <c r="U89" s="98" t="n">
        <f aca="false">'PLR DET FIXED INPUT PG'!U89</f>
        <v>2.76</v>
      </c>
      <c r="V89" s="98" t="n">
        <f aca="false">'PLR DET FIXED INPUT PG'!V89</f>
        <v>2.8</v>
      </c>
      <c r="W89" s="98" t="n">
        <f aca="false">'PLR DET FIXED INPUT PG'!W89</f>
        <v>2.8</v>
      </c>
      <c r="X89" s="98" t="n">
        <f aca="false">'PLR DET FIXED INPUT PG'!X89</f>
        <v>2.83</v>
      </c>
      <c r="Y89" s="98" t="n">
        <f aca="false">'PLR DET FIXED INPUT PG'!Y89</f>
        <v>3.17</v>
      </c>
      <c r="Z89" s="98" t="n">
        <f aca="false">'PLR DET FIXED INPUT PG'!Z89</f>
        <v>3.32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2.45</v>
      </c>
      <c r="D90" s="98" t="n">
        <f aca="false">'PLR DET FIXED INPUT PG'!D90</f>
        <v>2.47</v>
      </c>
      <c r="E90" s="98" t="n">
        <f aca="false">'PLR DET FIXED INPUT PG'!E90</f>
        <v>2.45</v>
      </c>
      <c r="F90" s="98" t="n">
        <f aca="false">'PLR DET FIXED INPUT PG'!F90</f>
        <v>2.27</v>
      </c>
      <c r="G90" s="98" t="n">
        <f aca="false">'PLR DET FIXED INPUT PG'!G90</f>
        <v>2.32</v>
      </c>
      <c r="H90" s="98" t="n">
        <f aca="false">'PLR DET FIXED INPUT PG'!H90</f>
        <v>2.37</v>
      </c>
      <c r="I90" s="98" t="n">
        <f aca="false">'PLR DET FIXED INPUT PG'!I90</f>
        <v>2.41</v>
      </c>
      <c r="J90" s="98" t="n">
        <f aca="false">'PLR DET FIXED INPUT PG'!J90</f>
        <v>2.44</v>
      </c>
      <c r="K90" s="98" t="n">
        <f aca="false">'PLR DET FIXED INPUT PG'!K90</f>
        <v>2.45</v>
      </c>
      <c r="L90" s="98" t="n">
        <f aca="false">'PLR DET FIXED INPUT PG'!L90</f>
        <v>2.47</v>
      </c>
      <c r="M90" s="98" t="n">
        <f aca="false">'PLR DET FIXED INPUT PG'!M90</f>
        <v>2.95</v>
      </c>
      <c r="N90" s="98" t="n">
        <f aca="false">'PLR DET FIXED INPUT PG'!N90</f>
        <v>3.12</v>
      </c>
      <c r="O90" s="98" t="n">
        <f aca="false">'PLR DET FIXED INPUT PG'!O90</f>
        <v>3.21</v>
      </c>
      <c r="P90" s="98" t="n">
        <f aca="false">'PLR DET FIXED INPUT PG'!P90</f>
        <v>3.14</v>
      </c>
      <c r="Q90" s="98" t="n">
        <f aca="false">'PLR DET FIXED INPUT PG'!Q90</f>
        <v>3.06</v>
      </c>
      <c r="R90" s="98" t="n">
        <f aca="false">'PLR DET FIXED INPUT PG'!R90</f>
        <v>2.84</v>
      </c>
      <c r="S90" s="98" t="n">
        <f aca="false">'PLR DET FIXED INPUT PG'!S90</f>
        <v>2.83</v>
      </c>
      <c r="T90" s="98" t="n">
        <f aca="false">'PLR DET FIXED INPUT PG'!T90</f>
        <v>2.86</v>
      </c>
      <c r="U90" s="98" t="n">
        <f aca="false">'PLR DET FIXED INPUT PG'!U90</f>
        <v>2.9</v>
      </c>
      <c r="V90" s="98" t="n">
        <f aca="false">'PLR DET FIXED INPUT PG'!V90</f>
        <v>2.94</v>
      </c>
      <c r="W90" s="98" t="n">
        <f aca="false">'PLR DET FIXED INPUT PG'!W90</f>
        <v>2.94</v>
      </c>
      <c r="X90" s="98" t="n">
        <f aca="false">'PLR DET FIXED INPUT PG'!X90</f>
        <v>2.97</v>
      </c>
      <c r="Y90" s="98" t="n">
        <f aca="false">'PLR DET FIXED INPUT PG'!Y90</f>
        <v>3.31</v>
      </c>
      <c r="Z90" s="98" t="n">
        <f aca="false">'PLR DET FIXED INPUT PG'!Z90</f>
        <v>3.45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-0.14</v>
      </c>
      <c r="D91" s="99" t="n">
        <f aca="false">'PLR DET FIXED INPUT PG'!D91</f>
        <v>-0.18</v>
      </c>
      <c r="E91" s="99" t="n">
        <f aca="false">'PLR DET FIXED INPUT PG'!E91</f>
        <v>-0.26</v>
      </c>
      <c r="F91" s="99" t="n">
        <f aca="false">'PLR DET FIXED INPUT PG'!F91</f>
        <v>-0.23</v>
      </c>
      <c r="G91" s="99" t="n">
        <f aca="false">'PLR DET FIXED INPUT PG'!G91</f>
        <v>-0.23</v>
      </c>
      <c r="H91" s="99" t="n">
        <f aca="false">'PLR DET FIXED INPUT PG'!H91</f>
        <v>-0.22</v>
      </c>
      <c r="I91" s="99" t="n">
        <f aca="false">'PLR DET FIXED INPUT PG'!I91</f>
        <v>-0.21</v>
      </c>
      <c r="J91" s="99" t="n">
        <f aca="false">'PLR DET FIXED INPUT PG'!J91</f>
        <v>-0.19</v>
      </c>
      <c r="K91" s="99" t="n">
        <f aca="false">'PLR DET FIXED INPUT PG'!K91</f>
        <v>-0.19</v>
      </c>
      <c r="L91" s="99" t="n">
        <f aca="false">'PLR DET FIXED INPUT PG'!L91</f>
        <v>-0.18</v>
      </c>
      <c r="M91" s="99" t="n">
        <f aca="false">'PLR DET FIXED INPUT PG'!M91</f>
        <v>-0.2</v>
      </c>
      <c r="N91" s="99" t="n">
        <f aca="false">'PLR DET FIXED INPUT PG'!N91</f>
        <v>-0.18</v>
      </c>
      <c r="O91" s="99" t="n">
        <f aca="false">'PLR DET FIXED INPUT PG'!O91</f>
        <v>-0.18</v>
      </c>
      <c r="P91" s="99" t="n">
        <f aca="false">'PLR DET FIXED INPUT PG'!P91</f>
        <v>-0.17</v>
      </c>
      <c r="Q91" s="99" t="n">
        <f aca="false">'PLR DET FIXED INPUT PG'!Q91</f>
        <v>-0.16</v>
      </c>
      <c r="R91" s="99" t="n">
        <f aca="false">'PLR DET FIXED INPUT PG'!R91</f>
        <v>-0.15</v>
      </c>
      <c r="S91" s="99" t="n">
        <f aca="false">'PLR DET FIXED INPUT PG'!S91</f>
        <v>-0.14</v>
      </c>
      <c r="T91" s="99" t="n">
        <f aca="false">'PLR DET FIXED INPUT PG'!T91</f>
        <v>-0.14</v>
      </c>
      <c r="U91" s="99" t="n">
        <f aca="false">'PLR DET FIXED INPUT PG'!U91</f>
        <v>-0.14</v>
      </c>
      <c r="V91" s="99" t="n">
        <f aca="false">'PLR DET FIXED INPUT PG'!V91</f>
        <v>-0.14</v>
      </c>
      <c r="W91" s="99" t="n">
        <f aca="false">'PLR DET FIXED INPUT PG'!W91</f>
        <v>-0.14</v>
      </c>
      <c r="X91" s="99" t="n">
        <f aca="false">'PLR DET FIXED INPUT PG'!X91</f>
        <v>-0.14</v>
      </c>
      <c r="Y91" s="99" t="n">
        <f aca="false">'PLR DET FIXED INPUT PG'!Y91</f>
        <v>-0.14</v>
      </c>
      <c r="Z91" s="99" t="n">
        <f aca="false">'PLR DET FIXED INPUT PG'!Z91</f>
        <v>-0.13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-1432220</v>
      </c>
      <c r="D98" s="96" t="n">
        <f aca="false">'PLR DET FIXED INPUT PG'!D98+'PLR DET INDEX INPUT PG'!D98</f>
        <v>-928511</v>
      </c>
      <c r="E98" s="96" t="n">
        <f aca="false">'PLR DET FIXED INPUT PG'!E98+'PLR DET INDEX INPUT PG'!E98</f>
        <v>-797420</v>
      </c>
      <c r="F98" s="96" t="n">
        <f aca="false">'PLR DET FIXED INPUT PG'!F98+'PLR DET INDEX INPUT PG'!F98</f>
        <v>-1019775</v>
      </c>
      <c r="G98" s="96" t="n">
        <f aca="false">'PLR DET FIXED INPUT PG'!G98+'PLR DET INDEX INPUT PG'!G98</f>
        <v>-1483440</v>
      </c>
      <c r="H98" s="96" t="n">
        <f aca="false">'PLR DET FIXED INPUT PG'!H98+'PLR DET INDEX INPUT PG'!H98</f>
        <v>-1414513</v>
      </c>
      <c r="I98" s="96" t="n">
        <f aca="false">'PLR DET FIXED INPUT PG'!I98+'PLR DET INDEX INPUT PG'!I98</f>
        <v>-2103703</v>
      </c>
      <c r="J98" s="96" t="n">
        <f aca="false">'PLR DET FIXED INPUT PG'!J98+'PLR DET INDEX INPUT PG'!J98</f>
        <v>-2053063</v>
      </c>
      <c r="K98" s="96" t="n">
        <f aca="false">'PLR DET FIXED INPUT PG'!K98+'PLR DET INDEX INPUT PG'!K98</f>
        <v>-1973362</v>
      </c>
      <c r="L98" s="96" t="n">
        <f aca="false">'PLR DET FIXED INPUT PG'!L98+'PLR DET INDEX INPUT PG'!L98</f>
        <v>-2007012</v>
      </c>
      <c r="M98" s="96" t="n">
        <f aca="false">'PLR DET FIXED INPUT PG'!M98+'PLR DET INDEX INPUT PG'!M98</f>
        <v>-1280424</v>
      </c>
      <c r="N98" s="96" t="n">
        <f aca="false">'PLR DET FIXED INPUT PG'!N98+'PLR DET INDEX INPUT PG'!N98</f>
        <v>-1191045</v>
      </c>
      <c r="O98" s="96" t="n">
        <f aca="false">'PLR DET FIXED INPUT PG'!O98+'PLR DET INDEX INPUT PG'!O98</f>
        <v>-1132274</v>
      </c>
      <c r="P98" s="96" t="n">
        <f aca="false">'PLR DET FIXED INPUT PG'!P98+'PLR DET INDEX INPUT PG'!P98</f>
        <v>-1049533</v>
      </c>
      <c r="Q98" s="96" t="n">
        <f aca="false">'PLR DET FIXED INPUT PG'!Q98+'PLR DET INDEX INPUT PG'!Q98</f>
        <v>-1198077</v>
      </c>
      <c r="R98" s="96" t="n">
        <f aca="false">'PLR DET FIXED INPUT PG'!R98+'PLR DET INDEX INPUT PG'!R98</f>
        <v>7091</v>
      </c>
      <c r="S98" s="96" t="n">
        <f aca="false">'PLR DET FIXED INPUT PG'!S98+'PLR DET INDEX INPUT PG'!S98</f>
        <v>7291</v>
      </c>
      <c r="T98" s="96" t="n">
        <f aca="false">'PLR DET FIXED INPUT PG'!T98+'PLR DET INDEX INPUT PG'!T98</f>
        <v>11229</v>
      </c>
      <c r="U98" s="96" t="n">
        <f aca="false">'PLR DET FIXED INPUT PG'!U98+'PLR DET INDEX INPUT PG'!U98</f>
        <v>17313</v>
      </c>
      <c r="V98" s="96" t="n">
        <f aca="false">'PLR DET FIXED INPUT PG'!V98+'PLR DET INDEX INPUT PG'!V98</f>
        <v>22954</v>
      </c>
      <c r="W98" s="96" t="n">
        <f aca="false">'PLR DET FIXED INPUT PG'!W98+'PLR DET INDEX INPUT PG'!W98</f>
        <v>22085</v>
      </c>
      <c r="X98" s="96" t="n">
        <f aca="false">'PLR DET FIXED INPUT PG'!X98+'PLR DET INDEX INPUT PG'!X98</f>
        <v>26943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-20949466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-1432220</v>
      </c>
      <c r="D100" s="103" t="n">
        <f aca="false">SUM(D98:D99)</f>
        <v>-928511</v>
      </c>
      <c r="E100" s="103" t="n">
        <f aca="false">SUM(E98:E99)</f>
        <v>-797420</v>
      </c>
      <c r="F100" s="103" t="n">
        <f aca="false">SUM(F98:F99)</f>
        <v>-1019775</v>
      </c>
      <c r="G100" s="103" t="n">
        <f aca="false">SUM(G98:G99)</f>
        <v>-1483440</v>
      </c>
      <c r="H100" s="103" t="n">
        <f aca="false">SUM(H98:H99)</f>
        <v>-1414513</v>
      </c>
      <c r="I100" s="103" t="n">
        <f aca="false">SUM(I98:I99)</f>
        <v>-2103703</v>
      </c>
      <c r="J100" s="103" t="n">
        <f aca="false">SUM(J98:J99)</f>
        <v>-2053063</v>
      </c>
      <c r="K100" s="103" t="n">
        <f aca="false">SUM(K98:K99)</f>
        <v>-1973362</v>
      </c>
      <c r="L100" s="103" t="n">
        <f aca="false">SUM(L98:L99)</f>
        <v>-2007012</v>
      </c>
      <c r="M100" s="103" t="n">
        <f aca="false">SUM(M98:M99)</f>
        <v>-1280424</v>
      </c>
      <c r="N100" s="103" t="n">
        <f aca="false">SUM(N98:N99)</f>
        <v>-1191045</v>
      </c>
      <c r="O100" s="103" t="n">
        <f aca="false">SUM(O98:O99)</f>
        <v>-1132274</v>
      </c>
      <c r="P100" s="103" t="n">
        <f aca="false">SUM(P98:P99)</f>
        <v>-1049533</v>
      </c>
      <c r="Q100" s="103" t="n">
        <f aca="false">SUM(Q98:Q99)</f>
        <v>-1198077</v>
      </c>
      <c r="R100" s="103" t="n">
        <f aca="false">SUM(R98:R99)</f>
        <v>7091</v>
      </c>
      <c r="S100" s="103" t="n">
        <f aca="false">SUM(S98:S99)</f>
        <v>7291</v>
      </c>
      <c r="T100" s="103" t="n">
        <f aca="false">SUM(T98:T99)</f>
        <v>11229</v>
      </c>
      <c r="U100" s="103" t="n">
        <f aca="false">SUM(U98:U99)</f>
        <v>17313</v>
      </c>
      <c r="V100" s="103" t="n">
        <f aca="false">SUM(V98:V99)</f>
        <v>22954</v>
      </c>
      <c r="W100" s="103" t="n">
        <f aca="false">SUM(W98:W99)</f>
        <v>22085</v>
      </c>
      <c r="X100" s="103" t="n">
        <f aca="false">SUM(X98:X99)</f>
        <v>26943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-20949466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-1345334</v>
      </c>
      <c r="D101" s="96" t="n">
        <f aca="false">'PLR DET FIXED INPUT PG'!D101+'PLR DET INDEX INPUT PG'!D101</f>
        <v>-902614</v>
      </c>
      <c r="E101" s="96" t="n">
        <f aca="false">'PLR DET FIXED INPUT PG'!E101+'PLR DET INDEX INPUT PG'!E101</f>
        <v>-741104</v>
      </c>
      <c r="F101" s="96" t="n">
        <f aca="false">'PLR DET FIXED INPUT PG'!F101+'PLR DET INDEX INPUT PG'!F101</f>
        <v>-1053882</v>
      </c>
      <c r="G101" s="96" t="n">
        <f aca="false">'PLR DET FIXED INPUT PG'!G101+'PLR DET INDEX INPUT PG'!G101</f>
        <v>-1412679</v>
      </c>
      <c r="H101" s="96" t="n">
        <f aca="false">'PLR DET FIXED INPUT PG'!H101+'PLR DET INDEX INPUT PG'!H101</f>
        <v>-1349158</v>
      </c>
      <c r="I101" s="96" t="n">
        <f aca="false">'PLR DET FIXED INPUT PG'!I101+'PLR DET INDEX INPUT PG'!I101</f>
        <v>-1910893</v>
      </c>
      <c r="J101" s="96" t="n">
        <f aca="false">'PLR DET FIXED INPUT PG'!J101+'PLR DET INDEX INPUT PG'!J101</f>
        <v>-1879008</v>
      </c>
      <c r="K101" s="96" t="n">
        <f aca="false">'PLR DET FIXED INPUT PG'!K101+'PLR DET INDEX INPUT PG'!K101</f>
        <v>-1805315</v>
      </c>
      <c r="L101" s="96" t="n">
        <f aca="false">'PLR DET FIXED INPUT PG'!L101+'PLR DET INDEX INPUT PG'!L101</f>
        <v>-1842883</v>
      </c>
      <c r="M101" s="96" t="n">
        <f aca="false">'PLR DET FIXED INPUT PG'!M101+'PLR DET INDEX INPUT PG'!M101</f>
        <v>-1163069</v>
      </c>
      <c r="N101" s="96" t="n">
        <f aca="false">'PLR DET FIXED INPUT PG'!N101+'PLR DET INDEX INPUT PG'!N101</f>
        <v>-1083396</v>
      </c>
      <c r="O101" s="96" t="n">
        <f aca="false">'PLR DET FIXED INPUT PG'!O101+'PLR DET INDEX INPUT PG'!O101</f>
        <v>-1025102</v>
      </c>
      <c r="P101" s="96" t="n">
        <f aca="false">'PLR DET FIXED INPUT PG'!P101+'PLR DET INDEX INPUT PG'!P101</f>
        <v>-958565</v>
      </c>
      <c r="Q101" s="96" t="n">
        <f aca="false">'PLR DET FIXED INPUT PG'!Q101+'PLR DET INDEX INPUT PG'!Q101</f>
        <v>-1103690</v>
      </c>
      <c r="R101" s="96" t="n">
        <f aca="false">'PLR DET FIXED INPUT PG'!R101+'PLR DET INDEX INPUT PG'!R101</f>
        <v>28360</v>
      </c>
      <c r="S101" s="96" t="n">
        <f aca="false">'PLR DET FIXED INPUT PG'!S101+'PLR DET INDEX INPUT PG'!S101</f>
        <v>27702</v>
      </c>
      <c r="T101" s="96" t="n">
        <f aca="false">'PLR DET FIXED INPUT PG'!T101+'PLR DET INDEX INPUT PG'!T101</f>
        <v>30877</v>
      </c>
      <c r="U101" s="96" t="n">
        <f aca="false">'PLR DET FIXED INPUT PG'!U101+'PLR DET INDEX INPUT PG'!U101</f>
        <v>37507</v>
      </c>
      <c r="V101" s="96" t="n">
        <f aca="false">'PLR DET FIXED INPUT PG'!V101+'PLR DET INDEX INPUT PG'!V101</f>
        <v>43034</v>
      </c>
      <c r="W101" s="96" t="n">
        <f aca="false">'PLR DET FIXED INPUT PG'!W101+'PLR DET INDEX INPUT PG'!W101</f>
        <v>41405</v>
      </c>
      <c r="X101" s="96" t="n">
        <f aca="false">'PLR DET FIXED INPUT PG'!X101+'PLR DET INDEX INPUT PG'!X101</f>
        <v>46790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-19321017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-86886</v>
      </c>
      <c r="D102" s="97" t="n">
        <f aca="false">D100-D101</f>
        <v>-25897</v>
      </c>
      <c r="E102" s="97" t="n">
        <f aca="false">E100-E101</f>
        <v>-56316</v>
      </c>
      <c r="F102" s="97" t="n">
        <f aca="false">F100-F101</f>
        <v>34107</v>
      </c>
      <c r="G102" s="97" t="n">
        <f aca="false">G100-G101</f>
        <v>-70761</v>
      </c>
      <c r="H102" s="97" t="n">
        <f aca="false">H100-H101</f>
        <v>-65355</v>
      </c>
      <c r="I102" s="97" t="n">
        <f aca="false">I100-I101</f>
        <v>-192810</v>
      </c>
      <c r="J102" s="97" t="n">
        <f aca="false">J100-J101</f>
        <v>-174055</v>
      </c>
      <c r="K102" s="97" t="n">
        <f aca="false">K100-K101</f>
        <v>-168047</v>
      </c>
      <c r="L102" s="97" t="n">
        <f aca="false">L100-L101</f>
        <v>-164129</v>
      </c>
      <c r="M102" s="97" t="n">
        <f aca="false">M100-M101</f>
        <v>-117355</v>
      </c>
      <c r="N102" s="97" t="n">
        <f aca="false">N100-N101</f>
        <v>-107649</v>
      </c>
      <c r="O102" s="97" t="n">
        <f aca="false">O100-O101</f>
        <v>-107172</v>
      </c>
      <c r="P102" s="97" t="n">
        <f aca="false">P100-P101</f>
        <v>-90968</v>
      </c>
      <c r="Q102" s="97" t="n">
        <f aca="false">Q100-Q101</f>
        <v>-94387</v>
      </c>
      <c r="R102" s="97" t="n">
        <f aca="false">R100-R101</f>
        <v>-21269</v>
      </c>
      <c r="S102" s="97" t="n">
        <f aca="false">S100-S101</f>
        <v>-20411</v>
      </c>
      <c r="T102" s="97" t="n">
        <f aca="false">T100-T101</f>
        <v>-19648</v>
      </c>
      <c r="U102" s="97" t="n">
        <f aca="false">U100-U101</f>
        <v>-20194</v>
      </c>
      <c r="V102" s="97" t="n">
        <f aca="false">V100-V101</f>
        <v>-20080</v>
      </c>
      <c r="W102" s="97" t="n">
        <f aca="false">W100-W101</f>
        <v>-19320</v>
      </c>
      <c r="X102" s="97" t="n">
        <f aca="false">X100-X101</f>
        <v>-19847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-1628449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-35580.6129</v>
      </c>
      <c r="D108" s="96" t="n">
        <f aca="false">'PLR DET FIXED INPUT PG'!D108+'PLR DET INDEX INPUT PG'!D108</f>
        <v>-15678.5714</v>
      </c>
      <c r="E108" s="96" t="n">
        <f aca="false">'PLR DET FIXED INPUT PG'!E108+'PLR DET INDEX INPUT PG'!E108</f>
        <v>-2064.5161</v>
      </c>
      <c r="F108" s="96" t="n">
        <f aca="false">'PLR DET FIXED INPUT PG'!F108+'PLR DET INDEX INPUT PG'!F108</f>
        <v>-500</v>
      </c>
      <c r="G108" s="96" t="n">
        <f aca="false">'PLR DET FIXED INPUT PG'!G108+'PLR DET INDEX INPUT PG'!G108</f>
        <v>-2645.1613</v>
      </c>
      <c r="H108" s="96" t="n">
        <f aca="false">'PLR DET FIXED INPUT PG'!H108+'PLR DET INDEX INPUT PG'!H108</f>
        <v>-8633.3</v>
      </c>
      <c r="I108" s="96" t="n">
        <f aca="false">'PLR DET FIXED INPUT PG'!I108+'PLR DET INDEX INPUT PG'!I108</f>
        <v>-48806.4516</v>
      </c>
      <c r="J108" s="96" t="n">
        <f aca="false">'PLR DET FIXED INPUT PG'!J108+'PLR DET INDEX INPUT PG'!J108</f>
        <v>-66193.5484</v>
      </c>
      <c r="K108" s="96" t="n">
        <f aca="false">'PLR DET FIXED INPUT PG'!K108+'PLR DET INDEX INPUT PG'!K108</f>
        <v>-48333.3333</v>
      </c>
      <c r="L108" s="96" t="n">
        <f aca="false">'PLR DET FIXED INPUT PG'!L108+'PLR DET INDEX INPUT PG'!L108</f>
        <v>-32709.6774</v>
      </c>
      <c r="M108" s="96" t="n">
        <f aca="false">'PLR DET FIXED INPUT PG'!M108+'PLR DET INDEX INPUT PG'!M108</f>
        <v>-18899.9667</v>
      </c>
      <c r="N108" s="96" t="n">
        <f aca="false">'PLR DET FIXED INPUT PG'!N108+'PLR DET INDEX INPUT PG'!N108</f>
        <v>-22612.871</v>
      </c>
      <c r="O108" s="96" t="n">
        <f aca="false">'PLR DET FIXED INPUT PG'!O108+'PLR DET INDEX INPUT PG'!O108</f>
        <v>-23935.4839</v>
      </c>
      <c r="P108" s="96" t="n">
        <f aca="false">'PLR DET FIXED INPUT PG'!P108+'PLR DET INDEX INPUT PG'!P108</f>
        <v>-18642.8214</v>
      </c>
      <c r="Q108" s="96" t="n">
        <f aca="false">'PLR DET FIXED INPUT PG'!Q108+'PLR DET INDEX INPUT PG'!Q108</f>
        <v>-11451.6452</v>
      </c>
      <c r="R108" s="96" t="n">
        <f aca="false">'PLR DET FIXED INPUT PG'!R108+'PLR DET INDEX INPUT PG'!R108</f>
        <v>-11233.3333</v>
      </c>
      <c r="S108" s="96" t="n">
        <f aca="false">'PLR DET FIXED INPUT PG'!S108+'PLR DET INDEX INPUT PG'!S108</f>
        <v>-6258.0323</v>
      </c>
      <c r="T108" s="96" t="n">
        <f aca="false">'PLR DET FIXED INPUT PG'!T108+'PLR DET INDEX INPUT PG'!T108</f>
        <v>-8566.6667</v>
      </c>
      <c r="U108" s="96" t="n">
        <f aca="false">'PLR DET FIXED INPUT PG'!U108+'PLR DET INDEX INPUT PG'!U108</f>
        <v>-42064.5484</v>
      </c>
      <c r="V108" s="96" t="n">
        <f aca="false">'PLR DET FIXED INPUT PG'!V108+'PLR DET INDEX INPUT PG'!V108</f>
        <v>-52096.7742</v>
      </c>
      <c r="W108" s="96" t="n">
        <f aca="false">'PLR DET FIXED INPUT PG'!W108+'PLR DET INDEX INPUT PG'!W108</f>
        <v>-41700</v>
      </c>
      <c r="X108" s="96" t="n">
        <f aca="false">'PLR DET FIXED INPUT PG'!X108+'PLR DET INDEX INPUT PG'!X108</f>
        <v>-21419.3548</v>
      </c>
      <c r="Y108" s="96" t="n">
        <f aca="false">'PLR DET FIXED INPUT PG'!Y108+'PLR DET INDEX INPUT PG'!Y108</f>
        <v>-15700</v>
      </c>
      <c r="Z108" s="96" t="n">
        <f aca="false">'PLR DET FIXED INPUT PG'!Z108+'PLR DET INDEX INPUT PG'!Z108</f>
        <v>-22838.7097</v>
      </c>
      <c r="AA108" s="96" t="n">
        <f aca="false">'PLR DET FIXED INPUT PG'!AA108</f>
        <v>-578565.38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9419.3871</v>
      </c>
      <c r="D109" s="97" t="n">
        <f aca="false">SUM(D107:D108)</f>
        <v>29321.4286</v>
      </c>
      <c r="E109" s="97" t="n">
        <f aca="false">SUM(E107:E108)</f>
        <v>32935.4839</v>
      </c>
      <c r="F109" s="97" t="n">
        <f aca="false">SUM(F107:F108)</f>
        <v>9500</v>
      </c>
      <c r="G109" s="97" t="n">
        <f aca="false">SUM(G107:G108)</f>
        <v>7354.8387</v>
      </c>
      <c r="H109" s="97" t="n">
        <f aca="false">SUM(H107:H108)</f>
        <v>6366.7</v>
      </c>
      <c r="I109" s="97" t="n">
        <f aca="false">SUM(I107:I108)</f>
        <v>-23806.4516</v>
      </c>
      <c r="J109" s="97" t="n">
        <f aca="false">SUM(J107:J108)</f>
        <v>-36193.5484</v>
      </c>
      <c r="K109" s="97" t="n">
        <f aca="false">SUM(K107:K108)</f>
        <v>-18333.3333</v>
      </c>
      <c r="L109" s="97" t="n">
        <f aca="false">SUM(L107:L108)</f>
        <v>-2709.6774</v>
      </c>
      <c r="M109" s="97" t="n">
        <f aca="false">SUM(M107:M108)</f>
        <v>-3899.9667</v>
      </c>
      <c r="N109" s="97" t="n">
        <f aca="false">SUM(N107:N108)</f>
        <v>-7612.871</v>
      </c>
      <c r="O109" s="97" t="n">
        <f aca="false">SUM(O107:O108)</f>
        <v>-8935.4839</v>
      </c>
      <c r="P109" s="97" t="n">
        <f aca="false">SUM(P107:P108)</f>
        <v>-3642.8214</v>
      </c>
      <c r="Q109" s="97" t="n">
        <f aca="false">SUM(Q107:Q108)</f>
        <v>3548.3548</v>
      </c>
      <c r="R109" s="97" t="n">
        <f aca="false">SUM(R107:R108)</f>
        <v>-11233.3333</v>
      </c>
      <c r="S109" s="97" t="n">
        <f aca="false">SUM(S107:S108)</f>
        <v>-6258.0323</v>
      </c>
      <c r="T109" s="97" t="n">
        <f aca="false">SUM(T107:T108)</f>
        <v>-8566.6667</v>
      </c>
      <c r="U109" s="97" t="n">
        <f aca="false">SUM(U107:U108)</f>
        <v>-42064.5484</v>
      </c>
      <c r="V109" s="97" t="n">
        <f aca="false">SUM(V107:V108)</f>
        <v>-52096.7742</v>
      </c>
      <c r="W109" s="97" t="n">
        <f aca="false">SUM(W107:W108)</f>
        <v>-41700</v>
      </c>
      <c r="X109" s="97" t="n">
        <f aca="false">SUM(X107:X108)</f>
        <v>-21419.3548</v>
      </c>
      <c r="Y109" s="97" t="n">
        <f aca="false">SUM(Y107:Y108)</f>
        <v>-15700</v>
      </c>
      <c r="Z109" s="97" t="n">
        <f aca="false">SUM(Z107:Z108)</f>
        <v>-22838.7097</v>
      </c>
      <c r="AA109" s="97" t="n">
        <f aca="false">SUM(AA107:AA108)</f>
        <v>-303565.38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-15580.6129</v>
      </c>
      <c r="D114" s="103" t="n">
        <f aca="false">D109+D112</f>
        <v>4321.4286</v>
      </c>
      <c r="E114" s="103" t="n">
        <f aca="false">E109+E112</f>
        <v>-17064.5161</v>
      </c>
      <c r="F114" s="103" t="n">
        <f aca="false">F109+F112</f>
        <v>-5500</v>
      </c>
      <c r="G114" s="103" t="n">
        <f aca="false">G109+G112</f>
        <v>-7645.1613</v>
      </c>
      <c r="H114" s="103" t="n">
        <f aca="false">H109+H112</f>
        <v>6366.7</v>
      </c>
      <c r="I114" s="103" t="n">
        <f aca="false">I109+I112</f>
        <v>-28806.4516</v>
      </c>
      <c r="J114" s="103" t="n">
        <f aca="false">J109+J112</f>
        <v>-41193.5484</v>
      </c>
      <c r="K114" s="103" t="n">
        <f aca="false">K109+K112</f>
        <v>-23333.3333</v>
      </c>
      <c r="L114" s="103" t="n">
        <f aca="false">L109+L112</f>
        <v>-7709.6774</v>
      </c>
      <c r="M114" s="103" t="n">
        <f aca="false">M109+M112</f>
        <v>-13899.9667</v>
      </c>
      <c r="N114" s="103" t="n">
        <f aca="false">N109+N112</f>
        <v>-17612.871</v>
      </c>
      <c r="O114" s="103" t="n">
        <f aca="false">O109+O112</f>
        <v>-18935.4839</v>
      </c>
      <c r="P114" s="103" t="n">
        <f aca="false">P109+P112</f>
        <v>-18642.8214</v>
      </c>
      <c r="Q114" s="103" t="n">
        <f aca="false">Q109+Q112</f>
        <v>-11451.6452</v>
      </c>
      <c r="R114" s="103" t="n">
        <f aca="false">R109+R112</f>
        <v>-6233.3333</v>
      </c>
      <c r="S114" s="103" t="n">
        <f aca="false">S109+S112</f>
        <v>-1258.0323</v>
      </c>
      <c r="T114" s="103" t="n">
        <f aca="false">T109+T112</f>
        <v>-3566.6667</v>
      </c>
      <c r="U114" s="103" t="n">
        <f aca="false">U109+U112</f>
        <v>-37064.5484</v>
      </c>
      <c r="V114" s="103" t="n">
        <f aca="false">V109+V112</f>
        <v>-47096.7742</v>
      </c>
      <c r="W114" s="103" t="n">
        <f aca="false">W109+W112</f>
        <v>-36700</v>
      </c>
      <c r="X114" s="103" t="n">
        <f aca="false">X109+X112</f>
        <v>-16419.3548</v>
      </c>
      <c r="Y114" s="103" t="n">
        <f aca="false">Y109+Y112</f>
        <v>-15700</v>
      </c>
      <c r="Z114" s="103" t="n">
        <f aca="false">Z109+Z112</f>
        <v>-22838.7097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-22354.8065</v>
      </c>
      <c r="D118" s="96" t="n">
        <f aca="false">'PLR DET FIXED INPUT PG'!D118+'PLR DET INDEX INPUT PG'!D118</f>
        <v>-9035.7143</v>
      </c>
      <c r="E118" s="96" t="n">
        <f aca="false">'PLR DET FIXED INPUT PG'!E118+'PLR DET INDEX INPUT PG'!E118</f>
        <v>-193.5484</v>
      </c>
      <c r="F118" s="96" t="n">
        <f aca="false">'PLR DET FIXED INPUT PG'!F118+'PLR DET INDEX INPUT PG'!F118</f>
        <v>-200</v>
      </c>
      <c r="G118" s="96" t="n">
        <f aca="false">'PLR DET FIXED INPUT PG'!G118+'PLR DET INDEX INPUT PG'!G118</f>
        <v>-1838.7097</v>
      </c>
      <c r="H118" s="96" t="n">
        <f aca="false">'PLR DET FIXED INPUT PG'!H118+'PLR DET INDEX INPUT PG'!H118</f>
        <v>-7299.9667</v>
      </c>
      <c r="I118" s="96" t="n">
        <f aca="false">'PLR DET FIXED INPUT PG'!I118+'PLR DET INDEX INPUT PG'!I118</f>
        <v>-41935.4839</v>
      </c>
      <c r="J118" s="96" t="n">
        <f aca="false">'PLR DET FIXED INPUT PG'!J118+'PLR DET INDEX INPUT PG'!J118</f>
        <v>-62161.2903</v>
      </c>
      <c r="K118" s="96" t="n">
        <f aca="false">'PLR DET FIXED INPUT PG'!K118+'PLR DET INDEX INPUT PG'!K118</f>
        <v>-45133.3333</v>
      </c>
      <c r="L118" s="96" t="n">
        <f aca="false">'PLR DET FIXED INPUT PG'!L118+'PLR DET INDEX INPUT PG'!L118</f>
        <v>-27548.3871</v>
      </c>
      <c r="M118" s="96" t="n">
        <f aca="false">'PLR DET FIXED INPUT PG'!M118+'PLR DET INDEX INPUT PG'!M118</f>
        <v>-15499.9667</v>
      </c>
      <c r="N118" s="96" t="n">
        <f aca="false">'PLR DET FIXED INPUT PG'!N118+'PLR DET INDEX INPUT PG'!N118</f>
        <v>-19161.2581</v>
      </c>
      <c r="O118" s="96" t="n">
        <f aca="false">'PLR DET FIXED INPUT PG'!O118+'PLR DET INDEX INPUT PG'!O118</f>
        <v>-21806.4516</v>
      </c>
      <c r="P118" s="96" t="n">
        <f aca="false">'PLR DET FIXED INPUT PG'!P118+'PLR DET INDEX INPUT PG'!P118</f>
        <v>-17142.8214</v>
      </c>
      <c r="Q118" s="96" t="n">
        <f aca="false">'PLR DET FIXED INPUT PG'!Q118+'PLR DET INDEX INPUT PG'!Q118</f>
        <v>-10806.4839</v>
      </c>
      <c r="R118" s="96" t="n">
        <f aca="false">'PLR DET FIXED INPUT PG'!R118+'PLR DET INDEX INPUT PG'!R118</f>
        <v>-9900</v>
      </c>
      <c r="S118" s="96" t="n">
        <f aca="false">'PLR DET FIXED INPUT PG'!S118+'PLR DET INDEX INPUT PG'!S118</f>
        <v>-5612.871</v>
      </c>
      <c r="T118" s="96" t="n">
        <f aca="false">'PLR DET FIXED INPUT PG'!T118+'PLR DET INDEX INPUT PG'!T118</f>
        <v>-7700</v>
      </c>
      <c r="U118" s="96" t="n">
        <f aca="false">'PLR DET FIXED INPUT PG'!U118+'PLR DET INDEX INPUT PG'!U118</f>
        <v>-39096.8065</v>
      </c>
      <c r="V118" s="96" t="n">
        <f aca="false">'PLR DET FIXED INPUT PG'!V118+'PLR DET INDEX INPUT PG'!V118</f>
        <v>-49225.8065</v>
      </c>
      <c r="W118" s="96" t="n">
        <f aca="false">'PLR DET FIXED INPUT PG'!W118+'PLR DET INDEX INPUT PG'!W118</f>
        <v>-38833.3333</v>
      </c>
      <c r="X118" s="96" t="n">
        <f aca="false">'PLR DET FIXED INPUT PG'!X118+'PLR DET INDEX INPUT PG'!X118</f>
        <v>-19838.7097</v>
      </c>
      <c r="Y118" s="96" t="n">
        <f aca="false">'PLR DET FIXED INPUT PG'!Y118+'PLR DET INDEX INPUT PG'!Y118</f>
        <v>-15700</v>
      </c>
      <c r="Z118" s="96" t="n">
        <f aca="false">'PLR DET FIXED INPUT PG'!Z118+'PLR DET INDEX INPUT PG'!Z118</f>
        <v>-21580.6452</v>
      </c>
      <c r="AA118" s="96" t="n">
        <f aca="false">'PLR DET FIXED INPUT PG'!AA118</f>
        <v>-509606.3941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-2354.8065</v>
      </c>
      <c r="D120" s="97" t="n">
        <f aca="false">SUM(D117:D119)</f>
        <v>10964.2857</v>
      </c>
      <c r="E120" s="97" t="n">
        <f aca="false">SUM(E117:E119)</f>
        <v>-15193.5484</v>
      </c>
      <c r="F120" s="97" t="n">
        <f aca="false">SUM(F117:F119)</f>
        <v>-5200</v>
      </c>
      <c r="G120" s="97" t="n">
        <f aca="false">SUM(G117:G119)</f>
        <v>-6838.7097</v>
      </c>
      <c r="H120" s="97" t="n">
        <f aca="false">SUM(H117:H119)</f>
        <v>7700.0333</v>
      </c>
      <c r="I120" s="97" t="n">
        <f aca="false">SUM(I117:I119)</f>
        <v>-21935.4839</v>
      </c>
      <c r="J120" s="97" t="n">
        <f aca="false">SUM(J117:J119)</f>
        <v>-37161.2903</v>
      </c>
      <c r="K120" s="97" t="n">
        <f aca="false">SUM(K117:K119)</f>
        <v>-20133.3333</v>
      </c>
      <c r="L120" s="97" t="n">
        <f aca="false">SUM(L117:L119)</f>
        <v>-2548.3871</v>
      </c>
      <c r="M120" s="97" t="n">
        <f aca="false">SUM(M117:M119)</f>
        <v>-10499.9667</v>
      </c>
      <c r="N120" s="97" t="n">
        <f aca="false">SUM(N117:N119)</f>
        <v>-14161.2581</v>
      </c>
      <c r="O120" s="97" t="n">
        <f aca="false">SUM(O117:O119)</f>
        <v>-16806.4516</v>
      </c>
      <c r="P120" s="97" t="n">
        <f aca="false">SUM(P117:P119)</f>
        <v>-17142.8214</v>
      </c>
      <c r="Q120" s="97" t="n">
        <f aca="false">SUM(Q117:Q119)</f>
        <v>-10806.4839</v>
      </c>
      <c r="R120" s="97" t="n">
        <f aca="false">SUM(R117:R119)</f>
        <v>-4900</v>
      </c>
      <c r="S120" s="97" t="n">
        <f aca="false">SUM(S117:S119)</f>
        <v>-612.871</v>
      </c>
      <c r="T120" s="97" t="n">
        <f aca="false">SUM(T117:T119)</f>
        <v>-2700</v>
      </c>
      <c r="U120" s="97" t="n">
        <f aca="false">SUM(U117:U119)</f>
        <v>-34096.8065</v>
      </c>
      <c r="V120" s="97" t="n">
        <f aca="false">SUM(V117:V119)</f>
        <v>-44225.8065</v>
      </c>
      <c r="W120" s="97" t="n">
        <f aca="false">SUM(W117:W119)</f>
        <v>-33833.3333</v>
      </c>
      <c r="X120" s="97" t="n">
        <f aca="false">SUM(X117:X119)</f>
        <v>-14838.7097</v>
      </c>
      <c r="Y120" s="97" t="n">
        <f aca="false">SUM(Y117:Y119)</f>
        <v>-15700</v>
      </c>
      <c r="Z120" s="97" t="n">
        <f aca="false">SUM(Z117:Z119)</f>
        <v>-21580.6452</v>
      </c>
      <c r="AA120" s="97" t="n">
        <f aca="false">SUM(AA117:AA119)</f>
        <v>-409606.3941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-13225.8064</v>
      </c>
      <c r="D124" s="96" t="n">
        <f aca="false">D108-D118</f>
        <v>-6642.8571</v>
      </c>
      <c r="E124" s="96" t="n">
        <f aca="false">E108-E118</f>
        <v>-1870.9677</v>
      </c>
      <c r="F124" s="96" t="n">
        <f aca="false">F108-F118</f>
        <v>-300</v>
      </c>
      <c r="G124" s="96" t="n">
        <f aca="false">G108-G118</f>
        <v>-806.4516</v>
      </c>
      <c r="H124" s="96" t="n">
        <f aca="false">H108-H118</f>
        <v>-1333.3333</v>
      </c>
      <c r="I124" s="96" t="n">
        <f aca="false">I108-I118</f>
        <v>-6870.9677</v>
      </c>
      <c r="J124" s="96" t="n">
        <f aca="false">J108-J118</f>
        <v>-4032.2581</v>
      </c>
      <c r="K124" s="96" t="n">
        <f aca="false">K108-K118</f>
        <v>-3200</v>
      </c>
      <c r="L124" s="96" t="n">
        <f aca="false">L108-L118</f>
        <v>-5161.2903</v>
      </c>
      <c r="M124" s="96" t="n">
        <f aca="false">M108-M118</f>
        <v>-3400</v>
      </c>
      <c r="N124" s="96" t="n">
        <f aca="false">N108-N118</f>
        <v>-3451.6129</v>
      </c>
      <c r="O124" s="96" t="n">
        <f aca="false">O108-O118</f>
        <v>-2129.0323</v>
      </c>
      <c r="P124" s="96" t="n">
        <f aca="false">P108-P118</f>
        <v>-1500</v>
      </c>
      <c r="Q124" s="96" t="n">
        <f aca="false">Q108-Q118</f>
        <v>-645.161300000002</v>
      </c>
      <c r="R124" s="96" t="n">
        <f aca="false">R108-R118</f>
        <v>-1333.3333</v>
      </c>
      <c r="S124" s="96" t="n">
        <f aca="false">S108-S118</f>
        <v>-645.1613</v>
      </c>
      <c r="T124" s="96" t="n">
        <f aca="false">T108-T118</f>
        <v>-866.6667</v>
      </c>
      <c r="U124" s="96" t="n">
        <f aca="false">U108-U118</f>
        <v>-2967.7419</v>
      </c>
      <c r="V124" s="96" t="n">
        <f aca="false">V108-V118</f>
        <v>-2870.9677</v>
      </c>
      <c r="W124" s="96" t="n">
        <f aca="false">W108-W118</f>
        <v>-2866.6667</v>
      </c>
      <c r="X124" s="96" t="n">
        <f aca="false">X108-X118</f>
        <v>-1580.6451</v>
      </c>
      <c r="Y124" s="96" t="n">
        <f aca="false">Y108-Y118</f>
        <v>0</v>
      </c>
      <c r="Z124" s="96" t="n">
        <f aca="false">Z108-Z118</f>
        <v>-1258.0645</v>
      </c>
      <c r="AA124" s="96" t="n">
        <f aca="false">AA108-AA118</f>
        <v>-68958.9859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-13225.8064</v>
      </c>
      <c r="D126" s="97" t="n">
        <f aca="false">SUM(D123:D125)</f>
        <v>-6642.8571</v>
      </c>
      <c r="E126" s="97" t="n">
        <f aca="false">SUM(E123:E125)</f>
        <v>-1870.9677</v>
      </c>
      <c r="F126" s="97" t="n">
        <f aca="false">SUM(F123:F125)</f>
        <v>-300</v>
      </c>
      <c r="G126" s="97" t="n">
        <f aca="false">SUM(G123:G125)</f>
        <v>-806.4516</v>
      </c>
      <c r="H126" s="97" t="n">
        <f aca="false">SUM(H123:H125)</f>
        <v>-1333.3333</v>
      </c>
      <c r="I126" s="97" t="n">
        <f aca="false">SUM(I123:I125)</f>
        <v>-6870.9677</v>
      </c>
      <c r="J126" s="97" t="n">
        <f aca="false">SUM(J123:J125)</f>
        <v>-4032.2581</v>
      </c>
      <c r="K126" s="97" t="n">
        <f aca="false">SUM(K123:K125)</f>
        <v>-3200</v>
      </c>
      <c r="L126" s="97" t="n">
        <f aca="false">SUM(L123:L125)</f>
        <v>-5161.2903</v>
      </c>
      <c r="M126" s="97" t="n">
        <f aca="false">SUM(M123:M125)</f>
        <v>-3400</v>
      </c>
      <c r="N126" s="97" t="n">
        <f aca="false">SUM(N123:N125)</f>
        <v>-3451.6129</v>
      </c>
      <c r="O126" s="97" t="n">
        <f aca="false">SUM(O123:O125)</f>
        <v>-2129.0323</v>
      </c>
      <c r="P126" s="97" t="n">
        <f aca="false">SUM(P123:P125)</f>
        <v>-1500</v>
      </c>
      <c r="Q126" s="97" t="n">
        <f aca="false">SUM(Q123:Q125)</f>
        <v>-645.161300000002</v>
      </c>
      <c r="R126" s="97" t="n">
        <f aca="false">SUM(R123:R125)</f>
        <v>-1333.3333</v>
      </c>
      <c r="S126" s="97" t="n">
        <f aca="false">SUM(S123:S125)</f>
        <v>-645.1613</v>
      </c>
      <c r="T126" s="97" t="n">
        <f aca="false">SUM(T123:T125)</f>
        <v>-866.6667</v>
      </c>
      <c r="U126" s="97" t="n">
        <f aca="false">SUM(U123:U125)</f>
        <v>-2967.7419</v>
      </c>
      <c r="V126" s="97" t="n">
        <f aca="false">SUM(V123:V125)</f>
        <v>-2870.9677</v>
      </c>
      <c r="W126" s="97" t="n">
        <f aca="false">SUM(W123:W125)</f>
        <v>-2866.6667</v>
      </c>
      <c r="X126" s="97" t="n">
        <f aca="false">SUM(X123:X125)</f>
        <v>-1580.6451</v>
      </c>
      <c r="Y126" s="97" t="n">
        <f aca="false">SUM(Y123:Y125)</f>
        <v>0</v>
      </c>
      <c r="Z126" s="97" t="n">
        <f aca="false">SUM(Z123:Z125)</f>
        <v>-1258.0645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2.395</v>
      </c>
      <c r="D129" s="98" t="n">
        <f aca="false">'PLR DET FIXED INPUT PG'!D129</f>
        <v>2.389</v>
      </c>
      <c r="E129" s="98" t="n">
        <f aca="false">'PLR DET FIXED INPUT PG'!E129</f>
        <v>2.27</v>
      </c>
      <c r="F129" s="98" t="n">
        <f aca="false">'PLR DET FIXED INPUT PG'!F129</f>
        <v>2.198</v>
      </c>
      <c r="G129" s="98" t="n">
        <f aca="false">'PLR DET FIXED INPUT PG'!G129</f>
        <v>2.249</v>
      </c>
      <c r="H129" s="98" t="n">
        <f aca="false">'PLR DET FIXED INPUT PG'!H129</f>
        <v>2.308</v>
      </c>
      <c r="I129" s="98" t="n">
        <f aca="false">'PLR DET FIXED INPUT PG'!I129</f>
        <v>2.356</v>
      </c>
      <c r="J129" s="98" t="n">
        <f aca="false">'PLR DET FIXED INPUT PG'!J129</f>
        <v>2.401</v>
      </c>
      <c r="K129" s="98" t="n">
        <f aca="false">'PLR DET FIXED INPUT PG'!K129</f>
        <v>2.411</v>
      </c>
      <c r="L129" s="98" t="n">
        <f aca="false">'PLR DET FIXED INPUT PG'!L129</f>
        <v>2.446</v>
      </c>
      <c r="M129" s="98" t="n">
        <f aca="false">'PLR DET FIXED INPUT PG'!M129</f>
        <v>3.128</v>
      </c>
      <c r="N129" s="98" t="n">
        <f aca="false">'PLR DET FIXED INPUT PG'!N129</f>
        <v>3.318</v>
      </c>
      <c r="O129" s="98" t="n">
        <f aca="false">'PLR DET FIXED INPUT PG'!O129</f>
        <v>3.408</v>
      </c>
      <c r="P129" s="98" t="n">
        <f aca="false">'PLR DET FIXED INPUT PG'!P129</f>
        <v>3.348</v>
      </c>
      <c r="Q129" s="98" t="n">
        <f aca="false">'PLR DET FIXED INPUT PG'!Q129</f>
        <v>3.278</v>
      </c>
      <c r="R129" s="98" t="n">
        <f aca="false">'PLR DET FIXED INPUT PG'!R129</f>
        <v>2.863</v>
      </c>
      <c r="S129" s="98" t="n">
        <f aca="false">'PLR DET FIXED INPUT PG'!S129</f>
        <v>2.863</v>
      </c>
      <c r="T129" s="98" t="n">
        <f aca="false">'PLR DET FIXED INPUT PG'!T129</f>
        <v>2.898</v>
      </c>
      <c r="U129" s="98" t="n">
        <f aca="false">'PLR DET FIXED INPUT PG'!U129</f>
        <v>2.933</v>
      </c>
      <c r="V129" s="98" t="n">
        <f aca="false">'PLR DET FIXED INPUT PG'!V129</f>
        <v>2.975</v>
      </c>
      <c r="W129" s="98" t="n">
        <f aca="false">'PLR DET FIXED INPUT PG'!W129</f>
        <v>2.97</v>
      </c>
      <c r="X129" s="98" t="n">
        <f aca="false">'PLR DET FIXED INPUT PG'!X129</f>
        <v>3.005</v>
      </c>
      <c r="Y129" s="98" t="n">
        <f aca="false">'PLR DET FIXED INPUT PG'!Y129</f>
        <v>3.542</v>
      </c>
      <c r="Z129" s="98" t="n">
        <f aca="false">'PLR DET FIXED INPUT PG'!Z129</f>
        <v>3.69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2.631</v>
      </c>
      <c r="D130" s="98" t="n">
        <f aca="false">'PLR DET FIXED INPUT PG'!D130</f>
        <v>2.657</v>
      </c>
      <c r="E130" s="98" t="n">
        <f aca="false">'PLR DET FIXED INPUT PG'!E130</f>
        <v>2.637</v>
      </c>
      <c r="F130" s="98" t="n">
        <f aca="false">'PLR DET FIXED INPUT PG'!F130</f>
        <v>2.422</v>
      </c>
      <c r="G130" s="98" t="n">
        <f aca="false">'PLR DET FIXED INPUT PG'!G130</f>
        <v>2.464</v>
      </c>
      <c r="H130" s="98" t="n">
        <f aca="false">'PLR DET FIXED INPUT PG'!H130</f>
        <v>2.513</v>
      </c>
      <c r="I130" s="98" t="n">
        <f aca="false">'PLR DET FIXED INPUT PG'!I130</f>
        <v>2.553</v>
      </c>
      <c r="J130" s="98" t="n">
        <f aca="false">'PLR DET FIXED INPUT PG'!J130</f>
        <v>2.591</v>
      </c>
      <c r="K130" s="98" t="n">
        <f aca="false">'PLR DET FIXED INPUT PG'!K130</f>
        <v>2.596</v>
      </c>
      <c r="L130" s="98" t="n">
        <f aca="false">'PLR DET FIXED INPUT PG'!L130</f>
        <v>2.621</v>
      </c>
      <c r="M130" s="98" t="n">
        <f aca="false">'PLR DET FIXED INPUT PG'!M130</f>
        <v>3.296</v>
      </c>
      <c r="N130" s="98" t="n">
        <f aca="false">'PLR DET FIXED INPUT PG'!N130</f>
        <v>3.471</v>
      </c>
      <c r="O130" s="98" t="n">
        <f aca="false">'PLR DET FIXED INPUT PG'!O130</f>
        <v>3.556</v>
      </c>
      <c r="P130" s="98" t="n">
        <f aca="false">'PLR DET FIXED INPUT PG'!P130</f>
        <v>3.491</v>
      </c>
      <c r="Q130" s="98" t="n">
        <f aca="false">'PLR DET FIXED INPUT PG'!Q130</f>
        <v>3.411</v>
      </c>
      <c r="R130" s="98" t="n">
        <f aca="false">'PLR DET FIXED INPUT PG'!R130</f>
        <v>3.036</v>
      </c>
      <c r="S130" s="98" t="n">
        <f aca="false">'PLR DET FIXED INPUT PG'!S130</f>
        <v>3.026</v>
      </c>
      <c r="T130" s="98" t="n">
        <f aca="false">'PLR DET FIXED INPUT PG'!T130</f>
        <v>3.061</v>
      </c>
      <c r="U130" s="98" t="n">
        <f aca="false">'PLR DET FIXED INPUT PG'!U130</f>
        <v>3.096</v>
      </c>
      <c r="V130" s="98" t="n">
        <f aca="false">'PLR DET FIXED INPUT PG'!V130</f>
        <v>3.138</v>
      </c>
      <c r="W130" s="98" t="n">
        <f aca="false">'PLR DET FIXED INPUT PG'!W130</f>
        <v>3.133</v>
      </c>
      <c r="X130" s="98" t="n">
        <f aca="false">'PLR DET FIXED INPUT PG'!X130</f>
        <v>3.163</v>
      </c>
      <c r="Y130" s="98" t="n">
        <f aca="false">'PLR DET FIXED INPUT PG'!Y130</f>
        <v>3.67</v>
      </c>
      <c r="Z130" s="98" t="n">
        <f aca="false">'PLR DET FIXED INPUT PG'!Z130</f>
        <v>3.813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-0.236</v>
      </c>
      <c r="D131" s="99" t="n">
        <f aca="false">'PLR DET FIXED INPUT PG'!D131</f>
        <v>-0.268</v>
      </c>
      <c r="E131" s="99" t="n">
        <f aca="false">'PLR DET FIXED INPUT PG'!E131</f>
        <v>-0.367</v>
      </c>
      <c r="F131" s="99" t="n">
        <f aca="false">'PLR DET FIXED INPUT PG'!F131</f>
        <v>-0.224</v>
      </c>
      <c r="G131" s="99" t="n">
        <f aca="false">'PLR DET FIXED INPUT PG'!G131</f>
        <v>-0.215</v>
      </c>
      <c r="H131" s="99" t="n">
        <f aca="false">'PLR DET FIXED INPUT PG'!H131</f>
        <v>-0.205</v>
      </c>
      <c r="I131" s="99" t="n">
        <f aca="false">'PLR DET FIXED INPUT PG'!I131</f>
        <v>-0.197</v>
      </c>
      <c r="J131" s="99" t="n">
        <f aca="false">'PLR DET FIXED INPUT PG'!J131</f>
        <v>-0.19</v>
      </c>
      <c r="K131" s="99" t="n">
        <f aca="false">'PLR DET FIXED INPUT PG'!K131</f>
        <v>-0.185</v>
      </c>
      <c r="L131" s="99" t="n">
        <f aca="false">'PLR DET FIXED INPUT PG'!L131</f>
        <v>-0.175</v>
      </c>
      <c r="M131" s="99" t="n">
        <f aca="false">'PLR DET FIXED INPUT PG'!M131</f>
        <v>-0.168</v>
      </c>
      <c r="N131" s="99" t="n">
        <f aca="false">'PLR DET FIXED INPUT PG'!N131</f>
        <v>-0.153</v>
      </c>
      <c r="O131" s="99" t="n">
        <f aca="false">'PLR DET FIXED INPUT PG'!O131</f>
        <v>-0.148</v>
      </c>
      <c r="P131" s="99" t="n">
        <f aca="false">'PLR DET FIXED INPUT PG'!P131</f>
        <v>-0.143</v>
      </c>
      <c r="Q131" s="99" t="n">
        <f aca="false">'PLR DET FIXED INPUT PG'!Q131</f>
        <v>-0.133</v>
      </c>
      <c r="R131" s="99" t="n">
        <f aca="false">'PLR DET FIXED INPUT PG'!R131</f>
        <v>-0.173</v>
      </c>
      <c r="S131" s="99" t="n">
        <f aca="false">'PLR DET FIXED INPUT PG'!S131</f>
        <v>-0.163</v>
      </c>
      <c r="T131" s="99" t="n">
        <f aca="false">'PLR DET FIXED INPUT PG'!T131</f>
        <v>-0.163</v>
      </c>
      <c r="U131" s="99" t="n">
        <f aca="false">'PLR DET FIXED INPUT PG'!U131</f>
        <v>-0.163</v>
      </c>
      <c r="V131" s="99" t="n">
        <f aca="false">'PLR DET FIXED INPUT PG'!V131</f>
        <v>-0.163</v>
      </c>
      <c r="W131" s="99" t="n">
        <f aca="false">'PLR DET FIXED INPUT PG'!W131</f>
        <v>-0.163</v>
      </c>
      <c r="X131" s="99" t="n">
        <f aca="false">'PLR DET FIXED INPUT PG'!X131</f>
        <v>-0.158</v>
      </c>
      <c r="Y131" s="99" t="n">
        <f aca="false">'PLR DET FIXED INPUT PG'!Y131</f>
        <v>-0.128</v>
      </c>
      <c r="Z131" s="99" t="n">
        <f aca="false">'PLR DET FIXED INPUT PG'!Z131</f>
        <v>-0.123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-2976918</v>
      </c>
      <c r="D138" s="96" t="n">
        <f aca="false">'PLR DET FIXED INPUT PG'!D138+'PLR DET INDEX INPUT PG'!D138</f>
        <v>-2684442</v>
      </c>
      <c r="E138" s="96" t="n">
        <f aca="false">'PLR DET FIXED INPUT PG'!E138+'PLR DET INDEX INPUT PG'!E138</f>
        <v>-1815365</v>
      </c>
      <c r="F138" s="96" t="n">
        <f aca="false">'PLR DET FIXED INPUT PG'!F138+'PLR DET INDEX INPUT PG'!F138</f>
        <v>-410512</v>
      </c>
      <c r="G138" s="96" t="n">
        <f aca="false">'PLR DET FIXED INPUT PG'!G138+'PLR DET INDEX INPUT PG'!G138</f>
        <v>-431860</v>
      </c>
      <c r="H138" s="96" t="n">
        <f aca="false">'PLR DET FIXED INPUT PG'!H138+'PLR DET INDEX INPUT PG'!H138</f>
        <v>-976403</v>
      </c>
      <c r="I138" s="96" t="n">
        <f aca="false">'PLR DET FIXED INPUT PG'!I138+'PLR DET INDEX INPUT PG'!I138</f>
        <v>-1090041</v>
      </c>
      <c r="J138" s="96" t="n">
        <f aca="false">'PLR DET FIXED INPUT PG'!J138+'PLR DET INDEX INPUT PG'!J138</f>
        <v>-1461134</v>
      </c>
      <c r="K138" s="96" t="n">
        <f aca="false">'PLR DET FIXED INPUT PG'!K138+'PLR DET INDEX INPUT PG'!K138</f>
        <v>-1403337</v>
      </c>
      <c r="L138" s="96" t="n">
        <f aca="false">'PLR DET FIXED INPUT PG'!L138+'PLR DET INDEX INPUT PG'!L138</f>
        <v>-1420131</v>
      </c>
      <c r="M138" s="96" t="n">
        <f aca="false">'PLR DET FIXED INPUT PG'!M138+'PLR DET INDEX INPUT PG'!M138</f>
        <v>-2840386</v>
      </c>
      <c r="N138" s="96" t="n">
        <f aca="false">'PLR DET FIXED INPUT PG'!N138+'PLR DET INDEX INPUT PG'!N138</f>
        <v>-2865527</v>
      </c>
      <c r="O138" s="96" t="n">
        <f aca="false">'PLR DET FIXED INPUT PG'!O138+'PLR DET INDEX INPUT PG'!O138</f>
        <v>-2839533</v>
      </c>
      <c r="P138" s="96" t="n">
        <f aca="false">'PLR DET FIXED INPUT PG'!P138+'PLR DET INDEX INPUT PG'!P138</f>
        <v>-2378987</v>
      </c>
      <c r="Q138" s="96" t="n">
        <f aca="false">'PLR DET FIXED INPUT PG'!Q138+'PLR DET INDEX INPUT PG'!Q138</f>
        <v>-2622221</v>
      </c>
      <c r="R138" s="96" t="n">
        <f aca="false">'PLR DET FIXED INPUT PG'!R138+'PLR DET INDEX INPUT PG'!R138</f>
        <v>-2411</v>
      </c>
      <c r="S138" s="96" t="n">
        <f aca="false">'PLR DET FIXED INPUT PG'!S138+'PLR DET INDEX INPUT PG'!S138</f>
        <v>-2479</v>
      </c>
      <c r="T138" s="96" t="n">
        <f aca="false">'PLR DET FIXED INPUT PG'!T138+'PLR DET INDEX INPUT PG'!T138</f>
        <v>2527</v>
      </c>
      <c r="U138" s="96" t="n">
        <f aca="false">'PLR DET FIXED INPUT PG'!U138+'PLR DET INDEX INPUT PG'!U138</f>
        <v>7647</v>
      </c>
      <c r="V138" s="96" t="n">
        <f aca="false">'PLR DET FIXED INPUT PG'!V138+'PLR DET INDEX INPUT PG'!V138</f>
        <v>13629</v>
      </c>
      <c r="W138" s="96" t="n">
        <f aca="false">'PLR DET FIXED INPUT PG'!W138+'PLR DET INDEX INPUT PG'!W138</f>
        <v>12423</v>
      </c>
      <c r="X138" s="96" t="n">
        <f aca="false">'PLR DET FIXED INPUT PG'!X138+'PLR DET INDEX INPUT PG'!X138</f>
        <v>17726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-27216780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11974548</v>
      </c>
      <c r="D139" s="96" t="n">
        <f aca="false">'PLR DET FIXED INPUT PG'!D139+'PLR DET INDEX INPUT PG'!D139</f>
        <v>8824779</v>
      </c>
      <c r="E139" s="96" t="n">
        <f aca="false">'PLR DET FIXED INPUT PG'!E139+'PLR DET INDEX INPUT PG'!E139</f>
        <v>1766849</v>
      </c>
      <c r="F139" s="96" t="n">
        <f aca="false">'PLR DET FIXED INPUT PG'!F139+'PLR DET INDEX INPUT PG'!F139</f>
        <v>210779</v>
      </c>
      <c r="G139" s="96" t="n">
        <f aca="false">'PLR DET FIXED INPUT PG'!G139+'PLR DET INDEX INPUT PG'!G139</f>
        <v>2218827</v>
      </c>
      <c r="H139" s="96" t="n">
        <f aca="false">'PLR DET FIXED INPUT PG'!H139+'PLR DET INDEX INPUT PG'!H139</f>
        <v>2879577</v>
      </c>
      <c r="I139" s="96" t="n">
        <f aca="false">'PLR DET FIXED INPUT PG'!I139+'PLR DET INDEX INPUT PG'!I139</f>
        <v>4834264</v>
      </c>
      <c r="J139" s="96" t="n">
        <f aca="false">'PLR DET FIXED INPUT PG'!J139+'PLR DET INDEX INPUT PG'!J139</f>
        <v>4584406</v>
      </c>
      <c r="K139" s="96" t="n">
        <f aca="false">'PLR DET FIXED INPUT PG'!K139+'PLR DET INDEX INPUT PG'!K139</f>
        <v>4995685</v>
      </c>
      <c r="L139" s="96" t="n">
        <f aca="false">'PLR DET FIXED INPUT PG'!L139+'PLR DET INDEX INPUT PG'!L139</f>
        <v>5153614</v>
      </c>
      <c r="M139" s="96" t="n">
        <f aca="false">'PLR DET FIXED INPUT PG'!M139+'PLR DET INDEX INPUT PG'!M139</f>
        <v>4916010</v>
      </c>
      <c r="N139" s="96" t="n">
        <f aca="false">'PLR DET FIXED INPUT PG'!N139+'PLR DET INDEX INPUT PG'!N139</f>
        <v>5039023</v>
      </c>
      <c r="O139" s="96" t="n">
        <f aca="false">'PLR DET FIXED INPUT PG'!O139+'PLR DET INDEX INPUT PG'!O139</f>
        <v>2067085</v>
      </c>
      <c r="P139" s="96" t="n">
        <f aca="false">'PLR DET FIXED INPUT PG'!P139+'PLR DET INDEX INPUT PG'!P139</f>
        <v>1401625</v>
      </c>
      <c r="Q139" s="96" t="n">
        <f aca="false">'PLR DET FIXED INPUT PG'!Q139+'PLR DET INDEX INPUT PG'!Q139</f>
        <v>1599807</v>
      </c>
      <c r="R139" s="96" t="n">
        <f aca="false">'PLR DET FIXED INPUT PG'!R139+'PLR DET INDEX INPUT PG'!R139</f>
        <v>254238</v>
      </c>
      <c r="S139" s="96" t="n">
        <f aca="false">'PLR DET FIXED INPUT PG'!S139+'PLR DET INDEX INPUT PG'!S139</f>
        <v>109363</v>
      </c>
      <c r="T139" s="96" t="n">
        <f aca="false">'PLR DET FIXED INPUT PG'!T139+'PLR DET INDEX INPUT PG'!T139</f>
        <v>139870</v>
      </c>
      <c r="U139" s="96" t="n">
        <f aca="false">'PLR DET FIXED INPUT PG'!U139+'PLR DET INDEX INPUT PG'!U139</f>
        <v>351576</v>
      </c>
      <c r="V139" s="96" t="n">
        <f aca="false">'PLR DET FIXED INPUT PG'!V139+'PLR DET INDEX INPUT PG'!V139</f>
        <v>371938</v>
      </c>
      <c r="W139" s="96" t="n">
        <f aca="false">'PLR DET FIXED INPUT PG'!W139+'PLR DET INDEX INPUT PG'!W139</f>
        <v>358650</v>
      </c>
      <c r="X139" s="96" t="n">
        <f aca="false">'PLR DET FIXED INPUT PG'!X139+'PLR DET INDEX INPUT PG'!X139</f>
        <v>291691</v>
      </c>
      <c r="Y139" s="96" t="n">
        <f aca="false">'PLR DET FIXED INPUT PG'!Y139+'PLR DET INDEX INPUT PG'!Y139</f>
        <v>1980499</v>
      </c>
      <c r="Z139" s="96" t="n">
        <f aca="false">'PLR DET FIXED INPUT PG'!Z139+'PLR DET INDEX INPUT PG'!Z139</f>
        <v>2198741</v>
      </c>
      <c r="AA139" s="96" t="n">
        <f aca="false">'PLR DET FIXED INPUT PG'!AA139</f>
        <v>68523444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8997630</v>
      </c>
      <c r="D140" s="103" t="n">
        <f aca="false">SUM(D138:D139)</f>
        <v>6140337</v>
      </c>
      <c r="E140" s="103" t="n">
        <f aca="false">SUM(E138:E139)</f>
        <v>-48516</v>
      </c>
      <c r="F140" s="103" t="n">
        <f aca="false">SUM(F138:F139)</f>
        <v>-199733</v>
      </c>
      <c r="G140" s="103" t="n">
        <f aca="false">SUM(G138:G139)</f>
        <v>1786967</v>
      </c>
      <c r="H140" s="103" t="n">
        <f aca="false">SUM(H138:H139)</f>
        <v>1903174</v>
      </c>
      <c r="I140" s="103" t="n">
        <f aca="false">SUM(I138:I139)</f>
        <v>3744223</v>
      </c>
      <c r="J140" s="103" t="n">
        <f aca="false">SUM(J138:J139)</f>
        <v>3123272</v>
      </c>
      <c r="K140" s="103" t="n">
        <f aca="false">SUM(K138:K139)</f>
        <v>3592348</v>
      </c>
      <c r="L140" s="103" t="n">
        <f aca="false">SUM(L138:L139)</f>
        <v>3733483</v>
      </c>
      <c r="M140" s="103" t="n">
        <f aca="false">SUM(M138:M139)</f>
        <v>2075624</v>
      </c>
      <c r="N140" s="103" t="n">
        <f aca="false">SUM(N138:N139)</f>
        <v>2173496</v>
      </c>
      <c r="O140" s="103" t="n">
        <f aca="false">SUM(O138:O139)</f>
        <v>-772448</v>
      </c>
      <c r="P140" s="103" t="n">
        <f aca="false">SUM(P138:P139)</f>
        <v>-977362</v>
      </c>
      <c r="Q140" s="103" t="n">
        <f aca="false">SUM(Q138:Q139)</f>
        <v>-1022414</v>
      </c>
      <c r="R140" s="103" t="n">
        <f aca="false">SUM(R138:R139)</f>
        <v>251827</v>
      </c>
      <c r="S140" s="103" t="n">
        <f aca="false">SUM(S138:S139)</f>
        <v>106884</v>
      </c>
      <c r="T140" s="103" t="n">
        <f aca="false">SUM(T138:T139)</f>
        <v>142397</v>
      </c>
      <c r="U140" s="103" t="n">
        <f aca="false">SUM(U138:U139)</f>
        <v>359223</v>
      </c>
      <c r="V140" s="103" t="n">
        <f aca="false">SUM(V138:V139)</f>
        <v>385567</v>
      </c>
      <c r="W140" s="103" t="n">
        <f aca="false">SUM(W138:W139)</f>
        <v>371073</v>
      </c>
      <c r="X140" s="103" t="n">
        <f aca="false">SUM(X138:X139)</f>
        <v>309417</v>
      </c>
      <c r="Y140" s="103" t="n">
        <f aca="false">SUM(Y138:Y139)</f>
        <v>1980499</v>
      </c>
      <c r="Z140" s="103" t="n">
        <f aca="false">SUM(Z138:Z139)</f>
        <v>2198741</v>
      </c>
      <c r="AA140" s="104" t="n">
        <f aca="false">'PLR DET FIXED INPUT PG'!AA140</f>
        <v>41306664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8979562</v>
      </c>
      <c r="D141" s="96" t="n">
        <f aca="false">'PLR DET FIXED INPUT PG'!D141+'PLR DET INDEX INPUT PG'!D141</f>
        <v>6221757</v>
      </c>
      <c r="E141" s="96" t="n">
        <f aca="false">'PLR DET FIXED INPUT PG'!E141+'PLR DET INDEX INPUT PG'!E141</f>
        <v>-220356</v>
      </c>
      <c r="F141" s="96" t="n">
        <f aca="false">'PLR DET FIXED INPUT PG'!F141+'PLR DET INDEX INPUT PG'!F141</f>
        <v>-234351</v>
      </c>
      <c r="G141" s="96" t="n">
        <f aca="false">'PLR DET FIXED INPUT PG'!G141+'PLR DET INDEX INPUT PG'!G141</f>
        <v>1741684</v>
      </c>
      <c r="H141" s="96" t="n">
        <f aca="false">'PLR DET FIXED INPUT PG'!H141+'PLR DET INDEX INPUT PG'!H141</f>
        <v>1949873</v>
      </c>
      <c r="I141" s="96" t="n">
        <f aca="false">'PLR DET FIXED INPUT PG'!I141+'PLR DET INDEX INPUT PG'!I141</f>
        <v>3611908</v>
      </c>
      <c r="J141" s="96" t="n">
        <f aca="false">'PLR DET FIXED INPUT PG'!J141+'PLR DET INDEX INPUT PG'!J141</f>
        <v>2907688</v>
      </c>
      <c r="K141" s="96" t="n">
        <f aca="false">'PLR DET FIXED INPUT PG'!K141+'PLR DET INDEX INPUT PG'!K141</f>
        <v>3482416</v>
      </c>
      <c r="L141" s="96" t="n">
        <f aca="false">'PLR DET FIXED INPUT PG'!L141+'PLR DET INDEX INPUT PG'!L141</f>
        <v>3719743</v>
      </c>
      <c r="M141" s="96" t="n">
        <f aca="false">'PLR DET FIXED INPUT PG'!M141+'PLR DET INDEX INPUT PG'!M141</f>
        <v>2023758</v>
      </c>
      <c r="N141" s="96" t="n">
        <f aca="false">'PLR DET FIXED INPUT PG'!N141+'PLR DET INDEX INPUT PG'!N141</f>
        <v>2108548</v>
      </c>
      <c r="O141" s="96" t="n">
        <f aca="false">'PLR DET FIXED INPUT PG'!O141+'PLR DET INDEX INPUT PG'!O141</f>
        <v>-846322</v>
      </c>
      <c r="P141" s="96" t="n">
        <f aca="false">'PLR DET FIXED INPUT PG'!P141+'PLR DET INDEX INPUT PG'!P141</f>
        <v>-1042749</v>
      </c>
      <c r="Q141" s="96" t="n">
        <f aca="false">'PLR DET FIXED INPUT PG'!Q141+'PLR DET INDEX INPUT PG'!Q141</f>
        <v>-1064621</v>
      </c>
      <c r="R141" s="96" t="n">
        <f aca="false">'PLR DET FIXED INPUT PG'!R141+'PLR DET INDEX INPUT PG'!R141</f>
        <v>227755</v>
      </c>
      <c r="S141" s="96" t="n">
        <f aca="false">'PLR DET FIXED INPUT PG'!S141+'PLR DET INDEX INPUT PG'!S141</f>
        <v>103957</v>
      </c>
      <c r="T141" s="96" t="n">
        <f aca="false">'PLR DET FIXED INPUT PG'!T141+'PLR DET INDEX INPUT PG'!T141</f>
        <v>130025</v>
      </c>
      <c r="U141" s="96" t="n">
        <f aca="false">'PLR DET FIXED INPUT PG'!U141+'PLR DET INDEX INPUT PG'!U141</f>
        <v>198827</v>
      </c>
      <c r="V141" s="96" t="n">
        <f aca="false">'PLR DET FIXED INPUT PG'!V141+'PLR DET INDEX INPUT PG'!V141</f>
        <v>178701</v>
      </c>
      <c r="W141" s="96" t="n">
        <f aca="false">'PLR DET FIXED INPUT PG'!W141+'PLR DET INDEX INPUT PG'!W141</f>
        <v>218796</v>
      </c>
      <c r="X141" s="96" t="n">
        <f aca="false">'PLR DET FIXED INPUT PG'!X141+'PLR DET INDEX INPUT PG'!X141</f>
        <v>242890</v>
      </c>
      <c r="Y141" s="96" t="n">
        <f aca="false">'PLR DET FIXED INPUT PG'!Y141+'PLR DET INDEX INPUT PG'!Y141</f>
        <v>1925409</v>
      </c>
      <c r="Z141" s="96" t="n">
        <f aca="false">'PLR DET FIXED INPUT PG'!Z141+'PLR DET INDEX INPUT PG'!Z141</f>
        <v>2124073</v>
      </c>
      <c r="AA141" s="96" t="n">
        <f aca="false">'PLR DET FIXED INPUT PG'!AA141</f>
        <v>39639839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18068</v>
      </c>
      <c r="D142" s="97" t="n">
        <f aca="false">D140-D141</f>
        <v>-81420</v>
      </c>
      <c r="E142" s="97" t="n">
        <f aca="false">E140-E141</f>
        <v>171840</v>
      </c>
      <c r="F142" s="97" t="n">
        <f aca="false">F140-F141</f>
        <v>34618</v>
      </c>
      <c r="G142" s="97" t="n">
        <f aca="false">G140-G141</f>
        <v>45283</v>
      </c>
      <c r="H142" s="97" t="n">
        <f aca="false">H140-H141</f>
        <v>-46699</v>
      </c>
      <c r="I142" s="97" t="n">
        <f aca="false">I140-I141</f>
        <v>132315</v>
      </c>
      <c r="J142" s="97" t="n">
        <f aca="false">J140-J141</f>
        <v>215584</v>
      </c>
      <c r="K142" s="97" t="n">
        <f aca="false">K140-K141</f>
        <v>109932</v>
      </c>
      <c r="L142" s="97" t="n">
        <f aca="false">L140-L141</f>
        <v>13740</v>
      </c>
      <c r="M142" s="97" t="n">
        <f aca="false">M140-M141</f>
        <v>51866</v>
      </c>
      <c r="N142" s="97" t="n">
        <f aca="false">N140-N141</f>
        <v>64948</v>
      </c>
      <c r="O142" s="97" t="n">
        <f aca="false">O140-O141</f>
        <v>73874</v>
      </c>
      <c r="P142" s="97" t="n">
        <f aca="false">P140-P141</f>
        <v>65387</v>
      </c>
      <c r="Q142" s="97" t="n">
        <f aca="false">Q140-Q141</f>
        <v>42207</v>
      </c>
      <c r="R142" s="97" t="n">
        <f aca="false">R140-R141</f>
        <v>24072</v>
      </c>
      <c r="S142" s="97" t="n">
        <f aca="false">S140-S141</f>
        <v>2927</v>
      </c>
      <c r="T142" s="97" t="n">
        <f aca="false">T140-T141</f>
        <v>12372</v>
      </c>
      <c r="U142" s="97" t="n">
        <f aca="false">U140-U141</f>
        <v>160396</v>
      </c>
      <c r="V142" s="97" t="n">
        <f aca="false">V140-V141</f>
        <v>206866</v>
      </c>
      <c r="W142" s="97" t="n">
        <f aca="false">W140-W141</f>
        <v>152277</v>
      </c>
      <c r="X142" s="97" t="n">
        <f aca="false">X140-X141</f>
        <v>66527</v>
      </c>
      <c r="Y142" s="97" t="n">
        <f aca="false">Y140-Y141</f>
        <v>55090</v>
      </c>
      <c r="Z142" s="97" t="n">
        <f aca="false">Z140-Z141</f>
        <v>74668</v>
      </c>
      <c r="AA142" s="97" t="n">
        <f aca="false">'PLR DET FIXED INPUT PG'!AA142</f>
        <v>1666825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27,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145861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467476</v>
      </c>
      <c r="F9" s="74" t="s">
        <v>7</v>
      </c>
      <c r="I9" s="116" t="n">
        <f aca="false">O52</f>
        <v>42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18049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3008831.60326649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4562913.54326649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132261+13600</f>
        <v>145861</v>
      </c>
      <c r="O16" s="131" t="n">
        <f aca="false">SUM(C16:N16)</f>
        <v>1554081.94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428811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38665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467476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161683</v>
      </c>
      <c r="D33" s="108" t="n">
        <f aca="false">'SPEC REPORT DETAILS'!K10+'SPEC REPORT DETAILS'!K22+'SPEC REPORT DETAILS'!K34+'SPEC REPORT DETAILS'!K47</f>
        <v>145616</v>
      </c>
      <c r="E33" s="108" t="n">
        <f aca="false">'SPEC REPORT DETAILS'!L10+'SPEC REPORT DETAILS'!L22+'SPEC REPORT DETAILS'!L34+'SPEC REPORT DETAILS'!L47</f>
        <v>160827</v>
      </c>
      <c r="F33" s="108" t="n">
        <f aca="false">'SPEC REPORT DETAILS'!M10+'SPEC REPORT DETAILS'!M22+'SPEC REPORT DETAILS'!M34+'SPEC REPORT DETAILS'!M47</f>
        <v>-5540</v>
      </c>
      <c r="G33" s="108" t="n">
        <f aca="false">'SPEC REPORT DETAILS'!N10+'SPEC REPORT DETAILS'!N22+'SPEC REPORT DETAILS'!N34+'SPEC REPORT DETAILS'!N47</f>
        <v>-5723</v>
      </c>
      <c r="H33" s="108" t="n">
        <f aca="false">'SPEC REPORT DETAILS'!O10+'SPEC REPORT DETAILS'!O22+'SPEC REPORT DETAILS'!O34+'SPEC REPORT DETAILS'!O47</f>
        <v>-5526</v>
      </c>
      <c r="I33" s="108" t="n">
        <f aca="false">'SPEC REPORT DETAILS'!P10+'SPEC REPORT DETAILS'!P22+'SPEC REPORT DETAILS'!P34+'SPEC REPORT DETAILS'!P47</f>
        <v>-5698</v>
      </c>
      <c r="J33" s="108" t="n">
        <f aca="false">'SPEC REPORT DETAILS'!Q10+'SPEC REPORT DETAILS'!Q22+'SPEC REPORT DETAILS'!Q34+'SPEC REPORT DETAILS'!Q47</f>
        <v>-5684</v>
      </c>
      <c r="K33" s="108" t="n">
        <f aca="false">'SPEC REPORT DETAILS'!R10+'SPEC REPORT DETAILS'!R22+'SPEC REPORT DETAILS'!R34+'SPEC REPORT DETAILS'!R47</f>
        <v>-5487</v>
      </c>
      <c r="L33" s="108" t="n">
        <f aca="false">'SPEC REPORT DETAILS'!S10+'SPEC REPORT DETAILS'!S22+'SPEC REPORT DETAILS'!S34+'SPEC REPORT DETAILS'!S47</f>
        <v>-5657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-15803</v>
      </c>
      <c r="D35" s="108" t="n">
        <f aca="false">'SPEC BASIS'!D17</f>
        <v>-14232</v>
      </c>
      <c r="E35" s="108" t="n">
        <f aca="false">'SPEC BASIS'!E17</f>
        <v>-15719</v>
      </c>
      <c r="F35" s="108" t="n">
        <f aca="false">'SPEC BASIS'!F17</f>
        <v>11897</v>
      </c>
      <c r="G35" s="108" t="n">
        <f aca="false">'SPEC BASIS'!G17</f>
        <v>12288</v>
      </c>
      <c r="H35" s="108" t="n">
        <f aca="false">'SPEC BASIS'!H17</f>
        <v>11865</v>
      </c>
      <c r="I35" s="108" t="n">
        <f aca="false">'SPEC BASIS'!I17</f>
        <v>12233</v>
      </c>
      <c r="J35" s="108" t="n">
        <f aca="false">'SPEC BASIS'!J17</f>
        <v>12205</v>
      </c>
      <c r="K35" s="108" t="n">
        <f aca="false">'SPEC BASIS'!K17</f>
        <v>11783</v>
      </c>
      <c r="L35" s="108" t="n">
        <f aca="false">'SPEC BASIS'!L17</f>
        <v>12148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145880</v>
      </c>
      <c r="D36" s="131" t="n">
        <f aca="false">SUM(D33:D35)</f>
        <v>131384</v>
      </c>
      <c r="E36" s="131" t="n">
        <f aca="false">SUM(E33:E35)</f>
        <v>145108</v>
      </c>
      <c r="F36" s="131" t="n">
        <f aca="false">SUM(F33:F35)</f>
        <v>6357</v>
      </c>
      <c r="G36" s="131" t="n">
        <f aca="false">SUM(G33:G35)</f>
        <v>6565</v>
      </c>
      <c r="H36" s="131" t="n">
        <f aca="false">SUM(H33:H35)</f>
        <v>6339</v>
      </c>
      <c r="I36" s="131" t="n">
        <f aca="false">SUM(I33:I35)</f>
        <v>6535</v>
      </c>
      <c r="J36" s="131" t="n">
        <f aca="false">SUM(J33:J35)</f>
        <v>6521</v>
      </c>
      <c r="K36" s="131" t="n">
        <f aca="false">SUM(K33:K35)</f>
        <v>6296</v>
      </c>
      <c r="L36" s="131" t="n">
        <f aca="false">SUM(L33:L35)</f>
        <v>6491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145867</v>
      </c>
      <c r="D37" s="143" t="n">
        <f aca="false">'SPEC BASIS'!D18+'SPEC SUM FIXED INPUT PG'!D28</f>
        <v>131372</v>
      </c>
      <c r="E37" s="143" t="n">
        <f aca="false">'SPEC BASIS'!E18+'SPEC SUM FIXED INPUT PG'!E28</f>
        <v>145095</v>
      </c>
      <c r="F37" s="143" t="n">
        <f aca="false">'SPEC BASIS'!F18+'SPEC SUM FIXED INPUT PG'!F28</f>
        <v>6356</v>
      </c>
      <c r="G37" s="143" t="n">
        <f aca="false">'SPEC BASIS'!G18+'SPEC SUM FIXED INPUT PG'!G28</f>
        <v>6565</v>
      </c>
      <c r="H37" s="143" t="n">
        <f aca="false">'SPEC BASIS'!H18+'SPEC SUM FIXED INPUT PG'!H28</f>
        <v>6339</v>
      </c>
      <c r="I37" s="143" t="n">
        <f aca="false">'SPEC BASIS'!I18+'SPEC SUM FIXED INPUT PG'!I28</f>
        <v>6535</v>
      </c>
      <c r="J37" s="143" t="n">
        <f aca="false">'SPEC BASIS'!J18+'SPEC SUM FIXED INPUT PG'!J28</f>
        <v>6520</v>
      </c>
      <c r="K37" s="143" t="n">
        <f aca="false">'SPEC BASIS'!K18+'SPEC SUM FIXED INPUT PG'!K28</f>
        <v>6295</v>
      </c>
      <c r="L37" s="143" t="n">
        <f aca="false">'SPEC BASIS'!L18+'SPEC SUM FIXED INPUT PG'!L28</f>
        <v>6490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13</v>
      </c>
      <c r="D38" s="108" t="n">
        <f aca="false">D36-D37</f>
        <v>12</v>
      </c>
      <c r="E38" s="108" t="n">
        <f aca="false">E36-E37</f>
        <v>13</v>
      </c>
      <c r="F38" s="108" t="n">
        <f aca="false">F36-F37</f>
        <v>1</v>
      </c>
      <c r="G38" s="108" t="n">
        <f aca="false">G36-G37</f>
        <v>0</v>
      </c>
      <c r="H38" s="108" t="n">
        <f aca="false">H36-H37</f>
        <v>0</v>
      </c>
      <c r="I38" s="108" t="n">
        <f aca="false">I36-I37</f>
        <v>0</v>
      </c>
      <c r="J38" s="108" t="n">
        <f aca="false">J36-J37</f>
        <v>1</v>
      </c>
      <c r="K38" s="108" t="n">
        <f aca="false">K36-K37</f>
        <v>1</v>
      </c>
      <c r="L38" s="108" t="n">
        <f aca="false">L36-L37</f>
        <v>1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428811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38665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467476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467434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42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2001-12-27T21:21:26Z</cp:lastPrinted>
  <cp:revision>0</cp:revision>
  <dc:subject/>
  <dc:title/>
</cp:coreProperties>
</file>