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2.xml" ContentType="application/vnd.openxmlformats-officedocument.spreadsheetml.comment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styles.xml" ContentType="application/vnd.openxmlformats-officedocument.spreadsheetml.styles+xml"/>
  <Override PartName="/xl/worksheets/_rels/sheet24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9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5.xml" ContentType="application/vnd.openxmlformats-officedocument.spreadsheetml.worksheet+xml"/>
  <Override PartName="/xl/worksheets/sheet2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SUM" sheetId="1" state="visible" r:id="rId3"/>
    <sheet name="REG" sheetId="2" state="visible" r:id="rId4"/>
    <sheet name="SPEC" sheetId="3" state="visible" r:id="rId5"/>
    <sheet name="Dth_Day" sheetId="4" state="visible" r:id="rId6"/>
    <sheet name="Dth_Day INDEX" sheetId="5" state="visible" r:id="rId7"/>
    <sheet name="Dth Prompt" sheetId="6" state="visible" r:id="rId8"/>
    <sheet name="PLR SUM" sheetId="7" state="visible" r:id="rId9"/>
    <sheet name="PLR DETAILS" sheetId="8" state="visible" r:id="rId10"/>
    <sheet name="SPEC REPORT" sheetId="9" state="visible" r:id="rId11"/>
    <sheet name="SPEC REPORT DETAILS" sheetId="10" state="visible" r:id="rId12"/>
    <sheet name="SPEC BASIS" sheetId="11" state="visible" r:id="rId13"/>
    <sheet name="Dth Fixed INPUT PG" sheetId="12" state="hidden" r:id="rId14"/>
    <sheet name="Dth Index INPUT PG" sheetId="13" state="hidden" r:id="rId15"/>
    <sheet name="PLR SUM FIXED INPUT PG" sheetId="14" state="hidden" r:id="rId16"/>
    <sheet name="PLR SUM INDEX INPUT PG" sheetId="15" state="hidden" r:id="rId17"/>
    <sheet name="SPEC SUM FIXED INPUT PG" sheetId="16" state="hidden" r:id="rId18"/>
    <sheet name="SPEC SUM INDEX INPUT PG" sheetId="17" state="hidden" r:id="rId19"/>
    <sheet name="PLR DET FIXED INPUT PG" sheetId="18" state="hidden" r:id="rId20"/>
    <sheet name="PLR DET INDEX INPUT PG" sheetId="19" state="hidden" r:id="rId21"/>
    <sheet name="SPEC DET FIXED INPUT PG" sheetId="20" state="hidden" r:id="rId22"/>
    <sheet name="SPEC DET INDEX INPUT PG" sheetId="21" state="hidden" r:id="rId23"/>
    <sheet name="5-DAY" sheetId="22" state="hidden" r:id="rId24"/>
    <sheet name="VAR" sheetId="23" state="hidden" r:id="rId25"/>
    <sheet name="OPEN SPEC" sheetId="24" state="hidden" r:id="rId26"/>
    <sheet name="Gap Risk" sheetId="25" state="hidden" r:id="rId27"/>
  </sheets>
  <externalReferences>
    <externalReference r:id="rId28"/>
    <externalReference r:id="rId29"/>
  </externalReferences>
  <definedNames>
    <definedName function="false" hidden="false" localSheetId="11" name="_xlnm.Print_Titles" vbProcedure="false">'Dth Fixed INPUT PG'!$A:$B</definedName>
    <definedName function="false" hidden="false" localSheetId="12" name="_xlnm.Print_Titles" vbProcedure="false">'Dth Index INPUT PG'!$A:$B</definedName>
    <definedName function="false" hidden="false" localSheetId="5" name="_xlnm.Print_Titles" vbProcedure="false">'Dth Prompt'!$A:$B</definedName>
    <definedName function="false" hidden="false" localSheetId="3" name="_xlnm.Print_Titles" vbProcedure="false">Dth_Day!$A:$B</definedName>
    <definedName function="false" hidden="false" localSheetId="4" name="_xlnm.Print_Titles" vbProcedure="false">'Dth_Day INDEX'!$A:$B</definedName>
    <definedName function="false" hidden="false" localSheetId="17" name="_xlnm.Print_Titles" vbProcedure="false">'PLR DET FIXED INPUT PG'!$A:$B,'PLR DET FIXED INPUT PG'!$1:$4</definedName>
    <definedName function="false" hidden="false" localSheetId="18" name="_xlnm.Print_Titles" vbProcedure="false">'PLR DET INDEX INPUT PG'!$A:$B,'PLR DET INDEX INPUT PG'!$1:$4</definedName>
    <definedName function="false" hidden="false" localSheetId="7" name="_xlnm.Print_Titles" vbProcedure="false">'PLR DETAILS'!$A:$B,'PLR DETAILS'!$1:$4</definedName>
    <definedName function="false" hidden="false" localSheetId="6" name="_xlnm.Print_Titles" vbProcedure="false">'PLR SUM'!$A:$B</definedName>
    <definedName function="false" hidden="false" localSheetId="13" name="_xlnm.Print_Titles" vbProcedure="false">'PLR SUM FIXED INPUT PG'!$A:$B</definedName>
    <definedName function="false" hidden="false" localSheetId="14" name="_xlnm.Print_Titles" vbProcedure="false">'PLR SUM INDEX INPUT PG'!$A:$B</definedName>
    <definedName function="false" hidden="false" localSheetId="1" name="_xlnm.Print_Area" vbProcedure="false">REG!$A$1:$L$57</definedName>
    <definedName function="false" hidden="false" localSheetId="2" name="_xlnm.Print_Area" vbProcedure="false">SPEC!$A$1:$L$57</definedName>
    <definedName function="false" hidden="false" localSheetId="10" name="_xlnm.Print_Titles" vbProcedure="false">'SPEC BASIS'!$A:$B</definedName>
    <definedName function="false" hidden="false" localSheetId="19" name="_xlnm.Print_Titles" vbProcedure="false">'SPEC DET FIXED INPUT PG'!$A:$B</definedName>
    <definedName function="false" hidden="false" localSheetId="20" name="_xlnm.Print_Titles" vbProcedure="false">'SPEC DET INDEX INPUT PG'!$A:$B</definedName>
    <definedName function="false" hidden="false" localSheetId="9" name="_xlnm.Print_Titles" vbProcedure="false">'SPEC REPORT DETAILS'!$A:$C</definedName>
    <definedName function="false" hidden="false" localSheetId="15" name="_xlnm.Print_Titles" vbProcedure="false">'SPEC SUM FIXED INPUT PG'!$A:$B</definedName>
    <definedName function="false" hidden="false" localSheetId="16" name="_xlnm.Print_Titles" vbProcedure="false">'SPEC SUM INDEX INPUT PG'!$A:$B</definedName>
    <definedName function="false" hidden="false" name="Aeco_nonS" vbProcedure="false">Dth_Day!$A$15</definedName>
    <definedName function="false" hidden="false" name="Aeco_S" vbProcedure="false">Dth_Day!$A$27</definedName>
    <definedName function="false" hidden="false" name="Days" vbProcedure="false">#REF!</definedName>
    <definedName function="false" hidden="false" name="Dthdt" vbProcedure="false">Dth_Day!$A$5</definedName>
    <definedName function="false" hidden="false" name="Rockies_nonS" vbProcedure="false">Dth_Day!$A$17</definedName>
    <definedName function="false" hidden="false" name="Rockies_S" vbProcedure="false">Dth_Day!$A$29</definedName>
    <definedName function="false" hidden="false" name="Sumas_nonS" vbProcedure="false">Dth_Day!$A$16</definedName>
    <definedName function="false" hidden="false" name="Sumas_S" vbProcedure="false">Dth_Day!$A$28</definedName>
    <definedName function="false" hidden="false" localSheetId="4" name="Aeco_nonS" vbProcedure="false">'Dth_Day INDEX'!$A$27</definedName>
    <definedName function="false" hidden="false" localSheetId="4" name="Aeco_S" vbProcedure="false">'Dth_Day INDEX'!$A$15</definedName>
    <definedName function="false" hidden="false" localSheetId="4" name="Dthdt" vbProcedure="false">'Dth_Day INDEX'!$A$5</definedName>
    <definedName function="false" hidden="false" localSheetId="4" name="Rockies_nonS" vbProcedure="false">'Dth_Day INDEX'!$A$29</definedName>
    <definedName function="false" hidden="false" localSheetId="4" name="Rockies_S" vbProcedure="false">'Dth_Day INDEX'!$A$17</definedName>
    <definedName function="false" hidden="false" localSheetId="4" name="Sumas_nonS" vbProcedure="false">'Dth_Day INDEX'!$A$28</definedName>
    <definedName function="false" hidden="false" localSheetId="4" name="Sumas_S" vbProcedure="false">'Dth_Day INDEX'!$A$16</definedName>
    <definedName function="false" hidden="false" localSheetId="4" name="Zero" vbProcedure="false">#REF!</definedName>
    <definedName function="false" hidden="false" localSheetId="11" name="Aeco_nonS" vbProcedure="false">'Dth Fixed INPUT PG'!$A$27</definedName>
    <definedName function="false" hidden="false" localSheetId="11" name="Aeco_S" vbProcedure="false">'Dth Fixed INPUT PG'!$A$15</definedName>
    <definedName function="false" hidden="false" localSheetId="11" name="Dthdt" vbProcedure="false">'Dth Fixed INPUT PG'!$A$5</definedName>
    <definedName function="false" hidden="false" localSheetId="11" name="Rockies_nonS" vbProcedure="false">'Dth Fixed INPUT PG'!$A$29</definedName>
    <definedName function="false" hidden="false" localSheetId="11" name="Rockies_S" vbProcedure="false">'Dth Fixed INPUT PG'!$A$17</definedName>
    <definedName function="false" hidden="false" localSheetId="11" name="Sumas_nonS" vbProcedure="false">'Dth Fixed INPUT PG'!$A$28</definedName>
    <definedName function="false" hidden="false" localSheetId="11" name="Sumas_S" vbProcedure="false">'Dth Fixed INPUT PG'!$A$16</definedName>
    <definedName function="false" hidden="false" localSheetId="11" name="Zero" vbProcedure="false">#REF!</definedName>
    <definedName function="false" hidden="false" localSheetId="12" name="Aeco_nonS" vbProcedure="false">'Dth Index INPUT PG'!$A$27</definedName>
    <definedName function="false" hidden="false" localSheetId="12" name="Aeco_S" vbProcedure="false">'Dth Index INPUT PG'!$A$15</definedName>
    <definedName function="false" hidden="false" localSheetId="12" name="Dthdt" vbProcedure="false">'Dth Index INPUT PG'!$A$5</definedName>
    <definedName function="false" hidden="false" localSheetId="12" name="Rockies_nonS" vbProcedure="false">'Dth Index INPUT PG'!$A$29</definedName>
    <definedName function="false" hidden="false" localSheetId="12" name="Rockies_S" vbProcedure="false">'Dth Index INPUT PG'!$A$17</definedName>
    <definedName function="false" hidden="false" localSheetId="12" name="Sumas_nonS" vbProcedure="false">'Dth Index INPUT PG'!$A$28</definedName>
    <definedName function="false" hidden="false" localSheetId="12" name="Sumas_S" vbProcedure="false">'Dth Index INPUT PG'!$A$16</definedName>
    <definedName function="false" hidden="false" localSheetId="12" name="Zero" vbProcedure="false">#REF!</definedName>
  </definedNames>
  <calcPr iterateCount="50" refMode="A1" iterate="true" iterateDelta="0.001"/>
  <pivotCaches>
    <pivotCache cacheId="1" r:id="rId31"/>
  </pivotCaches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to reflect adjustment of $141k gain recorded to G/L in July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13</xdr:colOff>
                <xdr:row>17</xdr:row>
                <xdr:rowOff>3</xdr:rowOff>
              </xdr:from>
              <xdr:to>
                <xdr:col>9</xdr:col>
                <xdr:colOff>48</xdr:colOff>
                <xdr:row>23</xdr:row>
                <xdr:rowOff>5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downward by $141k from adjustment from June deals recorded in July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17</xdr:row>
                <xdr:rowOff>3</xdr:rowOff>
              </xdr:from>
              <xdr:to>
                <xdr:col>10</xdr:col>
                <xdr:colOff>48</xdr:colOff>
                <xdr:row>23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<sst xmlns="http://schemas.openxmlformats.org/spreadsheetml/2006/main" count="1804" uniqueCount="211">
  <si>
    <t xml:space="preserve">Portland General Electric Company</t>
  </si>
  <si>
    <t xml:space="preserve">Gas Summary</t>
  </si>
  <si>
    <t xml:space="preserve">As of December 26,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</si>
  <si>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</si>
  <si>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</si>
  <si>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</si>
  <si>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</si>
  <si>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</si>
  <si>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</si>
  <si>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</si>
  <si>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</si>
  <si>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</si>
  <si>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</si>
  <si>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</si>
  <si>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(MMBtu)</t>
  </si>
  <si>
    <t xml:space="preserve">Maturity / Gap Risk (MMBtu)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</si>
  <si>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</si>
  <si>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</si>
  <si>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</si>
  <si>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</si>
  <si>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</si>
  <si>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Gas Reg Data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</si>
  <si>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</si>
  <si>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</si>
  <si>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</si>
  <si>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</si>
  <si>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</si>
  <si>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 Data</t>
  </si>
  <si>
    <t xml:space="preserve">MTD</t>
  </si>
  <si>
    <t xml:space="preserve">QTD</t>
  </si>
  <si>
    <t xml:space="preserve">YTD</t>
  </si>
  <si>
    <t xml:space="preserve">VAR</t>
  </si>
  <si>
    <t xml:space="preserve">TOTAL</t>
  </si>
  <si>
    <t xml:space="preserve">Aeco</t>
  </si>
  <si>
    <t xml:space="preserve">Sumas</t>
  </si>
  <si>
    <t xml:space="preserve">Rockies</t>
  </si>
  <si>
    <t xml:space="preserve">Futures</t>
  </si>
  <si>
    <t xml:space="preserve">Total (Dth/Day)</t>
  </si>
  <si>
    <t xml:space="preserve">HEDGE BOOK</t>
  </si>
  <si>
    <t xml:space="preserve">RMC Spec Limits</t>
  </si>
  <si>
    <t xml:space="preserve">Violations</t>
  </si>
  <si>
    <t xml:space="preserve">SPECULATIVE BOOK</t>
  </si>
  <si>
    <t xml:space="preserve">RMC Hedge Limits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</si>
  <si>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</si>
  <si>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</si>
  <si>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</si>
  <si>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</si>
  <si>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</si>
  <si>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TERM - Fuel Position Summary - Dth/Day</t>
  </si>
  <si>
    <t xml:space="preserve">Comparison of Positions With and Without Plant Option Model</t>
  </si>
  <si>
    <t xml:space="preserve">WITH PLANT OPTION MODEL DELTAS</t>
  </si>
  <si>
    <t xml:space="preserve">PLANTS AT AVAILABLE CAPACITIES</t>
  </si>
  <si>
    <t xml:space="preserve">January </t>
  </si>
  <si>
    <t xml:space="preserve">February</t>
  </si>
  <si>
    <t xml:space="preserve">March</t>
  </si>
  <si>
    <t xml:space="preserve">Avail</t>
  </si>
  <si>
    <t xml:space="preserve">Diff</t>
  </si>
  <si>
    <t xml:space="preserve">Model</t>
  </si>
  <si>
    <t xml:space="preserve">On</t>
  </si>
  <si>
    <t xml:space="preserve">Off</t>
  </si>
  <si>
    <t xml:space="preserve">Flat</t>
  </si>
  <si>
    <t xml:space="preserve">Hr</t>
  </si>
  <si>
    <t xml:space="preserve">Hrs</t>
  </si>
  <si>
    <t xml:space="preserve">MMBtu</t>
  </si>
  <si>
    <t xml:space="preserve">Days</t>
  </si>
  <si>
    <t xml:space="preserve">Sumas Dly</t>
  </si>
  <si>
    <t xml:space="preserve">AECO Dly</t>
  </si>
  <si>
    <t xml:space="preserve">TERM - RETAIL BOOK SUMMARY</t>
  </si>
  <si>
    <t xml:space="preserve">FIXED PRICE BOOK</t>
  </si>
  <si>
    <t xml:space="preserve">Total Sumas &amp; Rockies</t>
  </si>
  <si>
    <t xml:space="preserve">INDEX BOOK</t>
  </si>
  <si>
    <t xml:space="preserve">Dth</t>
  </si>
  <si>
    <t xml:space="preserve">Total </t>
  </si>
  <si>
    <t xml:space="preserve">Mark-to-Market</t>
  </si>
  <si>
    <t xml:space="preserve">MTM Deals</t>
  </si>
  <si>
    <t xml:space="preserve">Total MTM</t>
  </si>
  <si>
    <t xml:space="preserve">Prior Day MTM</t>
  </si>
  <si>
    <t xml:space="preserve">Delta</t>
  </si>
  <si>
    <t xml:space="preserve">TERM - RETAIL BOOK DETAILS</t>
  </si>
  <si>
    <t xml:space="preserve">Speculative Book - Gas Summary</t>
  </si>
  <si>
    <t xml:space="preserve">Realized Settlement - January thru November</t>
  </si>
  <si>
    <t xml:space="preserve">Gas Book Limits</t>
  </si>
  <si>
    <t xml:space="preserve">Forecasted Realized Settlement - December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</si>
  <si>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</si>
  <si>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</si>
  <si>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</si>
  <si>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Realized Settlement Values</t>
  </si>
  <si>
    <t xml:space="preserve">Total</t>
  </si>
  <si>
    <t xml:space="preserve">Monthly Settlement </t>
  </si>
  <si>
    <t xml:space="preserve">Closed Positions - Mark-to-Market</t>
  </si>
  <si>
    <t xml:space="preserve">Open Positions - Mark-to-Market</t>
  </si>
  <si>
    <t xml:space="preserve">Basis Trades - Mark-to-Market</t>
  </si>
  <si>
    <t xml:space="preserve">Forward Position Detail</t>
  </si>
  <si>
    <t xml:space="preserve">Net Open Position (Mmbtu/day)</t>
  </si>
  <si>
    <t xml:space="preserve">Prior Day Net Open Position</t>
  </si>
  <si>
    <t xml:space="preserve">  Closed</t>
  </si>
  <si>
    <t xml:space="preserve">  Open</t>
  </si>
  <si>
    <t xml:space="preserve">  Basis Trades</t>
  </si>
  <si>
    <t xml:space="preserve">Total Mark-to-Market </t>
  </si>
  <si>
    <t xml:space="preserve">Speculative Book - Gas Details</t>
  </si>
  <si>
    <t xml:space="preserve">AECO</t>
  </si>
  <si>
    <t xml:space="preserve"> Mark-to-Market</t>
  </si>
  <si>
    <t xml:space="preserve">    Closed</t>
  </si>
  <si>
    <t xml:space="preserve">    Open</t>
  </si>
  <si>
    <t xml:space="preserve"> Total Mark-to-Market - AECO</t>
  </si>
  <si>
    <t xml:space="preserve">Average Deal Prices</t>
  </si>
  <si>
    <t xml:space="preserve">BUY</t>
  </si>
  <si>
    <t xml:space="preserve">SELL</t>
  </si>
  <si>
    <t xml:space="preserve">ROCKIES</t>
  </si>
  <si>
    <t xml:space="preserve">  Total Mark-to-Market - ROCKIES</t>
  </si>
  <si>
    <t xml:space="preserve">SUMAS</t>
  </si>
  <si>
    <t xml:space="preserve">  Total Mark-to-Market - SUMAS</t>
  </si>
  <si>
    <t xml:space="preserve">NYMEX</t>
  </si>
  <si>
    <t xml:space="preserve">  Total Mark-to-Market - NYMEX</t>
  </si>
  <si>
    <t xml:space="preserve">TERM - Basis Position Summary - Mark-To-Market</t>
  </si>
  <si>
    <t xml:space="preserve">Valuation Date:  12/26/2001</t>
  </si>
  <si>
    <t xml:space="preserve">Prior Date:          12/21/2001</t>
  </si>
  <si>
    <t xml:space="preserve">As of:                  12/26/2001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</si>
  <si>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</si>
  <si>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</si>
  <si>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</si>
  <si>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</si>
  <si>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</si>
  <si>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</si>
  <si>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</si>
  <si>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</si>
  <si>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</si>
  <si>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</si>
  <si>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</si>
  <si>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</si>
  <si>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</si>
  <si>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</si>
  <si>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</si>
  <si>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</si>
  <si>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</si>
  <si>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</si>
  <si>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</si>
  <si>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</si>
  <si>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</si>
  <si>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</si>
  <si>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</si>
  <si>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Dec-03</t>
  </si>
  <si>
    <t xml:space="preserve">Prior Dth/Day</t>
  </si>
  <si>
    <t xml:space="preserve">FIXED TERM - Fuel Position Summary - Dth/Day</t>
  </si>
  <si>
    <t xml:space="preserve">As of:                12/26/2001</t>
  </si>
  <si>
    <t xml:space="preserve">MERCHANT BOOK</t>
  </si>
  <si>
    <t xml:space="preserve">INDEX TERM - Fuel Position Summary - Dth/Day</t>
  </si>
  <si>
    <t xml:space="preserve">TERM - Fuel PLR Book Summary</t>
  </si>
  <si>
    <t xml:space="preserve">Coyote Plant</t>
  </si>
  <si>
    <t xml:space="preserve">Total Aeco</t>
  </si>
  <si>
    <t xml:space="preserve">Beaver Plant</t>
  </si>
  <si>
    <t xml:space="preserve">Beaver II Plant</t>
  </si>
  <si>
    <t xml:space="preserve">Total Sumas</t>
  </si>
  <si>
    <t xml:space="preserve">MTM Plant Generation</t>
  </si>
  <si>
    <t xml:space="preserve">TERM - Fuel PINDEX Book Summary</t>
  </si>
  <si>
    <t xml:space="preserve">TERM - Fuel SPEC Book Summary</t>
  </si>
  <si>
    <t xml:space="preserve">TERM - Fuel SINDEX Book Summary</t>
  </si>
  <si>
    <t xml:space="preserve">TERM - Fuel PLR Book Details</t>
  </si>
  <si>
    <t xml:space="preserve">Prior Day</t>
  </si>
  <si>
    <t xml:space="preserve">Curve Comparison</t>
  </si>
  <si>
    <t xml:space="preserve">Mark-To-Market</t>
  </si>
  <si>
    <t xml:space="preserve">Today's MTM</t>
  </si>
  <si>
    <t xml:space="preserve">Physical Transactions</t>
  </si>
  <si>
    <t xml:space="preserve">Physical</t>
  </si>
  <si>
    <t xml:space="preserve">Interbook</t>
  </si>
  <si>
    <t xml:space="preserve">Total Dth</t>
  </si>
  <si>
    <t xml:space="preserve">Swaps</t>
  </si>
  <si>
    <t xml:space="preserve">Interbook MTM</t>
  </si>
  <si>
    <t xml:space="preserve">TERM - Fuel PINDEX Book Details</t>
  </si>
  <si>
    <t xml:space="preserve">TERM - Fuel SPEC Book Details</t>
  </si>
  <si>
    <t xml:space="preserve">TERM - Fuel SINDEX Book Details</t>
  </si>
  <si>
    <t xml:space="preserve">LAST 5-DAY RETAIL</t>
  </si>
  <si>
    <t xml:space="preserve">MTD SPEC</t>
  </si>
  <si>
    <t xml:space="preserve">LAST 5-DAY SPEC</t>
  </si>
  <si>
    <t xml:space="preserve"> -  DECEMBER</t>
  </si>
  <si>
    <t xml:space="preserve">Date </t>
  </si>
  <si>
    <t xml:space="preserve">RETAIL</t>
  </si>
  <si>
    <t xml:space="preserve">SPEC</t>
  </si>
  <si>
    <t xml:space="preserve">Value at Risk</t>
  </si>
  <si>
    <t xml:space="preserve">REFRESH PIVOT TABLE AFTER UPDATE</t>
  </si>
  <si>
    <t xml:space="preserve">Sum of NET</t>
  </si>
  <si>
    <t xml:space="preserve">MONTH</t>
  </si>
  <si>
    <t xml:space="preserve">LOCATION</t>
  </si>
  <si>
    <t xml:space="preserve">(blank)</t>
  </si>
  <si>
    <t xml:space="preserve">Grand Total</t>
  </si>
  <si>
    <t xml:space="preserve">DEAL</t>
  </si>
  <si>
    <t xml:space="preserve">ST</t>
  </si>
  <si>
    <t xml:space="preserve">DIV</t>
  </si>
  <si>
    <t xml:space="preserve">B/S</t>
  </si>
  <si>
    <t xml:space="preserve">FASB</t>
  </si>
  <si>
    <t xml:space="preserve">EXEC DATE</t>
  </si>
  <si>
    <t xml:space="preserve">TYPE</t>
  </si>
  <si>
    <t xml:space="preserve">TRADER</t>
  </si>
  <si>
    <t xml:space="preserve">COUNTERPARTY</t>
  </si>
  <si>
    <t xml:space="preserve">DAILY</t>
  </si>
  <si>
    <t xml:space="preserve">EXT QTY</t>
  </si>
  <si>
    <t xml:space="preserve">CTRT</t>
  </si>
  <si>
    <t xml:space="preserve">FEE</t>
  </si>
  <si>
    <t xml:space="preserve">PGE_PAYS</t>
  </si>
  <si>
    <t xml:space="preserve">PGE_REC</t>
  </si>
  <si>
    <t xml:space="preserve">CURR</t>
  </si>
  <si>
    <t xml:space="preserve">PRICE</t>
  </si>
  <si>
    <t xml:space="preserve">CP PAYS</t>
  </si>
  <si>
    <t xml:space="preserve">NET</t>
  </si>
  <si>
    <t xml:space="preserve">GAP RISK</t>
  </si>
  <si>
    <t xml:space="preserve">Spec</t>
  </si>
  <si>
    <t xml:space="preserve">    MMBtu</t>
  </si>
  <si>
    <t xml:space="preserve">Total NOP</t>
  </si>
  <si>
    <t xml:space="preserve">Maturity/Gap</t>
  </si>
  <si>
    <t xml:space="preserve">Hedge</t>
  </si>
  <si>
    <t xml:space="preserve">  MMBtu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</si>
</sst>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\$* #,##0_);_(\$* \(#,##0\);_(\$* \-_);_(@_)"/>
    <numFmt numFmtId="166" formatCode="_(* #,##0_);_(* \(#,##0\);_(* \-_);_(@_)"/>
    <numFmt numFmtId="167" formatCode="#,##0"/>
    <numFmt numFmtId="168" formatCode="0"/>
    <numFmt numFmtId="169" formatCode="mmmm\ d&quot;, &quot;yyyy"/>
    <numFmt numFmtId="170" formatCode="mm/dd/yy"/>
    <numFmt numFmtId="171" formatCode="_(* #,##0.00_);_(* \(#,##0.00\);_(* \-??_);_(@_)"/>
    <numFmt numFmtId="172" formatCode="_(* #,##0_);_(* \(#,##0\);_(* \-??_);_(@_)"/>
    <numFmt numFmtId="173" formatCode="0%"/>
    <numFmt numFmtId="174" formatCode="#,##0.000"/>
    <numFmt numFmtId="175" formatCode="[$-409]#,##0_);\(#,##0\)"/>
    <numFmt numFmtId="176" formatCode="\$#,##0.00"/>
    <numFmt numFmtId="177" formatCode="[$-409]mmm\-yy"/>
    <numFmt numFmtId="178" formatCode="\$#,##0.00_);&quot;($&quot;#,##0.00\)"/>
    <numFmt numFmtId="179" formatCode="[$-409]#,##0_);[RED]\(#,##0\)"/>
    <numFmt numFmtId="180" formatCode="\$#,##0"/>
    <numFmt numFmtId="181" formatCode="[$-409]m/d/yyyy"/>
    <numFmt numFmtId="182" formatCode="\$#,##0_);&quot;($&quot;#,##0\)"/>
  </numFmts>
  <fonts count="43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b val="true"/>
      <sz val="7.5"/>
      <color rgb="FF000000"/>
      <name val="Times New Roman"/>
      <family val="2"/>
    </font>
    <font>
      <sz val="4.5"/>
      <color rgb="FF000000"/>
      <name val="Times New Roman"/>
      <family val="2"/>
    </font>
    <font>
      <b val="true"/>
      <sz val="6.75"/>
      <color rgb="FF000000"/>
      <name val="Times New Roman"/>
      <family val="2"/>
    </font>
    <font>
      <sz val="4.75"/>
      <color rgb="FF000000"/>
      <name val="Times New Roman"/>
      <family val="2"/>
    </font>
    <font>
      <b val="true"/>
      <sz val="7"/>
      <color rgb="FF000000"/>
      <name val="MS Sans Serif"/>
      <family val="0"/>
    </font>
    <font>
      <sz val="7"/>
      <name val="Times New Roman"/>
      <family val="0"/>
    </font>
    <font>
      <b val="true"/>
      <u val="single"/>
      <sz val="7"/>
      <color rgb="FF000000"/>
      <name val="MS Sans Serif"/>
      <family val="0"/>
    </font>
    <font>
      <sz val="7"/>
      <color rgb="FF000000"/>
      <name val="MS Sans Serif"/>
      <family val="0"/>
    </font>
    <font>
      <b val="true"/>
      <sz val="7"/>
      <color rgb="FF000000"/>
      <name val="Times New Roman"/>
      <family val="1"/>
    </font>
    <font>
      <sz val="7"/>
      <color rgb="FF000000"/>
      <name val="Times New Roman"/>
      <family val="1"/>
    </font>
    <font>
      <b val="tru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sz val="8"/>
      <color rgb="FF000000"/>
      <name val="MS Sans Serif"/>
      <family val="2"/>
    </font>
    <font>
      <sz val="7"/>
      <name val="MS Sans Serif"/>
      <family val="2"/>
    </font>
    <font>
      <b val="true"/>
      <sz val="7"/>
      <color rgb="FF000000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b val="true"/>
      <u val="single"/>
      <sz val="7"/>
      <name val="MS Sans Serif"/>
      <family val="2"/>
    </font>
    <font>
      <b val="true"/>
      <sz val="9"/>
      <name val="MS Sans Serif"/>
      <family val="2"/>
    </font>
    <font>
      <b val="true"/>
      <sz val="7"/>
      <name val="MS Sans Serif"/>
      <family val="2"/>
    </font>
    <font>
      <u val="single"/>
      <sz val="7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7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3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4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4" fillId="0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5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6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7" fontId="3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36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76" fontId="3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6" fontId="36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3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4" fillId="2" borderId="1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34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34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34" fillId="2" borderId="12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2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2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Gas Report File.xls Chart 2" xfId="52"/>
    <cellStyle name="Normal_Daily Gas Report File.xls Chart 3" xfId="53"/>
    <cellStyle name="Normal_Daily Gas Report File.xls Chart 4" xfId="54"/>
    <cellStyle name="Normal_Daily Gas Report File.xls Chart 5" xfId="55"/>
    <cellStyle name="Normal_Daily Gas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Percent_dth day" xfId="67"/>
    <cellStyle name="Percent_mwa" xfId="68"/>
    <cellStyle name="Percent_mwh" xfId="69"/>
    <cellStyle name="Percent_plr det" xfId="70"/>
    <cellStyle name="Percent_plr sum" xfId="71"/>
    <cellStyle name="Percent_plrdet" xfId="72"/>
    <cellStyle name="Percent_spec det" xfId="73"/>
    <cellStyle name="Percent_spec sum" xfId="7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.xml"/><Relationship Id="rId30" Type="http://schemas.openxmlformats.org/officeDocument/2006/relationships/sharedStrings" Target="sharedStrings.xml"/><Relationship Id="rId31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REG!$N$10:$N$108</c:f>
              <c:strCache>
                <c:ptCount val="99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</c:strCache>
            </c:strRef>
          </c:cat>
          <c:val>
            <c:numRef>
              <c:f>REG!$O$10:$O$108</c:f>
              <c:numCache>
                <c:formatCode>#,##0</c:formatCode>
                <c:ptCount val="99"/>
                <c:pt idx="0">
                  <c:v>1275.855</c:v>
                </c:pt>
                <c:pt idx="1">
                  <c:v>-2323.857</c:v>
                </c:pt>
                <c:pt idx="2">
                  <c:v>308.448</c:v>
                </c:pt>
                <c:pt idx="3">
                  <c:v>1183.435</c:v>
                </c:pt>
                <c:pt idx="4">
                  <c:v>1159.535</c:v>
                </c:pt>
                <c:pt idx="5">
                  <c:v>-595.706</c:v>
                </c:pt>
                <c:pt idx="6">
                  <c:v>-6281.869</c:v>
                </c:pt>
                <c:pt idx="7">
                  <c:v>-44.611</c:v>
                </c:pt>
                <c:pt idx="8">
                  <c:v>-1707.207</c:v>
                </c:pt>
                <c:pt idx="9">
                  <c:v>27.549</c:v>
                </c:pt>
                <c:pt idx="10">
                  <c:v>634.746</c:v>
                </c:pt>
                <c:pt idx="11">
                  <c:v>1044.671</c:v>
                </c:pt>
                <c:pt idx="12">
                  <c:v>-546.792</c:v>
                </c:pt>
                <c:pt idx="13">
                  <c:v>1777.844</c:v>
                </c:pt>
                <c:pt idx="14">
                  <c:v>-343.241</c:v>
                </c:pt>
                <c:pt idx="15">
                  <c:v>918.192</c:v>
                </c:pt>
                <c:pt idx="16">
                  <c:v>1529.049</c:v>
                </c:pt>
                <c:pt idx="17">
                  <c:v>198.209</c:v>
                </c:pt>
                <c:pt idx="18">
                  <c:v>1578.88</c:v>
                </c:pt>
                <c:pt idx="19">
                  <c:v>-262.4</c:v>
                </c:pt>
                <c:pt idx="20">
                  <c:v>404.653</c:v>
                </c:pt>
                <c:pt idx="21">
                  <c:v>2030.401</c:v>
                </c:pt>
                <c:pt idx="22">
                  <c:v>-267.932</c:v>
                </c:pt>
                <c:pt idx="23">
                  <c:v>-174.272</c:v>
                </c:pt>
                <c:pt idx="24">
                  <c:v>-259.29</c:v>
                </c:pt>
                <c:pt idx="25">
                  <c:v>155.904</c:v>
                </c:pt>
                <c:pt idx="26">
                  <c:v>10.329</c:v>
                </c:pt>
                <c:pt idx="27">
                  <c:v>-1035.151</c:v>
                </c:pt>
                <c:pt idx="28">
                  <c:v>131.955</c:v>
                </c:pt>
                <c:pt idx="29">
                  <c:v>-519.455</c:v>
                </c:pt>
                <c:pt idx="30">
                  <c:v>927.493</c:v>
                </c:pt>
                <c:pt idx="31">
                  <c:v>278.897</c:v>
                </c:pt>
                <c:pt idx="32">
                  <c:v>-324.249</c:v>
                </c:pt>
                <c:pt idx="33">
                  <c:v>131.147</c:v>
                </c:pt>
                <c:pt idx="34">
                  <c:v>649.428</c:v>
                </c:pt>
                <c:pt idx="35">
                  <c:v>-1177.383</c:v>
                </c:pt>
                <c:pt idx="36">
                  <c:v>330.499</c:v>
                </c:pt>
                <c:pt idx="37">
                  <c:v>237.216</c:v>
                </c:pt>
                <c:pt idx="38">
                  <c:v>-413.713</c:v>
                </c:pt>
                <c:pt idx="39">
                  <c:v>-398.024</c:v>
                </c:pt>
                <c:pt idx="40">
                  <c:v>-39.333</c:v>
                </c:pt>
                <c:pt idx="41">
                  <c:v>312.679</c:v>
                </c:pt>
                <c:pt idx="42">
                  <c:v>209.436</c:v>
                </c:pt>
                <c:pt idx="43">
                  <c:v>-301.617</c:v>
                </c:pt>
                <c:pt idx="44">
                  <c:v>111.378</c:v>
                </c:pt>
                <c:pt idx="45">
                  <c:v>349.385</c:v>
                </c:pt>
                <c:pt idx="46">
                  <c:v>51.354</c:v>
                </c:pt>
                <c:pt idx="47">
                  <c:v>32.035</c:v>
                </c:pt>
                <c:pt idx="48">
                  <c:v>-49.485</c:v>
                </c:pt>
                <c:pt idx="49">
                  <c:v>34.54</c:v>
                </c:pt>
                <c:pt idx="50">
                  <c:v>-444.586</c:v>
                </c:pt>
                <c:pt idx="51">
                  <c:v>-269.704</c:v>
                </c:pt>
                <c:pt idx="52">
                  <c:v>-416.871</c:v>
                </c:pt>
                <c:pt idx="53">
                  <c:v>-1174.327</c:v>
                </c:pt>
                <c:pt idx="54">
                  <c:v>393.687</c:v>
                </c:pt>
                <c:pt idx="55">
                  <c:v>-166.299</c:v>
                </c:pt>
                <c:pt idx="56">
                  <c:v>181.651</c:v>
                </c:pt>
                <c:pt idx="57">
                  <c:v>-140.019</c:v>
                </c:pt>
                <c:pt idx="58">
                  <c:v>277.883</c:v>
                </c:pt>
                <c:pt idx="59">
                  <c:v>-313.999</c:v>
                </c:pt>
                <c:pt idx="60">
                  <c:v>-276.743</c:v>
                </c:pt>
                <c:pt idx="61">
                  <c:v>-419.461</c:v>
                </c:pt>
                <c:pt idx="62">
                  <c:v>245.388</c:v>
                </c:pt>
                <c:pt idx="63">
                  <c:v>-152.12</c:v>
                </c:pt>
                <c:pt idx="64">
                  <c:v>-265.527</c:v>
                </c:pt>
                <c:pt idx="65">
                  <c:v>-492.586</c:v>
                </c:pt>
                <c:pt idx="66">
                  <c:v>19.552</c:v>
                </c:pt>
                <c:pt idx="67">
                  <c:v>-402.571</c:v>
                </c:pt>
                <c:pt idx="68">
                  <c:v>-217.343</c:v>
                </c:pt>
                <c:pt idx="69">
                  <c:v>151.613</c:v>
                </c:pt>
                <c:pt idx="70">
                  <c:v>170.042</c:v>
                </c:pt>
                <c:pt idx="71">
                  <c:v>176.655</c:v>
                </c:pt>
                <c:pt idx="72">
                  <c:v>450.645</c:v>
                </c:pt>
                <c:pt idx="73">
                  <c:v>-414.707</c:v>
                </c:pt>
                <c:pt idx="74">
                  <c:v>-493.7</c:v>
                </c:pt>
                <c:pt idx="75">
                  <c:v>37.487</c:v>
                </c:pt>
                <c:pt idx="76">
                  <c:v>1206.935</c:v>
                </c:pt>
                <c:pt idx="77">
                  <c:v>1548.124</c:v>
                </c:pt>
                <c:pt idx="78">
                  <c:v>-588.067</c:v>
                </c:pt>
                <c:pt idx="79">
                  <c:v>307.183</c:v>
                </c:pt>
                <c:pt idx="80">
                  <c:v>773.383</c:v>
                </c:pt>
                <c:pt idx="81">
                  <c:v>-1163.676</c:v>
                </c:pt>
                <c:pt idx="82">
                  <c:v>-481.454</c:v>
                </c:pt>
                <c:pt idx="83">
                  <c:v>543.856</c:v>
                </c:pt>
                <c:pt idx="84">
                  <c:v>325.347</c:v>
                </c:pt>
                <c:pt idx="85">
                  <c:v>26.728</c:v>
                </c:pt>
                <c:pt idx="86">
                  <c:v>-1074.863</c:v>
                </c:pt>
                <c:pt idx="87">
                  <c:v>-349.919</c:v>
                </c:pt>
                <c:pt idx="88">
                  <c:v>-249.331</c:v>
                </c:pt>
                <c:pt idx="89">
                  <c:v>174.995</c:v>
                </c:pt>
                <c:pt idx="90">
                  <c:v>413.945</c:v>
                </c:pt>
                <c:pt idx="91">
                  <c:v>-111.77</c:v>
                </c:pt>
                <c:pt idx="92">
                  <c:v>152.869</c:v>
                </c:pt>
                <c:pt idx="93">
                  <c:v>35.911</c:v>
                </c:pt>
                <c:pt idx="94">
                  <c:v>567.32</c:v>
                </c:pt>
                <c:pt idx="95">
                  <c:v>-391.955</c:v>
                </c:pt>
                <c:pt idx="96">
                  <c:v>-418.847</c:v>
                </c:pt>
                <c:pt idx="97">
                  <c:v>0</c:v>
                </c:pt>
                <c:pt idx="98">
                  <c:v>-59.488</c:v>
                </c:pt>
              </c:numCache>
            </c:numRef>
          </c:val>
        </c:ser>
        <c:gapWidth val="150"/>
        <c:overlap val="0"/>
        <c:axId val="96766712"/>
        <c:axId val="35451803"/>
      </c:barChart>
      <c:catAx>
        <c:axId val="9676671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5451803"/>
        <c:crossesAt val="0"/>
        <c:auto val="1"/>
        <c:lblAlgn val="ctr"/>
        <c:lblOffset val="100"/>
        <c:noMultiLvlLbl val="0"/>
      </c:catAx>
      <c:valAx>
        <c:axId val="35451803"/>
        <c:scaling>
          <c:orientation val="minMax"/>
          <c:max val="4000"/>
          <c:min val="-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6766712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REG!$N$10:$N$108</c:f>
              <c:strCache>
                <c:ptCount val="99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</c:strCache>
            </c:strRef>
          </c:cat>
          <c:val>
            <c:numRef>
              <c:f>REG!$P$10:$P$108</c:f>
              <c:numCache>
                <c:formatCode>#,##0</c:formatCode>
                <c:ptCount val="99"/>
                <c:pt idx="0">
                  <c:v>2117</c:v>
                </c:pt>
                <c:pt idx="1">
                  <c:v>922</c:v>
                </c:pt>
                <c:pt idx="2">
                  <c:v>1322.765</c:v>
                </c:pt>
                <c:pt idx="3">
                  <c:v>-752.208</c:v>
                </c:pt>
                <c:pt idx="4">
                  <c:v>1603.416</c:v>
                </c:pt>
                <c:pt idx="5">
                  <c:v>-268.145</c:v>
                </c:pt>
                <c:pt idx="6">
                  <c:v>-4226.157</c:v>
                </c:pt>
                <c:pt idx="7">
                  <c:v>-4579.216</c:v>
                </c:pt>
                <c:pt idx="8">
                  <c:v>-7469.858</c:v>
                </c:pt>
                <c:pt idx="9">
                  <c:v>-8601.844</c:v>
                </c:pt>
                <c:pt idx="10">
                  <c:v>-7371.392</c:v>
                </c:pt>
                <c:pt idx="11">
                  <c:v>-44.8520000000001</c:v>
                </c:pt>
                <c:pt idx="12">
                  <c:v>-547.033</c:v>
                </c:pt>
                <c:pt idx="13">
                  <c:v>2938.018</c:v>
                </c:pt>
                <c:pt idx="14">
                  <c:v>2567.228</c:v>
                </c:pt>
                <c:pt idx="15">
                  <c:v>2850.674</c:v>
                </c:pt>
                <c:pt idx="16">
                  <c:v>3335.052</c:v>
                </c:pt>
                <c:pt idx="17">
                  <c:v>4080.053</c:v>
                </c:pt>
                <c:pt idx="18">
                  <c:v>3881.089</c:v>
                </c:pt>
                <c:pt idx="19">
                  <c:v>3961.93</c:v>
                </c:pt>
                <c:pt idx="20">
                  <c:v>3448.391</c:v>
                </c:pt>
                <c:pt idx="21">
                  <c:v>3949.743</c:v>
                </c:pt>
                <c:pt idx="22">
                  <c:v>3483.602</c:v>
                </c:pt>
                <c:pt idx="23">
                  <c:v>1730.45</c:v>
                </c:pt>
                <c:pt idx="24">
                  <c:v>1733.56</c:v>
                </c:pt>
                <c:pt idx="25">
                  <c:v>1484.811</c:v>
                </c:pt>
                <c:pt idx="26">
                  <c:v>-535.261</c:v>
                </c:pt>
                <c:pt idx="27">
                  <c:v>-1302.48</c:v>
                </c:pt>
                <c:pt idx="28">
                  <c:v>-996.253</c:v>
                </c:pt>
                <c:pt idx="29">
                  <c:v>-1256.418</c:v>
                </c:pt>
                <c:pt idx="30">
                  <c:v>-484.829</c:v>
                </c:pt>
                <c:pt idx="31">
                  <c:v>-216.261</c:v>
                </c:pt>
                <c:pt idx="32">
                  <c:v>494.641</c:v>
                </c:pt>
                <c:pt idx="33">
                  <c:v>493.833</c:v>
                </c:pt>
                <c:pt idx="34">
                  <c:v>1662.716</c:v>
                </c:pt>
                <c:pt idx="35">
                  <c:v>-442.16</c:v>
                </c:pt>
                <c:pt idx="36">
                  <c:v>-390.558</c:v>
                </c:pt>
                <c:pt idx="37">
                  <c:v>170.907</c:v>
                </c:pt>
                <c:pt idx="38">
                  <c:v>-373.953</c:v>
                </c:pt>
                <c:pt idx="39">
                  <c:v>-1421.405</c:v>
                </c:pt>
                <c:pt idx="40">
                  <c:v>-283.355</c:v>
                </c:pt>
                <c:pt idx="41">
                  <c:v>-301.175</c:v>
                </c:pt>
                <c:pt idx="42">
                  <c:v>-328.955</c:v>
                </c:pt>
                <c:pt idx="43">
                  <c:v>-216.859</c:v>
                </c:pt>
                <c:pt idx="44">
                  <c:v>292.543</c:v>
                </c:pt>
                <c:pt idx="45">
                  <c:v>681.261</c:v>
                </c:pt>
                <c:pt idx="46">
                  <c:v>419.936</c:v>
                </c:pt>
                <c:pt idx="47">
                  <c:v>242.535</c:v>
                </c:pt>
                <c:pt idx="48">
                  <c:v>494.667</c:v>
                </c:pt>
                <c:pt idx="49">
                  <c:v>417.829</c:v>
                </c:pt>
                <c:pt idx="50">
                  <c:v>-376.142</c:v>
                </c:pt>
                <c:pt idx="51">
                  <c:v>-697.2</c:v>
                </c:pt>
                <c:pt idx="52">
                  <c:v>-1146.106</c:v>
                </c:pt>
                <c:pt idx="53">
                  <c:v>-2270.948</c:v>
                </c:pt>
                <c:pt idx="54">
                  <c:v>-1911.801</c:v>
                </c:pt>
                <c:pt idx="55">
                  <c:v>-1633.514</c:v>
                </c:pt>
                <c:pt idx="56">
                  <c:v>-1182.159</c:v>
                </c:pt>
                <c:pt idx="57">
                  <c:v>-905.307</c:v>
                </c:pt>
                <c:pt idx="58">
                  <c:v>546.903</c:v>
                </c:pt>
                <c:pt idx="59">
                  <c:v>-160.783</c:v>
                </c:pt>
                <c:pt idx="60">
                  <c:v>-271.227</c:v>
                </c:pt>
                <c:pt idx="61">
                  <c:v>-872.339</c:v>
                </c:pt>
                <c:pt idx="62">
                  <c:v>-486.932</c:v>
                </c:pt>
                <c:pt idx="63">
                  <c:v>-916.935</c:v>
                </c:pt>
                <c:pt idx="64">
                  <c:v>-868.463</c:v>
                </c:pt>
                <c:pt idx="65">
                  <c:v>-1084.306</c:v>
                </c:pt>
                <c:pt idx="66">
                  <c:v>-645.293</c:v>
                </c:pt>
                <c:pt idx="67">
                  <c:v>-1293.252</c:v>
                </c:pt>
                <c:pt idx="68">
                  <c:v>-1358.475</c:v>
                </c:pt>
                <c:pt idx="69">
                  <c:v>-941.335</c:v>
                </c:pt>
                <c:pt idx="70">
                  <c:v>-278.707</c:v>
                </c:pt>
                <c:pt idx="71">
                  <c:v>-121.604</c:v>
                </c:pt>
                <c:pt idx="72">
                  <c:v>731.612</c:v>
                </c:pt>
                <c:pt idx="73">
                  <c:v>534.248</c:v>
                </c:pt>
                <c:pt idx="74">
                  <c:v>-111.065</c:v>
                </c:pt>
                <c:pt idx="75">
                  <c:v>-243.62</c:v>
                </c:pt>
                <c:pt idx="76">
                  <c:v>786.66</c:v>
                </c:pt>
                <c:pt idx="77">
                  <c:v>1884.139</c:v>
                </c:pt>
                <c:pt idx="78">
                  <c:v>1710.779</c:v>
                </c:pt>
                <c:pt idx="79">
                  <c:v>2511.662</c:v>
                </c:pt>
                <c:pt idx="80">
                  <c:v>3247.558</c:v>
                </c:pt>
                <c:pt idx="81">
                  <c:v>876.947</c:v>
                </c:pt>
                <c:pt idx="82">
                  <c:v>-1152.631</c:v>
                </c:pt>
                <c:pt idx="83">
                  <c:v>-20.7079999999999</c:v>
                </c:pt>
                <c:pt idx="84">
                  <c:v>-2.54399999999993</c:v>
                </c:pt>
                <c:pt idx="85">
                  <c:v>-749.199</c:v>
                </c:pt>
                <c:pt idx="86">
                  <c:v>-660.386</c:v>
                </c:pt>
                <c:pt idx="87">
                  <c:v>-528.851</c:v>
                </c:pt>
                <c:pt idx="88">
                  <c:v>-1322.038</c:v>
                </c:pt>
                <c:pt idx="89">
                  <c:v>-1472.39</c:v>
                </c:pt>
                <c:pt idx="90">
                  <c:v>-1085.173</c:v>
                </c:pt>
                <c:pt idx="91">
                  <c:v>-122.08</c:v>
                </c:pt>
                <c:pt idx="92">
                  <c:v>380.708</c:v>
                </c:pt>
                <c:pt idx="93">
                  <c:v>665.95</c:v>
                </c:pt>
                <c:pt idx="94">
                  <c:v>1058.275</c:v>
                </c:pt>
                <c:pt idx="95">
                  <c:v>252.375</c:v>
                </c:pt>
                <c:pt idx="96">
                  <c:v>-54.7019999999999</c:v>
                </c:pt>
                <c:pt idx="97">
                  <c:v>-207.571</c:v>
                </c:pt>
                <c:pt idx="98">
                  <c:v>-302.97</c:v>
                </c:pt>
              </c:numCache>
            </c:numRef>
          </c:val>
        </c:ser>
        <c:gapWidth val="150"/>
        <c:overlap val="0"/>
        <c:axId val="34743250"/>
        <c:axId val="16247032"/>
      </c:barChart>
      <c:catAx>
        <c:axId val="3474325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6247032"/>
        <c:crossesAt val="0"/>
        <c:auto val="1"/>
        <c:lblAlgn val="ctr"/>
        <c:lblOffset val="100"/>
        <c:noMultiLvlLbl val="0"/>
      </c:catAx>
      <c:valAx>
        <c:axId val="16247032"/>
        <c:scaling>
          <c:orientation val="minMax"/>
          <c:max val="6000"/>
          <c:min val="-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4743250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5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REG!$N$11:$N$108</c:f>
              <c:strCache>
                <c:ptCount val="98"/>
                <c:pt idx="0">
                  <c:v>37109</c:v>
                </c:pt>
                <c:pt idx="1">
                  <c:v>37110</c:v>
                </c:pt>
                <c:pt idx="2">
                  <c:v>37111</c:v>
                </c:pt>
                <c:pt idx="3">
                  <c:v>37112</c:v>
                </c:pt>
                <c:pt idx="4">
                  <c:v>37113</c:v>
                </c:pt>
                <c:pt idx="5">
                  <c:v>37116</c:v>
                </c:pt>
                <c:pt idx="6">
                  <c:v>37117</c:v>
                </c:pt>
                <c:pt idx="7">
                  <c:v>37118</c:v>
                </c:pt>
                <c:pt idx="8">
                  <c:v>37119</c:v>
                </c:pt>
                <c:pt idx="9">
                  <c:v>37120</c:v>
                </c:pt>
                <c:pt idx="10">
                  <c:v>37123</c:v>
                </c:pt>
                <c:pt idx="11">
                  <c:v>37124</c:v>
                </c:pt>
                <c:pt idx="12">
                  <c:v>37125</c:v>
                </c:pt>
                <c:pt idx="13">
                  <c:v>37126</c:v>
                </c:pt>
                <c:pt idx="14">
                  <c:v>37127</c:v>
                </c:pt>
                <c:pt idx="15">
                  <c:v>37130</c:v>
                </c:pt>
                <c:pt idx="16">
                  <c:v>37131</c:v>
                </c:pt>
                <c:pt idx="17">
                  <c:v>37132</c:v>
                </c:pt>
                <c:pt idx="18">
                  <c:v>37133</c:v>
                </c:pt>
                <c:pt idx="19">
                  <c:v>37134</c:v>
                </c:pt>
                <c:pt idx="20">
                  <c:v>37138</c:v>
                </c:pt>
                <c:pt idx="21">
                  <c:v>37139</c:v>
                </c:pt>
                <c:pt idx="22">
                  <c:v>37140</c:v>
                </c:pt>
                <c:pt idx="23">
                  <c:v>37141</c:v>
                </c:pt>
                <c:pt idx="24">
                  <c:v>37144</c:v>
                </c:pt>
                <c:pt idx="25">
                  <c:v>37146</c:v>
                </c:pt>
                <c:pt idx="26">
                  <c:v>37147</c:v>
                </c:pt>
                <c:pt idx="27">
                  <c:v>37148</c:v>
                </c:pt>
                <c:pt idx="28">
                  <c:v>37151</c:v>
                </c:pt>
                <c:pt idx="29">
                  <c:v>37152</c:v>
                </c:pt>
                <c:pt idx="30">
                  <c:v>37153</c:v>
                </c:pt>
                <c:pt idx="31">
                  <c:v>37154</c:v>
                </c:pt>
                <c:pt idx="32">
                  <c:v>37155</c:v>
                </c:pt>
                <c:pt idx="33">
                  <c:v>37158</c:v>
                </c:pt>
                <c:pt idx="34">
                  <c:v>37159</c:v>
                </c:pt>
                <c:pt idx="35">
                  <c:v>37160</c:v>
                </c:pt>
                <c:pt idx="36">
                  <c:v>37161</c:v>
                </c:pt>
                <c:pt idx="37">
                  <c:v>37162</c:v>
                </c:pt>
                <c:pt idx="38">
                  <c:v>37165</c:v>
                </c:pt>
                <c:pt idx="39">
                  <c:v>37166</c:v>
                </c:pt>
                <c:pt idx="40">
                  <c:v>37167</c:v>
                </c:pt>
                <c:pt idx="41">
                  <c:v>37168</c:v>
                </c:pt>
                <c:pt idx="42">
                  <c:v>37169</c:v>
                </c:pt>
                <c:pt idx="43">
                  <c:v>37172</c:v>
                </c:pt>
                <c:pt idx="44">
                  <c:v>37173</c:v>
                </c:pt>
                <c:pt idx="45">
                  <c:v>37174</c:v>
                </c:pt>
                <c:pt idx="46">
                  <c:v>37175</c:v>
                </c:pt>
                <c:pt idx="47">
                  <c:v>37176</c:v>
                </c:pt>
                <c:pt idx="48">
                  <c:v>37179</c:v>
                </c:pt>
                <c:pt idx="49">
                  <c:v>37180</c:v>
                </c:pt>
                <c:pt idx="50">
                  <c:v>37181</c:v>
                </c:pt>
                <c:pt idx="51">
                  <c:v>37182</c:v>
                </c:pt>
                <c:pt idx="52">
                  <c:v>37183</c:v>
                </c:pt>
                <c:pt idx="53">
                  <c:v>37186</c:v>
                </c:pt>
                <c:pt idx="54">
                  <c:v>37187</c:v>
                </c:pt>
                <c:pt idx="55">
                  <c:v>37188</c:v>
                </c:pt>
                <c:pt idx="56">
                  <c:v>37189</c:v>
                </c:pt>
                <c:pt idx="57">
                  <c:v>37190</c:v>
                </c:pt>
                <c:pt idx="58">
                  <c:v>37193</c:v>
                </c:pt>
                <c:pt idx="59">
                  <c:v>37194</c:v>
                </c:pt>
                <c:pt idx="60">
                  <c:v>37195</c:v>
                </c:pt>
                <c:pt idx="61">
                  <c:v>37196</c:v>
                </c:pt>
                <c:pt idx="62">
                  <c:v>37197</c:v>
                </c:pt>
                <c:pt idx="63">
                  <c:v>37200</c:v>
                </c:pt>
                <c:pt idx="64">
                  <c:v>37201</c:v>
                </c:pt>
                <c:pt idx="65">
                  <c:v>37202</c:v>
                </c:pt>
                <c:pt idx="66">
                  <c:v>37203</c:v>
                </c:pt>
                <c:pt idx="67">
                  <c:v>37204</c:v>
                </c:pt>
                <c:pt idx="68">
                  <c:v>37207</c:v>
                </c:pt>
                <c:pt idx="69">
                  <c:v>37208</c:v>
                </c:pt>
                <c:pt idx="70">
                  <c:v>37209</c:v>
                </c:pt>
                <c:pt idx="71">
                  <c:v>37210</c:v>
                </c:pt>
                <c:pt idx="72">
                  <c:v>37211</c:v>
                </c:pt>
                <c:pt idx="73">
                  <c:v>37214</c:v>
                </c:pt>
                <c:pt idx="74">
                  <c:v>37215</c:v>
                </c:pt>
                <c:pt idx="75">
                  <c:v>37216</c:v>
                </c:pt>
                <c:pt idx="76">
                  <c:v>37221</c:v>
                </c:pt>
                <c:pt idx="77">
                  <c:v>37222</c:v>
                </c:pt>
                <c:pt idx="78">
                  <c:v>37223</c:v>
                </c:pt>
                <c:pt idx="79">
                  <c:v>37224</c:v>
                </c:pt>
                <c:pt idx="80">
                  <c:v>37225</c:v>
                </c:pt>
                <c:pt idx="81">
                  <c:v>37228</c:v>
                </c:pt>
                <c:pt idx="82">
                  <c:v>37229</c:v>
                </c:pt>
                <c:pt idx="83">
                  <c:v>37230</c:v>
                </c:pt>
                <c:pt idx="84">
                  <c:v>37231</c:v>
                </c:pt>
                <c:pt idx="85">
                  <c:v>37232</c:v>
                </c:pt>
                <c:pt idx="86">
                  <c:v>37235</c:v>
                </c:pt>
                <c:pt idx="87">
                  <c:v>37236</c:v>
                </c:pt>
                <c:pt idx="88">
                  <c:v>37237</c:v>
                </c:pt>
                <c:pt idx="89">
                  <c:v>37238</c:v>
                </c:pt>
                <c:pt idx="90">
                  <c:v>37239</c:v>
                </c:pt>
                <c:pt idx="91">
                  <c:v>37242</c:v>
                </c:pt>
                <c:pt idx="92">
                  <c:v>37243</c:v>
                </c:pt>
                <c:pt idx="93">
                  <c:v>37244</c:v>
                </c:pt>
                <c:pt idx="94">
                  <c:v>37245</c:v>
                </c:pt>
                <c:pt idx="95">
                  <c:v>37246</c:v>
                </c:pt>
                <c:pt idx="96">
                  <c:v>37249</c:v>
                </c:pt>
                <c:pt idx="97">
                  <c:v>37251</c:v>
                </c:pt>
              </c:strCache>
            </c:strRef>
          </c:cat>
          <c:val>
            <c:numRef>
              <c:f>REG!$Q$11:$Q$108</c:f>
              <c:numCache>
                <c:formatCode>#,##0</c:formatCode>
                <c:ptCount val="98"/>
                <c:pt idx="0">
                  <c:v>2225.325</c:v>
                </c:pt>
                <c:pt idx="1">
                  <c:v>2124.985</c:v>
                </c:pt>
                <c:pt idx="2">
                  <c:v>2145.674</c:v>
                </c:pt>
                <c:pt idx="3">
                  <c:v>2094.985</c:v>
                </c:pt>
                <c:pt idx="4">
                  <c:v>2079.287</c:v>
                </c:pt>
                <c:pt idx="5">
                  <c:v>1611.819</c:v>
                </c:pt>
                <c:pt idx="6">
                  <c:v>1644.596</c:v>
                </c:pt>
                <c:pt idx="7">
                  <c:v>1777.097</c:v>
                </c:pt>
                <c:pt idx="8">
                  <c:v>1743.795</c:v>
                </c:pt>
                <c:pt idx="9">
                  <c:v>1716.027</c:v>
                </c:pt>
                <c:pt idx="10">
                  <c:v>1664.305</c:v>
                </c:pt>
                <c:pt idx="11">
                  <c:v>1874.522</c:v>
                </c:pt>
                <c:pt idx="12">
                  <c:v>1748.801</c:v>
                </c:pt>
                <c:pt idx="13">
                  <c:v>1821.611</c:v>
                </c:pt>
                <c:pt idx="14">
                  <c:v>1776.291</c:v>
                </c:pt>
                <c:pt idx="15">
                  <c:v>1688.411</c:v>
                </c:pt>
                <c:pt idx="16">
                  <c:v>1648.123</c:v>
                </c:pt>
                <c:pt idx="17">
                  <c:v>1788.488</c:v>
                </c:pt>
                <c:pt idx="18">
                  <c:v>1894.682</c:v>
                </c:pt>
                <c:pt idx="19">
                  <c:v>1955.089</c:v>
                </c:pt>
                <c:pt idx="20">
                  <c:v>1973.918</c:v>
                </c:pt>
                <c:pt idx="21">
                  <c:v>1973.918</c:v>
                </c:pt>
                <c:pt idx="22">
                  <c:v>850.299</c:v>
                </c:pt>
                <c:pt idx="23">
                  <c:v>995.491</c:v>
                </c:pt>
                <c:pt idx="24">
                  <c:v>1216.305</c:v>
                </c:pt>
                <c:pt idx="25">
                  <c:v>1255.926</c:v>
                </c:pt>
                <c:pt idx="26">
                  <c:v>1323.775</c:v>
                </c:pt>
                <c:pt idx="27">
                  <c:v>1378.447</c:v>
                </c:pt>
                <c:pt idx="28">
                  <c:v>1308.291</c:v>
                </c:pt>
                <c:pt idx="29">
                  <c:v>1524.084</c:v>
                </c:pt>
                <c:pt idx="30">
                  <c:v>1336.349</c:v>
                </c:pt>
                <c:pt idx="31">
                  <c:v>1268.363</c:v>
                </c:pt>
                <c:pt idx="32">
                  <c:v>1211.328</c:v>
                </c:pt>
                <c:pt idx="33">
                  <c:v>1507.055</c:v>
                </c:pt>
                <c:pt idx="34">
                  <c:v>1350.778</c:v>
                </c:pt>
                <c:pt idx="35">
                  <c:v>1365.565</c:v>
                </c:pt>
                <c:pt idx="36">
                  <c:v>1406.354</c:v>
                </c:pt>
                <c:pt idx="37">
                  <c:v>1483.992</c:v>
                </c:pt>
                <c:pt idx="38">
                  <c:v>1438.638</c:v>
                </c:pt>
                <c:pt idx="39">
                  <c:v>1284.451</c:v>
                </c:pt>
                <c:pt idx="40">
                  <c:v>554.984</c:v>
                </c:pt>
                <c:pt idx="41">
                  <c:v>632.764</c:v>
                </c:pt>
                <c:pt idx="42">
                  <c:v>490.476</c:v>
                </c:pt>
                <c:pt idx="43">
                  <c:v>559.63</c:v>
                </c:pt>
                <c:pt idx="44">
                  <c:v>515.339</c:v>
                </c:pt>
                <c:pt idx="45">
                  <c:v>495.302</c:v>
                </c:pt>
                <c:pt idx="46">
                  <c:v>538.061</c:v>
                </c:pt>
                <c:pt idx="47">
                  <c:v>602.751</c:v>
                </c:pt>
                <c:pt idx="48">
                  <c:v>580.128</c:v>
                </c:pt>
                <c:pt idx="49">
                  <c:v>513.093</c:v>
                </c:pt>
                <c:pt idx="50">
                  <c:v>580.584</c:v>
                </c:pt>
                <c:pt idx="51">
                  <c:v>548.558</c:v>
                </c:pt>
                <c:pt idx="52">
                  <c:v>534.12</c:v>
                </c:pt>
                <c:pt idx="53">
                  <c:v>596.225</c:v>
                </c:pt>
                <c:pt idx="54">
                  <c:v>555.53</c:v>
                </c:pt>
                <c:pt idx="55">
                  <c:v>578.453</c:v>
                </c:pt>
                <c:pt idx="56">
                  <c:v>566.703</c:v>
                </c:pt>
                <c:pt idx="57">
                  <c:v>580.917</c:v>
                </c:pt>
                <c:pt idx="58">
                  <c:v>595.709</c:v>
                </c:pt>
                <c:pt idx="59">
                  <c:v>625.084</c:v>
                </c:pt>
                <c:pt idx="60">
                  <c:v>625.364</c:v>
                </c:pt>
                <c:pt idx="61">
                  <c:v>407.821</c:v>
                </c:pt>
                <c:pt idx="62">
                  <c:v>409.054</c:v>
                </c:pt>
                <c:pt idx="63">
                  <c:v>546.87</c:v>
                </c:pt>
                <c:pt idx="64">
                  <c:v>618.4</c:v>
                </c:pt>
                <c:pt idx="65">
                  <c:v>559.293</c:v>
                </c:pt>
                <c:pt idx="66">
                  <c:v>566.614</c:v>
                </c:pt>
                <c:pt idx="67">
                  <c:v>582.274</c:v>
                </c:pt>
                <c:pt idx="68">
                  <c:v>728.022</c:v>
                </c:pt>
                <c:pt idx="69">
                  <c:v>618.94</c:v>
                </c:pt>
                <c:pt idx="70">
                  <c:v>690.967</c:v>
                </c:pt>
                <c:pt idx="71">
                  <c:v>728.217</c:v>
                </c:pt>
                <c:pt idx="72">
                  <c:v>629.777</c:v>
                </c:pt>
                <c:pt idx="73">
                  <c:v>450.432</c:v>
                </c:pt>
                <c:pt idx="74">
                  <c:v>516.967</c:v>
                </c:pt>
                <c:pt idx="75">
                  <c:v>681.358</c:v>
                </c:pt>
                <c:pt idx="76">
                  <c:v>729.554</c:v>
                </c:pt>
                <c:pt idx="77">
                  <c:v>776.344</c:v>
                </c:pt>
                <c:pt idx="78">
                  <c:v>918.458</c:v>
                </c:pt>
                <c:pt idx="79">
                  <c:v>913.348</c:v>
                </c:pt>
                <c:pt idx="80">
                  <c:v>980.641</c:v>
                </c:pt>
                <c:pt idx="81">
                  <c:v>589.757</c:v>
                </c:pt>
                <c:pt idx="82">
                  <c:v>511.25</c:v>
                </c:pt>
                <c:pt idx="83">
                  <c:v>508.541</c:v>
                </c:pt>
                <c:pt idx="84">
                  <c:v>529.505</c:v>
                </c:pt>
                <c:pt idx="85">
                  <c:v>484.805</c:v>
                </c:pt>
                <c:pt idx="86">
                  <c:v>346.165</c:v>
                </c:pt>
                <c:pt idx="87">
                  <c:v>490.929</c:v>
                </c:pt>
                <c:pt idx="88">
                  <c:v>527.434</c:v>
                </c:pt>
                <c:pt idx="89">
                  <c:v>390.067</c:v>
                </c:pt>
                <c:pt idx="90">
                  <c:v>301.541</c:v>
                </c:pt>
                <c:pt idx="91">
                  <c:v>410.206</c:v>
                </c:pt>
                <c:pt idx="92">
                  <c:v>407.381</c:v>
                </c:pt>
                <c:pt idx="93">
                  <c:v>453.176</c:v>
                </c:pt>
                <c:pt idx="94">
                  <c:v>502.348</c:v>
                </c:pt>
                <c:pt idx="95">
                  <c:v>348.234</c:v>
                </c:pt>
                <c:pt idx="96">
                  <c:v>347.552</c:v>
                </c:pt>
                <c:pt idx="97">
                  <c:v>305.387</c:v>
                </c:pt>
              </c:numCache>
            </c:numRef>
          </c:val>
        </c:ser>
        <c:gapWidth val="150"/>
        <c:overlap val="0"/>
        <c:axId val="73028823"/>
        <c:axId val="59941715"/>
      </c:barChart>
      <c:catAx>
        <c:axId val="7302882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9941715"/>
        <c:crossesAt val="0"/>
        <c:auto val="1"/>
        <c:lblAlgn val="ctr"/>
        <c:lblOffset val="100"/>
        <c:noMultiLvlLbl val="0"/>
      </c:catAx>
      <c:valAx>
        <c:axId val="59941715"/>
        <c:scaling>
          <c:orientation val="minMax"/>
          <c:max val="2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3028823"/>
        <c:crossesAt val="1"/>
        <c:crossBetween val="midCat"/>
        <c:majorUnit val="500"/>
        <c:minorUnit val="5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SPEC!$N$10:$N$108</c:f>
              <c:strCache>
                <c:ptCount val="99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</c:strCache>
            </c:strRef>
          </c:cat>
          <c:val>
            <c:numRef>
              <c:f>SPEC!$O$10:$O$108</c:f>
              <c:numCache>
                <c:formatCode>#,##0</c:formatCode>
                <c:ptCount val="99"/>
                <c:pt idx="0">
                  <c:v>-13.673</c:v>
                </c:pt>
                <c:pt idx="1">
                  <c:v>-15.105</c:v>
                </c:pt>
                <c:pt idx="2">
                  <c:v>0.021</c:v>
                </c:pt>
                <c:pt idx="3">
                  <c:v>-3.037</c:v>
                </c:pt>
                <c:pt idx="4">
                  <c:v>36.281</c:v>
                </c:pt>
                <c:pt idx="5">
                  <c:v>-67.795</c:v>
                </c:pt>
                <c:pt idx="6">
                  <c:v>-31.454</c:v>
                </c:pt>
                <c:pt idx="7">
                  <c:v>-141.926</c:v>
                </c:pt>
                <c:pt idx="8">
                  <c:v>-581.874</c:v>
                </c:pt>
                <c:pt idx="9">
                  <c:v>180.452</c:v>
                </c:pt>
                <c:pt idx="10">
                  <c:v>61.751</c:v>
                </c:pt>
                <c:pt idx="11">
                  <c:v>195.339</c:v>
                </c:pt>
                <c:pt idx="12">
                  <c:v>131.992</c:v>
                </c:pt>
                <c:pt idx="13">
                  <c:v>325.935</c:v>
                </c:pt>
                <c:pt idx="14">
                  <c:v>-55.436</c:v>
                </c:pt>
                <c:pt idx="15">
                  <c:v>106.781</c:v>
                </c:pt>
                <c:pt idx="16">
                  <c:v>118.184</c:v>
                </c:pt>
                <c:pt idx="17">
                  <c:v>-38.815</c:v>
                </c:pt>
                <c:pt idx="18">
                  <c:v>-15.565</c:v>
                </c:pt>
                <c:pt idx="19">
                  <c:v>79.444</c:v>
                </c:pt>
                <c:pt idx="20">
                  <c:v>46.715</c:v>
                </c:pt>
                <c:pt idx="21">
                  <c:v>112.705</c:v>
                </c:pt>
                <c:pt idx="22">
                  <c:v>-34.426</c:v>
                </c:pt>
                <c:pt idx="23">
                  <c:v>-52.637</c:v>
                </c:pt>
                <c:pt idx="24">
                  <c:v>-24.8</c:v>
                </c:pt>
                <c:pt idx="25">
                  <c:v>130.658</c:v>
                </c:pt>
                <c:pt idx="26">
                  <c:v>0.184</c:v>
                </c:pt>
                <c:pt idx="27">
                  <c:v>-237.553</c:v>
                </c:pt>
                <c:pt idx="28">
                  <c:v>-83.968</c:v>
                </c:pt>
                <c:pt idx="29">
                  <c:v>208.462</c:v>
                </c:pt>
                <c:pt idx="30">
                  <c:v>186.962</c:v>
                </c:pt>
                <c:pt idx="31">
                  <c:v>24.355</c:v>
                </c:pt>
                <c:pt idx="32">
                  <c:v>-41.376</c:v>
                </c:pt>
                <c:pt idx="33">
                  <c:v>23.229</c:v>
                </c:pt>
                <c:pt idx="34">
                  <c:v>432.388</c:v>
                </c:pt>
                <c:pt idx="35">
                  <c:v>-320.385</c:v>
                </c:pt>
                <c:pt idx="36">
                  <c:v>1.003</c:v>
                </c:pt>
                <c:pt idx="37">
                  <c:v>65.472</c:v>
                </c:pt>
                <c:pt idx="38">
                  <c:v>49.796</c:v>
                </c:pt>
                <c:pt idx="39">
                  <c:v>126.107</c:v>
                </c:pt>
                <c:pt idx="40">
                  <c:v>-11.017</c:v>
                </c:pt>
                <c:pt idx="41">
                  <c:v>11.605</c:v>
                </c:pt>
                <c:pt idx="42">
                  <c:v>-150.906</c:v>
                </c:pt>
                <c:pt idx="43">
                  <c:v>192.637</c:v>
                </c:pt>
                <c:pt idx="44">
                  <c:v>88.301</c:v>
                </c:pt>
                <c:pt idx="45">
                  <c:v>-65.303</c:v>
                </c:pt>
                <c:pt idx="46">
                  <c:v>-242.299</c:v>
                </c:pt>
                <c:pt idx="47">
                  <c:v>-43.187</c:v>
                </c:pt>
                <c:pt idx="48">
                  <c:v>136.891</c:v>
                </c:pt>
                <c:pt idx="49">
                  <c:v>36.038</c:v>
                </c:pt>
                <c:pt idx="50">
                  <c:v>-141.051</c:v>
                </c:pt>
                <c:pt idx="51">
                  <c:v>110.306</c:v>
                </c:pt>
                <c:pt idx="52">
                  <c:v>-179.355</c:v>
                </c:pt>
                <c:pt idx="53">
                  <c:v>-283.033</c:v>
                </c:pt>
                <c:pt idx="54">
                  <c:v>-217.384</c:v>
                </c:pt>
                <c:pt idx="55">
                  <c:v>202.661</c:v>
                </c:pt>
                <c:pt idx="56">
                  <c:v>-256.952</c:v>
                </c:pt>
                <c:pt idx="57">
                  <c:v>-42.208</c:v>
                </c:pt>
                <c:pt idx="58">
                  <c:v>-30.893</c:v>
                </c:pt>
                <c:pt idx="59">
                  <c:v>37.55</c:v>
                </c:pt>
                <c:pt idx="60">
                  <c:v>-105.916</c:v>
                </c:pt>
                <c:pt idx="61">
                  <c:v>94.742</c:v>
                </c:pt>
                <c:pt idx="62">
                  <c:v>0.267</c:v>
                </c:pt>
                <c:pt idx="63">
                  <c:v>12.2359399999999</c:v>
                </c:pt>
                <c:pt idx="64">
                  <c:v>-110.696</c:v>
                </c:pt>
                <c:pt idx="65">
                  <c:v>9.411</c:v>
                </c:pt>
                <c:pt idx="66">
                  <c:v>-10.531</c:v>
                </c:pt>
                <c:pt idx="67">
                  <c:v>-185.055</c:v>
                </c:pt>
                <c:pt idx="68">
                  <c:v>48.972</c:v>
                </c:pt>
                <c:pt idx="69">
                  <c:v>93.607</c:v>
                </c:pt>
                <c:pt idx="70">
                  <c:v>-99.569</c:v>
                </c:pt>
                <c:pt idx="71">
                  <c:v>121.148</c:v>
                </c:pt>
                <c:pt idx="72">
                  <c:v>181.968</c:v>
                </c:pt>
                <c:pt idx="73">
                  <c:v>-44.698</c:v>
                </c:pt>
                <c:pt idx="74">
                  <c:v>9.821</c:v>
                </c:pt>
                <c:pt idx="75">
                  <c:v>-59.188</c:v>
                </c:pt>
                <c:pt idx="76">
                  <c:v>109.52</c:v>
                </c:pt>
                <c:pt idx="77">
                  <c:v>47.61</c:v>
                </c:pt>
                <c:pt idx="78">
                  <c:v>0.03</c:v>
                </c:pt>
                <c:pt idx="79">
                  <c:v>4.022</c:v>
                </c:pt>
                <c:pt idx="80">
                  <c:v>78.118</c:v>
                </c:pt>
                <c:pt idx="81">
                  <c:v>-107.77</c:v>
                </c:pt>
                <c:pt idx="82">
                  <c:v>23.531</c:v>
                </c:pt>
                <c:pt idx="83">
                  <c:v>12.96</c:v>
                </c:pt>
                <c:pt idx="84">
                  <c:v>127.029</c:v>
                </c:pt>
                <c:pt idx="85">
                  <c:v>4.477</c:v>
                </c:pt>
                <c:pt idx="86">
                  <c:v>-20.208</c:v>
                </c:pt>
                <c:pt idx="87">
                  <c:v>-120.31</c:v>
                </c:pt>
                <c:pt idx="88">
                  <c:v>18.012</c:v>
                </c:pt>
                <c:pt idx="89">
                  <c:v>84.363</c:v>
                </c:pt>
                <c:pt idx="90">
                  <c:v>-11.621</c:v>
                </c:pt>
                <c:pt idx="91">
                  <c:v>-118.863</c:v>
                </c:pt>
                <c:pt idx="92">
                  <c:v>109.481</c:v>
                </c:pt>
                <c:pt idx="93">
                  <c:v>83.836</c:v>
                </c:pt>
                <c:pt idx="94">
                  <c:v>63.596</c:v>
                </c:pt>
                <c:pt idx="95">
                  <c:v>8.248</c:v>
                </c:pt>
                <c:pt idx="96">
                  <c:v>9.544</c:v>
                </c:pt>
                <c:pt idx="97">
                  <c:v>0</c:v>
                </c:pt>
                <c:pt idx="98">
                  <c:v>0.215</c:v>
                </c:pt>
              </c:numCache>
            </c:numRef>
          </c:val>
        </c:ser>
        <c:gapWidth val="150"/>
        <c:overlap val="0"/>
        <c:axId val="94672393"/>
        <c:axId val="14990959"/>
      </c:barChart>
      <c:catAx>
        <c:axId val="9467239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4990959"/>
        <c:crossesAt val="0"/>
        <c:auto val="1"/>
        <c:lblAlgn val="ctr"/>
        <c:lblOffset val="100"/>
        <c:noMultiLvlLbl val="0"/>
      </c:catAx>
      <c:valAx>
        <c:axId val="14990959"/>
        <c:scaling>
          <c:orientation val="minMax"/>
          <c:max val="600"/>
          <c:min val="-6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4672393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SPEC!$N$10:$N$108</c:f>
              <c:strCache>
                <c:ptCount val="99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</c:strCache>
            </c:strRef>
          </c:cat>
          <c:val>
            <c:numRef>
              <c:f>SPEC!$P$10:$P$108</c:f>
              <c:numCache>
                <c:formatCode>#,##0</c:formatCode>
                <c:ptCount val="99"/>
                <c:pt idx="0">
                  <c:v>100</c:v>
                </c:pt>
                <c:pt idx="1">
                  <c:v>260</c:v>
                </c:pt>
                <c:pt idx="2">
                  <c:v>203.508</c:v>
                </c:pt>
                <c:pt idx="3">
                  <c:v>-37.824</c:v>
                </c:pt>
                <c:pt idx="4">
                  <c:v>4.487</c:v>
                </c:pt>
                <c:pt idx="5">
                  <c:v>-49.635</c:v>
                </c:pt>
                <c:pt idx="6">
                  <c:v>-65.984</c:v>
                </c:pt>
                <c:pt idx="7">
                  <c:v>-207.931</c:v>
                </c:pt>
                <c:pt idx="8">
                  <c:v>-786.768</c:v>
                </c:pt>
                <c:pt idx="9">
                  <c:v>-642.597</c:v>
                </c:pt>
                <c:pt idx="10">
                  <c:v>-513.051</c:v>
                </c:pt>
                <c:pt idx="11">
                  <c:v>-286.258</c:v>
                </c:pt>
                <c:pt idx="12">
                  <c:v>-12.34</c:v>
                </c:pt>
                <c:pt idx="13">
                  <c:v>895.469</c:v>
                </c:pt>
                <c:pt idx="14">
                  <c:v>659.581</c:v>
                </c:pt>
                <c:pt idx="15">
                  <c:v>704.611</c:v>
                </c:pt>
                <c:pt idx="16">
                  <c:v>627.456</c:v>
                </c:pt>
                <c:pt idx="17">
                  <c:v>456.649</c:v>
                </c:pt>
                <c:pt idx="18">
                  <c:v>115.149</c:v>
                </c:pt>
                <c:pt idx="19">
                  <c:v>250.029</c:v>
                </c:pt>
                <c:pt idx="20">
                  <c:v>189.963</c:v>
                </c:pt>
                <c:pt idx="21">
                  <c:v>184.484</c:v>
                </c:pt>
                <c:pt idx="22">
                  <c:v>188.873</c:v>
                </c:pt>
                <c:pt idx="23">
                  <c:v>151.801</c:v>
                </c:pt>
                <c:pt idx="24">
                  <c:v>47.557</c:v>
                </c:pt>
                <c:pt idx="25">
                  <c:v>131.5</c:v>
                </c:pt>
                <c:pt idx="26">
                  <c:v>18.979</c:v>
                </c:pt>
                <c:pt idx="27">
                  <c:v>-184.148</c:v>
                </c:pt>
                <c:pt idx="28">
                  <c:v>-215.479</c:v>
                </c:pt>
                <c:pt idx="29">
                  <c:v>17.783</c:v>
                </c:pt>
                <c:pt idx="30">
                  <c:v>74.087</c:v>
                </c:pt>
                <c:pt idx="31">
                  <c:v>98.258</c:v>
                </c:pt>
                <c:pt idx="32">
                  <c:v>294.435</c:v>
                </c:pt>
                <c:pt idx="33">
                  <c:v>401.632</c:v>
                </c:pt>
                <c:pt idx="34">
                  <c:v>625.558</c:v>
                </c:pt>
                <c:pt idx="35">
                  <c:v>118.211</c:v>
                </c:pt>
                <c:pt idx="36">
                  <c:v>94.859</c:v>
                </c:pt>
                <c:pt idx="37">
                  <c:v>201.707</c:v>
                </c:pt>
                <c:pt idx="38">
                  <c:v>228.274</c:v>
                </c:pt>
                <c:pt idx="39">
                  <c:v>-78.007</c:v>
                </c:pt>
                <c:pt idx="40">
                  <c:v>231.361</c:v>
                </c:pt>
                <c:pt idx="41">
                  <c:v>241.963</c:v>
                </c:pt>
                <c:pt idx="42">
                  <c:v>25.585</c:v>
                </c:pt>
                <c:pt idx="43">
                  <c:v>168.426</c:v>
                </c:pt>
                <c:pt idx="44">
                  <c:v>130.62</c:v>
                </c:pt>
                <c:pt idx="45">
                  <c:v>76.334</c:v>
                </c:pt>
                <c:pt idx="46">
                  <c:v>-177.57</c:v>
                </c:pt>
                <c:pt idx="47">
                  <c:v>-69.851</c:v>
                </c:pt>
                <c:pt idx="48">
                  <c:v>-125.597</c:v>
                </c:pt>
                <c:pt idx="49">
                  <c:v>-177.86</c:v>
                </c:pt>
                <c:pt idx="50">
                  <c:v>-253.608</c:v>
                </c:pt>
                <c:pt idx="51">
                  <c:v>98.997</c:v>
                </c:pt>
                <c:pt idx="52">
                  <c:v>-37.171</c:v>
                </c:pt>
                <c:pt idx="53">
                  <c:v>-457.095</c:v>
                </c:pt>
                <c:pt idx="54">
                  <c:v>-710.517</c:v>
                </c:pt>
                <c:pt idx="55">
                  <c:v>-366.805</c:v>
                </c:pt>
                <c:pt idx="56">
                  <c:v>-734.063</c:v>
                </c:pt>
                <c:pt idx="57">
                  <c:v>-596.916</c:v>
                </c:pt>
                <c:pt idx="58">
                  <c:v>-344.776</c:v>
                </c:pt>
                <c:pt idx="59">
                  <c:v>-89.842</c:v>
                </c:pt>
                <c:pt idx="60">
                  <c:v>-398.419</c:v>
                </c:pt>
                <c:pt idx="61">
                  <c:v>-46.725</c:v>
                </c:pt>
                <c:pt idx="62">
                  <c:v>-4.25</c:v>
                </c:pt>
                <c:pt idx="63">
                  <c:v>38.87894</c:v>
                </c:pt>
                <c:pt idx="64">
                  <c:v>-109.36706</c:v>
                </c:pt>
                <c:pt idx="65">
                  <c:v>5.95993999999995</c:v>
                </c:pt>
                <c:pt idx="66">
                  <c:v>-99.3130600000001</c:v>
                </c:pt>
                <c:pt idx="67">
                  <c:v>-284.63506</c:v>
                </c:pt>
                <c:pt idx="68">
                  <c:v>-247.899</c:v>
                </c:pt>
                <c:pt idx="69">
                  <c:v>-43.596</c:v>
                </c:pt>
                <c:pt idx="70">
                  <c:v>-152.576</c:v>
                </c:pt>
                <c:pt idx="71">
                  <c:v>-20.897</c:v>
                </c:pt>
                <c:pt idx="72">
                  <c:v>346.126</c:v>
                </c:pt>
                <c:pt idx="73">
                  <c:v>252.456</c:v>
                </c:pt>
                <c:pt idx="74">
                  <c:v>168.67</c:v>
                </c:pt>
                <c:pt idx="75">
                  <c:v>209.051</c:v>
                </c:pt>
                <c:pt idx="76">
                  <c:v>197.423</c:v>
                </c:pt>
                <c:pt idx="77">
                  <c:v>63.065</c:v>
                </c:pt>
                <c:pt idx="78">
                  <c:v>107.793</c:v>
                </c:pt>
                <c:pt idx="79">
                  <c:v>101.994</c:v>
                </c:pt>
                <c:pt idx="80">
                  <c:v>239.3</c:v>
                </c:pt>
                <c:pt idx="81">
                  <c:v>22.01</c:v>
                </c:pt>
                <c:pt idx="82">
                  <c:v>-2.069</c:v>
                </c:pt>
                <c:pt idx="83">
                  <c:v>10.861</c:v>
                </c:pt>
                <c:pt idx="84">
                  <c:v>133.868</c:v>
                </c:pt>
                <c:pt idx="85">
                  <c:v>60.227</c:v>
                </c:pt>
                <c:pt idx="86">
                  <c:v>147.789</c:v>
                </c:pt>
                <c:pt idx="87">
                  <c:v>3.94799999999999</c:v>
                </c:pt>
                <c:pt idx="88">
                  <c:v>9</c:v>
                </c:pt>
                <c:pt idx="89">
                  <c:v>-33.666</c:v>
                </c:pt>
                <c:pt idx="90">
                  <c:v>-49.764</c:v>
                </c:pt>
                <c:pt idx="91">
                  <c:v>-148.419</c:v>
                </c:pt>
                <c:pt idx="92">
                  <c:v>81.372</c:v>
                </c:pt>
                <c:pt idx="93">
                  <c:v>147.196</c:v>
                </c:pt>
                <c:pt idx="94">
                  <c:v>126.429</c:v>
                </c:pt>
                <c:pt idx="95">
                  <c:v>146.298</c:v>
                </c:pt>
                <c:pt idx="96">
                  <c:v>274.705</c:v>
                </c:pt>
                <c:pt idx="97">
                  <c:v>165.224</c:v>
                </c:pt>
                <c:pt idx="98">
                  <c:v>81.603</c:v>
                </c:pt>
              </c:numCache>
            </c:numRef>
          </c:val>
        </c:ser>
        <c:gapWidth val="150"/>
        <c:overlap val="0"/>
        <c:axId val="38775840"/>
        <c:axId val="13860390"/>
      </c:barChart>
      <c:catAx>
        <c:axId val="3877584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3860390"/>
        <c:crossesAt val="0"/>
        <c:auto val="1"/>
        <c:lblAlgn val="ctr"/>
        <c:lblOffset val="100"/>
        <c:noMultiLvlLbl val="0"/>
      </c:catAx>
      <c:valAx>
        <c:axId val="13860390"/>
        <c:scaling>
          <c:orientation val="minMax"/>
          <c:max val="1000"/>
          <c:min val="-1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8775840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SPEC!$N$92:$N$111</c:f>
              <c:strCache>
                <c:ptCount val="20"/>
                <c:pt idx="0">
                  <c:v>37228</c:v>
                </c:pt>
                <c:pt idx="1">
                  <c:v>37229</c:v>
                </c:pt>
                <c:pt idx="2">
                  <c:v>37230</c:v>
                </c:pt>
                <c:pt idx="3">
                  <c:v>37231</c:v>
                </c:pt>
                <c:pt idx="4">
                  <c:v>37232</c:v>
                </c:pt>
                <c:pt idx="5">
                  <c:v>37235</c:v>
                </c:pt>
                <c:pt idx="6">
                  <c:v>37236</c:v>
                </c:pt>
                <c:pt idx="7">
                  <c:v>37237</c:v>
                </c:pt>
                <c:pt idx="8">
                  <c:v>37238</c:v>
                </c:pt>
                <c:pt idx="9">
                  <c:v>37239</c:v>
                </c:pt>
                <c:pt idx="10">
                  <c:v>37242</c:v>
                </c:pt>
                <c:pt idx="11">
                  <c:v>37243</c:v>
                </c:pt>
                <c:pt idx="12">
                  <c:v>37244</c:v>
                </c:pt>
                <c:pt idx="13">
                  <c:v>37245</c:v>
                </c:pt>
                <c:pt idx="14">
                  <c:v>37246</c:v>
                </c:pt>
                <c:pt idx="15">
                  <c:v>37249</c:v>
                </c:pt>
                <c:pt idx="16">
                  <c:v>37251</c:v>
                </c:pt>
                <c:pt idx="17">
                  <c:v>37252</c:v>
                </c:pt>
                <c:pt idx="18">
                  <c:v>37253</c:v>
                </c:pt>
                <c:pt idx="19">
                  <c:v>37256</c:v>
                </c:pt>
              </c:strCache>
            </c:strRef>
          </c:cat>
          <c:val>
            <c:numRef>
              <c:f>SPEC!$Q$92:$Q$111</c:f>
              <c:numCache>
                <c:formatCode>#,##0</c:formatCode>
                <c:ptCount val="20"/>
                <c:pt idx="0">
                  <c:v>23.531</c:v>
                </c:pt>
                <c:pt idx="1">
                  <c:v>36.491</c:v>
                </c:pt>
                <c:pt idx="2">
                  <c:v>163.52</c:v>
                </c:pt>
                <c:pt idx="3">
                  <c:v>167.997</c:v>
                </c:pt>
                <c:pt idx="4">
                  <c:v>147.789</c:v>
                </c:pt>
                <c:pt idx="5">
                  <c:v>27.479</c:v>
                </c:pt>
                <c:pt idx="6">
                  <c:v>45.491</c:v>
                </c:pt>
                <c:pt idx="7">
                  <c:v>129.854</c:v>
                </c:pt>
                <c:pt idx="8">
                  <c:v>118.233</c:v>
                </c:pt>
                <c:pt idx="9">
                  <c:v>-0.63000000000001</c:v>
                </c:pt>
                <c:pt idx="10">
                  <c:v>108.851</c:v>
                </c:pt>
                <c:pt idx="11">
                  <c:v>192.687</c:v>
                </c:pt>
                <c:pt idx="12">
                  <c:v>256.283</c:v>
                </c:pt>
                <c:pt idx="13">
                  <c:v>264.531</c:v>
                </c:pt>
                <c:pt idx="14">
                  <c:v>274.075</c:v>
                </c:pt>
                <c:pt idx="15">
                  <c:v>274.075</c:v>
                </c:pt>
                <c:pt idx="16">
                  <c:v>274.29</c:v>
                </c:pt>
              </c:numCache>
            </c:numRef>
          </c:val>
        </c:ser>
        <c:gapWidth val="150"/>
        <c:overlap val="0"/>
        <c:axId val="38060352"/>
        <c:axId val="59743137"/>
      </c:barChart>
      <c:catAx>
        <c:axId val="3806035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9743137"/>
        <c:crossesAt val="0"/>
        <c:auto val="1"/>
        <c:lblAlgn val="ctr"/>
        <c:lblOffset val="100"/>
        <c:noMultiLvlLbl val="0"/>
      </c:catAx>
      <c:valAx>
        <c:axId val="59743137"/>
        <c:scaling>
          <c:orientation val="minMax"/>
          <c:max val="300"/>
          <c:min val="-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8060352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SPEC!$N$51:$N$108</c:f>
              <c:strCache>
                <c:ptCount val="58"/>
                <c:pt idx="0">
                  <c:v>37167</c:v>
                </c:pt>
                <c:pt idx="1">
                  <c:v>37168</c:v>
                </c:pt>
                <c:pt idx="2">
                  <c:v>37169</c:v>
                </c:pt>
                <c:pt idx="3">
                  <c:v>37172</c:v>
                </c:pt>
                <c:pt idx="4">
                  <c:v>37173</c:v>
                </c:pt>
                <c:pt idx="5">
                  <c:v>37174</c:v>
                </c:pt>
                <c:pt idx="6">
                  <c:v>37175</c:v>
                </c:pt>
                <c:pt idx="7">
                  <c:v>37176</c:v>
                </c:pt>
                <c:pt idx="8">
                  <c:v>37179</c:v>
                </c:pt>
                <c:pt idx="9">
                  <c:v>37180</c:v>
                </c:pt>
                <c:pt idx="10">
                  <c:v>37181</c:v>
                </c:pt>
                <c:pt idx="11">
                  <c:v>37182</c:v>
                </c:pt>
                <c:pt idx="12">
                  <c:v>37183</c:v>
                </c:pt>
                <c:pt idx="13">
                  <c:v>37186</c:v>
                </c:pt>
                <c:pt idx="14">
                  <c:v>37187</c:v>
                </c:pt>
                <c:pt idx="15">
                  <c:v>37188</c:v>
                </c:pt>
                <c:pt idx="16">
                  <c:v>37189</c:v>
                </c:pt>
                <c:pt idx="17">
                  <c:v>37190</c:v>
                </c:pt>
                <c:pt idx="18">
                  <c:v>37193</c:v>
                </c:pt>
                <c:pt idx="19">
                  <c:v>37194</c:v>
                </c:pt>
                <c:pt idx="20">
                  <c:v>37195</c:v>
                </c:pt>
                <c:pt idx="21">
                  <c:v>37196</c:v>
                </c:pt>
                <c:pt idx="22">
                  <c:v>37197</c:v>
                </c:pt>
                <c:pt idx="23">
                  <c:v>37200</c:v>
                </c:pt>
                <c:pt idx="24">
                  <c:v>37201</c:v>
                </c:pt>
                <c:pt idx="25">
                  <c:v>37202</c:v>
                </c:pt>
                <c:pt idx="26">
                  <c:v>37203</c:v>
                </c:pt>
                <c:pt idx="27">
                  <c:v>37204</c:v>
                </c:pt>
                <c:pt idx="28">
                  <c:v>37207</c:v>
                </c:pt>
                <c:pt idx="29">
                  <c:v>37208</c:v>
                </c:pt>
                <c:pt idx="30">
                  <c:v>37209</c:v>
                </c:pt>
                <c:pt idx="31">
                  <c:v>37210</c:v>
                </c:pt>
                <c:pt idx="32">
                  <c:v>37211</c:v>
                </c:pt>
                <c:pt idx="33">
                  <c:v>37214</c:v>
                </c:pt>
                <c:pt idx="34">
                  <c:v>37215</c:v>
                </c:pt>
                <c:pt idx="35">
                  <c:v>37216</c:v>
                </c:pt>
                <c:pt idx="36">
                  <c:v>37221</c:v>
                </c:pt>
                <c:pt idx="37">
                  <c:v>37222</c:v>
                </c:pt>
                <c:pt idx="38">
                  <c:v>37223</c:v>
                </c:pt>
                <c:pt idx="39">
                  <c:v>37224</c:v>
                </c:pt>
                <c:pt idx="40">
                  <c:v>37225</c:v>
                </c:pt>
                <c:pt idx="41">
                  <c:v>37228</c:v>
                </c:pt>
                <c:pt idx="42">
                  <c:v>37229</c:v>
                </c:pt>
                <c:pt idx="43">
                  <c:v>37230</c:v>
                </c:pt>
                <c:pt idx="44">
                  <c:v>37231</c:v>
                </c:pt>
                <c:pt idx="45">
                  <c:v>37232</c:v>
                </c:pt>
                <c:pt idx="46">
                  <c:v>37235</c:v>
                </c:pt>
                <c:pt idx="47">
                  <c:v>37236</c:v>
                </c:pt>
                <c:pt idx="48">
                  <c:v>37237</c:v>
                </c:pt>
                <c:pt idx="49">
                  <c:v>37238</c:v>
                </c:pt>
                <c:pt idx="50">
                  <c:v>37239</c:v>
                </c:pt>
                <c:pt idx="51">
                  <c:v>37242</c:v>
                </c:pt>
                <c:pt idx="52">
                  <c:v>37243</c:v>
                </c:pt>
                <c:pt idx="53">
                  <c:v>37244</c:v>
                </c:pt>
                <c:pt idx="54">
                  <c:v>37245</c:v>
                </c:pt>
                <c:pt idx="55">
                  <c:v>37246</c:v>
                </c:pt>
                <c:pt idx="56">
                  <c:v>37249</c:v>
                </c:pt>
                <c:pt idx="57">
                  <c:v>37251</c:v>
                </c:pt>
              </c:strCache>
            </c:strRef>
          </c:cat>
          <c:val>
            <c:numRef>
              <c:f>SPEC!$R$51:$R$108</c:f>
              <c:numCache>
                <c:formatCode>#,##0</c:formatCode>
                <c:ptCount val="58"/>
                <c:pt idx="0">
                  <c:v>126.695</c:v>
                </c:pt>
                <c:pt idx="1">
                  <c:v>-24.211</c:v>
                </c:pt>
                <c:pt idx="2">
                  <c:v>168.426</c:v>
                </c:pt>
                <c:pt idx="3">
                  <c:v>256.727</c:v>
                </c:pt>
                <c:pt idx="4">
                  <c:v>191.424</c:v>
                </c:pt>
                <c:pt idx="5">
                  <c:v>-50.875</c:v>
                </c:pt>
                <c:pt idx="6">
                  <c:v>-94.062</c:v>
                </c:pt>
                <c:pt idx="7">
                  <c:v>42.829</c:v>
                </c:pt>
                <c:pt idx="8">
                  <c:v>78.867</c:v>
                </c:pt>
                <c:pt idx="9">
                  <c:v>-62.184</c:v>
                </c:pt>
                <c:pt idx="10">
                  <c:v>48.122</c:v>
                </c:pt>
                <c:pt idx="11">
                  <c:v>-131.233</c:v>
                </c:pt>
                <c:pt idx="12">
                  <c:v>-414.266</c:v>
                </c:pt>
                <c:pt idx="13">
                  <c:v>-631.65</c:v>
                </c:pt>
                <c:pt idx="14">
                  <c:v>-428.989</c:v>
                </c:pt>
                <c:pt idx="15">
                  <c:v>-685.941</c:v>
                </c:pt>
                <c:pt idx="16">
                  <c:v>-728.149</c:v>
                </c:pt>
                <c:pt idx="17">
                  <c:v>-759.042</c:v>
                </c:pt>
                <c:pt idx="18">
                  <c:v>-721.492</c:v>
                </c:pt>
                <c:pt idx="19">
                  <c:v>-827.408</c:v>
                </c:pt>
                <c:pt idx="20">
                  <c:v>-732.666</c:v>
                </c:pt>
                <c:pt idx="21">
                  <c:v>-732.399</c:v>
                </c:pt>
                <c:pt idx="22">
                  <c:v>-720.16306</c:v>
                </c:pt>
                <c:pt idx="23">
                  <c:v>-830.85906</c:v>
                </c:pt>
                <c:pt idx="24">
                  <c:v>-821.44806</c:v>
                </c:pt>
                <c:pt idx="25">
                  <c:v>-831.97906</c:v>
                </c:pt>
                <c:pt idx="26">
                  <c:v>-1017.03406</c:v>
                </c:pt>
                <c:pt idx="27">
                  <c:v>-968.06206</c:v>
                </c:pt>
                <c:pt idx="28">
                  <c:v>-874.45506</c:v>
                </c:pt>
                <c:pt idx="29">
                  <c:v>-974.02406</c:v>
                </c:pt>
                <c:pt idx="30">
                  <c:v>-852.87606</c:v>
                </c:pt>
                <c:pt idx="31">
                  <c:v>-670.90806</c:v>
                </c:pt>
                <c:pt idx="32">
                  <c:v>-715.60606</c:v>
                </c:pt>
                <c:pt idx="33">
                  <c:v>-705.78506</c:v>
                </c:pt>
                <c:pt idx="34">
                  <c:v>-764.97306</c:v>
                </c:pt>
                <c:pt idx="35">
                  <c:v>-655.45306</c:v>
                </c:pt>
                <c:pt idx="36">
                  <c:v>-607.84306</c:v>
                </c:pt>
                <c:pt idx="37">
                  <c:v>-607.81306</c:v>
                </c:pt>
                <c:pt idx="38">
                  <c:v>-603.79106</c:v>
                </c:pt>
                <c:pt idx="39">
                  <c:v>-525.67306</c:v>
                </c:pt>
                <c:pt idx="40">
                  <c:v>-633.44306</c:v>
                </c:pt>
                <c:pt idx="41">
                  <c:v>-609.91206</c:v>
                </c:pt>
                <c:pt idx="42">
                  <c:v>-596.95206</c:v>
                </c:pt>
                <c:pt idx="43">
                  <c:v>-469.92306</c:v>
                </c:pt>
                <c:pt idx="44">
                  <c:v>-465.44606</c:v>
                </c:pt>
                <c:pt idx="45">
                  <c:v>-485.65406</c:v>
                </c:pt>
                <c:pt idx="46">
                  <c:v>-605.96406</c:v>
                </c:pt>
                <c:pt idx="47">
                  <c:v>-587.95206</c:v>
                </c:pt>
                <c:pt idx="48">
                  <c:v>-503.58906</c:v>
                </c:pt>
                <c:pt idx="49">
                  <c:v>-515.21006</c:v>
                </c:pt>
                <c:pt idx="50">
                  <c:v>-634.07306</c:v>
                </c:pt>
                <c:pt idx="51">
                  <c:v>-524.59206</c:v>
                </c:pt>
                <c:pt idx="52">
                  <c:v>-440.75606</c:v>
                </c:pt>
                <c:pt idx="53">
                  <c:v>-377.16006</c:v>
                </c:pt>
                <c:pt idx="54">
                  <c:v>-368.91206</c:v>
                </c:pt>
                <c:pt idx="55">
                  <c:v>-359.36806</c:v>
                </c:pt>
                <c:pt idx="56">
                  <c:v>-359.36806</c:v>
                </c:pt>
                <c:pt idx="57">
                  <c:v>-359.15306</c:v>
                </c:pt>
              </c:numCache>
            </c:numRef>
          </c:val>
        </c:ser>
        <c:gapWidth val="150"/>
        <c:overlap val="0"/>
        <c:axId val="56883522"/>
        <c:axId val="94801039"/>
      </c:barChart>
      <c:catAx>
        <c:axId val="5688352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4801039"/>
        <c:crossesAt val="0"/>
        <c:auto val="1"/>
        <c:lblAlgn val="ctr"/>
        <c:lblOffset val="100"/>
        <c:noMultiLvlLbl val="0"/>
      </c:catAx>
      <c:valAx>
        <c:axId val="94801039"/>
        <c:scaling>
          <c:orientation val="minMax"/>
          <c:max val="800"/>
          <c:min val="-1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6883522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675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SPEC!$N$10:$N$108</c:f>
              <c:strCache>
                <c:ptCount val="99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</c:strCache>
            </c:strRef>
          </c:cat>
          <c:val>
            <c:numRef>
              <c:f>SPEC!$S$10:$S$108</c:f>
              <c:numCache>
                <c:formatCode>#,##0</c:formatCode>
                <c:ptCount val="99"/>
                <c:pt idx="0">
                  <c:v>4149.592</c:v>
                </c:pt>
                <c:pt idx="1">
                  <c:v>4134.487</c:v>
                </c:pt>
                <c:pt idx="2">
                  <c:v>4134.508</c:v>
                </c:pt>
                <c:pt idx="3">
                  <c:v>4131.471</c:v>
                </c:pt>
                <c:pt idx="4">
                  <c:v>4167.752</c:v>
                </c:pt>
                <c:pt idx="5">
                  <c:v>4099.957</c:v>
                </c:pt>
                <c:pt idx="6">
                  <c:v>4068.503</c:v>
                </c:pt>
                <c:pt idx="7">
                  <c:v>3926.577</c:v>
                </c:pt>
                <c:pt idx="8">
                  <c:v>3344.703</c:v>
                </c:pt>
                <c:pt idx="9">
                  <c:v>3525.155</c:v>
                </c:pt>
                <c:pt idx="10">
                  <c:v>3586.906</c:v>
                </c:pt>
                <c:pt idx="11">
                  <c:v>3782.245</c:v>
                </c:pt>
                <c:pt idx="12">
                  <c:v>3914.237</c:v>
                </c:pt>
                <c:pt idx="13">
                  <c:v>4240.172</c:v>
                </c:pt>
                <c:pt idx="14">
                  <c:v>4184.736</c:v>
                </c:pt>
                <c:pt idx="15">
                  <c:v>4291.517</c:v>
                </c:pt>
                <c:pt idx="16">
                  <c:v>4409.701</c:v>
                </c:pt>
                <c:pt idx="17">
                  <c:v>4370.886</c:v>
                </c:pt>
                <c:pt idx="18">
                  <c:v>4355.321</c:v>
                </c:pt>
                <c:pt idx="19">
                  <c:v>4434.765</c:v>
                </c:pt>
                <c:pt idx="20">
                  <c:v>4481.48</c:v>
                </c:pt>
                <c:pt idx="21">
                  <c:v>4594.185</c:v>
                </c:pt>
                <c:pt idx="22">
                  <c:v>4559.759</c:v>
                </c:pt>
                <c:pt idx="23">
                  <c:v>4507.122</c:v>
                </c:pt>
                <c:pt idx="24">
                  <c:v>4482.322</c:v>
                </c:pt>
                <c:pt idx="25">
                  <c:v>4612.98</c:v>
                </c:pt>
                <c:pt idx="26">
                  <c:v>4613.164</c:v>
                </c:pt>
                <c:pt idx="27">
                  <c:v>4375.611</c:v>
                </c:pt>
                <c:pt idx="28">
                  <c:v>4291.643</c:v>
                </c:pt>
                <c:pt idx="29">
                  <c:v>4500.105</c:v>
                </c:pt>
                <c:pt idx="30">
                  <c:v>4687.067</c:v>
                </c:pt>
                <c:pt idx="31">
                  <c:v>4711.422</c:v>
                </c:pt>
                <c:pt idx="32">
                  <c:v>4670.046</c:v>
                </c:pt>
                <c:pt idx="33">
                  <c:v>4693.275</c:v>
                </c:pt>
                <c:pt idx="34">
                  <c:v>5125.663</c:v>
                </c:pt>
                <c:pt idx="35">
                  <c:v>4805.278</c:v>
                </c:pt>
                <c:pt idx="36">
                  <c:v>4806.281</c:v>
                </c:pt>
                <c:pt idx="37">
                  <c:v>4871.753</c:v>
                </c:pt>
                <c:pt idx="38">
                  <c:v>4921.549</c:v>
                </c:pt>
                <c:pt idx="39">
                  <c:v>5047.656</c:v>
                </c:pt>
                <c:pt idx="40">
                  <c:v>5036.639</c:v>
                </c:pt>
                <c:pt idx="41">
                  <c:v>5048.244</c:v>
                </c:pt>
                <c:pt idx="42">
                  <c:v>4897.338</c:v>
                </c:pt>
                <c:pt idx="43">
                  <c:v>5089.975</c:v>
                </c:pt>
                <c:pt idx="44">
                  <c:v>5178.276</c:v>
                </c:pt>
                <c:pt idx="45">
                  <c:v>5112.973</c:v>
                </c:pt>
                <c:pt idx="46">
                  <c:v>4870.674</c:v>
                </c:pt>
                <c:pt idx="47">
                  <c:v>4827.487</c:v>
                </c:pt>
                <c:pt idx="48">
                  <c:v>4964.378</c:v>
                </c:pt>
                <c:pt idx="49">
                  <c:v>5000.416</c:v>
                </c:pt>
                <c:pt idx="50">
                  <c:v>4859.365</c:v>
                </c:pt>
                <c:pt idx="51">
                  <c:v>4969.671</c:v>
                </c:pt>
                <c:pt idx="52">
                  <c:v>4790.316</c:v>
                </c:pt>
                <c:pt idx="53">
                  <c:v>4507.283</c:v>
                </c:pt>
                <c:pt idx="54">
                  <c:v>4289.899</c:v>
                </c:pt>
                <c:pt idx="55">
                  <c:v>4492.56</c:v>
                </c:pt>
                <c:pt idx="56">
                  <c:v>4235.608</c:v>
                </c:pt>
                <c:pt idx="57">
                  <c:v>4193.4</c:v>
                </c:pt>
                <c:pt idx="58">
                  <c:v>4162.507</c:v>
                </c:pt>
                <c:pt idx="59">
                  <c:v>4200.057</c:v>
                </c:pt>
                <c:pt idx="60">
                  <c:v>4094.141</c:v>
                </c:pt>
                <c:pt idx="61">
                  <c:v>4188.883</c:v>
                </c:pt>
                <c:pt idx="62">
                  <c:v>4189.15</c:v>
                </c:pt>
                <c:pt idx="63">
                  <c:v>4201.38594</c:v>
                </c:pt>
                <c:pt idx="64">
                  <c:v>4090.68994</c:v>
                </c:pt>
                <c:pt idx="65">
                  <c:v>4100.10094</c:v>
                </c:pt>
                <c:pt idx="66">
                  <c:v>4089.56994</c:v>
                </c:pt>
                <c:pt idx="67">
                  <c:v>3904.51494</c:v>
                </c:pt>
                <c:pt idx="68">
                  <c:v>3953.48694</c:v>
                </c:pt>
                <c:pt idx="69">
                  <c:v>4047.09394</c:v>
                </c:pt>
                <c:pt idx="70">
                  <c:v>3947.52494</c:v>
                </c:pt>
                <c:pt idx="71">
                  <c:v>4068.67294</c:v>
                </c:pt>
                <c:pt idx="72">
                  <c:v>4250.64094</c:v>
                </c:pt>
                <c:pt idx="73">
                  <c:v>4205.94294</c:v>
                </c:pt>
                <c:pt idx="74">
                  <c:v>4215.76394</c:v>
                </c:pt>
                <c:pt idx="75">
                  <c:v>4156.57594</c:v>
                </c:pt>
                <c:pt idx="76">
                  <c:v>4266.09594</c:v>
                </c:pt>
                <c:pt idx="77">
                  <c:v>4313.70594</c:v>
                </c:pt>
                <c:pt idx="78">
                  <c:v>4313.73594</c:v>
                </c:pt>
                <c:pt idx="79">
                  <c:v>4317.75794</c:v>
                </c:pt>
                <c:pt idx="80">
                  <c:v>4395.87594</c:v>
                </c:pt>
                <c:pt idx="81">
                  <c:v>4288.10594</c:v>
                </c:pt>
                <c:pt idx="82">
                  <c:v>4311.63694</c:v>
                </c:pt>
                <c:pt idx="83">
                  <c:v>4324.59694</c:v>
                </c:pt>
                <c:pt idx="84">
                  <c:v>4451.62594</c:v>
                </c:pt>
                <c:pt idx="85">
                  <c:v>4456.10294</c:v>
                </c:pt>
                <c:pt idx="86">
                  <c:v>4435.89494</c:v>
                </c:pt>
                <c:pt idx="87">
                  <c:v>4315.58494</c:v>
                </c:pt>
                <c:pt idx="88">
                  <c:v>4333.59694</c:v>
                </c:pt>
                <c:pt idx="89">
                  <c:v>4417.95994</c:v>
                </c:pt>
                <c:pt idx="90">
                  <c:v>4406.33894</c:v>
                </c:pt>
                <c:pt idx="91">
                  <c:v>4287.47594</c:v>
                </c:pt>
                <c:pt idx="92">
                  <c:v>4396.95694</c:v>
                </c:pt>
                <c:pt idx="93">
                  <c:v>4480.79294</c:v>
                </c:pt>
                <c:pt idx="94">
                  <c:v>4544.38894</c:v>
                </c:pt>
                <c:pt idx="95">
                  <c:v>4552.63694</c:v>
                </c:pt>
                <c:pt idx="96">
                  <c:v>4562.18094</c:v>
                </c:pt>
                <c:pt idx="97">
                  <c:v>4562.18094</c:v>
                </c:pt>
                <c:pt idx="98">
                  <c:v>4562.39594</c:v>
                </c:pt>
              </c:numCache>
            </c:numRef>
          </c:val>
        </c:ser>
        <c:gapWidth val="150"/>
        <c:overlap val="0"/>
        <c:axId val="67593889"/>
        <c:axId val="12832533"/>
      </c:barChart>
      <c:catAx>
        <c:axId val="6759388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2832533"/>
        <c:crossesAt val="0"/>
        <c:auto val="1"/>
        <c:lblAlgn val="ctr"/>
        <c:lblOffset val="100"/>
        <c:noMultiLvlLbl val="0"/>
      </c:catAx>
      <c:valAx>
        <c:axId val="12832533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7593889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SPEC!$N$11:$N$108</c:f>
              <c:strCache>
                <c:ptCount val="98"/>
                <c:pt idx="0">
                  <c:v>37109</c:v>
                </c:pt>
                <c:pt idx="1">
                  <c:v>37110</c:v>
                </c:pt>
                <c:pt idx="2">
                  <c:v>37111</c:v>
                </c:pt>
                <c:pt idx="3">
                  <c:v>37112</c:v>
                </c:pt>
                <c:pt idx="4">
                  <c:v>37113</c:v>
                </c:pt>
                <c:pt idx="5">
                  <c:v>37116</c:v>
                </c:pt>
                <c:pt idx="6">
                  <c:v>37117</c:v>
                </c:pt>
                <c:pt idx="7">
                  <c:v>37118</c:v>
                </c:pt>
                <c:pt idx="8">
                  <c:v>37119</c:v>
                </c:pt>
                <c:pt idx="9">
                  <c:v>37120</c:v>
                </c:pt>
                <c:pt idx="10">
                  <c:v>37123</c:v>
                </c:pt>
                <c:pt idx="11">
                  <c:v>37124</c:v>
                </c:pt>
                <c:pt idx="12">
                  <c:v>37125</c:v>
                </c:pt>
                <c:pt idx="13">
                  <c:v>37126</c:v>
                </c:pt>
                <c:pt idx="14">
                  <c:v>37127</c:v>
                </c:pt>
                <c:pt idx="15">
                  <c:v>37130</c:v>
                </c:pt>
                <c:pt idx="16">
                  <c:v>37131</c:v>
                </c:pt>
                <c:pt idx="17">
                  <c:v>37132</c:v>
                </c:pt>
                <c:pt idx="18">
                  <c:v>37133</c:v>
                </c:pt>
                <c:pt idx="19">
                  <c:v>37134</c:v>
                </c:pt>
                <c:pt idx="20">
                  <c:v>37138</c:v>
                </c:pt>
                <c:pt idx="21">
                  <c:v>37139</c:v>
                </c:pt>
                <c:pt idx="22">
                  <c:v>37140</c:v>
                </c:pt>
                <c:pt idx="23">
                  <c:v>37141</c:v>
                </c:pt>
                <c:pt idx="24">
                  <c:v>37144</c:v>
                </c:pt>
                <c:pt idx="25">
                  <c:v>37146</c:v>
                </c:pt>
                <c:pt idx="26">
                  <c:v>37147</c:v>
                </c:pt>
                <c:pt idx="27">
                  <c:v>37148</c:v>
                </c:pt>
                <c:pt idx="28">
                  <c:v>37151</c:v>
                </c:pt>
                <c:pt idx="29">
                  <c:v>37152</c:v>
                </c:pt>
                <c:pt idx="30">
                  <c:v>37153</c:v>
                </c:pt>
                <c:pt idx="31">
                  <c:v>37154</c:v>
                </c:pt>
                <c:pt idx="32">
                  <c:v>37155</c:v>
                </c:pt>
                <c:pt idx="33">
                  <c:v>37158</c:v>
                </c:pt>
                <c:pt idx="34">
                  <c:v>37159</c:v>
                </c:pt>
                <c:pt idx="35">
                  <c:v>37160</c:v>
                </c:pt>
                <c:pt idx="36">
                  <c:v>37161</c:v>
                </c:pt>
                <c:pt idx="37">
                  <c:v>37162</c:v>
                </c:pt>
                <c:pt idx="38">
                  <c:v>37165</c:v>
                </c:pt>
                <c:pt idx="39">
                  <c:v>37166</c:v>
                </c:pt>
                <c:pt idx="40">
                  <c:v>37167</c:v>
                </c:pt>
                <c:pt idx="41">
                  <c:v>37168</c:v>
                </c:pt>
                <c:pt idx="42">
                  <c:v>37169</c:v>
                </c:pt>
                <c:pt idx="43">
                  <c:v>37172</c:v>
                </c:pt>
                <c:pt idx="44">
                  <c:v>37173</c:v>
                </c:pt>
                <c:pt idx="45">
                  <c:v>37174</c:v>
                </c:pt>
                <c:pt idx="46">
                  <c:v>37175</c:v>
                </c:pt>
                <c:pt idx="47">
                  <c:v>37176</c:v>
                </c:pt>
                <c:pt idx="48">
                  <c:v>37179</c:v>
                </c:pt>
                <c:pt idx="49">
                  <c:v>37180</c:v>
                </c:pt>
                <c:pt idx="50">
                  <c:v>37181</c:v>
                </c:pt>
                <c:pt idx="51">
                  <c:v>37182</c:v>
                </c:pt>
                <c:pt idx="52">
                  <c:v>37183</c:v>
                </c:pt>
                <c:pt idx="53">
                  <c:v>37186</c:v>
                </c:pt>
                <c:pt idx="54">
                  <c:v>37187</c:v>
                </c:pt>
                <c:pt idx="55">
                  <c:v>37188</c:v>
                </c:pt>
                <c:pt idx="56">
                  <c:v>37189</c:v>
                </c:pt>
                <c:pt idx="57">
                  <c:v>37190</c:v>
                </c:pt>
                <c:pt idx="58">
                  <c:v>37193</c:v>
                </c:pt>
                <c:pt idx="59">
                  <c:v>37194</c:v>
                </c:pt>
                <c:pt idx="60">
                  <c:v>37195</c:v>
                </c:pt>
                <c:pt idx="61">
                  <c:v>37196</c:v>
                </c:pt>
                <c:pt idx="62">
                  <c:v>37197</c:v>
                </c:pt>
                <c:pt idx="63">
                  <c:v>37200</c:v>
                </c:pt>
                <c:pt idx="64">
                  <c:v>37201</c:v>
                </c:pt>
                <c:pt idx="65">
                  <c:v>37202</c:v>
                </c:pt>
                <c:pt idx="66">
                  <c:v>37203</c:v>
                </c:pt>
                <c:pt idx="67">
                  <c:v>37204</c:v>
                </c:pt>
                <c:pt idx="68">
                  <c:v>37207</c:v>
                </c:pt>
                <c:pt idx="69">
                  <c:v>37208</c:v>
                </c:pt>
                <c:pt idx="70">
                  <c:v>37209</c:v>
                </c:pt>
                <c:pt idx="71">
                  <c:v>37210</c:v>
                </c:pt>
                <c:pt idx="72">
                  <c:v>37211</c:v>
                </c:pt>
                <c:pt idx="73">
                  <c:v>37214</c:v>
                </c:pt>
                <c:pt idx="74">
                  <c:v>37215</c:v>
                </c:pt>
                <c:pt idx="75">
                  <c:v>37216</c:v>
                </c:pt>
                <c:pt idx="76">
                  <c:v>37221</c:v>
                </c:pt>
                <c:pt idx="77">
                  <c:v>37222</c:v>
                </c:pt>
                <c:pt idx="78">
                  <c:v>37223</c:v>
                </c:pt>
                <c:pt idx="79">
                  <c:v>37224</c:v>
                </c:pt>
                <c:pt idx="80">
                  <c:v>37225</c:v>
                </c:pt>
                <c:pt idx="81">
                  <c:v>37228</c:v>
                </c:pt>
                <c:pt idx="82">
                  <c:v>37229</c:v>
                </c:pt>
                <c:pt idx="83">
                  <c:v>37230</c:v>
                </c:pt>
                <c:pt idx="84">
                  <c:v>37231</c:v>
                </c:pt>
                <c:pt idx="85">
                  <c:v>37232</c:v>
                </c:pt>
                <c:pt idx="86">
                  <c:v>37235</c:v>
                </c:pt>
                <c:pt idx="87">
                  <c:v>37236</c:v>
                </c:pt>
                <c:pt idx="88">
                  <c:v>37237</c:v>
                </c:pt>
                <c:pt idx="89">
                  <c:v>37238</c:v>
                </c:pt>
                <c:pt idx="90">
                  <c:v>37239</c:v>
                </c:pt>
                <c:pt idx="91">
                  <c:v>37242</c:v>
                </c:pt>
                <c:pt idx="92">
                  <c:v>37243</c:v>
                </c:pt>
                <c:pt idx="93">
                  <c:v>37244</c:v>
                </c:pt>
                <c:pt idx="94">
                  <c:v>37245</c:v>
                </c:pt>
                <c:pt idx="95">
                  <c:v>37246</c:v>
                </c:pt>
                <c:pt idx="96">
                  <c:v>37249</c:v>
                </c:pt>
                <c:pt idx="97">
                  <c:v>37251</c:v>
                </c:pt>
              </c:strCache>
            </c:strRef>
          </c:cat>
          <c:val>
            <c:numRef>
              <c:f>SPEC!$T$11:$T$108</c:f>
              <c:numCache>
                <c:formatCode>#,##0</c:formatCode>
                <c:ptCount val="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89.125</c:v>
                </c:pt>
                <c:pt idx="4">
                  <c:v>93.406</c:v>
                </c:pt>
                <c:pt idx="5">
                  <c:v>91.114</c:v>
                </c:pt>
                <c:pt idx="6">
                  <c:v>199.856</c:v>
                </c:pt>
                <c:pt idx="7">
                  <c:v>235.752</c:v>
                </c:pt>
                <c:pt idx="8">
                  <c:v>230.38</c:v>
                </c:pt>
                <c:pt idx="9">
                  <c:v>227.2</c:v>
                </c:pt>
                <c:pt idx="10">
                  <c:v>218.625</c:v>
                </c:pt>
                <c:pt idx="11">
                  <c:v>217.562</c:v>
                </c:pt>
                <c:pt idx="12">
                  <c:v>15.436</c:v>
                </c:pt>
                <c:pt idx="13">
                  <c:v>181.116</c:v>
                </c:pt>
                <c:pt idx="14">
                  <c:v>175.056</c:v>
                </c:pt>
                <c:pt idx="15">
                  <c:v>18.47</c:v>
                </c:pt>
                <c:pt idx="16">
                  <c:v>0</c:v>
                </c:pt>
                <c:pt idx="17">
                  <c:v>11.501</c:v>
                </c:pt>
                <c:pt idx="18">
                  <c:v>208.792</c:v>
                </c:pt>
                <c:pt idx="19">
                  <c:v>11.215</c:v>
                </c:pt>
                <c:pt idx="20">
                  <c:v>87.818</c:v>
                </c:pt>
                <c:pt idx="21">
                  <c:v>175.766</c:v>
                </c:pt>
                <c:pt idx="22">
                  <c:v>178.332</c:v>
                </c:pt>
                <c:pt idx="23">
                  <c:v>184.335</c:v>
                </c:pt>
                <c:pt idx="24">
                  <c:v>178.635</c:v>
                </c:pt>
                <c:pt idx="25">
                  <c:v>178.635</c:v>
                </c:pt>
                <c:pt idx="26">
                  <c:v>188.977</c:v>
                </c:pt>
                <c:pt idx="27">
                  <c:v>195.228</c:v>
                </c:pt>
                <c:pt idx="28">
                  <c:v>162.123</c:v>
                </c:pt>
                <c:pt idx="29">
                  <c:v>76.34</c:v>
                </c:pt>
                <c:pt idx="30">
                  <c:v>177.127</c:v>
                </c:pt>
                <c:pt idx="31">
                  <c:v>171.181</c:v>
                </c:pt>
                <c:pt idx="32">
                  <c:v>171.048</c:v>
                </c:pt>
                <c:pt idx="33">
                  <c:v>292.917</c:v>
                </c:pt>
                <c:pt idx="34">
                  <c:v>66.536</c:v>
                </c:pt>
                <c:pt idx="35">
                  <c:v>249.445</c:v>
                </c:pt>
                <c:pt idx="36">
                  <c:v>256.233</c:v>
                </c:pt>
                <c:pt idx="37">
                  <c:v>256.028</c:v>
                </c:pt>
                <c:pt idx="38">
                  <c:v>13.047</c:v>
                </c:pt>
                <c:pt idx="39">
                  <c:v>168.294</c:v>
                </c:pt>
                <c:pt idx="40">
                  <c:v>200.018</c:v>
                </c:pt>
                <c:pt idx="41">
                  <c:v>207.064</c:v>
                </c:pt>
                <c:pt idx="42">
                  <c:v>26.644</c:v>
                </c:pt>
                <c:pt idx="43">
                  <c:v>84.475</c:v>
                </c:pt>
                <c:pt idx="44">
                  <c:v>66.89</c:v>
                </c:pt>
                <c:pt idx="45">
                  <c:v>206.736</c:v>
                </c:pt>
                <c:pt idx="46">
                  <c:v>184.786</c:v>
                </c:pt>
                <c:pt idx="47">
                  <c:v>169.216</c:v>
                </c:pt>
                <c:pt idx="48">
                  <c:v>89.178</c:v>
                </c:pt>
                <c:pt idx="49">
                  <c:v>118.142</c:v>
                </c:pt>
                <c:pt idx="50">
                  <c:v>116.719</c:v>
                </c:pt>
                <c:pt idx="51">
                  <c:v>193.706</c:v>
                </c:pt>
                <c:pt idx="52">
                  <c:v>229.094</c:v>
                </c:pt>
                <c:pt idx="53">
                  <c:v>250.266</c:v>
                </c:pt>
                <c:pt idx="54">
                  <c:v>167.13</c:v>
                </c:pt>
                <c:pt idx="55">
                  <c:v>109.855</c:v>
                </c:pt>
                <c:pt idx="56">
                  <c:v>105.129</c:v>
                </c:pt>
                <c:pt idx="57">
                  <c:v>0</c:v>
                </c:pt>
                <c:pt idx="58">
                  <c:v>161.855</c:v>
                </c:pt>
                <c:pt idx="59">
                  <c:v>160.9</c:v>
                </c:pt>
                <c:pt idx="60">
                  <c:v>21.529</c:v>
                </c:pt>
                <c:pt idx="61">
                  <c:v>105.873</c:v>
                </c:pt>
                <c:pt idx="62">
                  <c:v>49.989</c:v>
                </c:pt>
                <c:pt idx="63">
                  <c:v>261.305</c:v>
                </c:pt>
                <c:pt idx="64">
                  <c:v>283.409</c:v>
                </c:pt>
                <c:pt idx="65">
                  <c:v>241.141</c:v>
                </c:pt>
                <c:pt idx="66">
                  <c:v>248.951</c:v>
                </c:pt>
                <c:pt idx="67">
                  <c:v>112.543</c:v>
                </c:pt>
                <c:pt idx="68">
                  <c:v>238.102</c:v>
                </c:pt>
                <c:pt idx="69">
                  <c:v>242.383</c:v>
                </c:pt>
                <c:pt idx="70">
                  <c:v>371.495</c:v>
                </c:pt>
                <c:pt idx="71">
                  <c:v>89.16</c:v>
                </c:pt>
                <c:pt idx="72">
                  <c:v>91.761</c:v>
                </c:pt>
                <c:pt idx="73">
                  <c:v>73.633</c:v>
                </c:pt>
                <c:pt idx="74">
                  <c:v>207.174</c:v>
                </c:pt>
                <c:pt idx="75">
                  <c:v>73.108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115.68</c:v>
                </c:pt>
                <c:pt idx="80">
                  <c:v>133.559</c:v>
                </c:pt>
                <c:pt idx="81">
                  <c:v>40.25</c:v>
                </c:pt>
                <c:pt idx="82">
                  <c:v>102.06</c:v>
                </c:pt>
                <c:pt idx="83">
                  <c:v>138.638</c:v>
                </c:pt>
                <c:pt idx="84">
                  <c:v>157.877</c:v>
                </c:pt>
                <c:pt idx="85">
                  <c:v>128.411</c:v>
                </c:pt>
                <c:pt idx="86">
                  <c:v>150.06</c:v>
                </c:pt>
                <c:pt idx="87">
                  <c:v>164.62</c:v>
                </c:pt>
                <c:pt idx="88">
                  <c:v>335.675</c:v>
                </c:pt>
                <c:pt idx="89">
                  <c:v>277.123</c:v>
                </c:pt>
                <c:pt idx="90">
                  <c:v>283.69</c:v>
                </c:pt>
                <c:pt idx="91">
                  <c:v>134.457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</c:numCache>
            </c:numRef>
          </c:val>
        </c:ser>
        <c:gapWidth val="150"/>
        <c:overlap val="0"/>
        <c:axId val="65540243"/>
        <c:axId val="49863278"/>
      </c:barChart>
      <c:catAx>
        <c:axId val="6554024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9863278"/>
        <c:crossesAt val="0"/>
        <c:auto val="1"/>
        <c:lblAlgn val="ctr"/>
        <c:lblOffset val="100"/>
        <c:noMultiLvlLbl val="0"/>
      </c:catAx>
      <c:valAx>
        <c:axId val="49863278"/>
        <c:scaling>
          <c:orientation val="minMax"/>
          <c:max val="4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5540243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109800</xdr:colOff>
          <xdr:row>34</xdr:row>
          <xdr:rowOff>0</xdr:rowOff>
        </xdr:from>
        <xdr:to>
          <xdr:col>1</xdr:col>
          <xdr:colOff>-1335600</xdr:colOff>
          <xdr:row>36</xdr:row>
          <xdr:rowOff>9360</xdr:rowOff>
        </xdr:to>
        <xdr:sp>
          <xdr:nvSpPr>
            <xdr:cNvPr id="1001" name="Button 7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0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1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21</xdr:row>
      <xdr:rowOff>0</xdr:rowOff>
    </xdr:from>
    <xdr:to>
      <xdr:col>9</xdr:col>
      <xdr:colOff>153000</xdr:colOff>
      <xdr:row>38</xdr:row>
      <xdr:rowOff>9360</xdr:rowOff>
    </xdr:to>
    <xdr:graphicFrame>
      <xdr:nvGraphicFramePr>
        <xdr:cNvPr id="2" name="Chart 4"/>
        <xdr:cNvGraphicFramePr/>
      </xdr:nvGraphicFramePr>
      <xdr:xfrm>
        <a:off x="2716560" y="2438280"/>
        <a:ext cx="5586120" cy="1952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42480</xdr:colOff>
      <xdr:row>38</xdr:row>
      <xdr:rowOff>0</xdr:rowOff>
    </xdr:from>
    <xdr:to>
      <xdr:col>5</xdr:col>
      <xdr:colOff>618840</xdr:colOff>
      <xdr:row>55</xdr:row>
      <xdr:rowOff>85680</xdr:rowOff>
    </xdr:to>
    <xdr:graphicFrame>
      <xdr:nvGraphicFramePr>
        <xdr:cNvPr id="7" name="Chart 6"/>
        <xdr:cNvGraphicFramePr/>
      </xdr:nvGraphicFramePr>
      <xdr:xfrm>
        <a:off x="42480" y="4381560"/>
        <a:ext cx="5104080" cy="202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55</xdr:row>
      <xdr:rowOff>105120</xdr:rowOff>
    </xdr:to>
    <xdr:graphicFrame>
      <xdr:nvGraphicFramePr>
        <xdr:cNvPr id="8" name="Chart 7"/>
        <xdr:cNvGraphicFramePr/>
      </xdr:nvGraphicFramePr>
      <xdr:xfrm>
        <a:off x="5433120" y="4381560"/>
        <a:ext cx="5154480" cy="204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F59">
            <v>0.421389746065624</v>
          </cell>
          <cell r="G59">
            <v>0.198928388360413</v>
          </cell>
          <cell r="H59">
            <v>0.00710384758009708</v>
          </cell>
          <cell r="I59">
            <v>0.00727636203427018</v>
          </cell>
          <cell r="J59">
            <v>0.068799197047946</v>
          </cell>
          <cell r="K59">
            <v>0.206431945308208</v>
          </cell>
          <cell r="L59">
            <v>0.689132624629215</v>
          </cell>
          <cell r="M59">
            <v>0.896095440906516</v>
          </cell>
          <cell r="N59">
            <v>0.819071310021401</v>
          </cell>
          <cell r="O59">
            <v>0.530169466346194</v>
          </cell>
          <cell r="P59">
            <v>0.372432837758921</v>
          </cell>
          <cell r="Q59">
            <v>0.414619358462739</v>
          </cell>
          <cell r="R59">
            <v>0.471615429829863</v>
          </cell>
          <cell r="S59">
            <v>0.40578678414618</v>
          </cell>
          <cell r="T59">
            <v>0.316581333854779</v>
          </cell>
          <cell r="U59">
            <v>0.272009973902816</v>
          </cell>
          <cell r="V59">
            <v>0.199363024262243</v>
          </cell>
          <cell r="W59">
            <v>0.251124163190256</v>
          </cell>
          <cell r="X59">
            <v>0.706541037300169</v>
          </cell>
          <cell r="Y59">
            <v>0.810752316859267</v>
          </cell>
          <cell r="Z59">
            <v>0.71534165738696</v>
          </cell>
          <cell r="AA59">
            <v>0.466550488230984</v>
          </cell>
          <cell r="AB59">
            <v>0.418745069460043</v>
          </cell>
          <cell r="AC59">
            <v>0.476762394679124</v>
          </cell>
        </row>
        <row r="60">
          <cell r="F60">
            <v>1.64857615367886E-005</v>
          </cell>
          <cell r="G60">
            <v>0.00485855126293877</v>
          </cell>
          <cell r="H60">
            <v>0.00016161025783612</v>
          </cell>
          <cell r="I60">
            <v>0.00117130051859216</v>
          </cell>
          <cell r="J60">
            <v>0.00104499687114823</v>
          </cell>
          <cell r="K60">
            <v>0.0192870543426084</v>
          </cell>
          <cell r="L60">
            <v>0.295210917240474</v>
          </cell>
          <cell r="M60">
            <v>0.464911251331377</v>
          </cell>
          <cell r="N60">
            <v>0.312020785435858</v>
          </cell>
          <cell r="O60">
            <v>0.166233212723486</v>
          </cell>
          <cell r="P60">
            <v>0.0786187453363775</v>
          </cell>
          <cell r="Q60">
            <v>0.0906981023807038</v>
          </cell>
          <cell r="R60">
            <v>0.079061145667685</v>
          </cell>
          <cell r="S60">
            <v>0.0415856385548377</v>
          </cell>
          <cell r="T60">
            <v>0.297976768174541</v>
          </cell>
          <cell r="U60">
            <v>0.133393704970551</v>
          </cell>
          <cell r="V60">
            <v>0.130588898239675</v>
          </cell>
          <cell r="W60">
            <v>0.0669029051855991</v>
          </cell>
          <cell r="X60">
            <v>0.26790221333976</v>
          </cell>
          <cell r="Y60">
            <v>0.342584461468289</v>
          </cell>
          <cell r="Z60">
            <v>0.29441515338771</v>
          </cell>
          <cell r="AA60">
            <v>0.284164592903274</v>
          </cell>
          <cell r="AB60">
            <v>0.135109620174184</v>
          </cell>
          <cell r="AC60">
            <v>0.157280350553926</v>
          </cell>
        </row>
        <row r="62">
          <cell r="F62">
            <v>0.999352217452002</v>
          </cell>
          <cell r="G62">
            <v>0.678026445146086</v>
          </cell>
          <cell r="H62">
            <v>0.350122263174908</v>
          </cell>
          <cell r="I62">
            <v>0.341967928627336</v>
          </cell>
          <cell r="J62">
            <v>0.346187550527479</v>
          </cell>
          <cell r="K62">
            <v>0.416425388692116</v>
          </cell>
          <cell r="L62">
            <v>0.872192158152944</v>
          </cell>
          <cell r="M62">
            <v>0.967971391102397</v>
          </cell>
          <cell r="N62">
            <v>0.923498058933979</v>
          </cell>
          <cell r="O62">
            <v>0.720247611206228</v>
          </cell>
          <cell r="P62">
            <v>0.709225300408207</v>
          </cell>
          <cell r="Q62">
            <v>0.762520228890465</v>
          </cell>
          <cell r="R62">
            <v>0.791454186140915</v>
          </cell>
          <cell r="S62">
            <v>0.727284351999826</v>
          </cell>
          <cell r="T62">
            <v>0.614690482193854</v>
          </cell>
          <cell r="U62">
            <v>0.478739261314824</v>
          </cell>
          <cell r="V62">
            <v>0.368857782068575</v>
          </cell>
          <cell r="W62">
            <v>0.437304597474397</v>
          </cell>
          <cell r="X62">
            <v>0.844908482528751</v>
          </cell>
          <cell r="Y62">
            <v>0.922649251042971</v>
          </cell>
          <cell r="Z62">
            <v>0.868349710095782</v>
          </cell>
          <cell r="AA62">
            <v>0.645509032834066</v>
          </cell>
          <cell r="AB62">
            <v>0.686133451381978</v>
          </cell>
          <cell r="AC62">
            <v>0.742810056370624</v>
          </cell>
        </row>
        <row r="63">
          <cell r="F63">
            <v>0.29262187645509</v>
          </cell>
          <cell r="G63">
            <v>0.129297344065985</v>
          </cell>
          <cell r="H63">
            <v>0.0786725595386578</v>
          </cell>
          <cell r="I63">
            <v>0.0473306646969775</v>
          </cell>
          <cell r="J63">
            <v>0.0318735431264703</v>
          </cell>
          <cell r="K63">
            <v>0.0595371587125763</v>
          </cell>
          <cell r="L63">
            <v>0.551755167749692</v>
          </cell>
          <cell r="M63">
            <v>0.735069358032528</v>
          </cell>
          <cell r="N63">
            <v>0.542147366050181</v>
          </cell>
          <cell r="O63">
            <v>0.37882283274752</v>
          </cell>
          <cell r="P63">
            <v>0.342071125613524</v>
          </cell>
          <cell r="Q63">
            <v>0.368057706765743</v>
          </cell>
          <cell r="R63">
            <v>0.329746229838194</v>
          </cell>
          <cell r="S63">
            <v>0.217513151082095</v>
          </cell>
          <cell r="T63">
            <v>0.452428122403846</v>
          </cell>
          <cell r="U63">
            <v>0.265800397718309</v>
          </cell>
          <cell r="V63">
            <v>0.249657297587361</v>
          </cell>
          <cell r="W63">
            <v>0.146456505505843</v>
          </cell>
          <cell r="X63">
            <v>0.555088262365516</v>
          </cell>
          <cell r="Y63">
            <v>0.670956613643006</v>
          </cell>
          <cell r="Z63">
            <v>0.585238295004691</v>
          </cell>
          <cell r="AA63">
            <v>0.431355036561221</v>
          </cell>
          <cell r="AB63">
            <v>0.363331832375189</v>
          </cell>
          <cell r="AC63">
            <v>0.42438405818961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FIXED INPUT PG"/>
      <sheetName val="MWA Prompt"/>
      <sheetName val="MWH"/>
      <sheetName val="MWH FIXED INPUT PG"/>
      <sheetName val="PLR SUM"/>
      <sheetName val="SPEC SUM"/>
      <sheetName val="PLR DETAILS"/>
      <sheetName val="SPEC DETAILS"/>
      <sheetName val="SPEC REPORT"/>
      <sheetName val="SPEC REPORT DETAILS"/>
      <sheetName val="SPEC SETTLEMENTS"/>
      <sheetName val="PLR OPTIONS"/>
      <sheetName val="SPEC OPTIONS"/>
      <sheetName val="OPEN SPEC"/>
      <sheetName val="5-DAY"/>
      <sheetName val="VAR"/>
      <sheetName val="Gap Risk"/>
    </sheetNames>
    <sheetDataSet>
      <sheetData sheetId="0"/>
      <sheetData sheetId="1"/>
      <sheetData sheetId="2"/>
      <sheetData sheetId="3"/>
      <sheetData sheetId="4"/>
      <sheetData sheetId="5">
        <row r="29">
          <cell r="I29">
            <v>456</v>
          </cell>
        </row>
        <row r="29">
          <cell r="M29">
            <v>450</v>
          </cell>
        </row>
        <row r="29">
          <cell r="Q29">
            <v>274</v>
          </cell>
        </row>
        <row r="30">
          <cell r="I30">
            <v>456</v>
          </cell>
        </row>
        <row r="30">
          <cell r="M30">
            <v>450</v>
          </cell>
        </row>
        <row r="30">
          <cell r="Q30">
            <v>274</v>
          </cell>
        </row>
        <row r="33">
          <cell r="I33">
            <v>233</v>
          </cell>
        </row>
        <row r="33">
          <cell r="M33">
            <v>228</v>
          </cell>
        </row>
        <row r="33">
          <cell r="Q33">
            <v>160</v>
          </cell>
        </row>
        <row r="34">
          <cell r="I34">
            <v>233</v>
          </cell>
        </row>
        <row r="34">
          <cell r="M34">
            <v>228</v>
          </cell>
        </row>
        <row r="34">
          <cell r="Q34">
            <v>160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V65536" sheet="OPEN SPEC"/>
  </cacheSource>
  <cacheFields count="22">
    <cacheField name="DEAL" numFmtId="0">
      <sharedItems containsString="0" containsBlank="1" count="1">
        <m/>
      </sharedItems>
    </cacheField>
    <cacheField name="ST" numFmtId="0">
      <sharedItems containsString="0" containsBlank="1" count="1">
        <m/>
      </sharedItems>
    </cacheField>
    <cacheField name="DIV" numFmtId="0">
      <sharedItems containsString="0" containsBlank="1" count="1">
        <m/>
      </sharedItems>
    </cacheField>
    <cacheField name="B/S" numFmtId="0">
      <sharedItems containsString="0" containsBlank="1" count="1">
        <m/>
      </sharedItems>
    </cacheField>
    <cacheField name="FASB" numFmtId="0">
      <sharedItems containsString="0" containsBlank="1" count="1">
        <m/>
      </sharedItems>
    </cacheField>
    <cacheField name="EXEC DATE" numFmtId="0">
      <sharedItems containsString="0" containsBlank="1" count="1">
        <m/>
      </sharedItems>
    </cacheField>
    <cacheField name="TYPE" numFmtId="0">
      <sharedItems containsString="0" containsBlank="1" count="1">
        <m/>
      </sharedItems>
    </cacheField>
    <cacheField name="TRADER" numFmtId="0">
      <sharedItems containsString="0" containsBlank="1" count="1">
        <m/>
      </sharedItems>
    </cacheField>
    <cacheField name="COUNTERPARTY" numFmtId="0">
      <sharedItems containsString="0" containsBlank="1" count="1">
        <m/>
      </sharedItems>
    </cacheField>
    <cacheField name="MONTH" numFmtId="0">
      <sharedItems containsString="0" containsBlank="1" count="1">
        <m/>
      </sharedItems>
    </cacheField>
    <cacheField name="DAILY" numFmtId="0">
      <sharedItems containsString="0" containsBlank="1" count="1">
        <m/>
      </sharedItems>
    </cacheField>
    <cacheField name="EXT QTY" numFmtId="0">
      <sharedItems containsString="0" containsBlank="1" count="1">
        <m/>
      </sharedItems>
    </cacheField>
    <cacheField name="CTRT" numFmtId="0">
      <sharedItems containsString="0" containsBlank="1" count="1">
        <m/>
      </sharedItems>
    </cacheField>
    <cacheField name="FEE" numFmtId="0">
      <sharedItems containsString="0" containsBlank="1" count="1">
        <m/>
      </sharedItems>
    </cacheField>
    <cacheField name="PGE_PAYS" numFmtId="0">
      <sharedItems containsString="0" containsBlank="1" count="1">
        <m/>
      </sharedItems>
    </cacheField>
    <cacheField name="PGE_REC" numFmtId="0">
      <sharedItems containsString="0" containsBlank="1" count="1">
        <m/>
      </sharedItems>
    </cacheField>
    <cacheField name="CURR" numFmtId="0">
      <sharedItems containsString="0" containsBlank="1" count="1">
        <m/>
      </sharedItems>
    </cacheField>
    <cacheField name="PRICE" numFmtId="0">
      <sharedItems containsString="0" containsBlank="1" count="1">
        <m/>
      </sharedItems>
    </cacheField>
    <cacheField name="CP PAYS" numFmtId="0">
      <sharedItems containsString="0" containsBlank="1" count="1">
        <m/>
      </sharedItems>
    </cacheField>
    <cacheField name="NET" numFmtId="0">
      <sharedItems containsString="0" containsBlank="1" count="1">
        <m/>
      </sharedItems>
    </cacheField>
    <cacheField name="CURR2" numFmtId="0">
      <sharedItems containsString="0" containsBlank="1" count="1">
        <m/>
      </sharedItems>
    </cacheField>
    <cacheField name="LOCATION" numFmtId="0">
      <sharedItems containsString="0" containsBlank="1" containsNumber="1" containsInteger="1" minValue="0" maxValue="0" count="2"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C7" firstHeaderRow="1" firstDataRow="2" firstDataCol="1"/>
  <pivotFields count="22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Row" compact="0" showAll="0" outline="0">
      <items count="3">
        <item x="0"/>
        <item x="1"/>
        <item t="default"/>
      </items>
    </pivotField>
  </pivotFields>
  <rowFields count="1">
    <field x="21"/>
  </rowFields>
  <rowItems count="3">
    <i>
      <x v="0"/>
    </i>
    <i>
      <x v="1"/>
    </i>
    <i t="grand">
      <x v="2"/>
    </i>
  </rowItems>
  <colFields count="1">
    <field x="9"/>
  </colFields>
  <colItems count="2">
    <i>
      <x v="0"/>
    </i>
    <i t="grand">
      <x v="1"/>
    </i>
  </colItems>
  <dataFields count="1">
    <dataField name="Sum of NET" fld="19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1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3" t="s">
        <v>4</v>
      </c>
      <c r="C7" s="4" t="s">
        <v>5</v>
      </c>
      <c r="D7" s="5"/>
      <c r="E7" s="5"/>
    </row>
    <row r="8" customFormat="false" ht="10.5" hidden="false" customHeight="false" outlineLevel="0" collapsed="false">
      <c r="A8" s="1" t="s">
        <v>6</v>
      </c>
      <c r="C8" s="6" t="n">
        <v>305387</v>
      </c>
      <c r="D8" s="7"/>
      <c r="E8" s="7"/>
    </row>
    <row r="9" customFormat="false" ht="10.5" hidden="false" customHeight="false" outlineLevel="0" collapsed="false">
      <c r="A9" s="1" t="s">
        <v>7</v>
      </c>
      <c r="C9" s="8" t="n">
        <f aca="false">C16+C26</f>
        <v>-59273</v>
      </c>
      <c r="D9" s="9"/>
      <c r="E9" s="9"/>
    </row>
    <row r="10" customFormat="false" ht="10.5" hidden="false" customHeight="false" outlineLevel="0" collapsed="false">
      <c r="A10" s="1" t="s">
        <v>8</v>
      </c>
      <c r="C10" s="8" t="n">
        <f aca="false">C17+C27</f>
        <v>-221367</v>
      </c>
      <c r="D10" s="9"/>
      <c r="E10" s="9"/>
    </row>
    <row r="14" customFormat="false" ht="10.5" hidden="false" customHeight="false" outlineLevel="0" collapsed="false">
      <c r="A14" s="3" t="s">
        <v>9</v>
      </c>
      <c r="C14" s="4" t="s">
        <v>5</v>
      </c>
      <c r="D14" s="4" t="s">
        <v>10</v>
      </c>
      <c r="E14" s="4" t="s">
        <v>11</v>
      </c>
    </row>
    <row r="15" customFormat="false" ht="10.5" hidden="false" customHeight="false" outlineLevel="0" collapsed="false">
      <c r="A15" s="1" t="s">
        <v>6</v>
      </c>
      <c r="B15" s="9"/>
      <c r="C15" s="10" t="n">
        <v>305387</v>
      </c>
      <c r="D15" s="11" t="n">
        <v>2500000</v>
      </c>
      <c r="E15" s="12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8" t="n">
        <f aca="false">'PLR SUM'!AA30+'PLR SUM'!AA45</f>
        <v>-59488</v>
      </c>
      <c r="D16" s="8" t="n">
        <v>-2500000</v>
      </c>
      <c r="E16" s="13" t="n">
        <f aca="false">IF(C16&lt;D16,ABS(C16)-D16,0)</f>
        <v>0</v>
      </c>
    </row>
    <row r="17" customFormat="false" ht="10.5" hidden="false" customHeight="false" outlineLevel="0" collapsed="false">
      <c r="A17" s="1" t="s">
        <v>13</v>
      </c>
      <c r="C17" s="8" t="n">
        <f aca="false">'5-DAY'!C1</f>
        <v>-302970</v>
      </c>
      <c r="D17" s="8" t="n">
        <v>-5625000</v>
      </c>
      <c r="E17" s="13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4" t="n">
        <f aca="false">'Gap Risk'!B17</f>
        <v>-3048351.1501</v>
      </c>
      <c r="D18" s="15" t="n">
        <v>17000000</v>
      </c>
      <c r="E18" s="16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4" t="n">
        <f aca="false">'Gap Risk'!B20</f>
        <v>-5671605.0727</v>
      </c>
      <c r="D19" s="15" t="n">
        <v>17000000</v>
      </c>
      <c r="E19" s="16" t="n">
        <f aca="false">IF(ABS(C19)&gt;D19,ABS(C19)-D19,0)</f>
        <v>0</v>
      </c>
    </row>
    <row r="22" customFormat="false" ht="10.5" hidden="false" customHeight="false" outlineLevel="0" collapsed="false">
      <c r="A22" s="3" t="s">
        <v>16</v>
      </c>
      <c r="C22" s="4" t="s">
        <v>5</v>
      </c>
      <c r="D22" s="4" t="s">
        <v>10</v>
      </c>
      <c r="E22" s="4" t="s">
        <v>11</v>
      </c>
    </row>
    <row r="23" customFormat="false" ht="10.5" hidden="false" customHeight="false" outlineLevel="0" collapsed="false">
      <c r="A23" s="1" t="s">
        <v>6</v>
      </c>
      <c r="B23" s="9"/>
      <c r="C23" s="10" t="n">
        <v>0</v>
      </c>
      <c r="D23" s="11" t="n">
        <v>1000000</v>
      </c>
      <c r="E23" s="12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4" t="n">
        <f aca="false">'Gap Risk'!B7</f>
        <v>0</v>
      </c>
      <c r="D24" s="15" t="n">
        <v>5000000</v>
      </c>
      <c r="E24" s="16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4" t="n">
        <f aca="false">'SPEC REPORT'!I12</f>
        <v>0</v>
      </c>
      <c r="D25" s="15" t="n">
        <v>5000000</v>
      </c>
      <c r="E25" s="16"/>
    </row>
    <row r="26" customFormat="false" ht="10.5" hidden="false" customHeight="false" outlineLevel="0" collapsed="false">
      <c r="A26" s="1" t="s">
        <v>12</v>
      </c>
      <c r="C26" s="8" t="n">
        <f aca="false">'SPEC REPORT'!I9</f>
        <v>215</v>
      </c>
      <c r="D26" s="8" t="n">
        <v>-1000000</v>
      </c>
      <c r="E26" s="13" t="n">
        <f aca="false">IF(C26&lt;D26,ABS(C26)-D26,0)</f>
        <v>0</v>
      </c>
    </row>
    <row r="27" customFormat="false" ht="10.5" hidden="false" customHeight="false" outlineLevel="0" collapsed="false">
      <c r="A27" s="1" t="s">
        <v>13</v>
      </c>
      <c r="C27" s="8" t="n">
        <f aca="false">'SPEC REPORT'!I10</f>
        <v>81603</v>
      </c>
      <c r="D27" s="8" t="n">
        <v>-2250000</v>
      </c>
      <c r="E27" s="13" t="n">
        <f aca="false">IF(C27&lt;D27,C27-D27,0)</f>
        <v>0</v>
      </c>
    </row>
    <row r="28" customFormat="false" ht="10.5" hidden="false" customHeight="false" outlineLevel="0" collapsed="false">
      <c r="A28" s="1" t="s">
        <v>17</v>
      </c>
      <c r="C28" s="17" t="n">
        <f aca="false">'5-DAY'!F2</f>
        <v>274290</v>
      </c>
    </row>
    <row r="29" customFormat="false" ht="10.5" hidden="false" customHeight="false" outlineLevel="0" collapsed="false">
      <c r="A29" s="1" t="s">
        <v>18</v>
      </c>
      <c r="C29" s="17" t="n">
        <f aca="false">SUM('5-DAY'!C80:C142)</f>
        <v>-359153.06</v>
      </c>
    </row>
    <row r="30" customFormat="false" ht="10.5" hidden="false" customHeight="false" outlineLevel="0" collapsed="false">
      <c r="A30" s="1" t="s">
        <v>19</v>
      </c>
      <c r="C30" s="8" t="n">
        <f aca="false">'SPEC REPORT'!D12</f>
        <v>4562870.54326649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7">
              <controlPr defaultSize="0" print="false" autoFill="0" autoPict="0" macro="Module1.Macro1">
                <anchor moveWithCells="true" sizeWithCells="false">
                  <from>
                    <xdr:col>0</xdr:col>
                    <xdr:colOff>109800</xdr:colOff>
                    <xdr:row>34</xdr:row>
                    <xdr:rowOff>0</xdr:rowOff>
                  </from>
                  <to>
                    <xdr:col>1</xdr:col>
                    <xdr:colOff>-1335600</xdr:colOff>
                    <xdr:row>36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74" width="16.82"/>
    <col collapsed="false" customWidth="true" hidden="false" outlineLevel="0" max="2" min="2" style="74" width="18.33"/>
    <col collapsed="false" customWidth="true" hidden="false" outlineLevel="0" max="3" min="3" style="74" width="4.99"/>
    <col collapsed="false" customWidth="true" hidden="true" outlineLevel="0" max="7" min="4" style="74" width="13.83"/>
    <col collapsed="false" customWidth="true" hidden="true" outlineLevel="0" max="8" min="8" style="74" width="0.15"/>
    <col collapsed="false" customWidth="true" hidden="true" outlineLevel="0" max="9" min="9" style="74" width="13.83"/>
    <col collapsed="false" customWidth="true" hidden="false" outlineLevel="0" max="11" min="10" style="74" width="14.99"/>
    <col collapsed="false" customWidth="true" hidden="false" outlineLevel="0" max="12" min="12" style="74" width="15.15"/>
    <col collapsed="false" customWidth="true" hidden="false" outlineLevel="0" max="33" min="13" style="74" width="13.83"/>
    <col collapsed="false" customWidth="true" hidden="false" outlineLevel="0" max="34" min="34" style="74" width="14.65"/>
    <col collapsed="false" customWidth="false" hidden="false" outlineLevel="0" max="257" min="35" style="111" width="9.33"/>
  </cols>
  <sheetData>
    <row r="1" customFormat="false" ht="10.5" hidden="false" customHeight="false" outlineLevel="0" collapsed="false">
      <c r="A1" s="148" t="s">
        <v>0</v>
      </c>
      <c r="B1" s="106"/>
    </row>
    <row r="2" customFormat="false" ht="10.5" hidden="false" customHeight="false" outlineLevel="0" collapsed="false">
      <c r="A2" s="148" t="s">
        <v>99</v>
      </c>
      <c r="B2" s="106"/>
    </row>
    <row r="3" customFormat="false" ht="10.5" hidden="false" customHeight="false" outlineLevel="0" collapsed="false">
      <c r="A3" s="148" t="str">
        <f aca="false">'SPEC REPORT'!A3</f>
        <v>As of December 26, 2001</v>
      </c>
      <c r="B3" s="106"/>
    </row>
    <row r="4" customFormat="false" ht="10.5" hidden="false" customHeight="false" outlineLevel="0" collapsed="false">
      <c r="A4" s="148" t="s">
        <v>3</v>
      </c>
      <c r="B4" s="106"/>
    </row>
    <row r="5" customFormat="false" ht="9" hidden="false" customHeight="false" outlineLevel="0" collapsed="false">
      <c r="A5" s="127"/>
      <c r="B5" s="127"/>
      <c r="D5" s="128" t="n">
        <v>36892</v>
      </c>
      <c r="E5" s="128" t="n">
        <v>36923</v>
      </c>
      <c r="F5" s="128" t="n">
        <v>36951</v>
      </c>
      <c r="G5" s="128" t="n">
        <v>36982</v>
      </c>
      <c r="H5" s="128" t="n">
        <v>37012</v>
      </c>
    </row>
    <row r="7" customFormat="false" ht="9" hidden="false" customHeight="false" outlineLevel="0" collapsed="false">
      <c r="A7" s="149" t="s">
        <v>100</v>
      </c>
      <c r="B7" s="137"/>
      <c r="D7" s="132"/>
      <c r="E7" s="132"/>
      <c r="F7" s="132"/>
      <c r="G7" s="132"/>
      <c r="H7" s="132"/>
      <c r="I7" s="128"/>
      <c r="J7" s="128" t="n">
        <v>37257</v>
      </c>
      <c r="K7" s="128" t="n">
        <v>37288</v>
      </c>
      <c r="L7" s="128" t="n">
        <v>37316</v>
      </c>
      <c r="M7" s="128" t="n">
        <v>37347</v>
      </c>
      <c r="N7" s="128" t="n">
        <v>37377</v>
      </c>
      <c r="O7" s="128" t="n">
        <v>37408</v>
      </c>
      <c r="P7" s="128" t="n">
        <v>37438</v>
      </c>
      <c r="Q7" s="128" t="n">
        <v>37469</v>
      </c>
      <c r="R7" s="128" t="n">
        <v>37500</v>
      </c>
      <c r="S7" s="128" t="n">
        <v>37530</v>
      </c>
      <c r="T7" s="128" t="n">
        <v>37561</v>
      </c>
      <c r="U7" s="128" t="n">
        <v>37591</v>
      </c>
      <c r="V7" s="128" t="n">
        <v>37622</v>
      </c>
      <c r="W7" s="128" t="n">
        <v>37653</v>
      </c>
      <c r="X7" s="128" t="n">
        <v>37681</v>
      </c>
      <c r="Y7" s="128" t="n">
        <v>37712</v>
      </c>
      <c r="Z7" s="128" t="n">
        <v>37742</v>
      </c>
      <c r="AA7" s="128" t="n">
        <v>37773</v>
      </c>
      <c r="AB7" s="128" t="n">
        <v>37803</v>
      </c>
      <c r="AC7" s="128" t="n">
        <v>37834</v>
      </c>
      <c r="AD7" s="128" t="n">
        <v>37865</v>
      </c>
      <c r="AE7" s="128" t="n">
        <v>37895</v>
      </c>
      <c r="AF7" s="128" t="n">
        <v>37926</v>
      </c>
      <c r="AG7" s="128" t="n">
        <v>37956</v>
      </c>
      <c r="AH7" s="129" t="s">
        <v>87</v>
      </c>
      <c r="AI7" s="139"/>
      <c r="AJ7" s="139"/>
      <c r="AK7" s="139"/>
      <c r="AL7" s="139"/>
      <c r="AM7" s="139"/>
    </row>
    <row r="8" customFormat="false" ht="9" hidden="false" customHeight="false" outlineLevel="0" collapsed="false">
      <c r="A8" s="130" t="s">
        <v>93</v>
      </c>
      <c r="B8" s="130"/>
      <c r="C8" s="130"/>
      <c r="D8" s="135"/>
      <c r="E8" s="135"/>
      <c r="F8" s="135"/>
      <c r="G8" s="135"/>
      <c r="H8" s="135"/>
      <c r="I8" s="135"/>
      <c r="J8" s="135" t="n">
        <f aca="false">'SPEC DET FIXED INPUT PG'!C34</f>
        <v>0</v>
      </c>
      <c r="K8" s="135" t="n">
        <f aca="false">'SPEC DET FIXED INPUT PG'!D34</f>
        <v>0</v>
      </c>
      <c r="L8" s="135" t="n">
        <f aca="false">'SPEC DET FIXED INPUT PG'!E34</f>
        <v>0</v>
      </c>
      <c r="M8" s="135" t="n">
        <f aca="false">'SPEC DET FIXED INPUT PG'!F34</f>
        <v>0</v>
      </c>
      <c r="N8" s="135" t="n">
        <f aca="false">'SPEC DET FIXED INPUT PG'!G34</f>
        <v>0</v>
      </c>
      <c r="O8" s="135" t="n">
        <f aca="false">'SPEC DET FIXED INPUT PG'!H34</f>
        <v>0</v>
      </c>
      <c r="P8" s="135" t="n">
        <f aca="false">'SPEC DET FIXED INPUT PG'!I34</f>
        <v>0</v>
      </c>
      <c r="Q8" s="135" t="n">
        <f aca="false">'SPEC DET FIXED INPUT PG'!J34</f>
        <v>0</v>
      </c>
      <c r="R8" s="135" t="n">
        <f aca="false">'SPEC DET FIXED INPUT PG'!K34</f>
        <v>0</v>
      </c>
      <c r="S8" s="135" t="n">
        <f aca="false">'SPEC DET FIXED INPUT PG'!L34</f>
        <v>0</v>
      </c>
      <c r="T8" s="135" t="n">
        <f aca="false">'SPEC DET FIXED INPUT PG'!M34</f>
        <v>0</v>
      </c>
      <c r="U8" s="135" t="n">
        <f aca="false">'SPEC DET FIXED INPUT PG'!N34</f>
        <v>0</v>
      </c>
      <c r="V8" s="135" t="n">
        <f aca="false">'SPEC DET FIXED INPUT PG'!O34</f>
        <v>0</v>
      </c>
      <c r="W8" s="135" t="n">
        <f aca="false">'SPEC DET FIXED INPUT PG'!P34</f>
        <v>0</v>
      </c>
      <c r="X8" s="135" t="n">
        <f aca="false">'SPEC DET FIXED INPUT PG'!Q34</f>
        <v>0</v>
      </c>
      <c r="Y8" s="135" t="n">
        <f aca="false">'SPEC DET FIXED INPUT PG'!R34</f>
        <v>0</v>
      </c>
      <c r="Z8" s="135" t="n">
        <f aca="false">'SPEC DET FIXED INPUT PG'!S34</f>
        <v>0</v>
      </c>
      <c r="AA8" s="135" t="n">
        <f aca="false">'SPEC DET FIXED INPUT PG'!T34</f>
        <v>0</v>
      </c>
      <c r="AB8" s="135" t="n">
        <f aca="false">'SPEC DET FIXED INPUT PG'!U34</f>
        <v>0</v>
      </c>
      <c r="AC8" s="135" t="n">
        <f aca="false">'SPEC DET FIXED INPUT PG'!V34</f>
        <v>0</v>
      </c>
      <c r="AD8" s="135" t="n">
        <f aca="false">'SPEC DET FIXED INPUT PG'!W34</f>
        <v>0</v>
      </c>
      <c r="AE8" s="135" t="n">
        <f aca="false">'SPEC DET FIXED INPUT PG'!X34</f>
        <v>0</v>
      </c>
      <c r="AF8" s="135" t="n">
        <f aca="false">'SPEC DET FIXED INPUT PG'!Y34</f>
        <v>0</v>
      </c>
      <c r="AG8" s="135" t="n">
        <f aca="false">'SPEC DET FIXED INPUT PG'!Z34</f>
        <v>0</v>
      </c>
      <c r="AH8" s="136"/>
      <c r="AI8" s="136"/>
      <c r="AJ8" s="136"/>
      <c r="AK8" s="136"/>
      <c r="AL8" s="136"/>
      <c r="AM8" s="136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  <c r="IT8" s="137"/>
      <c r="IU8" s="137"/>
      <c r="IV8" s="137"/>
      <c r="IW8" s="137"/>
    </row>
    <row r="9" customFormat="false" ht="9" hidden="false" customHeight="false" outlineLevel="0" collapsed="false">
      <c r="A9" s="74" t="s">
        <v>101</v>
      </c>
      <c r="D9" s="132"/>
      <c r="E9" s="132"/>
      <c r="F9" s="132"/>
      <c r="G9" s="132"/>
      <c r="H9" s="132"/>
      <c r="I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9"/>
      <c r="AJ9" s="139"/>
      <c r="AK9" s="139"/>
      <c r="AL9" s="139"/>
      <c r="AM9" s="139"/>
    </row>
    <row r="10" customFormat="false" ht="9" hidden="false" customHeight="false" outlineLevel="0" collapsed="false">
      <c r="A10" s="108" t="s">
        <v>102</v>
      </c>
      <c r="B10" s="108"/>
      <c r="C10" s="108"/>
      <c r="D10" s="108"/>
      <c r="E10" s="108"/>
      <c r="F10" s="108"/>
      <c r="G10" s="108"/>
      <c r="H10" s="108"/>
      <c r="I10" s="108"/>
      <c r="J10" s="108" t="n">
        <f aca="false">J12-J11</f>
        <v>-5482</v>
      </c>
      <c r="K10" s="108" t="n">
        <f aca="false">K12-K11</f>
        <v>-4937</v>
      </c>
      <c r="L10" s="108" t="n">
        <f aca="false">L12-L11</f>
        <v>-5453</v>
      </c>
      <c r="M10" s="108" t="n">
        <f aca="false">M12-M11</f>
        <v>-52379</v>
      </c>
      <c r="N10" s="108" t="n">
        <f aca="false">N12-N11</f>
        <v>-54105</v>
      </c>
      <c r="O10" s="108" t="n">
        <f aca="false">O12-O11</f>
        <v>-52240</v>
      </c>
      <c r="P10" s="108" t="n">
        <f aca="false">P12-P11</f>
        <v>-53861</v>
      </c>
      <c r="Q10" s="108" t="n">
        <f aca="false">Q12-Q11</f>
        <v>-53736</v>
      </c>
      <c r="R10" s="108" t="n">
        <f aca="false">R12-R11</f>
        <v>-51882</v>
      </c>
      <c r="S10" s="108" t="n">
        <f aca="false">S12-S11</f>
        <v>-53485</v>
      </c>
      <c r="T10" s="108" t="n">
        <f aca="false">T12-T11</f>
        <v>0</v>
      </c>
      <c r="U10" s="108" t="n">
        <f aca="false">U12-U11</f>
        <v>0</v>
      </c>
      <c r="V10" s="108" t="n">
        <f aca="false">V12-V11</f>
        <v>0</v>
      </c>
      <c r="W10" s="108" t="n">
        <f aca="false">W12-W11</f>
        <v>0</v>
      </c>
      <c r="X10" s="108" t="n">
        <f aca="false">X12-X11</f>
        <v>0</v>
      </c>
      <c r="Y10" s="108" t="n">
        <f aca="false">Y12-Y11</f>
        <v>0</v>
      </c>
      <c r="Z10" s="108" t="n">
        <f aca="false">Z12-Z11</f>
        <v>0</v>
      </c>
      <c r="AA10" s="108" t="n">
        <f aca="false">AA12-AA11</f>
        <v>0</v>
      </c>
      <c r="AB10" s="108" t="n">
        <f aca="false">AB12-AB11</f>
        <v>0</v>
      </c>
      <c r="AC10" s="108" t="n">
        <f aca="false">AC12-AC11</f>
        <v>0</v>
      </c>
      <c r="AD10" s="108" t="n">
        <f aca="false">AD12-AD11</f>
        <v>0</v>
      </c>
      <c r="AE10" s="108" t="n">
        <f aca="false">AE12-AE11</f>
        <v>0</v>
      </c>
      <c r="AF10" s="108" t="n">
        <f aca="false">AF12-AF11</f>
        <v>0</v>
      </c>
      <c r="AG10" s="108"/>
      <c r="AH10" s="108" t="n">
        <f aca="false">SUM(J10:AG10)</f>
        <v>-387560</v>
      </c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  <c r="IU10" s="140"/>
      <c r="IV10" s="140"/>
      <c r="IW10" s="140"/>
    </row>
    <row r="11" customFormat="false" ht="9" hidden="false" customHeight="false" outlineLevel="0" collapsed="false">
      <c r="A11" s="108" t="s">
        <v>103</v>
      </c>
      <c r="B11" s="108"/>
      <c r="C11" s="108"/>
      <c r="D11" s="119"/>
      <c r="E11" s="119"/>
      <c r="F11" s="119"/>
      <c r="G11" s="119"/>
      <c r="H11" s="119"/>
      <c r="I11" s="119"/>
      <c r="J11" s="119"/>
      <c r="K11" s="119"/>
      <c r="L11" s="119"/>
      <c r="M11" s="140"/>
      <c r="N11" s="140"/>
      <c r="O11" s="140"/>
      <c r="P11" s="140"/>
      <c r="Q11" s="140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 t="n">
        <f aca="false">SUM(J11:AG11)</f>
        <v>0</v>
      </c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0"/>
      <c r="FS11" s="140"/>
      <c r="FT11" s="140"/>
      <c r="FU11" s="140"/>
      <c r="FV11" s="140"/>
      <c r="FW11" s="140"/>
      <c r="FX11" s="140"/>
      <c r="FY11" s="140"/>
      <c r="FZ11" s="140"/>
      <c r="GA11" s="140"/>
      <c r="GB11" s="140"/>
      <c r="GC11" s="140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140"/>
      <c r="GQ11" s="140"/>
      <c r="GR11" s="140"/>
      <c r="GS11" s="140"/>
      <c r="GT11" s="140"/>
      <c r="GU11" s="140"/>
      <c r="GV11" s="140"/>
      <c r="GW11" s="140"/>
      <c r="GX11" s="140"/>
      <c r="GY11" s="140"/>
      <c r="GZ11" s="140"/>
      <c r="HA11" s="140"/>
      <c r="HB11" s="140"/>
      <c r="HC11" s="140"/>
      <c r="HD11" s="140"/>
      <c r="HE11" s="140"/>
      <c r="HF11" s="140"/>
      <c r="HG11" s="140"/>
      <c r="HH11" s="140"/>
      <c r="HI11" s="140"/>
      <c r="HJ11" s="140"/>
      <c r="HK11" s="140"/>
      <c r="HL11" s="140"/>
      <c r="HM11" s="140"/>
      <c r="HN11" s="140"/>
      <c r="HO11" s="140"/>
      <c r="HP11" s="140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140"/>
      <c r="ID11" s="140"/>
      <c r="IE11" s="140"/>
      <c r="IF11" s="140"/>
      <c r="IG11" s="140"/>
      <c r="IH11" s="140"/>
      <c r="II11" s="140"/>
      <c r="IJ11" s="140"/>
      <c r="IK11" s="140"/>
      <c r="IL11" s="140"/>
      <c r="IM11" s="140"/>
      <c r="IN11" s="140"/>
      <c r="IO11" s="140"/>
      <c r="IP11" s="140"/>
      <c r="IQ11" s="140"/>
      <c r="IR11" s="140"/>
      <c r="IS11" s="140"/>
      <c r="IT11" s="140"/>
      <c r="IU11" s="140"/>
      <c r="IV11" s="140"/>
      <c r="IW11" s="140"/>
    </row>
    <row r="12" customFormat="false" ht="9" hidden="false" customHeight="false" outlineLevel="0" collapsed="false">
      <c r="A12" s="131" t="s">
        <v>104</v>
      </c>
      <c r="B12" s="131"/>
      <c r="C12" s="131"/>
      <c r="D12" s="131"/>
      <c r="E12" s="131"/>
      <c r="F12" s="131"/>
      <c r="G12" s="131"/>
      <c r="H12" s="131"/>
      <c r="I12" s="131"/>
      <c r="J12" s="131" t="n">
        <f aca="false">'SPEC DET FIXED INPUT PG'!C60</f>
        <v>-5482</v>
      </c>
      <c r="K12" s="131" t="n">
        <f aca="false">'SPEC DET FIXED INPUT PG'!D60</f>
        <v>-4937</v>
      </c>
      <c r="L12" s="131" t="n">
        <f aca="false">'SPEC DET FIXED INPUT PG'!E60</f>
        <v>-5453</v>
      </c>
      <c r="M12" s="131" t="n">
        <f aca="false">'SPEC DET FIXED INPUT PG'!F60</f>
        <v>-52379</v>
      </c>
      <c r="N12" s="131" t="n">
        <f aca="false">'SPEC DET FIXED INPUT PG'!G60</f>
        <v>-54105</v>
      </c>
      <c r="O12" s="131" t="n">
        <f aca="false">'SPEC DET FIXED INPUT PG'!H60</f>
        <v>-52240</v>
      </c>
      <c r="P12" s="131" t="n">
        <f aca="false">'SPEC DET FIXED INPUT PG'!I60</f>
        <v>-53861</v>
      </c>
      <c r="Q12" s="131" t="n">
        <f aca="false">'SPEC DET FIXED INPUT PG'!J60</f>
        <v>-53736</v>
      </c>
      <c r="R12" s="131" t="n">
        <f aca="false">'SPEC DET FIXED INPUT PG'!K60</f>
        <v>-51882</v>
      </c>
      <c r="S12" s="131" t="n">
        <f aca="false">'SPEC DET FIXED INPUT PG'!L60</f>
        <v>-53485</v>
      </c>
      <c r="T12" s="131" t="n">
        <f aca="false">'SPEC DET FIXED INPUT PG'!M60</f>
        <v>0</v>
      </c>
      <c r="U12" s="131" t="n">
        <f aca="false">'SPEC DET FIXED INPUT PG'!N60</f>
        <v>0</v>
      </c>
      <c r="V12" s="131" t="n">
        <f aca="false">'SPEC DET FIXED INPUT PG'!O60</f>
        <v>0</v>
      </c>
      <c r="W12" s="131" t="n">
        <f aca="false">'SPEC DET FIXED INPUT PG'!P60</f>
        <v>0</v>
      </c>
      <c r="X12" s="131" t="n">
        <f aca="false">'SPEC DET FIXED INPUT PG'!Q60</f>
        <v>0</v>
      </c>
      <c r="Y12" s="131" t="n">
        <f aca="false">'SPEC DET FIXED INPUT PG'!R60</f>
        <v>0</v>
      </c>
      <c r="Z12" s="131" t="n">
        <f aca="false">'SPEC DET FIXED INPUT PG'!S60</f>
        <v>0</v>
      </c>
      <c r="AA12" s="131" t="n">
        <f aca="false">'SPEC DET FIXED INPUT PG'!T60</f>
        <v>0</v>
      </c>
      <c r="AB12" s="131" t="n">
        <f aca="false">'SPEC DET FIXED INPUT PG'!U60</f>
        <v>0</v>
      </c>
      <c r="AC12" s="131" t="n">
        <f aca="false">'SPEC DET FIXED INPUT PG'!V60</f>
        <v>0</v>
      </c>
      <c r="AD12" s="131" t="n">
        <f aca="false">'SPEC DET FIXED INPUT PG'!W60</f>
        <v>0</v>
      </c>
      <c r="AE12" s="131" t="n">
        <f aca="false">'SPEC DET FIXED INPUT PG'!X60</f>
        <v>0</v>
      </c>
      <c r="AF12" s="131" t="n">
        <f aca="false">'SPEC DET FIXED INPUT PG'!Y60</f>
        <v>0</v>
      </c>
      <c r="AG12" s="131" t="n">
        <f aca="false">'SPEC DET FIXED INPUT PG'!Z60</f>
        <v>0</v>
      </c>
      <c r="AH12" s="131" t="n">
        <f aca="false">SUM(AH10:AH11)</f>
        <v>-387560</v>
      </c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  <c r="IT12" s="126"/>
      <c r="IU12" s="126"/>
      <c r="IV12" s="126"/>
      <c r="IW12" s="126"/>
    </row>
    <row r="13" customFormat="false" ht="9" hidden="false" customHeight="false" outlineLevel="0" collapsed="false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  <c r="IT13" s="126"/>
      <c r="IU13" s="126"/>
      <c r="IV13" s="126"/>
      <c r="IW13" s="126"/>
    </row>
    <row r="14" customFormat="false" ht="9" hidden="false" customHeight="false" outlineLevel="0" collapsed="false">
      <c r="A14" s="94" t="s">
        <v>105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9"/>
      <c r="AJ14" s="139"/>
      <c r="AK14" s="139"/>
      <c r="AL14" s="139"/>
      <c r="AM14" s="139"/>
    </row>
    <row r="15" customFormat="false" ht="9" hidden="false" customHeight="false" outlineLevel="0" collapsed="false">
      <c r="A15" s="95" t="s">
        <v>106</v>
      </c>
      <c r="D15" s="132"/>
      <c r="E15" s="132"/>
      <c r="F15" s="132"/>
      <c r="G15" s="132"/>
      <c r="H15" s="132"/>
      <c r="I15" s="132"/>
      <c r="J15" s="150" t="n">
        <f aca="false">'SPEC DET FIXED INPUT PG'!C54</f>
        <v>5.0681</v>
      </c>
      <c r="K15" s="150" t="n">
        <f aca="false">'SPEC DET FIXED INPUT PG'!D54</f>
        <v>5.0681</v>
      </c>
      <c r="L15" s="150" t="n">
        <f aca="false">'SPEC DET FIXED INPUT PG'!E54</f>
        <v>5.0681</v>
      </c>
      <c r="M15" s="150" t="n">
        <f aca="false">'SPEC DET FIXED INPUT PG'!F54</f>
        <v>4.4022</v>
      </c>
      <c r="N15" s="150" t="n">
        <f aca="false">'SPEC DET FIXED INPUT PG'!G54</f>
        <v>4.4022</v>
      </c>
      <c r="O15" s="150" t="n">
        <f aca="false">'SPEC DET FIXED INPUT PG'!H54</f>
        <v>4.4022</v>
      </c>
      <c r="P15" s="150" t="n">
        <f aca="false">'SPEC DET FIXED INPUT PG'!I54</f>
        <v>4.4022</v>
      </c>
      <c r="Q15" s="150" t="n">
        <f aca="false">'SPEC DET FIXED INPUT PG'!J54</f>
        <v>4.4022</v>
      </c>
      <c r="R15" s="150" t="n">
        <f aca="false">'SPEC DET FIXED INPUT PG'!K54</f>
        <v>4.4022</v>
      </c>
      <c r="S15" s="150" t="n">
        <f aca="false">'SPEC DET FIXED INPUT PG'!L54</f>
        <v>4.4022</v>
      </c>
      <c r="T15" s="150" t="n">
        <f aca="false">'SPEC DET FIXED INPUT PG'!M54</f>
        <v>0</v>
      </c>
      <c r="U15" s="150" t="n">
        <f aca="false">'SPEC DET FIXED INPUT PG'!N54</f>
        <v>0</v>
      </c>
      <c r="V15" s="150" t="n">
        <f aca="false">'SPEC DET FIXED INPUT PG'!O54</f>
        <v>0</v>
      </c>
      <c r="W15" s="150" t="n">
        <f aca="false">'SPEC DET FIXED INPUT PG'!P54</f>
        <v>0</v>
      </c>
      <c r="X15" s="150" t="n">
        <f aca="false">'SPEC DET FIXED INPUT PG'!Q54</f>
        <v>0</v>
      </c>
      <c r="Y15" s="150" t="n">
        <f aca="false">'SPEC DET FIXED INPUT PG'!R54</f>
        <v>0</v>
      </c>
      <c r="Z15" s="150" t="n">
        <f aca="false">'SPEC DET FIXED INPUT PG'!S54</f>
        <v>0</v>
      </c>
      <c r="AA15" s="150" t="n">
        <f aca="false">'SPEC DET FIXED INPUT PG'!T54</f>
        <v>0</v>
      </c>
      <c r="AB15" s="150" t="n">
        <f aca="false">'SPEC DET FIXED INPUT PG'!U54</f>
        <v>0</v>
      </c>
      <c r="AC15" s="150" t="n">
        <f aca="false">'SPEC DET FIXED INPUT PG'!V54</f>
        <v>0</v>
      </c>
      <c r="AD15" s="150" t="n">
        <f aca="false">'SPEC DET FIXED INPUT PG'!W54</f>
        <v>0</v>
      </c>
      <c r="AE15" s="150" t="n">
        <f aca="false">'SPEC DET FIXED INPUT PG'!X54</f>
        <v>0</v>
      </c>
      <c r="AF15" s="150" t="n">
        <f aca="false">'SPEC DET FIXED INPUT PG'!Y54</f>
        <v>0</v>
      </c>
      <c r="AG15" s="150" t="n">
        <f aca="false">'SPEC DET FIXED INPUT PG'!Z54</f>
        <v>0</v>
      </c>
      <c r="AH15" s="132"/>
      <c r="AI15" s="139"/>
      <c r="AJ15" s="139"/>
      <c r="AK15" s="139"/>
      <c r="AL15" s="139"/>
      <c r="AM15" s="139"/>
    </row>
    <row r="16" customFormat="false" ht="9" hidden="false" customHeight="false" outlineLevel="0" collapsed="false">
      <c r="A16" s="95" t="s">
        <v>107</v>
      </c>
      <c r="D16" s="132"/>
      <c r="E16" s="132"/>
      <c r="F16" s="132"/>
      <c r="G16" s="132"/>
      <c r="H16" s="132"/>
      <c r="I16" s="132"/>
      <c r="J16" s="150" t="n">
        <f aca="false">'SPEC DET FIXED INPUT PG'!C55</f>
        <v>5.0671</v>
      </c>
      <c r="K16" s="150" t="n">
        <f aca="false">'SPEC DET FIXED INPUT PG'!D55</f>
        <v>5.0671</v>
      </c>
      <c r="L16" s="150" t="n">
        <f aca="false">'SPEC DET FIXED INPUT PG'!E55</f>
        <v>5.0671</v>
      </c>
      <c r="M16" s="150" t="n">
        <f aca="false">'SPEC DET FIXED INPUT PG'!F55</f>
        <v>4.3406</v>
      </c>
      <c r="N16" s="150" t="n">
        <f aca="false">'SPEC DET FIXED INPUT PG'!G55</f>
        <v>4.3406</v>
      </c>
      <c r="O16" s="150" t="n">
        <f aca="false">'SPEC DET FIXED INPUT PG'!H55</f>
        <v>4.3406</v>
      </c>
      <c r="P16" s="150" t="n">
        <f aca="false">'SPEC DET FIXED INPUT PG'!I55</f>
        <v>4.3406</v>
      </c>
      <c r="Q16" s="150" t="n">
        <f aca="false">'SPEC DET FIXED INPUT PG'!J55</f>
        <v>4.3406</v>
      </c>
      <c r="R16" s="150" t="n">
        <f aca="false">'SPEC DET FIXED INPUT PG'!K55</f>
        <v>4.3406</v>
      </c>
      <c r="S16" s="150" t="n">
        <f aca="false">'SPEC DET FIXED INPUT PG'!L55</f>
        <v>4.3406</v>
      </c>
      <c r="T16" s="150" t="n">
        <f aca="false">'SPEC DET FIXED INPUT PG'!M55</f>
        <v>0</v>
      </c>
      <c r="U16" s="150" t="n">
        <f aca="false">'SPEC DET FIXED INPUT PG'!N55</f>
        <v>0</v>
      </c>
      <c r="V16" s="150" t="n">
        <f aca="false">'SPEC DET FIXED INPUT PG'!O55</f>
        <v>0</v>
      </c>
      <c r="W16" s="150" t="n">
        <f aca="false">'SPEC DET FIXED INPUT PG'!P55</f>
        <v>0</v>
      </c>
      <c r="X16" s="150" t="n">
        <f aca="false">'SPEC DET FIXED INPUT PG'!Q55</f>
        <v>0</v>
      </c>
      <c r="Y16" s="150" t="n">
        <f aca="false">'SPEC DET FIXED INPUT PG'!R55</f>
        <v>0</v>
      </c>
      <c r="Z16" s="150" t="n">
        <f aca="false">'SPEC DET FIXED INPUT PG'!S55</f>
        <v>0</v>
      </c>
      <c r="AA16" s="150" t="n">
        <f aca="false">'SPEC DET FIXED INPUT PG'!T55</f>
        <v>0</v>
      </c>
      <c r="AB16" s="150" t="n">
        <f aca="false">'SPEC DET FIXED INPUT PG'!U55</f>
        <v>0</v>
      </c>
      <c r="AC16" s="150" t="n">
        <f aca="false">'SPEC DET FIXED INPUT PG'!V55</f>
        <v>0</v>
      </c>
      <c r="AD16" s="150" t="n">
        <f aca="false">'SPEC DET FIXED INPUT PG'!W55</f>
        <v>0</v>
      </c>
      <c r="AE16" s="150" t="n">
        <f aca="false">'SPEC DET FIXED INPUT PG'!X55</f>
        <v>0</v>
      </c>
      <c r="AF16" s="150" t="n">
        <f aca="false">'SPEC DET FIXED INPUT PG'!Y55</f>
        <v>0</v>
      </c>
      <c r="AG16" s="150" t="n">
        <f aca="false">'SPEC DET FIXED INPUT PG'!Z55</f>
        <v>0</v>
      </c>
      <c r="AH16" s="132"/>
      <c r="AI16" s="139"/>
      <c r="AJ16" s="139"/>
      <c r="AK16" s="139"/>
      <c r="AL16" s="139"/>
      <c r="AM16" s="139"/>
    </row>
    <row r="17" customFormat="false" ht="9" hidden="false" customHeight="false" outlineLevel="0" collapsed="false"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9"/>
      <c r="AJ17" s="139"/>
      <c r="AK17" s="139"/>
      <c r="AL17" s="139"/>
      <c r="AM17" s="139"/>
    </row>
    <row r="18" customFormat="false" ht="9" hidden="false" customHeight="false" outlineLevel="0" collapsed="false"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9"/>
      <c r="AJ18" s="139"/>
      <c r="AK18" s="139"/>
      <c r="AL18" s="139"/>
      <c r="AM18" s="139"/>
    </row>
    <row r="19" customFormat="false" ht="9" hidden="false" customHeight="false" outlineLevel="0" collapsed="false">
      <c r="A19" s="149" t="s">
        <v>108</v>
      </c>
      <c r="B19" s="137"/>
      <c r="D19" s="132"/>
      <c r="E19" s="132"/>
      <c r="F19" s="132"/>
      <c r="G19" s="132"/>
      <c r="H19" s="132"/>
      <c r="I19" s="128"/>
      <c r="J19" s="128" t="n">
        <f aca="false">J7</f>
        <v>37257</v>
      </c>
      <c r="K19" s="128" t="n">
        <f aca="false">K7</f>
        <v>37288</v>
      </c>
      <c r="L19" s="128" t="n">
        <f aca="false">L7</f>
        <v>37316</v>
      </c>
      <c r="M19" s="128" t="n">
        <f aca="false">M7</f>
        <v>37347</v>
      </c>
      <c r="N19" s="128" t="n">
        <f aca="false">N7</f>
        <v>37377</v>
      </c>
      <c r="O19" s="128" t="n">
        <f aca="false">O7</f>
        <v>37408</v>
      </c>
      <c r="P19" s="128" t="n">
        <f aca="false">P7</f>
        <v>37438</v>
      </c>
      <c r="Q19" s="128" t="n">
        <f aca="false">Q7</f>
        <v>37469</v>
      </c>
      <c r="R19" s="128" t="n">
        <f aca="false">R7</f>
        <v>37500</v>
      </c>
      <c r="S19" s="128" t="n">
        <f aca="false">S7</f>
        <v>37530</v>
      </c>
      <c r="T19" s="128" t="n">
        <f aca="false">T7</f>
        <v>37561</v>
      </c>
      <c r="U19" s="128" t="n">
        <f aca="false">U7</f>
        <v>37591</v>
      </c>
      <c r="V19" s="128" t="n">
        <f aca="false">V7</f>
        <v>37622</v>
      </c>
      <c r="W19" s="128" t="n">
        <f aca="false">W7</f>
        <v>37653</v>
      </c>
      <c r="X19" s="128" t="n">
        <f aca="false">X7</f>
        <v>37681</v>
      </c>
      <c r="Y19" s="128" t="n">
        <f aca="false">Y7</f>
        <v>37712</v>
      </c>
      <c r="Z19" s="128" t="n">
        <f aca="false">Z7</f>
        <v>37742</v>
      </c>
      <c r="AA19" s="128" t="n">
        <f aca="false">AA7</f>
        <v>37773</v>
      </c>
      <c r="AB19" s="128" t="n">
        <f aca="false">AB7</f>
        <v>37803</v>
      </c>
      <c r="AC19" s="128" t="n">
        <f aca="false">AC7</f>
        <v>37834</v>
      </c>
      <c r="AD19" s="128" t="n">
        <f aca="false">AD7</f>
        <v>37865</v>
      </c>
      <c r="AE19" s="128" t="n">
        <f aca="false">AE7</f>
        <v>37895</v>
      </c>
      <c r="AF19" s="128" t="n">
        <f aca="false">AF7</f>
        <v>37926</v>
      </c>
      <c r="AG19" s="128" t="n">
        <f aca="false">AG7</f>
        <v>37956</v>
      </c>
      <c r="AH19" s="129" t="s">
        <v>87</v>
      </c>
      <c r="AI19" s="139"/>
      <c r="AJ19" s="139"/>
      <c r="AK19" s="139"/>
      <c r="AL19" s="139"/>
      <c r="AM19" s="139"/>
    </row>
    <row r="20" customFormat="false" ht="9" hidden="false" customHeight="false" outlineLevel="0" collapsed="false">
      <c r="A20" s="130" t="s">
        <v>93</v>
      </c>
      <c r="B20" s="130"/>
      <c r="C20" s="130"/>
      <c r="D20" s="135"/>
      <c r="E20" s="135"/>
      <c r="F20" s="135"/>
      <c r="G20" s="135"/>
      <c r="H20" s="135"/>
      <c r="I20" s="135"/>
      <c r="J20" s="135" t="n">
        <f aca="false">'SPEC DET FIXED INPUT PG'!C74</f>
        <v>0</v>
      </c>
      <c r="K20" s="135" t="n">
        <f aca="false">'SPEC DET FIXED INPUT PG'!D74</f>
        <v>0</v>
      </c>
      <c r="L20" s="135" t="n">
        <f aca="false">'SPEC DET FIXED INPUT PG'!E74</f>
        <v>0</v>
      </c>
      <c r="M20" s="135" t="n">
        <f aca="false">'SPEC DET FIXED INPUT PG'!F74</f>
        <v>0</v>
      </c>
      <c r="N20" s="135" t="n">
        <f aca="false">'SPEC DET FIXED INPUT PG'!G74</f>
        <v>0</v>
      </c>
      <c r="O20" s="135" t="n">
        <f aca="false">'SPEC DET FIXED INPUT PG'!H74</f>
        <v>0</v>
      </c>
      <c r="P20" s="135" t="n">
        <f aca="false">'SPEC DET FIXED INPUT PG'!I74</f>
        <v>0</v>
      </c>
      <c r="Q20" s="135" t="n">
        <f aca="false">'SPEC DET FIXED INPUT PG'!J74</f>
        <v>0</v>
      </c>
      <c r="R20" s="135" t="n">
        <f aca="false">'SPEC DET FIXED INPUT PG'!K74</f>
        <v>0</v>
      </c>
      <c r="S20" s="135" t="n">
        <f aca="false">'SPEC DET FIXED INPUT PG'!L74</f>
        <v>0</v>
      </c>
      <c r="T20" s="135" t="n">
        <f aca="false">'SPEC DET FIXED INPUT PG'!M74</f>
        <v>0</v>
      </c>
      <c r="U20" s="135" t="n">
        <f aca="false">'SPEC DET FIXED INPUT PG'!N74</f>
        <v>0</v>
      </c>
      <c r="V20" s="135" t="n">
        <f aca="false">'SPEC DET FIXED INPUT PG'!O74</f>
        <v>0</v>
      </c>
      <c r="W20" s="135" t="n">
        <f aca="false">'SPEC DET FIXED INPUT PG'!P74</f>
        <v>0</v>
      </c>
      <c r="X20" s="135" t="n">
        <f aca="false">'SPEC DET FIXED INPUT PG'!Q74</f>
        <v>0</v>
      </c>
      <c r="Y20" s="135" t="n">
        <f aca="false">'SPEC DET FIXED INPUT PG'!R74</f>
        <v>0</v>
      </c>
      <c r="Z20" s="135" t="n">
        <f aca="false">'SPEC DET FIXED INPUT PG'!S74</f>
        <v>0</v>
      </c>
      <c r="AA20" s="135" t="n">
        <f aca="false">'SPEC DET FIXED INPUT PG'!T74</f>
        <v>0</v>
      </c>
      <c r="AB20" s="135" t="n">
        <f aca="false">'SPEC DET FIXED INPUT PG'!U74</f>
        <v>0</v>
      </c>
      <c r="AC20" s="135" t="n">
        <f aca="false">'SPEC DET FIXED INPUT PG'!V74</f>
        <v>0</v>
      </c>
      <c r="AD20" s="135" t="n">
        <f aca="false">'SPEC DET FIXED INPUT PG'!W74</f>
        <v>0</v>
      </c>
      <c r="AE20" s="135" t="n">
        <f aca="false">'SPEC DET FIXED INPUT PG'!X74</f>
        <v>0</v>
      </c>
      <c r="AF20" s="135" t="n">
        <f aca="false">'SPEC DET FIXED INPUT PG'!Y74</f>
        <v>0</v>
      </c>
      <c r="AG20" s="135" t="n">
        <f aca="false">'SPEC DET FIXED INPUT PG'!Z74</f>
        <v>0</v>
      </c>
      <c r="AH20" s="136"/>
      <c r="AI20" s="136"/>
      <c r="AJ20" s="136"/>
      <c r="AK20" s="136"/>
      <c r="AL20" s="136"/>
      <c r="AM20" s="136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7"/>
      <c r="EI20" s="137"/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7"/>
      <c r="FG20" s="137"/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7"/>
      <c r="GK20" s="137"/>
      <c r="GL20" s="137"/>
      <c r="GM20" s="137"/>
      <c r="GN20" s="137"/>
      <c r="GO20" s="137"/>
      <c r="GP20" s="137"/>
      <c r="GQ20" s="137"/>
      <c r="GR20" s="137"/>
      <c r="GS20" s="137"/>
      <c r="GT20" s="137"/>
      <c r="GU20" s="137"/>
      <c r="GV20" s="137"/>
      <c r="GW20" s="137"/>
      <c r="GX20" s="137"/>
      <c r="GY20" s="137"/>
      <c r="GZ20" s="137"/>
      <c r="HA20" s="137"/>
      <c r="HB20" s="137"/>
      <c r="HC20" s="137"/>
      <c r="HD20" s="137"/>
      <c r="HE20" s="137"/>
      <c r="HF20" s="137"/>
      <c r="HG20" s="137"/>
      <c r="HH20" s="137"/>
      <c r="HI20" s="137"/>
      <c r="HJ20" s="137"/>
      <c r="HK20" s="137"/>
      <c r="HL20" s="137"/>
      <c r="HM20" s="137"/>
      <c r="HN20" s="137"/>
      <c r="HO20" s="137"/>
      <c r="HP20" s="137"/>
      <c r="HQ20" s="137"/>
      <c r="HR20" s="137"/>
      <c r="HS20" s="137"/>
      <c r="HT20" s="137"/>
      <c r="HU20" s="137"/>
      <c r="HV20" s="137"/>
      <c r="HW20" s="137"/>
      <c r="HX20" s="137"/>
      <c r="HY20" s="137"/>
      <c r="HZ20" s="137"/>
      <c r="IA20" s="137"/>
      <c r="IB20" s="137"/>
      <c r="IC20" s="137"/>
      <c r="ID20" s="137"/>
      <c r="IE20" s="137"/>
      <c r="IF20" s="137"/>
      <c r="IG20" s="137"/>
      <c r="IH20" s="137"/>
      <c r="II20" s="137"/>
      <c r="IJ20" s="137"/>
      <c r="IK20" s="137"/>
      <c r="IL20" s="137"/>
      <c r="IM20" s="137"/>
      <c r="IN20" s="137"/>
      <c r="IO20" s="137"/>
      <c r="IP20" s="137"/>
      <c r="IQ20" s="137"/>
      <c r="IR20" s="137"/>
      <c r="IS20" s="137"/>
      <c r="IT20" s="137"/>
      <c r="IU20" s="137"/>
      <c r="IV20" s="137"/>
      <c r="IW20" s="137"/>
    </row>
    <row r="21" customFormat="false" ht="9" hidden="false" customHeight="false" outlineLevel="0" collapsed="false">
      <c r="A21" s="74" t="s">
        <v>101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9"/>
      <c r="AJ21" s="139"/>
      <c r="AK21" s="139"/>
      <c r="AL21" s="139"/>
      <c r="AM21" s="139"/>
    </row>
    <row r="22" customFormat="false" ht="9" hidden="false" customHeight="false" outlineLevel="0" collapsed="false">
      <c r="A22" s="108" t="s">
        <v>102</v>
      </c>
      <c r="B22" s="108"/>
      <c r="C22" s="108"/>
      <c r="D22" s="108"/>
      <c r="E22" s="108"/>
      <c r="F22" s="108"/>
      <c r="G22" s="108"/>
      <c r="H22" s="108"/>
      <c r="I22" s="108"/>
      <c r="J22" s="108" t="n">
        <f aca="false">J24-J23</f>
        <v>0</v>
      </c>
      <c r="K22" s="108" t="n">
        <f aca="false">K24-K23</f>
        <v>0</v>
      </c>
      <c r="L22" s="108" t="n">
        <f aca="false">L24-L23</f>
        <v>0</v>
      </c>
      <c r="M22" s="108" t="n">
        <f aca="false">M24-M23</f>
        <v>21561</v>
      </c>
      <c r="N22" s="108" t="n">
        <f aca="false">N24-N23</f>
        <v>22271</v>
      </c>
      <c r="O22" s="108" t="n">
        <f aca="false">O24-O23</f>
        <v>21503</v>
      </c>
      <c r="P22" s="108" t="n">
        <f aca="false">P24-P23</f>
        <v>22171</v>
      </c>
      <c r="Q22" s="108" t="n">
        <f aca="false">Q24-Q23</f>
        <v>22119</v>
      </c>
      <c r="R22" s="108" t="n">
        <f aca="false">R24-R23</f>
        <v>21356</v>
      </c>
      <c r="S22" s="108" t="n">
        <f aca="false">S24-S23</f>
        <v>22016</v>
      </c>
      <c r="T22" s="108" t="n">
        <f aca="false">T24-T23</f>
        <v>0</v>
      </c>
      <c r="U22" s="108" t="n">
        <f aca="false">U24-U23</f>
        <v>0</v>
      </c>
      <c r="V22" s="108" t="n">
        <f aca="false">V24-V23</f>
        <v>0</v>
      </c>
      <c r="W22" s="108" t="n">
        <f aca="false">W24-W23</f>
        <v>0</v>
      </c>
      <c r="X22" s="108" t="n">
        <f aca="false">X24-X23</f>
        <v>0</v>
      </c>
      <c r="Y22" s="108" t="n">
        <f aca="false">Y24-Y23</f>
        <v>0</v>
      </c>
      <c r="Z22" s="108" t="n">
        <f aca="false">Z24-Z23</f>
        <v>0</v>
      </c>
      <c r="AA22" s="108" t="n">
        <f aca="false">AA24-AA23</f>
        <v>0</v>
      </c>
      <c r="AB22" s="108" t="n">
        <f aca="false">AB24-AB23</f>
        <v>0</v>
      </c>
      <c r="AC22" s="108" t="n">
        <f aca="false">AC24-AC23</f>
        <v>0</v>
      </c>
      <c r="AD22" s="108" t="n">
        <f aca="false">AD24-AD23</f>
        <v>0</v>
      </c>
      <c r="AE22" s="108" t="n">
        <f aca="false">AE24-AE23</f>
        <v>0</v>
      </c>
      <c r="AF22" s="108" t="n">
        <f aca="false">AF24-AF23</f>
        <v>0</v>
      </c>
      <c r="AG22" s="108"/>
      <c r="AH22" s="108" t="n">
        <f aca="false">SUM(J22:AG22)</f>
        <v>152997</v>
      </c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  <c r="II22" s="140"/>
      <c r="IJ22" s="140"/>
      <c r="IK22" s="140"/>
      <c r="IL22" s="140"/>
      <c r="IM22" s="140"/>
      <c r="IN22" s="140"/>
      <c r="IO22" s="140"/>
      <c r="IP22" s="140"/>
      <c r="IQ22" s="140"/>
      <c r="IR22" s="140"/>
      <c r="IS22" s="140"/>
      <c r="IT22" s="140"/>
      <c r="IU22" s="140"/>
      <c r="IV22" s="140"/>
      <c r="IW22" s="140"/>
    </row>
    <row r="23" customFormat="false" ht="9" hidden="false" customHeight="false" outlineLevel="0" collapsed="false">
      <c r="A23" s="108" t="s">
        <v>103</v>
      </c>
      <c r="B23" s="108"/>
      <c r="C23" s="108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 t="n">
        <f aca="false">SUM(M23:AG23)</f>
        <v>0</v>
      </c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40"/>
      <c r="FG23" s="140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40"/>
      <c r="FV23" s="140"/>
      <c r="FW23" s="140"/>
      <c r="FX23" s="140"/>
      <c r="FY23" s="140"/>
      <c r="FZ23" s="140"/>
      <c r="GA23" s="140"/>
      <c r="GB23" s="140"/>
      <c r="GC23" s="140"/>
      <c r="GD23" s="140"/>
      <c r="GE23" s="140"/>
      <c r="GF23" s="140"/>
      <c r="GG23" s="140"/>
      <c r="GH23" s="140"/>
      <c r="GI23" s="140"/>
      <c r="GJ23" s="140"/>
      <c r="GK23" s="140"/>
      <c r="GL23" s="140"/>
      <c r="GM23" s="140"/>
      <c r="GN23" s="140"/>
      <c r="GO23" s="140"/>
      <c r="GP23" s="140"/>
      <c r="GQ23" s="140"/>
      <c r="GR23" s="140"/>
      <c r="GS23" s="140"/>
      <c r="GT23" s="140"/>
      <c r="GU23" s="140"/>
      <c r="GV23" s="140"/>
      <c r="GW23" s="140"/>
      <c r="GX23" s="140"/>
      <c r="GY23" s="140"/>
      <c r="GZ23" s="140"/>
      <c r="HA23" s="140"/>
      <c r="HB23" s="140"/>
      <c r="HC23" s="140"/>
      <c r="HD23" s="140"/>
      <c r="HE23" s="140"/>
      <c r="HF23" s="140"/>
      <c r="HG23" s="140"/>
      <c r="HH23" s="140"/>
      <c r="HI23" s="140"/>
      <c r="HJ23" s="140"/>
      <c r="HK23" s="140"/>
      <c r="HL23" s="140"/>
      <c r="HM23" s="140"/>
      <c r="HN23" s="140"/>
      <c r="HO23" s="140"/>
      <c r="HP23" s="140"/>
      <c r="HQ23" s="140"/>
      <c r="HR23" s="140"/>
      <c r="HS23" s="140"/>
      <c r="HT23" s="140"/>
      <c r="HU23" s="140"/>
      <c r="HV23" s="140"/>
      <c r="HW23" s="140"/>
      <c r="HX23" s="140"/>
      <c r="HY23" s="140"/>
      <c r="HZ23" s="140"/>
      <c r="IA23" s="140"/>
      <c r="IB23" s="140"/>
      <c r="IC23" s="140"/>
      <c r="ID23" s="140"/>
      <c r="IE23" s="140"/>
      <c r="IF23" s="140"/>
      <c r="IG23" s="140"/>
      <c r="IH23" s="140"/>
      <c r="II23" s="140"/>
      <c r="IJ23" s="140"/>
      <c r="IK23" s="140"/>
      <c r="IL23" s="140"/>
      <c r="IM23" s="140"/>
      <c r="IN23" s="140"/>
      <c r="IO23" s="140"/>
      <c r="IP23" s="140"/>
      <c r="IQ23" s="140"/>
      <c r="IR23" s="140"/>
      <c r="IS23" s="140"/>
      <c r="IT23" s="140"/>
      <c r="IU23" s="140"/>
      <c r="IV23" s="140"/>
      <c r="IW23" s="140"/>
    </row>
    <row r="24" customFormat="false" ht="9" hidden="false" customHeight="false" outlineLevel="0" collapsed="false">
      <c r="A24" s="131" t="s">
        <v>109</v>
      </c>
      <c r="B24" s="131"/>
      <c r="C24" s="131"/>
      <c r="D24" s="131"/>
      <c r="E24" s="131"/>
      <c r="F24" s="131"/>
      <c r="G24" s="131"/>
      <c r="H24" s="131"/>
      <c r="I24" s="131"/>
      <c r="J24" s="131" t="n">
        <f aca="false">'SPEC DET FIXED INPUT PG'!C100</f>
        <v>0</v>
      </c>
      <c r="K24" s="131" t="n">
        <f aca="false">'SPEC DET FIXED INPUT PG'!D100</f>
        <v>0</v>
      </c>
      <c r="L24" s="131" t="n">
        <f aca="false">'SPEC DET FIXED INPUT PG'!E100</f>
        <v>0</v>
      </c>
      <c r="M24" s="131" t="n">
        <f aca="false">'SPEC DET FIXED INPUT PG'!F100</f>
        <v>21561</v>
      </c>
      <c r="N24" s="131" t="n">
        <f aca="false">'SPEC DET FIXED INPUT PG'!G100</f>
        <v>22271</v>
      </c>
      <c r="O24" s="131" t="n">
        <f aca="false">'SPEC DET FIXED INPUT PG'!H100</f>
        <v>21503</v>
      </c>
      <c r="P24" s="131" t="n">
        <f aca="false">'SPEC DET FIXED INPUT PG'!I100</f>
        <v>22171</v>
      </c>
      <c r="Q24" s="131" t="n">
        <f aca="false">'SPEC DET FIXED INPUT PG'!J100</f>
        <v>22119</v>
      </c>
      <c r="R24" s="131" t="n">
        <f aca="false">'SPEC DET FIXED INPUT PG'!K100</f>
        <v>21356</v>
      </c>
      <c r="S24" s="131" t="n">
        <f aca="false">'SPEC DET FIXED INPUT PG'!L100</f>
        <v>22016</v>
      </c>
      <c r="T24" s="131" t="n">
        <f aca="false">'SPEC DET FIXED INPUT PG'!M100</f>
        <v>0</v>
      </c>
      <c r="U24" s="131" t="n">
        <f aca="false">'SPEC DET FIXED INPUT PG'!N100</f>
        <v>0</v>
      </c>
      <c r="V24" s="131" t="n">
        <f aca="false">'SPEC DET FIXED INPUT PG'!O100</f>
        <v>0</v>
      </c>
      <c r="W24" s="131" t="n">
        <f aca="false">'SPEC DET FIXED INPUT PG'!P100</f>
        <v>0</v>
      </c>
      <c r="X24" s="131" t="n">
        <f aca="false">'SPEC DET FIXED INPUT PG'!Q100</f>
        <v>0</v>
      </c>
      <c r="Y24" s="131" t="n">
        <f aca="false">'SPEC DET FIXED INPUT PG'!R100</f>
        <v>0</v>
      </c>
      <c r="Z24" s="131" t="n">
        <f aca="false">'SPEC DET FIXED INPUT PG'!S100</f>
        <v>0</v>
      </c>
      <c r="AA24" s="131" t="n">
        <f aca="false">'SPEC DET FIXED INPUT PG'!T100</f>
        <v>0</v>
      </c>
      <c r="AB24" s="131" t="n">
        <f aca="false">'SPEC DET FIXED INPUT PG'!U100</f>
        <v>0</v>
      </c>
      <c r="AC24" s="131" t="n">
        <f aca="false">'SPEC DET FIXED INPUT PG'!V100</f>
        <v>0</v>
      </c>
      <c r="AD24" s="131" t="n">
        <f aca="false">'SPEC DET FIXED INPUT PG'!W100</f>
        <v>0</v>
      </c>
      <c r="AE24" s="131" t="n">
        <f aca="false">'SPEC DET FIXED INPUT PG'!X100</f>
        <v>0</v>
      </c>
      <c r="AF24" s="131" t="n">
        <f aca="false">'SPEC DET FIXED INPUT PG'!Y100</f>
        <v>0</v>
      </c>
      <c r="AG24" s="131" t="n">
        <f aca="false">'SPEC DET FIXED INPUT PG'!Z100</f>
        <v>0</v>
      </c>
      <c r="AH24" s="131" t="n">
        <f aca="false">SUM(AH22:AH23)</f>
        <v>152997</v>
      </c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126"/>
      <c r="BX24" s="126"/>
      <c r="BY24" s="126"/>
      <c r="BZ24" s="126"/>
      <c r="CA24" s="126"/>
      <c r="CB24" s="126"/>
      <c r="CC24" s="126"/>
      <c r="CD24" s="126"/>
      <c r="CE24" s="126"/>
      <c r="CF24" s="126"/>
      <c r="CG24" s="126"/>
      <c r="CH24" s="126"/>
      <c r="CI24" s="126"/>
      <c r="CJ24" s="126"/>
      <c r="CK24" s="126"/>
      <c r="CL24" s="126"/>
      <c r="CM24" s="126"/>
      <c r="CN24" s="126"/>
      <c r="CO24" s="126"/>
      <c r="CP24" s="126"/>
      <c r="CQ24" s="126"/>
      <c r="CR24" s="126"/>
      <c r="CS24" s="126"/>
      <c r="CT24" s="126"/>
      <c r="CU24" s="126"/>
      <c r="CV24" s="126"/>
      <c r="CW24" s="126"/>
      <c r="CX24" s="126"/>
      <c r="CY24" s="126"/>
      <c r="CZ24" s="126"/>
      <c r="DA24" s="126"/>
      <c r="DB24" s="126"/>
      <c r="DC24" s="126"/>
      <c r="DD24" s="126"/>
      <c r="DE24" s="126"/>
      <c r="DF24" s="126"/>
      <c r="DG24" s="126"/>
      <c r="DH24" s="126"/>
      <c r="DI24" s="126"/>
      <c r="DJ24" s="126"/>
      <c r="DK24" s="126"/>
      <c r="DL24" s="126"/>
      <c r="DM24" s="126"/>
      <c r="DN24" s="126"/>
      <c r="DO24" s="126"/>
      <c r="DP24" s="126"/>
      <c r="DQ24" s="126"/>
      <c r="DR24" s="126"/>
      <c r="DS24" s="126"/>
      <c r="DT24" s="126"/>
      <c r="DU24" s="126"/>
      <c r="DV24" s="126"/>
      <c r="DW24" s="126"/>
      <c r="DX24" s="126"/>
      <c r="DY24" s="126"/>
      <c r="DZ24" s="126"/>
      <c r="EA24" s="126"/>
      <c r="EB24" s="126"/>
      <c r="EC24" s="126"/>
      <c r="ED24" s="126"/>
      <c r="EE24" s="126"/>
      <c r="EF24" s="126"/>
      <c r="EG24" s="126"/>
      <c r="EH24" s="126"/>
      <c r="EI24" s="126"/>
      <c r="EJ24" s="126"/>
      <c r="EK24" s="126"/>
      <c r="EL24" s="126"/>
      <c r="EM24" s="126"/>
      <c r="EN24" s="126"/>
      <c r="EO24" s="126"/>
      <c r="EP24" s="126"/>
      <c r="EQ24" s="126"/>
      <c r="ER24" s="126"/>
      <c r="ES24" s="126"/>
      <c r="ET24" s="126"/>
      <c r="EU24" s="126"/>
      <c r="EV24" s="126"/>
      <c r="EW24" s="126"/>
      <c r="EX24" s="126"/>
      <c r="EY24" s="126"/>
      <c r="EZ24" s="126"/>
      <c r="FA24" s="126"/>
      <c r="FB24" s="126"/>
      <c r="FC24" s="126"/>
      <c r="FD24" s="126"/>
      <c r="FE24" s="126"/>
      <c r="FF24" s="126"/>
      <c r="FG24" s="126"/>
      <c r="FH24" s="126"/>
      <c r="FI24" s="126"/>
      <c r="FJ24" s="126"/>
      <c r="FK24" s="126"/>
      <c r="FL24" s="126"/>
      <c r="FM24" s="126"/>
      <c r="FN24" s="126"/>
      <c r="FO24" s="126"/>
      <c r="FP24" s="126"/>
      <c r="FQ24" s="126"/>
      <c r="FR24" s="126"/>
      <c r="FS24" s="126"/>
      <c r="FT24" s="126"/>
      <c r="FU24" s="126"/>
      <c r="FV24" s="126"/>
      <c r="FW24" s="126"/>
      <c r="FX24" s="126"/>
      <c r="FY24" s="126"/>
      <c r="FZ24" s="126"/>
      <c r="GA24" s="126"/>
      <c r="GB24" s="126"/>
      <c r="GC24" s="126"/>
      <c r="GD24" s="126"/>
      <c r="GE24" s="126"/>
      <c r="GF24" s="126"/>
      <c r="GG24" s="126"/>
      <c r="GH24" s="126"/>
      <c r="GI24" s="126"/>
      <c r="GJ24" s="126"/>
      <c r="GK24" s="126"/>
      <c r="GL24" s="126"/>
      <c r="GM24" s="126"/>
      <c r="GN24" s="126"/>
      <c r="GO24" s="126"/>
      <c r="GP24" s="126"/>
      <c r="GQ24" s="126"/>
      <c r="GR24" s="126"/>
      <c r="GS24" s="126"/>
      <c r="GT24" s="126"/>
      <c r="GU24" s="126"/>
      <c r="GV24" s="126"/>
      <c r="GW24" s="126"/>
      <c r="GX24" s="126"/>
      <c r="GY24" s="126"/>
      <c r="GZ24" s="126"/>
      <c r="HA24" s="126"/>
      <c r="HB24" s="126"/>
      <c r="HC24" s="126"/>
      <c r="HD24" s="126"/>
      <c r="HE24" s="126"/>
      <c r="HF24" s="126"/>
      <c r="HG24" s="126"/>
      <c r="HH24" s="126"/>
      <c r="HI24" s="126"/>
      <c r="HJ24" s="126"/>
      <c r="HK24" s="126"/>
      <c r="HL24" s="126"/>
      <c r="HM24" s="126"/>
      <c r="HN24" s="126"/>
      <c r="HO24" s="126"/>
      <c r="HP24" s="126"/>
      <c r="HQ24" s="126"/>
      <c r="HR24" s="126"/>
      <c r="HS24" s="126"/>
      <c r="HT24" s="126"/>
      <c r="HU24" s="126"/>
      <c r="HV24" s="126"/>
      <c r="HW24" s="126"/>
      <c r="HX24" s="126"/>
      <c r="HY24" s="126"/>
      <c r="HZ24" s="126"/>
      <c r="IA24" s="126"/>
      <c r="IB24" s="126"/>
      <c r="IC24" s="126"/>
      <c r="ID24" s="126"/>
      <c r="IE24" s="126"/>
      <c r="IF24" s="126"/>
      <c r="IG24" s="126"/>
      <c r="IH24" s="126"/>
      <c r="II24" s="126"/>
      <c r="IJ24" s="126"/>
      <c r="IK24" s="126"/>
      <c r="IL24" s="126"/>
      <c r="IM24" s="126"/>
      <c r="IN24" s="126"/>
      <c r="IO24" s="126"/>
      <c r="IP24" s="126"/>
      <c r="IQ24" s="126"/>
      <c r="IR24" s="126"/>
      <c r="IS24" s="126"/>
      <c r="IT24" s="126"/>
      <c r="IU24" s="126"/>
      <c r="IV24" s="126"/>
      <c r="IW24" s="126"/>
    </row>
    <row r="25" customFormat="false" ht="9" hidden="false" customHeight="false" outlineLevel="0" collapsed="false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6"/>
      <c r="CE25" s="126"/>
      <c r="CF25" s="126"/>
      <c r="CG25" s="126"/>
      <c r="CH25" s="126"/>
      <c r="CI25" s="126"/>
      <c r="CJ25" s="126"/>
      <c r="CK25" s="126"/>
      <c r="CL25" s="126"/>
      <c r="CM25" s="126"/>
      <c r="CN25" s="126"/>
      <c r="CO25" s="126"/>
      <c r="CP25" s="126"/>
      <c r="CQ25" s="126"/>
      <c r="CR25" s="126"/>
      <c r="CS25" s="126"/>
      <c r="CT25" s="126"/>
      <c r="CU25" s="126"/>
      <c r="CV25" s="126"/>
      <c r="CW25" s="126"/>
      <c r="CX25" s="126"/>
      <c r="CY25" s="126"/>
      <c r="CZ25" s="126"/>
      <c r="DA25" s="126"/>
      <c r="DB25" s="126"/>
      <c r="DC25" s="126"/>
      <c r="DD25" s="126"/>
      <c r="DE25" s="126"/>
      <c r="DF25" s="126"/>
      <c r="DG25" s="126"/>
      <c r="DH25" s="126"/>
      <c r="DI25" s="126"/>
      <c r="DJ25" s="126"/>
      <c r="DK25" s="126"/>
      <c r="DL25" s="126"/>
      <c r="DM25" s="126"/>
      <c r="DN25" s="126"/>
      <c r="DO25" s="126"/>
      <c r="DP25" s="126"/>
      <c r="DQ25" s="126"/>
      <c r="DR25" s="126"/>
      <c r="DS25" s="126"/>
      <c r="DT25" s="126"/>
      <c r="DU25" s="126"/>
      <c r="DV25" s="126"/>
      <c r="DW25" s="126"/>
      <c r="DX25" s="126"/>
      <c r="DY25" s="126"/>
      <c r="DZ25" s="126"/>
      <c r="EA25" s="126"/>
      <c r="EB25" s="126"/>
      <c r="EC25" s="126"/>
      <c r="ED25" s="126"/>
      <c r="EE25" s="126"/>
      <c r="EF25" s="126"/>
      <c r="EG25" s="126"/>
      <c r="EH25" s="126"/>
      <c r="EI25" s="126"/>
      <c r="EJ25" s="126"/>
      <c r="EK25" s="126"/>
      <c r="EL25" s="126"/>
      <c r="EM25" s="126"/>
      <c r="EN25" s="126"/>
      <c r="EO25" s="126"/>
      <c r="EP25" s="126"/>
      <c r="EQ25" s="126"/>
      <c r="ER25" s="126"/>
      <c r="ES25" s="126"/>
      <c r="ET25" s="126"/>
      <c r="EU25" s="126"/>
      <c r="EV25" s="126"/>
      <c r="EW25" s="126"/>
      <c r="EX25" s="126"/>
      <c r="EY25" s="126"/>
      <c r="EZ25" s="126"/>
      <c r="FA25" s="126"/>
      <c r="FB25" s="126"/>
      <c r="FC25" s="126"/>
      <c r="FD25" s="126"/>
      <c r="FE25" s="126"/>
      <c r="FF25" s="126"/>
      <c r="FG25" s="126"/>
      <c r="FH25" s="126"/>
      <c r="FI25" s="126"/>
      <c r="FJ25" s="126"/>
      <c r="FK25" s="126"/>
      <c r="FL25" s="126"/>
      <c r="FM25" s="126"/>
      <c r="FN25" s="126"/>
      <c r="FO25" s="126"/>
      <c r="FP25" s="126"/>
      <c r="FQ25" s="126"/>
      <c r="FR25" s="126"/>
      <c r="FS25" s="126"/>
      <c r="FT25" s="126"/>
      <c r="FU25" s="126"/>
      <c r="FV25" s="126"/>
      <c r="FW25" s="126"/>
      <c r="FX25" s="126"/>
      <c r="FY25" s="126"/>
      <c r="FZ25" s="126"/>
      <c r="GA25" s="126"/>
      <c r="GB25" s="126"/>
      <c r="GC25" s="126"/>
      <c r="GD25" s="126"/>
      <c r="GE25" s="126"/>
      <c r="GF25" s="126"/>
      <c r="GG25" s="126"/>
      <c r="GH25" s="126"/>
      <c r="GI25" s="126"/>
      <c r="GJ25" s="126"/>
      <c r="GK25" s="126"/>
      <c r="GL25" s="126"/>
      <c r="GM25" s="126"/>
      <c r="GN25" s="126"/>
      <c r="GO25" s="126"/>
      <c r="GP25" s="126"/>
      <c r="GQ25" s="126"/>
      <c r="GR25" s="126"/>
      <c r="GS25" s="126"/>
      <c r="GT25" s="126"/>
      <c r="GU25" s="126"/>
      <c r="GV25" s="126"/>
      <c r="GW25" s="126"/>
      <c r="GX25" s="126"/>
      <c r="GY25" s="126"/>
      <c r="GZ25" s="126"/>
      <c r="HA25" s="126"/>
      <c r="HB25" s="126"/>
      <c r="HC25" s="126"/>
      <c r="HD25" s="126"/>
      <c r="HE25" s="126"/>
      <c r="HF25" s="126"/>
      <c r="HG25" s="126"/>
      <c r="HH25" s="126"/>
      <c r="HI25" s="126"/>
      <c r="HJ25" s="126"/>
      <c r="HK25" s="126"/>
      <c r="HL25" s="126"/>
      <c r="HM25" s="126"/>
      <c r="HN25" s="126"/>
      <c r="HO25" s="126"/>
      <c r="HP25" s="126"/>
      <c r="HQ25" s="126"/>
      <c r="HR25" s="126"/>
      <c r="HS25" s="126"/>
      <c r="HT25" s="126"/>
      <c r="HU25" s="126"/>
      <c r="HV25" s="126"/>
      <c r="HW25" s="126"/>
      <c r="HX25" s="126"/>
      <c r="HY25" s="126"/>
      <c r="HZ25" s="126"/>
      <c r="IA25" s="126"/>
      <c r="IB25" s="126"/>
      <c r="IC25" s="126"/>
      <c r="ID25" s="126"/>
      <c r="IE25" s="126"/>
      <c r="IF25" s="126"/>
      <c r="IG25" s="126"/>
      <c r="IH25" s="126"/>
      <c r="II25" s="126"/>
      <c r="IJ25" s="126"/>
      <c r="IK25" s="126"/>
      <c r="IL25" s="126"/>
      <c r="IM25" s="126"/>
      <c r="IN25" s="126"/>
      <c r="IO25" s="126"/>
      <c r="IP25" s="126"/>
      <c r="IQ25" s="126"/>
      <c r="IR25" s="126"/>
      <c r="IS25" s="126"/>
      <c r="IT25" s="126"/>
      <c r="IU25" s="126"/>
      <c r="IV25" s="126"/>
      <c r="IW25" s="126"/>
    </row>
    <row r="26" customFormat="false" ht="9" hidden="false" customHeight="false" outlineLevel="0" collapsed="false">
      <c r="A26" s="94" t="s">
        <v>105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9"/>
      <c r="AJ26" s="139"/>
      <c r="AK26" s="139"/>
      <c r="AL26" s="139"/>
      <c r="AM26" s="139"/>
    </row>
    <row r="27" customFormat="false" ht="9" hidden="false" customHeight="false" outlineLevel="0" collapsed="false">
      <c r="A27" s="95" t="s">
        <v>106</v>
      </c>
      <c r="D27" s="132"/>
      <c r="E27" s="132"/>
      <c r="F27" s="132"/>
      <c r="G27" s="132"/>
      <c r="H27" s="132"/>
      <c r="I27" s="132"/>
      <c r="J27" s="150" t="n">
        <f aca="false">'SPEC DET FIXED INPUT PG'!C94</f>
        <v>0</v>
      </c>
      <c r="K27" s="150" t="n">
        <f aca="false">'SPEC DET FIXED INPUT PG'!D94</f>
        <v>0</v>
      </c>
      <c r="L27" s="150" t="n">
        <f aca="false">'SPEC DET FIXED INPUT PG'!E94</f>
        <v>0</v>
      </c>
      <c r="M27" s="150" t="n">
        <f aca="false">'SPEC DET FIXED INPUT PG'!F94</f>
        <v>2.301</v>
      </c>
      <c r="N27" s="150" t="n">
        <f aca="false">'SPEC DET FIXED INPUT PG'!G94</f>
        <v>2.301</v>
      </c>
      <c r="O27" s="150" t="n">
        <f aca="false">'SPEC DET FIXED INPUT PG'!H94</f>
        <v>2.301</v>
      </c>
      <c r="P27" s="150" t="n">
        <f aca="false">'SPEC DET FIXED INPUT PG'!I94</f>
        <v>2.301</v>
      </c>
      <c r="Q27" s="150" t="n">
        <f aca="false">'SPEC DET FIXED INPUT PG'!J94</f>
        <v>2.301</v>
      </c>
      <c r="R27" s="150" t="n">
        <f aca="false">'SPEC DET FIXED INPUT PG'!K94</f>
        <v>2.301</v>
      </c>
      <c r="S27" s="150" t="n">
        <f aca="false">'SPEC DET FIXED INPUT PG'!L94</f>
        <v>2.301</v>
      </c>
      <c r="T27" s="150" t="n">
        <f aca="false">'SPEC DET FIXED INPUT PG'!M94</f>
        <v>0</v>
      </c>
      <c r="U27" s="150" t="n">
        <f aca="false">'SPEC DET FIXED INPUT PG'!N94</f>
        <v>0</v>
      </c>
      <c r="V27" s="150" t="n">
        <f aca="false">'SPEC DET FIXED INPUT PG'!O94</f>
        <v>0</v>
      </c>
      <c r="W27" s="150" t="n">
        <f aca="false">'SPEC DET FIXED INPUT PG'!P94</f>
        <v>0</v>
      </c>
      <c r="X27" s="150" t="n">
        <f aca="false">'SPEC DET FIXED INPUT PG'!Q94</f>
        <v>0</v>
      </c>
      <c r="Y27" s="150" t="n">
        <f aca="false">'SPEC DET FIXED INPUT PG'!R94</f>
        <v>0</v>
      </c>
      <c r="Z27" s="150" t="n">
        <f aca="false">'SPEC DET FIXED INPUT PG'!S94</f>
        <v>0</v>
      </c>
      <c r="AA27" s="150" t="n">
        <f aca="false">'SPEC DET FIXED INPUT PG'!T94</f>
        <v>0</v>
      </c>
      <c r="AB27" s="150" t="n">
        <f aca="false">'SPEC DET FIXED INPUT PG'!U94</f>
        <v>0</v>
      </c>
      <c r="AC27" s="150" t="n">
        <f aca="false">'SPEC DET FIXED INPUT PG'!V94</f>
        <v>0</v>
      </c>
      <c r="AD27" s="150" t="n">
        <f aca="false">'SPEC DET FIXED INPUT PG'!W94</f>
        <v>0</v>
      </c>
      <c r="AE27" s="150" t="n">
        <f aca="false">'SPEC DET FIXED INPUT PG'!X94</f>
        <v>0</v>
      </c>
      <c r="AF27" s="150" t="n">
        <f aca="false">'SPEC DET FIXED INPUT PG'!Y94</f>
        <v>0</v>
      </c>
      <c r="AG27" s="150" t="n">
        <f aca="false">'SPEC DET FIXED INPUT PG'!Z94</f>
        <v>0</v>
      </c>
      <c r="AH27" s="132"/>
      <c r="AI27" s="139"/>
      <c r="AJ27" s="139"/>
      <c r="AK27" s="139"/>
      <c r="AL27" s="139"/>
      <c r="AM27" s="139"/>
    </row>
    <row r="28" customFormat="false" ht="9" hidden="false" customHeight="false" outlineLevel="0" collapsed="false">
      <c r="A28" s="95" t="s">
        <v>107</v>
      </c>
      <c r="D28" s="132"/>
      <c r="E28" s="132"/>
      <c r="F28" s="132"/>
      <c r="G28" s="132"/>
      <c r="H28" s="132"/>
      <c r="I28" s="132"/>
      <c r="J28" s="150" t="n">
        <f aca="false">'SPEC DET FIXED INPUT PG'!C95</f>
        <v>0</v>
      </c>
      <c r="K28" s="150" t="n">
        <f aca="false">'SPEC DET FIXED INPUT PG'!D95</f>
        <v>0</v>
      </c>
      <c r="L28" s="150" t="n">
        <f aca="false">'SPEC DET FIXED INPUT PG'!E95</f>
        <v>0</v>
      </c>
      <c r="M28" s="150" t="n">
        <f aca="false">'SPEC DET FIXED INPUT PG'!F95</f>
        <v>2.33</v>
      </c>
      <c r="N28" s="150" t="n">
        <f aca="false">'SPEC DET FIXED INPUT PG'!G95</f>
        <v>2.33</v>
      </c>
      <c r="O28" s="150" t="n">
        <f aca="false">'SPEC DET FIXED INPUT PG'!H95</f>
        <v>2.33</v>
      </c>
      <c r="P28" s="150" t="n">
        <f aca="false">'SPEC DET FIXED INPUT PG'!I95</f>
        <v>2.33</v>
      </c>
      <c r="Q28" s="150" t="n">
        <f aca="false">'SPEC DET FIXED INPUT PG'!J95</f>
        <v>2.33</v>
      </c>
      <c r="R28" s="150" t="n">
        <f aca="false">'SPEC DET FIXED INPUT PG'!K95</f>
        <v>2.33</v>
      </c>
      <c r="S28" s="150" t="n">
        <f aca="false">'SPEC DET FIXED INPUT PG'!L95</f>
        <v>2.33</v>
      </c>
      <c r="T28" s="150" t="n">
        <f aca="false">'SPEC DET FIXED INPUT PG'!M95</f>
        <v>0</v>
      </c>
      <c r="U28" s="150" t="n">
        <f aca="false">'SPEC DET FIXED INPUT PG'!N95</f>
        <v>0</v>
      </c>
      <c r="V28" s="150" t="n">
        <f aca="false">'SPEC DET FIXED INPUT PG'!O95</f>
        <v>0</v>
      </c>
      <c r="W28" s="150" t="n">
        <f aca="false">'SPEC DET FIXED INPUT PG'!P95</f>
        <v>0</v>
      </c>
      <c r="X28" s="150" t="n">
        <f aca="false">'SPEC DET FIXED INPUT PG'!Q95</f>
        <v>0</v>
      </c>
      <c r="Y28" s="150" t="n">
        <f aca="false">'SPEC DET FIXED INPUT PG'!R95</f>
        <v>0</v>
      </c>
      <c r="Z28" s="150" t="n">
        <f aca="false">'SPEC DET FIXED INPUT PG'!S95</f>
        <v>0</v>
      </c>
      <c r="AA28" s="150" t="n">
        <f aca="false">'SPEC DET FIXED INPUT PG'!T95</f>
        <v>0</v>
      </c>
      <c r="AB28" s="150" t="n">
        <f aca="false">'SPEC DET FIXED INPUT PG'!U95</f>
        <v>0</v>
      </c>
      <c r="AC28" s="150" t="n">
        <f aca="false">'SPEC DET FIXED INPUT PG'!V95</f>
        <v>0</v>
      </c>
      <c r="AD28" s="150" t="n">
        <f aca="false">'SPEC DET FIXED INPUT PG'!W95</f>
        <v>0</v>
      </c>
      <c r="AE28" s="150" t="n">
        <f aca="false">'SPEC DET FIXED INPUT PG'!X95</f>
        <v>0</v>
      </c>
      <c r="AF28" s="150" t="n">
        <f aca="false">'SPEC DET FIXED INPUT PG'!Y95</f>
        <v>0</v>
      </c>
      <c r="AG28" s="150" t="n">
        <f aca="false">'SPEC DET FIXED INPUT PG'!Z95</f>
        <v>0</v>
      </c>
      <c r="AH28" s="132"/>
      <c r="AI28" s="139"/>
      <c r="AJ28" s="139"/>
      <c r="AK28" s="139"/>
      <c r="AL28" s="139"/>
      <c r="AM28" s="139"/>
    </row>
    <row r="29" customFormat="false" ht="9" hidden="false" customHeight="false" outlineLevel="0" collapsed="false"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9"/>
      <c r="AJ29" s="139"/>
      <c r="AK29" s="139"/>
      <c r="AL29" s="139"/>
      <c r="AM29" s="139"/>
    </row>
    <row r="30" customFormat="false" ht="9" hidden="false" customHeight="false" outlineLevel="0" collapsed="false"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9"/>
      <c r="AJ30" s="139"/>
      <c r="AK30" s="139"/>
      <c r="AL30" s="139"/>
      <c r="AM30" s="139"/>
    </row>
    <row r="31" customFormat="false" ht="9" hidden="false" customHeight="false" outlineLevel="0" collapsed="false">
      <c r="A31" s="149" t="s">
        <v>110</v>
      </c>
      <c r="B31" s="137"/>
      <c r="D31" s="132"/>
      <c r="E31" s="132"/>
      <c r="F31" s="132"/>
      <c r="G31" s="132"/>
      <c r="H31" s="132"/>
      <c r="I31" s="128"/>
      <c r="J31" s="128" t="n">
        <f aca="false">J19</f>
        <v>37257</v>
      </c>
      <c r="K31" s="128" t="n">
        <f aca="false">K19</f>
        <v>37288</v>
      </c>
      <c r="L31" s="128" t="n">
        <f aca="false">L19</f>
        <v>37316</v>
      </c>
      <c r="M31" s="128" t="n">
        <f aca="false">M19</f>
        <v>37347</v>
      </c>
      <c r="N31" s="128" t="n">
        <f aca="false">N19</f>
        <v>37377</v>
      </c>
      <c r="O31" s="128" t="n">
        <f aca="false">O19</f>
        <v>37408</v>
      </c>
      <c r="P31" s="128" t="n">
        <f aca="false">P19</f>
        <v>37438</v>
      </c>
      <c r="Q31" s="128" t="n">
        <f aca="false">Q19</f>
        <v>37469</v>
      </c>
      <c r="R31" s="128" t="n">
        <f aca="false">R19</f>
        <v>37500</v>
      </c>
      <c r="S31" s="128" t="n">
        <f aca="false">S19</f>
        <v>37530</v>
      </c>
      <c r="T31" s="128" t="n">
        <f aca="false">T19</f>
        <v>37561</v>
      </c>
      <c r="U31" s="128" t="n">
        <f aca="false">U19</f>
        <v>37591</v>
      </c>
      <c r="V31" s="128" t="n">
        <f aca="false">V19</f>
        <v>37622</v>
      </c>
      <c r="W31" s="128" t="n">
        <f aca="false">W19</f>
        <v>37653</v>
      </c>
      <c r="X31" s="128" t="n">
        <f aca="false">X19</f>
        <v>37681</v>
      </c>
      <c r="Y31" s="128" t="n">
        <f aca="false">Y19</f>
        <v>37712</v>
      </c>
      <c r="Z31" s="128" t="n">
        <f aca="false">Z19</f>
        <v>37742</v>
      </c>
      <c r="AA31" s="128" t="n">
        <f aca="false">AA19</f>
        <v>37773</v>
      </c>
      <c r="AB31" s="128" t="n">
        <f aca="false">AB19</f>
        <v>37803</v>
      </c>
      <c r="AC31" s="128" t="n">
        <f aca="false">AC19</f>
        <v>37834</v>
      </c>
      <c r="AD31" s="128" t="n">
        <f aca="false">AD19</f>
        <v>37865</v>
      </c>
      <c r="AE31" s="128" t="n">
        <f aca="false">AE19</f>
        <v>37895</v>
      </c>
      <c r="AF31" s="128" t="n">
        <f aca="false">AF19</f>
        <v>37926</v>
      </c>
      <c r="AG31" s="128" t="n">
        <f aca="false">AG19</f>
        <v>37956</v>
      </c>
      <c r="AH31" s="129" t="s">
        <v>87</v>
      </c>
      <c r="AI31" s="139"/>
      <c r="AJ31" s="139"/>
      <c r="AK31" s="139"/>
      <c r="AL31" s="139"/>
      <c r="AM31" s="139"/>
    </row>
    <row r="32" customFormat="false" ht="9" hidden="false" customHeight="false" outlineLevel="0" collapsed="false">
      <c r="A32" s="130" t="s">
        <v>93</v>
      </c>
      <c r="B32" s="130"/>
      <c r="C32" s="130"/>
      <c r="D32" s="135"/>
      <c r="E32" s="135"/>
      <c r="F32" s="135"/>
      <c r="G32" s="135"/>
      <c r="H32" s="135"/>
      <c r="I32" s="135"/>
      <c r="J32" s="135" t="n">
        <f aca="false">'SPEC DET FIXED INPUT PG'!C114</f>
        <v>0</v>
      </c>
      <c r="K32" s="135" t="n">
        <f aca="false">'SPEC DET FIXED INPUT PG'!D114</f>
        <v>0</v>
      </c>
      <c r="L32" s="135" t="n">
        <f aca="false">'SPEC DET FIXED INPUT PG'!E114</f>
        <v>0</v>
      </c>
      <c r="M32" s="135" t="n">
        <f aca="false">'SPEC DET FIXED INPUT PG'!F114</f>
        <v>0</v>
      </c>
      <c r="N32" s="135" t="n">
        <f aca="false">'SPEC DET FIXED INPUT PG'!G114</f>
        <v>0</v>
      </c>
      <c r="O32" s="135" t="n">
        <f aca="false">'SPEC DET FIXED INPUT PG'!H114</f>
        <v>0</v>
      </c>
      <c r="P32" s="135" t="n">
        <f aca="false">'SPEC DET FIXED INPUT PG'!I114</f>
        <v>0</v>
      </c>
      <c r="Q32" s="135" t="n">
        <f aca="false">'SPEC DET FIXED INPUT PG'!J114</f>
        <v>0</v>
      </c>
      <c r="R32" s="135" t="n">
        <f aca="false">'SPEC DET FIXED INPUT PG'!K114</f>
        <v>0</v>
      </c>
      <c r="S32" s="135" t="n">
        <f aca="false">'SPEC DET FIXED INPUT PG'!L114</f>
        <v>0</v>
      </c>
      <c r="T32" s="135" t="n">
        <f aca="false">'SPEC DET FIXED INPUT PG'!M114</f>
        <v>0</v>
      </c>
      <c r="U32" s="135" t="n">
        <f aca="false">'SPEC DET FIXED INPUT PG'!N114</f>
        <v>0</v>
      </c>
      <c r="V32" s="135" t="n">
        <f aca="false">'SPEC DET FIXED INPUT PG'!O114</f>
        <v>0</v>
      </c>
      <c r="W32" s="135" t="n">
        <f aca="false">'SPEC DET FIXED INPUT PG'!P114</f>
        <v>0</v>
      </c>
      <c r="X32" s="135" t="n">
        <f aca="false">'SPEC DET FIXED INPUT PG'!Q114</f>
        <v>0</v>
      </c>
      <c r="Y32" s="135" t="n">
        <f aca="false">'SPEC DET FIXED INPUT PG'!R114</f>
        <v>0</v>
      </c>
      <c r="Z32" s="135" t="n">
        <f aca="false">'SPEC DET FIXED INPUT PG'!S114</f>
        <v>0</v>
      </c>
      <c r="AA32" s="135" t="n">
        <f aca="false">'SPEC DET FIXED INPUT PG'!T114</f>
        <v>0</v>
      </c>
      <c r="AB32" s="135" t="n">
        <f aca="false">'SPEC DET FIXED INPUT PG'!U114</f>
        <v>0</v>
      </c>
      <c r="AC32" s="135" t="n">
        <f aca="false">'SPEC DET FIXED INPUT PG'!V114</f>
        <v>0</v>
      </c>
      <c r="AD32" s="135" t="n">
        <f aca="false">'SPEC DET FIXED INPUT PG'!W114</f>
        <v>0</v>
      </c>
      <c r="AE32" s="135" t="n">
        <f aca="false">'SPEC DET FIXED INPUT PG'!X114</f>
        <v>0</v>
      </c>
      <c r="AF32" s="135" t="n">
        <f aca="false">'SPEC DET FIXED INPUT PG'!Y114</f>
        <v>0</v>
      </c>
      <c r="AG32" s="135" t="n">
        <f aca="false">'SPEC DET FIXED INPUT PG'!Z114</f>
        <v>0</v>
      </c>
      <c r="AH32" s="136"/>
      <c r="AI32" s="136"/>
      <c r="AJ32" s="136"/>
      <c r="AK32" s="136"/>
      <c r="AL32" s="136"/>
      <c r="AM32" s="136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  <c r="EW32" s="137"/>
      <c r="EX32" s="137"/>
      <c r="EY32" s="137"/>
      <c r="EZ32" s="137"/>
      <c r="FA32" s="137"/>
      <c r="FB32" s="137"/>
      <c r="FC32" s="137"/>
      <c r="FD32" s="137"/>
      <c r="FE32" s="137"/>
      <c r="FF32" s="137"/>
      <c r="FG32" s="137"/>
      <c r="FH32" s="137"/>
      <c r="FI32" s="137"/>
      <c r="FJ32" s="137"/>
      <c r="FK32" s="137"/>
      <c r="FL32" s="137"/>
      <c r="FM32" s="137"/>
      <c r="FN32" s="137"/>
      <c r="FO32" s="137"/>
      <c r="FP32" s="137"/>
      <c r="FQ32" s="137"/>
      <c r="FR32" s="137"/>
      <c r="FS32" s="137"/>
      <c r="FT32" s="137"/>
      <c r="FU32" s="137"/>
      <c r="FV32" s="137"/>
      <c r="FW32" s="137"/>
      <c r="FX32" s="137"/>
      <c r="FY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137"/>
      <c r="GO32" s="137"/>
      <c r="GP32" s="137"/>
      <c r="GQ32" s="137"/>
      <c r="GR32" s="137"/>
      <c r="GS32" s="137"/>
      <c r="GT32" s="137"/>
      <c r="GU32" s="137"/>
      <c r="GV32" s="137"/>
      <c r="GW32" s="137"/>
      <c r="GX32" s="137"/>
      <c r="GY32" s="137"/>
      <c r="GZ32" s="137"/>
      <c r="HA32" s="137"/>
      <c r="HB32" s="137"/>
      <c r="HC32" s="137"/>
      <c r="HD32" s="137"/>
      <c r="HE32" s="137"/>
      <c r="HF32" s="137"/>
      <c r="HG32" s="137"/>
      <c r="HH32" s="137"/>
      <c r="HI32" s="137"/>
      <c r="HJ32" s="137"/>
      <c r="HK32" s="137"/>
      <c r="HL32" s="137"/>
      <c r="HM32" s="137"/>
      <c r="HN32" s="137"/>
      <c r="HO32" s="137"/>
      <c r="HP32" s="137"/>
      <c r="HQ32" s="137"/>
      <c r="HR32" s="137"/>
      <c r="HS32" s="137"/>
      <c r="HT32" s="137"/>
      <c r="HU32" s="137"/>
      <c r="HV32" s="137"/>
      <c r="HW32" s="137"/>
      <c r="HX32" s="137"/>
      <c r="HY32" s="137"/>
      <c r="HZ32" s="137"/>
      <c r="IA32" s="137"/>
      <c r="IB32" s="137"/>
      <c r="IC32" s="137"/>
      <c r="ID32" s="137"/>
      <c r="IE32" s="137"/>
      <c r="IF32" s="137"/>
      <c r="IG32" s="137"/>
      <c r="IH32" s="137"/>
      <c r="II32" s="137"/>
      <c r="IJ32" s="137"/>
      <c r="IK32" s="137"/>
      <c r="IL32" s="137"/>
      <c r="IM32" s="137"/>
      <c r="IN32" s="137"/>
      <c r="IO32" s="137"/>
      <c r="IP32" s="137"/>
      <c r="IQ32" s="137"/>
      <c r="IR32" s="137"/>
      <c r="IS32" s="137"/>
      <c r="IT32" s="137"/>
      <c r="IU32" s="137"/>
      <c r="IV32" s="137"/>
      <c r="IW32" s="137"/>
    </row>
    <row r="33" customFormat="false" ht="9" hidden="false" customHeight="false" outlineLevel="0" collapsed="false">
      <c r="A33" s="74" t="s">
        <v>101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9"/>
      <c r="AJ33" s="139"/>
      <c r="AK33" s="139"/>
      <c r="AL33" s="139"/>
      <c r="AM33" s="139"/>
    </row>
    <row r="34" customFormat="false" ht="9" hidden="false" customHeight="false" outlineLevel="0" collapsed="false">
      <c r="A34" s="108" t="s">
        <v>102</v>
      </c>
      <c r="B34" s="108"/>
      <c r="C34" s="108"/>
      <c r="D34" s="108"/>
      <c r="E34" s="108"/>
      <c r="F34" s="108"/>
      <c r="G34" s="108"/>
      <c r="H34" s="108"/>
      <c r="I34" s="108"/>
      <c r="J34" s="108" t="n">
        <f aca="false">J36-J35</f>
        <v>167150</v>
      </c>
      <c r="K34" s="108" t="n">
        <f aca="false">K36-K35</f>
        <v>150540</v>
      </c>
      <c r="L34" s="108" t="n">
        <f aca="false">L36-L35</f>
        <v>166265</v>
      </c>
      <c r="M34" s="108" t="n">
        <f aca="false">M36-M35</f>
        <v>25278</v>
      </c>
      <c r="N34" s="108" t="n">
        <f aca="false">N36-N35</f>
        <v>26111</v>
      </c>
      <c r="O34" s="108" t="n">
        <f aca="false">O36-O35</f>
        <v>25211</v>
      </c>
      <c r="P34" s="108" t="n">
        <f aca="false">P36-P35</f>
        <v>25993</v>
      </c>
      <c r="Q34" s="108" t="n">
        <f aca="false">Q36-Q35</f>
        <v>25933</v>
      </c>
      <c r="R34" s="116" t="n">
        <f aca="false">R36-R35</f>
        <v>25038</v>
      </c>
      <c r="S34" s="116" t="n">
        <f aca="false">S36-S35</f>
        <v>25812</v>
      </c>
      <c r="T34" s="116" t="n">
        <f aca="false">T36-T35</f>
        <v>0</v>
      </c>
      <c r="U34" s="116" t="n">
        <f aca="false">U36-U35</f>
        <v>0</v>
      </c>
      <c r="V34" s="116" t="n">
        <f aca="false">V36-V35</f>
        <v>0</v>
      </c>
      <c r="W34" s="116" t="n">
        <f aca="false">W36-W35</f>
        <v>0</v>
      </c>
      <c r="X34" s="116" t="n">
        <f aca="false">X36-X35</f>
        <v>0</v>
      </c>
      <c r="Y34" s="116" t="n">
        <f aca="false">Y36-Y35</f>
        <v>0</v>
      </c>
      <c r="Z34" s="116" t="n">
        <f aca="false">Z36-Z35</f>
        <v>0</v>
      </c>
      <c r="AA34" s="116" t="n">
        <f aca="false">AA36-AA35</f>
        <v>0</v>
      </c>
      <c r="AB34" s="116" t="n">
        <f aca="false">AB36-AB35</f>
        <v>0</v>
      </c>
      <c r="AC34" s="116" t="n">
        <f aca="false">AC36-AC35</f>
        <v>0</v>
      </c>
      <c r="AD34" s="116" t="n">
        <f aca="false">AD36-AD35</f>
        <v>0</v>
      </c>
      <c r="AE34" s="116" t="n">
        <f aca="false">AE36-AE35</f>
        <v>0</v>
      </c>
      <c r="AF34" s="116" t="n">
        <f aca="false">AF36-AF35</f>
        <v>0</v>
      </c>
      <c r="AG34" s="116"/>
      <c r="AH34" s="116" t="n">
        <f aca="false">SUM(J34:AG34)</f>
        <v>663331</v>
      </c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  <c r="BX34" s="140"/>
      <c r="BY34" s="140"/>
      <c r="BZ34" s="140"/>
      <c r="CA34" s="140"/>
      <c r="CB34" s="140"/>
      <c r="CC34" s="140"/>
      <c r="CD34" s="140"/>
      <c r="CE34" s="140"/>
      <c r="CF34" s="140"/>
      <c r="CG34" s="140"/>
      <c r="CH34" s="140"/>
      <c r="CI34" s="140"/>
      <c r="CJ34" s="140"/>
      <c r="CK34" s="140"/>
      <c r="CL34" s="140"/>
      <c r="CM34" s="140"/>
      <c r="CN34" s="140"/>
      <c r="CO34" s="140"/>
      <c r="CP34" s="140"/>
      <c r="CQ34" s="140"/>
      <c r="CR34" s="140"/>
      <c r="CS34" s="140"/>
      <c r="CT34" s="140"/>
      <c r="CU34" s="140"/>
      <c r="CV34" s="140"/>
      <c r="CW34" s="140"/>
      <c r="CX34" s="140"/>
      <c r="CY34" s="140"/>
      <c r="CZ34" s="140"/>
      <c r="DA34" s="140"/>
      <c r="DB34" s="140"/>
      <c r="DC34" s="140"/>
      <c r="DD34" s="140"/>
      <c r="DE34" s="140"/>
      <c r="DF34" s="140"/>
      <c r="DG34" s="140"/>
      <c r="DH34" s="140"/>
      <c r="DI34" s="140"/>
      <c r="DJ34" s="140"/>
      <c r="DK34" s="140"/>
      <c r="DL34" s="140"/>
      <c r="DM34" s="140"/>
      <c r="DN34" s="140"/>
      <c r="DO34" s="140"/>
      <c r="DP34" s="140"/>
      <c r="DQ34" s="140"/>
      <c r="DR34" s="140"/>
      <c r="DS34" s="140"/>
      <c r="DT34" s="140"/>
      <c r="DU34" s="140"/>
      <c r="DV34" s="140"/>
      <c r="DW34" s="140"/>
      <c r="DX34" s="140"/>
      <c r="DY34" s="140"/>
      <c r="DZ34" s="140"/>
      <c r="EA34" s="140"/>
      <c r="EB34" s="140"/>
      <c r="EC34" s="140"/>
      <c r="ED34" s="140"/>
      <c r="EE34" s="140"/>
      <c r="EF34" s="140"/>
      <c r="EG34" s="140"/>
      <c r="EH34" s="140"/>
      <c r="EI34" s="140"/>
      <c r="EJ34" s="140"/>
      <c r="EK34" s="140"/>
      <c r="EL34" s="140"/>
      <c r="EM34" s="140"/>
      <c r="EN34" s="140"/>
      <c r="EO34" s="140"/>
      <c r="EP34" s="140"/>
      <c r="EQ34" s="140"/>
      <c r="ER34" s="140"/>
      <c r="ES34" s="140"/>
      <c r="ET34" s="140"/>
      <c r="EU34" s="140"/>
      <c r="EV34" s="140"/>
      <c r="EW34" s="140"/>
      <c r="EX34" s="140"/>
      <c r="EY34" s="140"/>
      <c r="EZ34" s="140"/>
      <c r="FA34" s="140"/>
      <c r="FB34" s="140"/>
      <c r="FC34" s="140"/>
      <c r="FD34" s="140"/>
      <c r="FE34" s="140"/>
      <c r="FF34" s="140"/>
      <c r="FG34" s="140"/>
      <c r="FH34" s="140"/>
      <c r="FI34" s="140"/>
      <c r="FJ34" s="140"/>
      <c r="FK34" s="140"/>
      <c r="FL34" s="140"/>
      <c r="FM34" s="140"/>
      <c r="FN34" s="140"/>
      <c r="FO34" s="140"/>
      <c r="FP34" s="140"/>
      <c r="FQ34" s="140"/>
      <c r="FR34" s="140"/>
      <c r="FS34" s="140"/>
      <c r="FT34" s="140"/>
      <c r="FU34" s="140"/>
      <c r="FV34" s="140"/>
      <c r="FW34" s="140"/>
      <c r="FX34" s="140"/>
      <c r="FY34" s="140"/>
      <c r="FZ34" s="140"/>
      <c r="GA34" s="140"/>
      <c r="GB34" s="140"/>
      <c r="GC34" s="140"/>
      <c r="GD34" s="140"/>
      <c r="GE34" s="140"/>
      <c r="GF34" s="140"/>
      <c r="GG34" s="140"/>
      <c r="GH34" s="140"/>
      <c r="GI34" s="140"/>
      <c r="GJ34" s="140"/>
      <c r="GK34" s="140"/>
      <c r="GL34" s="140"/>
      <c r="GM34" s="140"/>
      <c r="GN34" s="140"/>
      <c r="GO34" s="140"/>
      <c r="GP34" s="140"/>
      <c r="GQ34" s="140"/>
      <c r="GR34" s="140"/>
      <c r="GS34" s="140"/>
      <c r="GT34" s="140"/>
      <c r="GU34" s="140"/>
      <c r="GV34" s="140"/>
      <c r="GW34" s="140"/>
      <c r="GX34" s="140"/>
      <c r="GY34" s="140"/>
      <c r="GZ34" s="140"/>
      <c r="HA34" s="140"/>
      <c r="HB34" s="140"/>
      <c r="HC34" s="140"/>
      <c r="HD34" s="140"/>
      <c r="HE34" s="140"/>
      <c r="HF34" s="140"/>
      <c r="HG34" s="140"/>
      <c r="HH34" s="140"/>
      <c r="HI34" s="140"/>
      <c r="HJ34" s="140"/>
      <c r="HK34" s="140"/>
      <c r="HL34" s="140"/>
      <c r="HM34" s="140"/>
      <c r="HN34" s="140"/>
      <c r="HO34" s="140"/>
      <c r="HP34" s="140"/>
      <c r="HQ34" s="140"/>
      <c r="HR34" s="140"/>
      <c r="HS34" s="140"/>
      <c r="HT34" s="140"/>
      <c r="HU34" s="140"/>
      <c r="HV34" s="140"/>
      <c r="HW34" s="140"/>
      <c r="HX34" s="140"/>
      <c r="HY34" s="140"/>
      <c r="HZ34" s="140"/>
      <c r="IA34" s="140"/>
      <c r="IB34" s="140"/>
      <c r="IC34" s="140"/>
      <c r="ID34" s="140"/>
      <c r="IE34" s="140"/>
      <c r="IF34" s="140"/>
      <c r="IG34" s="140"/>
      <c r="IH34" s="140"/>
      <c r="II34" s="140"/>
      <c r="IJ34" s="140"/>
      <c r="IK34" s="140"/>
      <c r="IL34" s="140"/>
      <c r="IM34" s="140"/>
      <c r="IN34" s="140"/>
      <c r="IO34" s="140"/>
      <c r="IP34" s="140"/>
      <c r="IQ34" s="140"/>
      <c r="IR34" s="140"/>
      <c r="IS34" s="140"/>
      <c r="IT34" s="140"/>
      <c r="IU34" s="140"/>
      <c r="IV34" s="140"/>
      <c r="IW34" s="140"/>
    </row>
    <row r="35" customFormat="false" ht="9" hidden="false" customHeight="false" outlineLevel="0" collapsed="false">
      <c r="A35" s="108" t="s">
        <v>103</v>
      </c>
      <c r="B35" s="108"/>
      <c r="C35" s="108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40"/>
      <c r="Z35" s="140"/>
      <c r="AA35" s="140"/>
      <c r="AB35" s="140"/>
      <c r="AC35" s="140"/>
      <c r="AD35" s="140"/>
      <c r="AE35" s="140"/>
      <c r="AF35" s="140"/>
      <c r="AG35" s="140"/>
      <c r="AH35" s="140" t="n">
        <f aca="false">SUM(J35:AG35)</f>
        <v>0</v>
      </c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140"/>
      <c r="EY35" s="140"/>
      <c r="EZ35" s="140"/>
      <c r="FA35" s="140"/>
      <c r="FB35" s="140"/>
      <c r="FC35" s="140"/>
      <c r="FD35" s="140"/>
      <c r="FE35" s="140"/>
      <c r="FF35" s="140"/>
      <c r="FG35" s="140"/>
      <c r="FH35" s="140"/>
      <c r="FI35" s="140"/>
      <c r="FJ35" s="140"/>
      <c r="FK35" s="140"/>
      <c r="FL35" s="140"/>
      <c r="FM35" s="140"/>
      <c r="FN35" s="140"/>
      <c r="FO35" s="140"/>
      <c r="FP35" s="140"/>
      <c r="FQ35" s="140"/>
      <c r="FR35" s="140"/>
      <c r="FS35" s="140"/>
      <c r="FT35" s="140"/>
      <c r="FU35" s="140"/>
      <c r="FV35" s="140"/>
      <c r="FW35" s="140"/>
      <c r="FX35" s="140"/>
      <c r="FY35" s="140"/>
      <c r="FZ35" s="140"/>
      <c r="GA35" s="140"/>
      <c r="GB35" s="140"/>
      <c r="GC35" s="140"/>
      <c r="GD35" s="140"/>
      <c r="GE35" s="140"/>
      <c r="GF35" s="140"/>
      <c r="GG35" s="140"/>
      <c r="GH35" s="140"/>
      <c r="GI35" s="140"/>
      <c r="GJ35" s="140"/>
      <c r="GK35" s="140"/>
      <c r="GL35" s="140"/>
      <c r="GM35" s="140"/>
      <c r="GN35" s="140"/>
      <c r="GO35" s="140"/>
      <c r="GP35" s="140"/>
      <c r="GQ35" s="140"/>
      <c r="GR35" s="140"/>
      <c r="GS35" s="140"/>
      <c r="GT35" s="140"/>
      <c r="GU35" s="140"/>
      <c r="GV35" s="140"/>
      <c r="GW35" s="140"/>
      <c r="GX35" s="140"/>
      <c r="GY35" s="140"/>
      <c r="GZ35" s="140"/>
      <c r="HA35" s="140"/>
      <c r="HB35" s="140"/>
      <c r="HC35" s="140"/>
      <c r="HD35" s="140"/>
      <c r="HE35" s="140"/>
      <c r="HF35" s="140"/>
      <c r="HG35" s="140"/>
      <c r="HH35" s="140"/>
      <c r="HI35" s="140"/>
      <c r="HJ35" s="140"/>
      <c r="HK35" s="140"/>
      <c r="HL35" s="140"/>
      <c r="HM35" s="140"/>
      <c r="HN35" s="140"/>
      <c r="HO35" s="140"/>
      <c r="HP35" s="140"/>
      <c r="HQ35" s="140"/>
      <c r="HR35" s="140"/>
      <c r="HS35" s="140"/>
      <c r="HT35" s="140"/>
      <c r="HU35" s="140"/>
      <c r="HV35" s="140"/>
      <c r="HW35" s="140"/>
      <c r="HX35" s="140"/>
      <c r="HY35" s="140"/>
      <c r="HZ35" s="140"/>
      <c r="IA35" s="140"/>
      <c r="IB35" s="140"/>
      <c r="IC35" s="140"/>
      <c r="ID35" s="140"/>
      <c r="IE35" s="140"/>
      <c r="IF35" s="140"/>
      <c r="IG35" s="140"/>
      <c r="IH35" s="140"/>
      <c r="II35" s="140"/>
      <c r="IJ35" s="140"/>
      <c r="IK35" s="140"/>
      <c r="IL35" s="140"/>
      <c r="IM35" s="140"/>
      <c r="IN35" s="140"/>
      <c r="IO35" s="140"/>
      <c r="IP35" s="140"/>
      <c r="IQ35" s="140"/>
      <c r="IR35" s="140"/>
      <c r="IS35" s="140"/>
      <c r="IT35" s="140"/>
      <c r="IU35" s="140"/>
      <c r="IV35" s="140"/>
      <c r="IW35" s="140"/>
    </row>
    <row r="36" customFormat="false" ht="9" hidden="false" customHeight="false" outlineLevel="0" collapsed="false">
      <c r="A36" s="131" t="s">
        <v>111</v>
      </c>
      <c r="B36" s="131"/>
      <c r="C36" s="131"/>
      <c r="D36" s="131"/>
      <c r="E36" s="131"/>
      <c r="F36" s="131"/>
      <c r="G36" s="131"/>
      <c r="H36" s="131"/>
      <c r="I36" s="131"/>
      <c r="J36" s="131" t="n">
        <f aca="false">'SPEC DET FIXED INPUT PG'!C140</f>
        <v>167150</v>
      </c>
      <c r="K36" s="131" t="n">
        <f aca="false">'SPEC DET FIXED INPUT PG'!D140</f>
        <v>150540</v>
      </c>
      <c r="L36" s="131" t="n">
        <f aca="false">'SPEC DET FIXED INPUT PG'!E140</f>
        <v>166265</v>
      </c>
      <c r="M36" s="131" t="n">
        <f aca="false">'SPEC DET FIXED INPUT PG'!F140</f>
        <v>25278</v>
      </c>
      <c r="N36" s="131" t="n">
        <f aca="false">'SPEC DET FIXED INPUT PG'!G140</f>
        <v>26111</v>
      </c>
      <c r="O36" s="131" t="n">
        <f aca="false">'SPEC DET FIXED INPUT PG'!H140</f>
        <v>25211</v>
      </c>
      <c r="P36" s="131" t="n">
        <f aca="false">'SPEC DET FIXED INPUT PG'!I140</f>
        <v>25993</v>
      </c>
      <c r="Q36" s="131" t="n">
        <f aca="false">'SPEC DET FIXED INPUT PG'!J140</f>
        <v>25933</v>
      </c>
      <c r="R36" s="131" t="n">
        <f aca="false">'SPEC DET FIXED INPUT PG'!K140</f>
        <v>25038</v>
      </c>
      <c r="S36" s="131" t="n">
        <f aca="false">'SPEC DET FIXED INPUT PG'!L140</f>
        <v>25812</v>
      </c>
      <c r="T36" s="131" t="n">
        <f aca="false">'SPEC DET FIXED INPUT PG'!M140</f>
        <v>0</v>
      </c>
      <c r="U36" s="131" t="n">
        <f aca="false">'SPEC DET FIXED INPUT PG'!N140</f>
        <v>0</v>
      </c>
      <c r="V36" s="131" t="n">
        <f aca="false">'SPEC DET FIXED INPUT PG'!O140</f>
        <v>0</v>
      </c>
      <c r="W36" s="131" t="n">
        <f aca="false">'SPEC DET FIXED INPUT PG'!P140</f>
        <v>0</v>
      </c>
      <c r="X36" s="131" t="n">
        <f aca="false">'SPEC DET FIXED INPUT PG'!Q140</f>
        <v>0</v>
      </c>
      <c r="Y36" s="131" t="n">
        <f aca="false">'SPEC DET FIXED INPUT PG'!R140</f>
        <v>0</v>
      </c>
      <c r="Z36" s="131" t="n">
        <f aca="false">'SPEC DET FIXED INPUT PG'!S140</f>
        <v>0</v>
      </c>
      <c r="AA36" s="131" t="n">
        <f aca="false">'SPEC DET FIXED INPUT PG'!T140</f>
        <v>0</v>
      </c>
      <c r="AB36" s="131" t="n">
        <f aca="false">'SPEC DET FIXED INPUT PG'!U140</f>
        <v>0</v>
      </c>
      <c r="AC36" s="131" t="n">
        <f aca="false">'SPEC DET FIXED INPUT PG'!V140</f>
        <v>0</v>
      </c>
      <c r="AD36" s="131" t="n">
        <f aca="false">'SPEC DET FIXED INPUT PG'!W140</f>
        <v>0</v>
      </c>
      <c r="AE36" s="131" t="n">
        <f aca="false">'SPEC DET FIXED INPUT PG'!X140</f>
        <v>0</v>
      </c>
      <c r="AF36" s="131" t="n">
        <f aca="false">'SPEC DET FIXED INPUT PG'!Y140</f>
        <v>0</v>
      </c>
      <c r="AG36" s="131" t="n">
        <f aca="false">'SPEC DET FIXED INPUT PG'!Z140</f>
        <v>0</v>
      </c>
      <c r="AH36" s="131" t="n">
        <f aca="false">SUM(AH34:AH35)</f>
        <v>663331</v>
      </c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  <c r="IW36" s="126"/>
    </row>
    <row r="37" customFormat="false" ht="9" hidden="false" customHeight="false" outlineLevel="0" collapsed="false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  <c r="IW37" s="126"/>
    </row>
    <row r="38" customFormat="false" ht="9" hidden="false" customHeight="false" outlineLevel="0" collapsed="false">
      <c r="A38" s="94" t="s">
        <v>105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  <c r="IW38" s="126"/>
    </row>
    <row r="39" customFormat="false" ht="9" hidden="false" customHeight="false" outlineLevel="0" collapsed="false">
      <c r="A39" s="95" t="s">
        <v>106</v>
      </c>
      <c r="B39" s="126"/>
      <c r="C39" s="126"/>
      <c r="D39" s="126"/>
      <c r="E39" s="126"/>
      <c r="F39" s="126"/>
      <c r="G39" s="126"/>
      <c r="H39" s="126"/>
      <c r="I39" s="126"/>
      <c r="J39" s="150" t="n">
        <f aca="false">'SPEC DET FIXED INPUT PG'!C134</f>
        <v>4.2578</v>
      </c>
      <c r="K39" s="150" t="n">
        <f aca="false">'SPEC DET FIXED INPUT PG'!D134</f>
        <v>4.2578</v>
      </c>
      <c r="L39" s="150" t="n">
        <f aca="false">'SPEC DET FIXED INPUT PG'!E134</f>
        <v>4.2578</v>
      </c>
      <c r="M39" s="150" t="n">
        <f aca="false">'SPEC DET FIXED INPUT PG'!F134</f>
        <v>3.2256</v>
      </c>
      <c r="N39" s="150" t="n">
        <f aca="false">'SPEC DET FIXED INPUT PG'!G134</f>
        <v>3.2256</v>
      </c>
      <c r="O39" s="150" t="n">
        <f aca="false">'SPEC DET FIXED INPUT PG'!H134</f>
        <v>3.2256</v>
      </c>
      <c r="P39" s="150" t="n">
        <f aca="false">'SPEC DET FIXED INPUT PG'!I134</f>
        <v>3.2256</v>
      </c>
      <c r="Q39" s="150" t="n">
        <f aca="false">'SPEC DET FIXED INPUT PG'!J134</f>
        <v>3.2256</v>
      </c>
      <c r="R39" s="150" t="n">
        <f aca="false">'SPEC DET FIXED INPUT PG'!K134</f>
        <v>3.2256</v>
      </c>
      <c r="S39" s="150" t="n">
        <f aca="false">'SPEC DET FIXED INPUT PG'!L134</f>
        <v>3.2256</v>
      </c>
      <c r="T39" s="150" t="n">
        <f aca="false">'SPEC DET FIXED INPUT PG'!M134</f>
        <v>0</v>
      </c>
      <c r="U39" s="150" t="n">
        <f aca="false">'SPEC DET FIXED INPUT PG'!N134</f>
        <v>0</v>
      </c>
      <c r="V39" s="150" t="n">
        <f aca="false">'SPEC DET FIXED INPUT PG'!O134</f>
        <v>0</v>
      </c>
      <c r="W39" s="150" t="n">
        <f aca="false">'SPEC DET FIXED INPUT PG'!P134</f>
        <v>0</v>
      </c>
      <c r="X39" s="150" t="n">
        <f aca="false">'SPEC DET FIXED INPUT PG'!Q134</f>
        <v>0</v>
      </c>
      <c r="Y39" s="150" t="n">
        <f aca="false">'SPEC DET FIXED INPUT PG'!R134</f>
        <v>0</v>
      </c>
      <c r="Z39" s="150" t="n">
        <f aca="false">'SPEC DET FIXED INPUT PG'!S134</f>
        <v>0</v>
      </c>
      <c r="AA39" s="150" t="n">
        <f aca="false">'SPEC DET FIXED INPUT PG'!T134</f>
        <v>0</v>
      </c>
      <c r="AB39" s="150" t="n">
        <f aca="false">'SPEC DET FIXED INPUT PG'!U134</f>
        <v>0</v>
      </c>
      <c r="AC39" s="150" t="n">
        <f aca="false">'SPEC DET FIXED INPUT PG'!V134</f>
        <v>0</v>
      </c>
      <c r="AD39" s="150" t="n">
        <f aca="false">'SPEC DET FIXED INPUT PG'!W134</f>
        <v>0</v>
      </c>
      <c r="AE39" s="150" t="n">
        <f aca="false">'SPEC DET FIXED INPUT PG'!X134</f>
        <v>0</v>
      </c>
      <c r="AF39" s="150" t="n">
        <f aca="false">'SPEC DET FIXED INPUT PG'!Y134</f>
        <v>0</v>
      </c>
      <c r="AG39" s="150" t="n">
        <f aca="false">'SPEC DET FIXED INPUT PG'!Z134</f>
        <v>0</v>
      </c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  <c r="IW39" s="126"/>
    </row>
    <row r="40" customFormat="false" ht="9" hidden="false" customHeight="false" outlineLevel="0" collapsed="false">
      <c r="A40" s="95" t="s">
        <v>107</v>
      </c>
      <c r="B40" s="126"/>
      <c r="C40" s="126"/>
      <c r="D40" s="126"/>
      <c r="E40" s="126"/>
      <c r="F40" s="126"/>
      <c r="G40" s="126"/>
      <c r="H40" s="126"/>
      <c r="I40" s="126"/>
      <c r="J40" s="150" t="n">
        <f aca="false">'SPEC DET FIXED INPUT PG'!C135</f>
        <v>4.3778</v>
      </c>
      <c r="K40" s="150" t="n">
        <f aca="false">'SPEC DET FIXED INPUT PG'!D135</f>
        <v>4.3778</v>
      </c>
      <c r="L40" s="150" t="n">
        <f aca="false">'SPEC DET FIXED INPUT PG'!E135</f>
        <v>4.3778</v>
      </c>
      <c r="M40" s="150" t="n">
        <f aca="false">'SPEC DET FIXED INPUT PG'!F135</f>
        <v>3.2469</v>
      </c>
      <c r="N40" s="150" t="n">
        <f aca="false">'SPEC DET FIXED INPUT PG'!G135</f>
        <v>3.2469</v>
      </c>
      <c r="O40" s="150" t="n">
        <f aca="false">'SPEC DET FIXED INPUT PG'!H135</f>
        <v>3.2469</v>
      </c>
      <c r="P40" s="150" t="n">
        <f aca="false">'SPEC DET FIXED INPUT PG'!I135</f>
        <v>3.2469</v>
      </c>
      <c r="Q40" s="150" t="n">
        <f aca="false">'SPEC DET FIXED INPUT PG'!J135</f>
        <v>3.2469</v>
      </c>
      <c r="R40" s="150" t="n">
        <f aca="false">'SPEC DET FIXED INPUT PG'!K135</f>
        <v>3.2469</v>
      </c>
      <c r="S40" s="150" t="n">
        <f aca="false">'SPEC DET FIXED INPUT PG'!L135</f>
        <v>3.2469</v>
      </c>
      <c r="T40" s="150" t="n">
        <f aca="false">'SPEC DET FIXED INPUT PG'!M135</f>
        <v>0</v>
      </c>
      <c r="U40" s="150" t="n">
        <f aca="false">'SPEC DET FIXED INPUT PG'!N135</f>
        <v>0</v>
      </c>
      <c r="V40" s="150" t="n">
        <f aca="false">'SPEC DET FIXED INPUT PG'!O135</f>
        <v>0</v>
      </c>
      <c r="W40" s="150" t="n">
        <f aca="false">'SPEC DET FIXED INPUT PG'!P135</f>
        <v>0</v>
      </c>
      <c r="X40" s="150" t="n">
        <f aca="false">'SPEC DET FIXED INPUT PG'!Q135</f>
        <v>0</v>
      </c>
      <c r="Y40" s="150" t="n">
        <f aca="false">'SPEC DET FIXED INPUT PG'!R135</f>
        <v>0</v>
      </c>
      <c r="Z40" s="150" t="n">
        <f aca="false">'SPEC DET FIXED INPUT PG'!S135</f>
        <v>0</v>
      </c>
      <c r="AA40" s="150" t="n">
        <f aca="false">'SPEC DET FIXED INPUT PG'!T135</f>
        <v>0</v>
      </c>
      <c r="AB40" s="150" t="n">
        <f aca="false">'SPEC DET FIXED INPUT PG'!U135</f>
        <v>0</v>
      </c>
      <c r="AC40" s="150" t="n">
        <f aca="false">'SPEC DET FIXED INPUT PG'!V135</f>
        <v>0</v>
      </c>
      <c r="AD40" s="150" t="n">
        <f aca="false">'SPEC DET FIXED INPUT PG'!W135</f>
        <v>0</v>
      </c>
      <c r="AE40" s="150" t="n">
        <f aca="false">'SPEC DET FIXED INPUT PG'!X135</f>
        <v>0</v>
      </c>
      <c r="AF40" s="150" t="n">
        <f aca="false">'SPEC DET FIXED INPUT PG'!Y135</f>
        <v>0</v>
      </c>
      <c r="AG40" s="150" t="n">
        <f aca="false">'SPEC DET FIXED INPUT PG'!Z135</f>
        <v>0</v>
      </c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  <c r="IW40" s="126"/>
    </row>
    <row r="41" customFormat="false" ht="9" hidden="false" customHeight="false" outlineLevel="0" collapsed="false">
      <c r="A41" s="95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  <c r="IW41" s="126"/>
    </row>
    <row r="42" customFormat="false" ht="9" hidden="false" customHeight="false" outlineLevel="0" collapsed="false">
      <c r="A42" s="95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  <c r="IW42" s="126"/>
    </row>
    <row r="43" customFormat="false" ht="9" hidden="false" customHeight="false" outlineLevel="0" collapsed="false">
      <c r="A43" s="149" t="s">
        <v>112</v>
      </c>
      <c r="B43" s="137"/>
      <c r="D43" s="132"/>
      <c r="E43" s="132"/>
      <c r="F43" s="132"/>
      <c r="G43" s="132"/>
      <c r="H43" s="132"/>
      <c r="I43" s="128"/>
      <c r="J43" s="128" t="n">
        <f aca="false">J31</f>
        <v>37257</v>
      </c>
      <c r="K43" s="128" t="n">
        <f aca="false">K31</f>
        <v>37288</v>
      </c>
      <c r="L43" s="128" t="n">
        <f aca="false">L31</f>
        <v>37316</v>
      </c>
      <c r="M43" s="128" t="n">
        <f aca="false">M31</f>
        <v>37347</v>
      </c>
      <c r="N43" s="128" t="n">
        <f aca="false">N31</f>
        <v>37377</v>
      </c>
      <c r="O43" s="128" t="n">
        <f aca="false">O31</f>
        <v>37408</v>
      </c>
      <c r="P43" s="128" t="n">
        <f aca="false">P31</f>
        <v>37438</v>
      </c>
      <c r="Q43" s="128" t="n">
        <f aca="false">Q31</f>
        <v>37469</v>
      </c>
      <c r="R43" s="128" t="n">
        <f aca="false">R31</f>
        <v>37500</v>
      </c>
      <c r="S43" s="128" t="n">
        <f aca="false">S31</f>
        <v>37530</v>
      </c>
      <c r="T43" s="128" t="n">
        <f aca="false">T31</f>
        <v>37561</v>
      </c>
      <c r="U43" s="128" t="n">
        <f aca="false">U31</f>
        <v>37591</v>
      </c>
      <c r="V43" s="128" t="n">
        <f aca="false">V31</f>
        <v>37622</v>
      </c>
      <c r="W43" s="128" t="n">
        <f aca="false">W31</f>
        <v>37653</v>
      </c>
      <c r="X43" s="128" t="n">
        <f aca="false">X31</f>
        <v>37681</v>
      </c>
      <c r="Y43" s="128" t="n">
        <f aca="false">Y31</f>
        <v>37712</v>
      </c>
      <c r="Z43" s="128" t="n">
        <f aca="false">Z31</f>
        <v>37742</v>
      </c>
      <c r="AA43" s="128" t="n">
        <f aca="false">AA31</f>
        <v>37773</v>
      </c>
      <c r="AB43" s="128" t="n">
        <f aca="false">AB31</f>
        <v>37803</v>
      </c>
      <c r="AC43" s="128" t="n">
        <f aca="false">AC31</f>
        <v>37834</v>
      </c>
      <c r="AD43" s="128" t="n">
        <f aca="false">AD31</f>
        <v>37865</v>
      </c>
      <c r="AE43" s="128" t="n">
        <f aca="false">AE31</f>
        <v>37895</v>
      </c>
      <c r="AF43" s="128" t="n">
        <f aca="false">AF31</f>
        <v>37926</v>
      </c>
      <c r="AG43" s="128" t="n">
        <f aca="false">AG31</f>
        <v>37956</v>
      </c>
      <c r="AH43" s="129" t="s">
        <v>87</v>
      </c>
      <c r="AI43" s="139"/>
      <c r="AJ43" s="139"/>
      <c r="AK43" s="139"/>
      <c r="AL43" s="139"/>
      <c r="AM43" s="139"/>
    </row>
    <row r="44" customFormat="false" ht="9" hidden="false" customHeight="false" outlineLevel="0" collapsed="false">
      <c r="A44" s="130" t="s">
        <v>93</v>
      </c>
      <c r="B44" s="130"/>
      <c r="C44" s="130"/>
      <c r="D44" s="135"/>
      <c r="E44" s="135"/>
      <c r="F44" s="135"/>
      <c r="G44" s="135"/>
      <c r="H44" s="135"/>
      <c r="I44" s="135"/>
      <c r="J44" s="135" t="n">
        <f aca="false">'SPEC DET FIXED INPUT PG'!C10</f>
        <v>0</v>
      </c>
      <c r="K44" s="135" t="n">
        <f aca="false">'SPEC DET FIXED INPUT PG'!D10</f>
        <v>0</v>
      </c>
      <c r="L44" s="135" t="n">
        <f aca="false">'SPEC DET FIXED INPUT PG'!E10</f>
        <v>0</v>
      </c>
      <c r="M44" s="135" t="n">
        <f aca="false">'SPEC DET FIXED INPUT PG'!F10</f>
        <v>0</v>
      </c>
      <c r="N44" s="135" t="n">
        <f aca="false">'SPEC DET FIXED INPUT PG'!G10</f>
        <v>0</v>
      </c>
      <c r="O44" s="135" t="n">
        <f aca="false">'SPEC DET FIXED INPUT PG'!H10</f>
        <v>0</v>
      </c>
      <c r="P44" s="135" t="n">
        <f aca="false">'SPEC DET FIXED INPUT PG'!I10</f>
        <v>0</v>
      </c>
      <c r="Q44" s="135" t="n">
        <f aca="false">'SPEC DET FIXED INPUT PG'!J10</f>
        <v>0</v>
      </c>
      <c r="R44" s="135" t="n">
        <f aca="false">'SPEC DET FIXED INPUT PG'!K10</f>
        <v>0</v>
      </c>
      <c r="S44" s="135" t="n">
        <f aca="false">'SPEC DET FIXED INPUT PG'!L10</f>
        <v>0</v>
      </c>
      <c r="T44" s="135" t="n">
        <f aca="false">'SPEC DET FIXED INPUT PG'!M10</f>
        <v>0</v>
      </c>
      <c r="U44" s="135" t="n">
        <f aca="false">'SPEC DET FIXED INPUT PG'!N10</f>
        <v>0</v>
      </c>
      <c r="V44" s="135" t="n">
        <f aca="false">'SPEC DET FIXED INPUT PG'!O10</f>
        <v>0</v>
      </c>
      <c r="W44" s="135" t="n">
        <f aca="false">'SPEC DET FIXED INPUT PG'!P10</f>
        <v>0</v>
      </c>
      <c r="X44" s="135" t="n">
        <f aca="false">'SPEC DET FIXED INPUT PG'!Q10</f>
        <v>0</v>
      </c>
      <c r="Y44" s="135" t="n">
        <f aca="false">'SPEC DET FIXED INPUT PG'!R10</f>
        <v>0</v>
      </c>
      <c r="Z44" s="135" t="n">
        <f aca="false">'SPEC DET FIXED INPUT PG'!S10</f>
        <v>0</v>
      </c>
      <c r="AA44" s="135" t="n">
        <f aca="false">'SPEC DET FIXED INPUT PG'!T10</f>
        <v>0</v>
      </c>
      <c r="AB44" s="135" t="n">
        <f aca="false">'SPEC DET FIXED INPUT PG'!U10</f>
        <v>0</v>
      </c>
      <c r="AC44" s="135" t="n">
        <f aca="false">'SPEC DET FIXED INPUT PG'!V10</f>
        <v>0</v>
      </c>
      <c r="AD44" s="135" t="n">
        <f aca="false">'SPEC DET FIXED INPUT PG'!W10</f>
        <v>0</v>
      </c>
      <c r="AE44" s="135" t="n">
        <f aca="false">'SPEC DET FIXED INPUT PG'!X10</f>
        <v>0</v>
      </c>
      <c r="AF44" s="135" t="n">
        <f aca="false">'SPEC DET FIXED INPUT PG'!Y10</f>
        <v>0</v>
      </c>
      <c r="AG44" s="135" t="n">
        <f aca="false">'SPEC DET FIXED INPUT PG'!Z10</f>
        <v>0</v>
      </c>
      <c r="AH44" s="136"/>
      <c r="AI44" s="136"/>
      <c r="AJ44" s="136"/>
      <c r="AK44" s="136"/>
      <c r="AL44" s="136"/>
      <c r="AM44" s="136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7"/>
      <c r="BR44" s="137"/>
      <c r="BS44" s="137"/>
      <c r="BT44" s="137"/>
      <c r="BU44" s="137"/>
      <c r="BV44" s="137"/>
      <c r="BW44" s="137"/>
      <c r="BX44" s="137"/>
      <c r="BY44" s="137"/>
      <c r="BZ44" s="137"/>
      <c r="CA44" s="137"/>
      <c r="CB44" s="137"/>
      <c r="CC44" s="137"/>
      <c r="CD44" s="137"/>
      <c r="CE44" s="137"/>
      <c r="CF44" s="137"/>
      <c r="CG44" s="137"/>
      <c r="CH44" s="137"/>
      <c r="CI44" s="137"/>
      <c r="CJ44" s="137"/>
      <c r="CK44" s="137"/>
      <c r="CL44" s="137"/>
      <c r="CM44" s="137"/>
      <c r="CN44" s="137"/>
      <c r="CO44" s="137"/>
      <c r="CP44" s="137"/>
      <c r="CQ44" s="137"/>
      <c r="CR44" s="137"/>
      <c r="CS44" s="137"/>
      <c r="CT44" s="137"/>
      <c r="CU44" s="137"/>
      <c r="CV44" s="137"/>
      <c r="CW44" s="137"/>
      <c r="CX44" s="137"/>
      <c r="CY44" s="137"/>
      <c r="CZ44" s="137"/>
      <c r="DA44" s="137"/>
      <c r="DB44" s="137"/>
      <c r="DC44" s="137"/>
      <c r="DD44" s="137"/>
      <c r="DE44" s="137"/>
      <c r="DF44" s="137"/>
      <c r="DG44" s="137"/>
      <c r="DH44" s="137"/>
      <c r="DI44" s="137"/>
      <c r="DJ44" s="137"/>
      <c r="DK44" s="137"/>
      <c r="DL44" s="137"/>
      <c r="DM44" s="137"/>
      <c r="DN44" s="137"/>
      <c r="DO44" s="137"/>
      <c r="DP44" s="137"/>
      <c r="DQ44" s="137"/>
      <c r="DR44" s="137"/>
      <c r="DS44" s="137"/>
      <c r="DT44" s="137"/>
      <c r="DU44" s="137"/>
      <c r="DV44" s="137"/>
      <c r="DW44" s="137"/>
      <c r="DX44" s="137"/>
      <c r="DY44" s="137"/>
      <c r="DZ44" s="137"/>
      <c r="EA44" s="137"/>
      <c r="EB44" s="137"/>
      <c r="EC44" s="137"/>
      <c r="ED44" s="137"/>
      <c r="EE44" s="137"/>
      <c r="EF44" s="137"/>
      <c r="EG44" s="137"/>
      <c r="EH44" s="137"/>
      <c r="EI44" s="137"/>
      <c r="EJ44" s="137"/>
      <c r="EK44" s="137"/>
      <c r="EL44" s="137"/>
      <c r="EM44" s="137"/>
      <c r="EN44" s="137"/>
      <c r="EO44" s="137"/>
      <c r="EP44" s="137"/>
      <c r="EQ44" s="137"/>
      <c r="ER44" s="137"/>
      <c r="ES44" s="137"/>
      <c r="ET44" s="137"/>
      <c r="EU44" s="137"/>
      <c r="EV44" s="137"/>
      <c r="EW44" s="137"/>
      <c r="EX44" s="137"/>
      <c r="EY44" s="137"/>
      <c r="EZ44" s="137"/>
      <c r="FA44" s="137"/>
      <c r="FB44" s="137"/>
      <c r="FC44" s="137"/>
      <c r="FD44" s="137"/>
      <c r="FE44" s="137"/>
      <c r="FF44" s="137"/>
      <c r="FG44" s="137"/>
      <c r="FH44" s="137"/>
      <c r="FI44" s="137"/>
      <c r="FJ44" s="137"/>
      <c r="FK44" s="137"/>
      <c r="FL44" s="137"/>
      <c r="FM44" s="137"/>
      <c r="FN44" s="137"/>
      <c r="FO44" s="137"/>
      <c r="FP44" s="137"/>
      <c r="FQ44" s="137"/>
      <c r="FR44" s="137"/>
      <c r="FS44" s="137"/>
      <c r="FT44" s="137"/>
      <c r="FU44" s="137"/>
      <c r="FV44" s="137"/>
      <c r="FW44" s="137"/>
      <c r="FX44" s="137"/>
      <c r="FY44" s="137"/>
      <c r="FZ44" s="137"/>
      <c r="GA44" s="137"/>
      <c r="GB44" s="137"/>
      <c r="GC44" s="137"/>
      <c r="GD44" s="137"/>
      <c r="GE44" s="137"/>
      <c r="GF44" s="137"/>
      <c r="GG44" s="137"/>
      <c r="GH44" s="137"/>
      <c r="GI44" s="137"/>
      <c r="GJ44" s="137"/>
      <c r="GK44" s="137"/>
      <c r="GL44" s="137"/>
      <c r="GM44" s="137"/>
      <c r="GN44" s="137"/>
      <c r="GO44" s="137"/>
      <c r="GP44" s="137"/>
      <c r="GQ44" s="137"/>
      <c r="GR44" s="137"/>
      <c r="GS44" s="137"/>
      <c r="GT44" s="137"/>
      <c r="GU44" s="137"/>
      <c r="GV44" s="137"/>
      <c r="GW44" s="137"/>
      <c r="GX44" s="137"/>
      <c r="GY44" s="137"/>
      <c r="GZ44" s="137"/>
      <c r="HA44" s="137"/>
      <c r="HB44" s="137"/>
      <c r="HC44" s="137"/>
      <c r="HD44" s="137"/>
      <c r="HE44" s="137"/>
      <c r="HF44" s="137"/>
      <c r="HG44" s="137"/>
      <c r="HH44" s="137"/>
      <c r="HI44" s="137"/>
      <c r="HJ44" s="137"/>
      <c r="HK44" s="137"/>
      <c r="HL44" s="137"/>
      <c r="HM44" s="137"/>
      <c r="HN44" s="137"/>
      <c r="HO44" s="137"/>
      <c r="HP44" s="137"/>
      <c r="HQ44" s="137"/>
      <c r="HR44" s="137"/>
      <c r="HS44" s="137"/>
      <c r="HT44" s="137"/>
      <c r="HU44" s="137"/>
      <c r="HV44" s="137"/>
      <c r="HW44" s="137"/>
      <c r="HX44" s="137"/>
      <c r="HY44" s="137"/>
      <c r="HZ44" s="137"/>
      <c r="IA44" s="137"/>
      <c r="IB44" s="137"/>
      <c r="IC44" s="137"/>
      <c r="ID44" s="137"/>
      <c r="IE44" s="137"/>
      <c r="IF44" s="137"/>
      <c r="IG44" s="137"/>
      <c r="IH44" s="137"/>
      <c r="II44" s="137"/>
      <c r="IJ44" s="137"/>
      <c r="IK44" s="137"/>
      <c r="IL44" s="137"/>
      <c r="IM44" s="137"/>
      <c r="IN44" s="137"/>
      <c r="IO44" s="137"/>
      <c r="IP44" s="137"/>
      <c r="IQ44" s="137"/>
      <c r="IR44" s="137"/>
      <c r="IS44" s="137"/>
      <c r="IT44" s="137"/>
      <c r="IU44" s="137"/>
      <c r="IV44" s="137"/>
      <c r="IW44" s="137"/>
    </row>
    <row r="45" customFormat="false" ht="9" hidden="false" customHeight="false" outlineLevel="0" collapsed="false">
      <c r="A45" s="74" t="s">
        <v>101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9"/>
      <c r="AJ45" s="139"/>
      <c r="AK45" s="139"/>
      <c r="AL45" s="139"/>
      <c r="AM45" s="139"/>
    </row>
    <row r="46" customFormat="false" ht="9" hidden="false" customHeight="false" outlineLevel="0" collapsed="false">
      <c r="A46" s="108" t="s">
        <v>102</v>
      </c>
      <c r="B46" s="108"/>
      <c r="C46" s="108"/>
      <c r="D46" s="108"/>
      <c r="E46" s="108"/>
      <c r="F46" s="108"/>
      <c r="G46" s="108"/>
      <c r="H46" s="108"/>
      <c r="I46" s="108"/>
      <c r="J46" s="108" t="n">
        <f aca="false">J48-J47</f>
        <v>51071</v>
      </c>
      <c r="K46" s="108" t="n">
        <f aca="false">K48-K47</f>
        <v>32637</v>
      </c>
      <c r="L46" s="108" t="n">
        <f aca="false">L48-L47</f>
        <v>10438</v>
      </c>
      <c r="M46" s="108" t="n">
        <f aca="false">M48-M47</f>
        <v>0</v>
      </c>
      <c r="N46" s="108" t="n">
        <f aca="false">N48-N47</f>
        <v>0</v>
      </c>
      <c r="O46" s="108" t="n">
        <f aca="false">O48-O47</f>
        <v>0</v>
      </c>
      <c r="P46" s="108" t="n">
        <f aca="false">P48-P47</f>
        <v>0</v>
      </c>
      <c r="Q46" s="108" t="n">
        <f aca="false">Q48-Q47</f>
        <v>0</v>
      </c>
      <c r="R46" s="108" t="n">
        <f aca="false">R48-R47</f>
        <v>0</v>
      </c>
      <c r="S46" s="108" t="n">
        <f aca="false">S48-S47</f>
        <v>0</v>
      </c>
      <c r="T46" s="108" t="n">
        <f aca="false">T48-T47</f>
        <v>0</v>
      </c>
      <c r="U46" s="108" t="n">
        <f aca="false">U48-U47</f>
        <v>0</v>
      </c>
      <c r="V46" s="108" t="n">
        <f aca="false">V48-V47</f>
        <v>0</v>
      </c>
      <c r="W46" s="108" t="n">
        <f aca="false">W48-W47</f>
        <v>0</v>
      </c>
      <c r="X46" s="108" t="n">
        <f aca="false">X48-X47</f>
        <v>0</v>
      </c>
      <c r="Y46" s="108" t="n">
        <f aca="false">Y48-Y47</f>
        <v>0</v>
      </c>
      <c r="Z46" s="108" t="n">
        <f aca="false">Z48-Z47</f>
        <v>0</v>
      </c>
      <c r="AA46" s="108" t="n">
        <f aca="false">AA48-AA47</f>
        <v>0</v>
      </c>
      <c r="AB46" s="108" t="n">
        <f aca="false">AB48-AB47</f>
        <v>0</v>
      </c>
      <c r="AC46" s="108" t="n">
        <f aca="false">AC48-AC47</f>
        <v>0</v>
      </c>
      <c r="AD46" s="108" t="n">
        <f aca="false">AD48-AD47</f>
        <v>0</v>
      </c>
      <c r="AE46" s="108" t="n">
        <f aca="false">AE48-AE47</f>
        <v>0</v>
      </c>
      <c r="AF46" s="108" t="n">
        <f aca="false">AF48-AF47</f>
        <v>0</v>
      </c>
      <c r="AG46" s="108"/>
      <c r="AH46" s="108" t="n">
        <f aca="false">SUM(J46:AG46)</f>
        <v>94146</v>
      </c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  <c r="DL46" s="140"/>
      <c r="DM46" s="140"/>
      <c r="DN46" s="140"/>
      <c r="DO46" s="140"/>
      <c r="DP46" s="140"/>
      <c r="DQ46" s="140"/>
      <c r="DR46" s="140"/>
      <c r="DS46" s="140"/>
      <c r="DT46" s="140"/>
      <c r="DU46" s="140"/>
      <c r="DV46" s="140"/>
      <c r="DW46" s="140"/>
      <c r="DX46" s="140"/>
      <c r="DY46" s="140"/>
      <c r="DZ46" s="140"/>
      <c r="EA46" s="140"/>
      <c r="EB46" s="140"/>
      <c r="EC46" s="140"/>
      <c r="ED46" s="140"/>
      <c r="EE46" s="140"/>
      <c r="EF46" s="140"/>
      <c r="EG46" s="140"/>
      <c r="EH46" s="140"/>
      <c r="EI46" s="140"/>
      <c r="EJ46" s="140"/>
      <c r="EK46" s="140"/>
      <c r="EL46" s="140"/>
      <c r="EM46" s="140"/>
      <c r="EN46" s="140"/>
      <c r="EO46" s="140"/>
      <c r="EP46" s="140"/>
      <c r="EQ46" s="140"/>
      <c r="ER46" s="140"/>
      <c r="ES46" s="140"/>
      <c r="ET46" s="140"/>
      <c r="EU46" s="140"/>
      <c r="EV46" s="140"/>
      <c r="EW46" s="140"/>
      <c r="EX46" s="140"/>
      <c r="EY46" s="140"/>
      <c r="EZ46" s="140"/>
      <c r="FA46" s="140"/>
      <c r="FB46" s="140"/>
      <c r="FC46" s="140"/>
      <c r="FD46" s="140"/>
      <c r="FE46" s="140"/>
      <c r="FF46" s="140"/>
      <c r="FG46" s="140"/>
      <c r="FH46" s="140"/>
      <c r="FI46" s="140"/>
      <c r="FJ46" s="140"/>
      <c r="FK46" s="140"/>
      <c r="FL46" s="140"/>
      <c r="FM46" s="140"/>
      <c r="FN46" s="140"/>
      <c r="FO46" s="140"/>
      <c r="FP46" s="140"/>
      <c r="FQ46" s="140"/>
      <c r="FR46" s="140"/>
      <c r="FS46" s="140"/>
      <c r="FT46" s="140"/>
      <c r="FU46" s="140"/>
      <c r="FV46" s="140"/>
      <c r="FW46" s="140"/>
      <c r="FX46" s="140"/>
      <c r="FY46" s="140"/>
      <c r="FZ46" s="140"/>
      <c r="GA46" s="140"/>
      <c r="GB46" s="140"/>
      <c r="GC46" s="140"/>
      <c r="GD46" s="140"/>
      <c r="GE46" s="140"/>
      <c r="GF46" s="140"/>
      <c r="GG46" s="140"/>
      <c r="GH46" s="140"/>
      <c r="GI46" s="140"/>
      <c r="GJ46" s="140"/>
      <c r="GK46" s="140"/>
      <c r="GL46" s="140"/>
      <c r="GM46" s="140"/>
      <c r="GN46" s="140"/>
      <c r="GO46" s="140"/>
      <c r="GP46" s="140"/>
      <c r="GQ46" s="140"/>
      <c r="GR46" s="140"/>
      <c r="GS46" s="140"/>
      <c r="GT46" s="140"/>
      <c r="GU46" s="140"/>
      <c r="GV46" s="140"/>
      <c r="GW46" s="140"/>
      <c r="GX46" s="140"/>
      <c r="GY46" s="140"/>
      <c r="GZ46" s="140"/>
      <c r="HA46" s="140"/>
      <c r="HB46" s="140"/>
      <c r="HC46" s="140"/>
      <c r="HD46" s="140"/>
      <c r="HE46" s="140"/>
      <c r="HF46" s="140"/>
      <c r="HG46" s="140"/>
      <c r="HH46" s="140"/>
      <c r="HI46" s="140"/>
      <c r="HJ46" s="140"/>
      <c r="HK46" s="140"/>
      <c r="HL46" s="140"/>
      <c r="HM46" s="140"/>
      <c r="HN46" s="140"/>
      <c r="HO46" s="140"/>
      <c r="HP46" s="140"/>
      <c r="HQ46" s="140"/>
      <c r="HR46" s="140"/>
      <c r="HS46" s="140"/>
      <c r="HT46" s="140"/>
      <c r="HU46" s="140"/>
      <c r="HV46" s="140"/>
      <c r="HW46" s="140"/>
      <c r="HX46" s="140"/>
      <c r="HY46" s="140"/>
      <c r="HZ46" s="140"/>
      <c r="IA46" s="140"/>
      <c r="IB46" s="140"/>
      <c r="IC46" s="140"/>
      <c r="ID46" s="140"/>
      <c r="IE46" s="140"/>
      <c r="IF46" s="140"/>
      <c r="IG46" s="140"/>
      <c r="IH46" s="140"/>
      <c r="II46" s="140"/>
      <c r="IJ46" s="140"/>
      <c r="IK46" s="140"/>
      <c r="IL46" s="140"/>
      <c r="IM46" s="140"/>
      <c r="IN46" s="140"/>
      <c r="IO46" s="140"/>
      <c r="IP46" s="140"/>
      <c r="IQ46" s="140"/>
      <c r="IR46" s="140"/>
      <c r="IS46" s="140"/>
      <c r="IT46" s="140"/>
      <c r="IU46" s="140"/>
      <c r="IV46" s="140"/>
      <c r="IW46" s="140"/>
    </row>
    <row r="47" customFormat="false" ht="9" hidden="false" customHeight="false" outlineLevel="0" collapsed="false">
      <c r="A47" s="108" t="s">
        <v>103</v>
      </c>
      <c r="B47" s="108"/>
      <c r="C47" s="108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08" t="n">
        <f aca="false">SUM(J47:AG47)</f>
        <v>0</v>
      </c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140"/>
      <c r="BZ47" s="140"/>
      <c r="CA47" s="140"/>
      <c r="CB47" s="140"/>
      <c r="CC47" s="140"/>
      <c r="CD47" s="140"/>
      <c r="CE47" s="140"/>
      <c r="CF47" s="140"/>
      <c r="CG47" s="140"/>
      <c r="CH47" s="140"/>
      <c r="CI47" s="140"/>
      <c r="CJ47" s="140"/>
      <c r="CK47" s="140"/>
      <c r="CL47" s="140"/>
      <c r="CM47" s="140"/>
      <c r="CN47" s="140"/>
      <c r="CO47" s="140"/>
      <c r="CP47" s="140"/>
      <c r="CQ47" s="140"/>
      <c r="CR47" s="140"/>
      <c r="CS47" s="140"/>
      <c r="CT47" s="140"/>
      <c r="CU47" s="140"/>
      <c r="CV47" s="140"/>
      <c r="CW47" s="140"/>
      <c r="CX47" s="140"/>
      <c r="CY47" s="140"/>
      <c r="CZ47" s="140"/>
      <c r="DA47" s="140"/>
      <c r="DB47" s="140"/>
      <c r="DC47" s="140"/>
      <c r="DD47" s="140"/>
      <c r="DE47" s="140"/>
      <c r="DF47" s="140"/>
      <c r="DG47" s="140"/>
      <c r="DH47" s="140"/>
      <c r="DI47" s="140"/>
      <c r="DJ47" s="140"/>
      <c r="DK47" s="140"/>
      <c r="DL47" s="140"/>
      <c r="DM47" s="140"/>
      <c r="DN47" s="140"/>
      <c r="DO47" s="140"/>
      <c r="DP47" s="140"/>
      <c r="DQ47" s="140"/>
      <c r="DR47" s="140"/>
      <c r="DS47" s="140"/>
      <c r="DT47" s="140"/>
      <c r="DU47" s="140"/>
      <c r="DV47" s="140"/>
      <c r="DW47" s="140"/>
      <c r="DX47" s="140"/>
      <c r="DY47" s="140"/>
      <c r="DZ47" s="140"/>
      <c r="EA47" s="140"/>
      <c r="EB47" s="140"/>
      <c r="EC47" s="140"/>
      <c r="ED47" s="140"/>
      <c r="EE47" s="140"/>
      <c r="EF47" s="140"/>
      <c r="EG47" s="140"/>
      <c r="EH47" s="140"/>
      <c r="EI47" s="140"/>
      <c r="EJ47" s="140"/>
      <c r="EK47" s="140"/>
      <c r="EL47" s="140"/>
      <c r="EM47" s="140"/>
      <c r="EN47" s="140"/>
      <c r="EO47" s="140"/>
      <c r="EP47" s="140"/>
      <c r="EQ47" s="140"/>
      <c r="ER47" s="140"/>
      <c r="ES47" s="140"/>
      <c r="ET47" s="140"/>
      <c r="EU47" s="140"/>
      <c r="EV47" s="140"/>
      <c r="EW47" s="140"/>
      <c r="EX47" s="140"/>
      <c r="EY47" s="140"/>
      <c r="EZ47" s="140"/>
      <c r="FA47" s="140"/>
      <c r="FB47" s="140"/>
      <c r="FC47" s="140"/>
      <c r="FD47" s="140"/>
      <c r="FE47" s="140"/>
      <c r="FF47" s="140"/>
      <c r="FG47" s="140"/>
      <c r="FH47" s="140"/>
      <c r="FI47" s="140"/>
      <c r="FJ47" s="140"/>
      <c r="FK47" s="140"/>
      <c r="FL47" s="140"/>
      <c r="FM47" s="140"/>
      <c r="FN47" s="140"/>
      <c r="FO47" s="140"/>
      <c r="FP47" s="140"/>
      <c r="FQ47" s="140"/>
      <c r="FR47" s="140"/>
      <c r="FS47" s="140"/>
      <c r="FT47" s="140"/>
      <c r="FU47" s="140"/>
      <c r="FV47" s="140"/>
      <c r="FW47" s="140"/>
      <c r="FX47" s="140"/>
      <c r="FY47" s="140"/>
      <c r="FZ47" s="140"/>
      <c r="GA47" s="140"/>
      <c r="GB47" s="140"/>
      <c r="GC47" s="140"/>
      <c r="GD47" s="140"/>
      <c r="GE47" s="140"/>
      <c r="GF47" s="140"/>
      <c r="GG47" s="140"/>
      <c r="GH47" s="140"/>
      <c r="GI47" s="140"/>
      <c r="GJ47" s="140"/>
      <c r="GK47" s="140"/>
      <c r="GL47" s="140"/>
      <c r="GM47" s="140"/>
      <c r="GN47" s="140"/>
      <c r="GO47" s="140"/>
      <c r="GP47" s="140"/>
      <c r="GQ47" s="140"/>
      <c r="GR47" s="140"/>
      <c r="GS47" s="140"/>
      <c r="GT47" s="140"/>
      <c r="GU47" s="140"/>
      <c r="GV47" s="140"/>
      <c r="GW47" s="140"/>
      <c r="GX47" s="140"/>
      <c r="GY47" s="140"/>
      <c r="GZ47" s="140"/>
      <c r="HA47" s="140"/>
      <c r="HB47" s="140"/>
      <c r="HC47" s="140"/>
      <c r="HD47" s="140"/>
      <c r="HE47" s="140"/>
      <c r="HF47" s="140"/>
      <c r="HG47" s="140"/>
      <c r="HH47" s="140"/>
      <c r="HI47" s="140"/>
      <c r="HJ47" s="140"/>
      <c r="HK47" s="140"/>
      <c r="HL47" s="140"/>
      <c r="HM47" s="140"/>
      <c r="HN47" s="140"/>
      <c r="HO47" s="140"/>
      <c r="HP47" s="140"/>
      <c r="HQ47" s="140"/>
      <c r="HR47" s="140"/>
      <c r="HS47" s="140"/>
      <c r="HT47" s="140"/>
      <c r="HU47" s="140"/>
      <c r="HV47" s="140"/>
      <c r="HW47" s="140"/>
      <c r="HX47" s="140"/>
      <c r="HY47" s="140"/>
      <c r="HZ47" s="140"/>
      <c r="IA47" s="140"/>
      <c r="IB47" s="140"/>
      <c r="IC47" s="140"/>
      <c r="ID47" s="140"/>
      <c r="IE47" s="140"/>
      <c r="IF47" s="140"/>
      <c r="IG47" s="140"/>
      <c r="IH47" s="140"/>
      <c r="II47" s="140"/>
      <c r="IJ47" s="140"/>
      <c r="IK47" s="140"/>
      <c r="IL47" s="140"/>
      <c r="IM47" s="140"/>
      <c r="IN47" s="140"/>
      <c r="IO47" s="140"/>
      <c r="IP47" s="140"/>
      <c r="IQ47" s="140"/>
      <c r="IR47" s="140"/>
      <c r="IS47" s="140"/>
      <c r="IT47" s="140"/>
      <c r="IU47" s="140"/>
      <c r="IV47" s="140"/>
      <c r="IW47" s="140"/>
    </row>
    <row r="48" customFormat="false" ht="9" hidden="false" customHeight="false" outlineLevel="0" collapsed="false">
      <c r="A48" s="131" t="s">
        <v>113</v>
      </c>
      <c r="B48" s="131"/>
      <c r="C48" s="131"/>
      <c r="D48" s="131"/>
      <c r="E48" s="131"/>
      <c r="F48" s="131"/>
      <c r="G48" s="131"/>
      <c r="H48" s="131"/>
      <c r="I48" s="131"/>
      <c r="J48" s="131" t="n">
        <f aca="false">'SPEC DET FIXED INPUT PG'!C20</f>
        <v>51071</v>
      </c>
      <c r="K48" s="131" t="n">
        <f aca="false">'SPEC DET FIXED INPUT PG'!D20</f>
        <v>32637</v>
      </c>
      <c r="L48" s="131" t="n">
        <f aca="false">'SPEC DET FIXED INPUT PG'!E20</f>
        <v>10438</v>
      </c>
      <c r="M48" s="131" t="n">
        <f aca="false">'SPEC DET FIXED INPUT PG'!F20</f>
        <v>0</v>
      </c>
      <c r="N48" s="131" t="n">
        <f aca="false">'SPEC DET FIXED INPUT PG'!G20</f>
        <v>0</v>
      </c>
      <c r="O48" s="131" t="n">
        <f aca="false">'SPEC DET FIXED INPUT PG'!H20</f>
        <v>0</v>
      </c>
      <c r="P48" s="131" t="n">
        <f aca="false">'SPEC DET FIXED INPUT PG'!I20</f>
        <v>0</v>
      </c>
      <c r="Q48" s="131" t="n">
        <f aca="false">'SPEC DET FIXED INPUT PG'!J20</f>
        <v>0</v>
      </c>
      <c r="R48" s="131" t="n">
        <f aca="false">'SPEC DET FIXED INPUT PG'!K20</f>
        <v>0</v>
      </c>
      <c r="S48" s="131" t="n">
        <f aca="false">'SPEC DET FIXED INPUT PG'!L20</f>
        <v>0</v>
      </c>
      <c r="T48" s="131" t="n">
        <f aca="false">'SPEC DET FIXED INPUT PG'!M20</f>
        <v>0</v>
      </c>
      <c r="U48" s="131" t="n">
        <f aca="false">'SPEC DET FIXED INPUT PG'!N20</f>
        <v>0</v>
      </c>
      <c r="V48" s="131" t="n">
        <f aca="false">'SPEC DET FIXED INPUT PG'!O20</f>
        <v>0</v>
      </c>
      <c r="W48" s="131" t="n">
        <f aca="false">'SPEC DET FIXED INPUT PG'!P20</f>
        <v>0</v>
      </c>
      <c r="X48" s="131" t="n">
        <f aca="false">'SPEC DET FIXED INPUT PG'!Q20</f>
        <v>0</v>
      </c>
      <c r="Y48" s="131" t="n">
        <f aca="false">'SPEC DET FIXED INPUT PG'!R20</f>
        <v>0</v>
      </c>
      <c r="Z48" s="131" t="n">
        <f aca="false">'SPEC DET FIXED INPUT PG'!S20</f>
        <v>0</v>
      </c>
      <c r="AA48" s="131" t="n">
        <f aca="false">'SPEC DET FIXED INPUT PG'!T20</f>
        <v>0</v>
      </c>
      <c r="AB48" s="131" t="n">
        <f aca="false">'SPEC DET FIXED INPUT PG'!U20</f>
        <v>0</v>
      </c>
      <c r="AC48" s="131" t="n">
        <f aca="false">'SPEC DET FIXED INPUT PG'!V20</f>
        <v>0</v>
      </c>
      <c r="AD48" s="131" t="n">
        <f aca="false">'SPEC DET FIXED INPUT PG'!W20</f>
        <v>0</v>
      </c>
      <c r="AE48" s="131" t="n">
        <f aca="false">'SPEC DET FIXED INPUT PG'!X20</f>
        <v>0</v>
      </c>
      <c r="AF48" s="131" t="n">
        <f aca="false">'SPEC DET FIXED INPUT PG'!Y20</f>
        <v>0</v>
      </c>
      <c r="AG48" s="131" t="n">
        <f aca="false">'SPEC DET FIXED INPUT PG'!Z20</f>
        <v>0</v>
      </c>
      <c r="AH48" s="131" t="n">
        <f aca="false">SUM(AH46:AH47)</f>
        <v>94146</v>
      </c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126"/>
      <c r="CC48" s="126"/>
      <c r="CD48" s="126"/>
      <c r="CE48" s="126"/>
      <c r="CF48" s="126"/>
      <c r="CG48" s="126"/>
      <c r="CH48" s="126"/>
      <c r="CI48" s="126"/>
      <c r="CJ48" s="126"/>
      <c r="CK48" s="126"/>
      <c r="CL48" s="126"/>
      <c r="CM48" s="126"/>
      <c r="CN48" s="126"/>
      <c r="CO48" s="126"/>
      <c r="CP48" s="126"/>
      <c r="CQ48" s="126"/>
      <c r="CR48" s="126"/>
      <c r="CS48" s="126"/>
      <c r="CT48" s="126"/>
      <c r="CU48" s="126"/>
      <c r="CV48" s="126"/>
      <c r="CW48" s="126"/>
      <c r="CX48" s="126"/>
      <c r="CY48" s="126"/>
      <c r="CZ48" s="126"/>
      <c r="DA48" s="126"/>
      <c r="DB48" s="126"/>
      <c r="DC48" s="126"/>
      <c r="DD48" s="126"/>
      <c r="DE48" s="126"/>
      <c r="DF48" s="126"/>
      <c r="DG48" s="126"/>
      <c r="DH48" s="126"/>
      <c r="DI48" s="126"/>
      <c r="DJ48" s="126"/>
      <c r="DK48" s="126"/>
      <c r="DL48" s="126"/>
      <c r="DM48" s="126"/>
      <c r="DN48" s="126"/>
      <c r="DO48" s="126"/>
      <c r="DP48" s="126"/>
      <c r="DQ48" s="126"/>
      <c r="DR48" s="126"/>
      <c r="DS48" s="126"/>
      <c r="DT48" s="126"/>
      <c r="DU48" s="126"/>
      <c r="DV48" s="126"/>
      <c r="DW48" s="126"/>
      <c r="DX48" s="126"/>
      <c r="DY48" s="126"/>
      <c r="DZ48" s="126"/>
      <c r="EA48" s="126"/>
      <c r="EB48" s="126"/>
      <c r="EC48" s="126"/>
      <c r="ED48" s="126"/>
      <c r="EE48" s="126"/>
      <c r="EF48" s="126"/>
      <c r="EG48" s="126"/>
      <c r="EH48" s="126"/>
      <c r="EI48" s="126"/>
      <c r="EJ48" s="126"/>
      <c r="EK48" s="126"/>
      <c r="EL48" s="126"/>
      <c r="EM48" s="126"/>
      <c r="EN48" s="126"/>
      <c r="EO48" s="126"/>
      <c r="EP48" s="126"/>
      <c r="EQ48" s="126"/>
      <c r="ER48" s="126"/>
      <c r="ES48" s="126"/>
      <c r="ET48" s="126"/>
      <c r="EU48" s="126"/>
      <c r="EV48" s="126"/>
      <c r="EW48" s="126"/>
      <c r="EX48" s="126"/>
      <c r="EY48" s="126"/>
      <c r="EZ48" s="126"/>
      <c r="FA48" s="126"/>
      <c r="FB48" s="126"/>
      <c r="FC48" s="126"/>
      <c r="FD48" s="126"/>
      <c r="FE48" s="126"/>
      <c r="FF48" s="126"/>
      <c r="FG48" s="126"/>
      <c r="FH48" s="126"/>
      <c r="FI48" s="126"/>
      <c r="FJ48" s="126"/>
      <c r="FK48" s="126"/>
      <c r="FL48" s="126"/>
      <c r="FM48" s="126"/>
      <c r="FN48" s="126"/>
      <c r="FO48" s="126"/>
      <c r="FP48" s="126"/>
      <c r="FQ48" s="126"/>
      <c r="FR48" s="126"/>
      <c r="FS48" s="126"/>
      <c r="FT48" s="126"/>
      <c r="FU48" s="126"/>
      <c r="FV48" s="126"/>
      <c r="FW48" s="126"/>
      <c r="FX48" s="126"/>
      <c r="FY48" s="126"/>
      <c r="FZ48" s="126"/>
      <c r="GA48" s="126"/>
      <c r="GB48" s="126"/>
      <c r="GC48" s="126"/>
      <c r="GD48" s="126"/>
      <c r="GE48" s="126"/>
      <c r="GF48" s="126"/>
      <c r="GG48" s="126"/>
      <c r="GH48" s="126"/>
      <c r="GI48" s="126"/>
      <c r="GJ48" s="126"/>
      <c r="GK48" s="126"/>
      <c r="GL48" s="126"/>
      <c r="GM48" s="126"/>
      <c r="GN48" s="126"/>
      <c r="GO48" s="126"/>
      <c r="GP48" s="126"/>
      <c r="GQ48" s="126"/>
      <c r="GR48" s="126"/>
      <c r="GS48" s="126"/>
      <c r="GT48" s="126"/>
      <c r="GU48" s="126"/>
      <c r="GV48" s="126"/>
      <c r="GW48" s="126"/>
      <c r="GX48" s="126"/>
      <c r="GY48" s="126"/>
      <c r="GZ48" s="126"/>
      <c r="HA48" s="126"/>
      <c r="HB48" s="126"/>
      <c r="HC48" s="126"/>
      <c r="HD48" s="126"/>
      <c r="HE48" s="126"/>
      <c r="HF48" s="126"/>
      <c r="HG48" s="126"/>
      <c r="HH48" s="126"/>
      <c r="HI48" s="126"/>
      <c r="HJ48" s="126"/>
      <c r="HK48" s="126"/>
      <c r="HL48" s="126"/>
      <c r="HM48" s="126"/>
      <c r="HN48" s="126"/>
      <c r="HO48" s="126"/>
      <c r="HP48" s="126"/>
      <c r="HQ48" s="126"/>
      <c r="HR48" s="126"/>
      <c r="HS48" s="126"/>
      <c r="HT48" s="126"/>
      <c r="HU48" s="126"/>
      <c r="HV48" s="126"/>
      <c r="HW48" s="126"/>
      <c r="HX48" s="126"/>
      <c r="HY48" s="126"/>
      <c r="HZ48" s="126"/>
      <c r="IA48" s="126"/>
      <c r="IB48" s="126"/>
      <c r="IC48" s="126"/>
      <c r="ID48" s="126"/>
      <c r="IE48" s="126"/>
      <c r="IF48" s="126"/>
      <c r="IG48" s="126"/>
      <c r="IH48" s="126"/>
      <c r="II48" s="126"/>
      <c r="IJ48" s="126"/>
      <c r="IK48" s="126"/>
      <c r="IL48" s="126"/>
      <c r="IM48" s="126"/>
      <c r="IN48" s="126"/>
      <c r="IO48" s="126"/>
      <c r="IP48" s="126"/>
      <c r="IQ48" s="126"/>
      <c r="IR48" s="126"/>
      <c r="IS48" s="126"/>
      <c r="IT48" s="126"/>
      <c r="IU48" s="126"/>
      <c r="IV48" s="126"/>
      <c r="IW48" s="126"/>
    </row>
    <row r="49" customFormat="false" ht="9" hidden="false" customHeight="false" outlineLevel="0" collapsed="false"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9"/>
      <c r="AJ49" s="139"/>
      <c r="AK49" s="139"/>
      <c r="AL49" s="139"/>
      <c r="AM49" s="139"/>
    </row>
    <row r="50" customFormat="false" ht="9" hidden="false" customHeight="false" outlineLevel="0" collapsed="false">
      <c r="A50" s="94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9"/>
      <c r="AJ50" s="139"/>
      <c r="AK50" s="139"/>
      <c r="AL50" s="139"/>
      <c r="AM50" s="139"/>
    </row>
    <row r="51" customFormat="false" ht="9" hidden="false" customHeight="false" outlineLevel="0" collapsed="false">
      <c r="A51" s="95"/>
      <c r="B51" s="137"/>
      <c r="C51" s="111"/>
      <c r="D51" s="139"/>
      <c r="E51" s="139"/>
      <c r="F51" s="139"/>
      <c r="G51" s="139"/>
      <c r="H51" s="139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34"/>
      <c r="AI51" s="139"/>
      <c r="AJ51" s="139"/>
      <c r="AK51" s="139"/>
      <c r="AL51" s="139"/>
      <c r="AM51" s="139"/>
    </row>
    <row r="52" customFormat="false" ht="9" hidden="false" customHeight="false" outlineLevel="0" collapsed="false">
      <c r="A52" s="95"/>
      <c r="B52" s="137"/>
      <c r="C52" s="111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customFormat="false" ht="9" hidden="false" customHeight="false" outlineLevel="0" collapsed="false">
      <c r="A53" s="137"/>
      <c r="B53" s="137"/>
      <c r="C53" s="137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7"/>
      <c r="BR53" s="137"/>
      <c r="BS53" s="137"/>
      <c r="BT53" s="137"/>
      <c r="BU53" s="137"/>
      <c r="BV53" s="137"/>
      <c r="BW53" s="137"/>
      <c r="BX53" s="137"/>
      <c r="BY53" s="137"/>
      <c r="BZ53" s="137"/>
      <c r="CA53" s="137"/>
      <c r="CB53" s="137"/>
      <c r="CC53" s="137"/>
      <c r="CD53" s="137"/>
      <c r="CE53" s="137"/>
      <c r="CF53" s="137"/>
      <c r="CG53" s="137"/>
      <c r="CH53" s="137"/>
      <c r="CI53" s="137"/>
      <c r="CJ53" s="137"/>
      <c r="CK53" s="137"/>
      <c r="CL53" s="137"/>
      <c r="CM53" s="137"/>
      <c r="CN53" s="137"/>
      <c r="CO53" s="137"/>
      <c r="CP53" s="137"/>
      <c r="CQ53" s="137"/>
      <c r="CR53" s="137"/>
      <c r="CS53" s="137"/>
      <c r="CT53" s="137"/>
      <c r="CU53" s="137"/>
      <c r="CV53" s="137"/>
      <c r="CW53" s="137"/>
      <c r="CX53" s="137"/>
      <c r="CY53" s="137"/>
      <c r="CZ53" s="137"/>
      <c r="DA53" s="137"/>
      <c r="DB53" s="137"/>
      <c r="DC53" s="137"/>
      <c r="DD53" s="137"/>
      <c r="DE53" s="137"/>
      <c r="DF53" s="137"/>
      <c r="DG53" s="137"/>
      <c r="DH53" s="137"/>
      <c r="DI53" s="137"/>
      <c r="DJ53" s="137"/>
      <c r="DK53" s="137"/>
      <c r="DL53" s="137"/>
      <c r="DM53" s="137"/>
      <c r="DN53" s="137"/>
      <c r="DO53" s="137"/>
      <c r="DP53" s="137"/>
      <c r="DQ53" s="137"/>
      <c r="DR53" s="137"/>
      <c r="DS53" s="137"/>
      <c r="DT53" s="137"/>
      <c r="DU53" s="137"/>
      <c r="DV53" s="137"/>
      <c r="DW53" s="137"/>
      <c r="DX53" s="137"/>
      <c r="DY53" s="137"/>
      <c r="DZ53" s="137"/>
      <c r="EA53" s="137"/>
      <c r="EB53" s="137"/>
      <c r="EC53" s="137"/>
      <c r="ED53" s="137"/>
      <c r="EE53" s="137"/>
      <c r="EF53" s="137"/>
      <c r="EG53" s="137"/>
      <c r="EH53" s="137"/>
      <c r="EI53" s="137"/>
      <c r="EJ53" s="137"/>
      <c r="EK53" s="137"/>
      <c r="EL53" s="137"/>
      <c r="EM53" s="137"/>
      <c r="EN53" s="137"/>
      <c r="EO53" s="137"/>
      <c r="EP53" s="137"/>
      <c r="EQ53" s="137"/>
      <c r="ER53" s="137"/>
      <c r="ES53" s="137"/>
      <c r="ET53" s="137"/>
      <c r="EU53" s="137"/>
      <c r="EV53" s="137"/>
      <c r="EW53" s="137"/>
      <c r="EX53" s="137"/>
      <c r="EY53" s="137"/>
      <c r="EZ53" s="137"/>
      <c r="FA53" s="137"/>
      <c r="FB53" s="137"/>
      <c r="FC53" s="137"/>
      <c r="FD53" s="137"/>
      <c r="FE53" s="137"/>
      <c r="FF53" s="137"/>
      <c r="FG53" s="137"/>
      <c r="FH53" s="137"/>
      <c r="FI53" s="137"/>
      <c r="FJ53" s="137"/>
      <c r="FK53" s="137"/>
      <c r="FL53" s="137"/>
      <c r="FM53" s="137"/>
      <c r="FN53" s="137"/>
      <c r="FO53" s="137"/>
      <c r="FP53" s="137"/>
      <c r="FQ53" s="137"/>
      <c r="FR53" s="137"/>
      <c r="FS53" s="137"/>
      <c r="FT53" s="137"/>
      <c r="FU53" s="137"/>
      <c r="FV53" s="137"/>
      <c r="FW53" s="137"/>
      <c r="FX53" s="137"/>
      <c r="FY53" s="137"/>
      <c r="FZ53" s="137"/>
      <c r="GA53" s="137"/>
      <c r="GB53" s="137"/>
      <c r="GC53" s="137"/>
      <c r="GD53" s="137"/>
      <c r="GE53" s="137"/>
      <c r="GF53" s="137"/>
      <c r="GG53" s="137"/>
      <c r="GH53" s="137"/>
      <c r="GI53" s="137"/>
      <c r="GJ53" s="137"/>
      <c r="GK53" s="137"/>
      <c r="GL53" s="137"/>
      <c r="GM53" s="137"/>
      <c r="GN53" s="137"/>
      <c r="GO53" s="137"/>
      <c r="GP53" s="137"/>
      <c r="GQ53" s="137"/>
      <c r="GR53" s="137"/>
      <c r="GS53" s="137"/>
      <c r="GT53" s="137"/>
      <c r="GU53" s="137"/>
      <c r="GV53" s="137"/>
      <c r="GW53" s="137"/>
      <c r="GX53" s="137"/>
      <c r="GY53" s="137"/>
      <c r="GZ53" s="137"/>
      <c r="HA53" s="137"/>
      <c r="HB53" s="137"/>
      <c r="HC53" s="137"/>
      <c r="HD53" s="137"/>
      <c r="HE53" s="137"/>
      <c r="HF53" s="137"/>
      <c r="HG53" s="137"/>
      <c r="HH53" s="137"/>
      <c r="HI53" s="137"/>
      <c r="HJ53" s="137"/>
      <c r="HK53" s="137"/>
      <c r="HL53" s="137"/>
      <c r="HM53" s="137"/>
      <c r="HN53" s="137"/>
      <c r="HO53" s="137"/>
      <c r="HP53" s="137"/>
      <c r="HQ53" s="137"/>
      <c r="HR53" s="137"/>
      <c r="HS53" s="137"/>
      <c r="HT53" s="137"/>
      <c r="HU53" s="137"/>
      <c r="HV53" s="137"/>
      <c r="HW53" s="137"/>
      <c r="HX53" s="137"/>
      <c r="HY53" s="137"/>
      <c r="HZ53" s="137"/>
      <c r="IA53" s="137"/>
      <c r="IB53" s="137"/>
      <c r="IC53" s="137"/>
      <c r="ID53" s="137"/>
      <c r="IE53" s="137"/>
      <c r="IF53" s="137"/>
      <c r="IG53" s="137"/>
      <c r="IH53" s="137"/>
      <c r="II53" s="137"/>
      <c r="IJ53" s="137"/>
      <c r="IK53" s="137"/>
      <c r="IL53" s="137"/>
      <c r="IM53" s="137"/>
      <c r="IN53" s="137"/>
      <c r="IO53" s="137"/>
      <c r="IP53" s="137"/>
      <c r="IQ53" s="137"/>
      <c r="IR53" s="137"/>
      <c r="IS53" s="137"/>
      <c r="IT53" s="137"/>
      <c r="IU53" s="137"/>
      <c r="IV53" s="137"/>
      <c r="IW53" s="137"/>
    </row>
    <row r="54" customFormat="false" ht="9" hidden="false" customHeight="false" outlineLevel="0" collapsed="false">
      <c r="A54" s="111"/>
      <c r="B54" s="111"/>
      <c r="C54" s="111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customFormat="false" ht="9" hidden="false" customHeight="false" outlineLevel="0" collapsed="false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  <c r="CP55" s="140"/>
      <c r="CQ55" s="140"/>
      <c r="CR55" s="140"/>
      <c r="CS55" s="140"/>
      <c r="CT55" s="140"/>
      <c r="CU55" s="140"/>
      <c r="CV55" s="140"/>
      <c r="CW55" s="140"/>
      <c r="CX55" s="140"/>
      <c r="CY55" s="140"/>
      <c r="CZ55" s="140"/>
      <c r="DA55" s="140"/>
      <c r="DB55" s="140"/>
      <c r="DC55" s="140"/>
      <c r="DD55" s="140"/>
      <c r="DE55" s="140"/>
      <c r="DF55" s="140"/>
      <c r="DG55" s="140"/>
      <c r="DH55" s="140"/>
      <c r="DI55" s="140"/>
      <c r="DJ55" s="140"/>
      <c r="DK55" s="140"/>
      <c r="DL55" s="140"/>
      <c r="DM55" s="140"/>
      <c r="DN55" s="140"/>
      <c r="DO55" s="140"/>
      <c r="DP55" s="140"/>
      <c r="DQ55" s="140"/>
      <c r="DR55" s="140"/>
      <c r="DS55" s="140"/>
      <c r="DT55" s="140"/>
      <c r="DU55" s="140"/>
      <c r="DV55" s="140"/>
      <c r="DW55" s="140"/>
      <c r="DX55" s="140"/>
      <c r="DY55" s="140"/>
      <c r="DZ55" s="140"/>
      <c r="EA55" s="140"/>
      <c r="EB55" s="140"/>
      <c r="EC55" s="140"/>
      <c r="ED55" s="140"/>
      <c r="EE55" s="140"/>
      <c r="EF55" s="140"/>
      <c r="EG55" s="140"/>
      <c r="EH55" s="140"/>
      <c r="EI55" s="140"/>
      <c r="EJ55" s="140"/>
      <c r="EK55" s="140"/>
      <c r="EL55" s="140"/>
      <c r="EM55" s="140"/>
      <c r="EN55" s="140"/>
      <c r="EO55" s="140"/>
      <c r="EP55" s="140"/>
      <c r="EQ55" s="140"/>
      <c r="ER55" s="140"/>
      <c r="ES55" s="140"/>
      <c r="ET55" s="140"/>
      <c r="EU55" s="140"/>
      <c r="EV55" s="140"/>
      <c r="EW55" s="140"/>
      <c r="EX55" s="140"/>
      <c r="EY55" s="140"/>
      <c r="EZ55" s="140"/>
      <c r="FA55" s="140"/>
      <c r="FB55" s="140"/>
      <c r="FC55" s="140"/>
      <c r="FD55" s="140"/>
      <c r="FE55" s="140"/>
      <c r="FF55" s="140"/>
      <c r="FG55" s="140"/>
      <c r="FH55" s="140"/>
      <c r="FI55" s="140"/>
      <c r="FJ55" s="140"/>
      <c r="FK55" s="140"/>
      <c r="FL55" s="140"/>
      <c r="FM55" s="140"/>
      <c r="FN55" s="140"/>
      <c r="FO55" s="140"/>
      <c r="FP55" s="140"/>
      <c r="FQ55" s="140"/>
      <c r="FR55" s="140"/>
      <c r="FS55" s="140"/>
      <c r="FT55" s="140"/>
      <c r="FU55" s="140"/>
      <c r="FV55" s="140"/>
      <c r="FW55" s="140"/>
      <c r="FX55" s="140"/>
      <c r="FY55" s="140"/>
      <c r="FZ55" s="140"/>
      <c r="GA55" s="140"/>
      <c r="GB55" s="140"/>
      <c r="GC55" s="140"/>
      <c r="GD55" s="140"/>
      <c r="GE55" s="140"/>
      <c r="GF55" s="140"/>
      <c r="GG55" s="140"/>
      <c r="GH55" s="140"/>
      <c r="GI55" s="140"/>
      <c r="GJ55" s="140"/>
      <c r="GK55" s="140"/>
      <c r="GL55" s="140"/>
      <c r="GM55" s="140"/>
      <c r="GN55" s="140"/>
      <c r="GO55" s="140"/>
      <c r="GP55" s="140"/>
      <c r="GQ55" s="140"/>
      <c r="GR55" s="140"/>
      <c r="GS55" s="140"/>
      <c r="GT55" s="140"/>
      <c r="GU55" s="140"/>
      <c r="GV55" s="140"/>
      <c r="GW55" s="140"/>
      <c r="GX55" s="140"/>
      <c r="GY55" s="140"/>
      <c r="GZ55" s="140"/>
      <c r="HA55" s="140"/>
      <c r="HB55" s="140"/>
      <c r="HC55" s="140"/>
      <c r="HD55" s="140"/>
      <c r="HE55" s="140"/>
      <c r="HF55" s="140"/>
      <c r="HG55" s="140"/>
      <c r="HH55" s="140"/>
      <c r="HI55" s="140"/>
      <c r="HJ55" s="140"/>
      <c r="HK55" s="140"/>
      <c r="HL55" s="140"/>
      <c r="HM55" s="140"/>
      <c r="HN55" s="140"/>
      <c r="HO55" s="140"/>
      <c r="HP55" s="140"/>
      <c r="HQ55" s="140"/>
      <c r="HR55" s="140"/>
      <c r="HS55" s="140"/>
      <c r="HT55" s="140"/>
      <c r="HU55" s="140"/>
      <c r="HV55" s="140"/>
      <c r="HW55" s="140"/>
      <c r="HX55" s="140"/>
      <c r="HY55" s="140"/>
      <c r="HZ55" s="140"/>
      <c r="IA55" s="140"/>
      <c r="IB55" s="140"/>
      <c r="IC55" s="140"/>
      <c r="ID55" s="140"/>
      <c r="IE55" s="140"/>
      <c r="IF55" s="140"/>
      <c r="IG55" s="140"/>
      <c r="IH55" s="140"/>
      <c r="II55" s="140"/>
      <c r="IJ55" s="140"/>
      <c r="IK55" s="140"/>
      <c r="IL55" s="140"/>
      <c r="IM55" s="140"/>
      <c r="IN55" s="140"/>
      <c r="IO55" s="140"/>
      <c r="IP55" s="140"/>
      <c r="IQ55" s="140"/>
      <c r="IR55" s="140"/>
      <c r="IS55" s="140"/>
      <c r="IT55" s="140"/>
      <c r="IU55" s="140"/>
      <c r="IV55" s="140"/>
      <c r="IW55" s="140"/>
    </row>
    <row r="56" customFormat="false" ht="9" hidden="false" customHeight="false" outlineLevel="0" collapsed="false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  <c r="CP56" s="140"/>
      <c r="CQ56" s="140"/>
      <c r="CR56" s="140"/>
      <c r="CS56" s="140"/>
      <c r="CT56" s="140"/>
      <c r="CU56" s="140"/>
      <c r="CV56" s="140"/>
      <c r="CW56" s="140"/>
      <c r="CX56" s="140"/>
      <c r="CY56" s="140"/>
      <c r="CZ56" s="140"/>
      <c r="DA56" s="140"/>
      <c r="DB56" s="140"/>
      <c r="DC56" s="140"/>
      <c r="DD56" s="140"/>
      <c r="DE56" s="140"/>
      <c r="DF56" s="140"/>
      <c r="DG56" s="140"/>
      <c r="DH56" s="140"/>
      <c r="DI56" s="140"/>
      <c r="DJ56" s="140"/>
      <c r="DK56" s="140"/>
      <c r="DL56" s="140"/>
      <c r="DM56" s="140"/>
      <c r="DN56" s="140"/>
      <c r="DO56" s="140"/>
      <c r="DP56" s="140"/>
      <c r="DQ56" s="140"/>
      <c r="DR56" s="140"/>
      <c r="DS56" s="140"/>
      <c r="DT56" s="140"/>
      <c r="DU56" s="140"/>
      <c r="DV56" s="140"/>
      <c r="DW56" s="140"/>
      <c r="DX56" s="140"/>
      <c r="DY56" s="140"/>
      <c r="DZ56" s="140"/>
      <c r="EA56" s="140"/>
      <c r="EB56" s="140"/>
      <c r="EC56" s="140"/>
      <c r="ED56" s="140"/>
      <c r="EE56" s="140"/>
      <c r="EF56" s="140"/>
      <c r="EG56" s="140"/>
      <c r="EH56" s="140"/>
      <c r="EI56" s="140"/>
      <c r="EJ56" s="140"/>
      <c r="EK56" s="140"/>
      <c r="EL56" s="140"/>
      <c r="EM56" s="140"/>
      <c r="EN56" s="140"/>
      <c r="EO56" s="140"/>
      <c r="EP56" s="140"/>
      <c r="EQ56" s="140"/>
      <c r="ER56" s="140"/>
      <c r="ES56" s="140"/>
      <c r="ET56" s="140"/>
      <c r="EU56" s="140"/>
      <c r="EV56" s="140"/>
      <c r="EW56" s="140"/>
      <c r="EX56" s="140"/>
      <c r="EY56" s="140"/>
      <c r="EZ56" s="140"/>
      <c r="FA56" s="140"/>
      <c r="FB56" s="140"/>
      <c r="FC56" s="140"/>
      <c r="FD56" s="140"/>
      <c r="FE56" s="140"/>
      <c r="FF56" s="140"/>
      <c r="FG56" s="140"/>
      <c r="FH56" s="140"/>
      <c r="FI56" s="140"/>
      <c r="FJ56" s="140"/>
      <c r="FK56" s="140"/>
      <c r="FL56" s="140"/>
      <c r="FM56" s="140"/>
      <c r="FN56" s="140"/>
      <c r="FO56" s="140"/>
      <c r="FP56" s="140"/>
      <c r="FQ56" s="140"/>
      <c r="FR56" s="140"/>
      <c r="FS56" s="140"/>
      <c r="FT56" s="140"/>
      <c r="FU56" s="140"/>
      <c r="FV56" s="140"/>
      <c r="FW56" s="140"/>
      <c r="FX56" s="140"/>
      <c r="FY56" s="140"/>
      <c r="FZ56" s="140"/>
      <c r="GA56" s="140"/>
      <c r="GB56" s="140"/>
      <c r="GC56" s="140"/>
      <c r="GD56" s="140"/>
      <c r="GE56" s="140"/>
      <c r="GF56" s="140"/>
      <c r="GG56" s="140"/>
      <c r="GH56" s="140"/>
      <c r="GI56" s="140"/>
      <c r="GJ56" s="140"/>
      <c r="GK56" s="140"/>
      <c r="GL56" s="140"/>
      <c r="GM56" s="140"/>
      <c r="GN56" s="140"/>
      <c r="GO56" s="140"/>
      <c r="GP56" s="140"/>
      <c r="GQ56" s="140"/>
      <c r="GR56" s="140"/>
      <c r="GS56" s="140"/>
      <c r="GT56" s="140"/>
      <c r="GU56" s="140"/>
      <c r="GV56" s="140"/>
      <c r="GW56" s="140"/>
      <c r="GX56" s="140"/>
      <c r="GY56" s="140"/>
      <c r="GZ56" s="140"/>
      <c r="HA56" s="140"/>
      <c r="HB56" s="140"/>
      <c r="HC56" s="140"/>
      <c r="HD56" s="140"/>
      <c r="HE56" s="140"/>
      <c r="HF56" s="140"/>
      <c r="HG56" s="140"/>
      <c r="HH56" s="140"/>
      <c r="HI56" s="140"/>
      <c r="HJ56" s="140"/>
      <c r="HK56" s="140"/>
      <c r="HL56" s="140"/>
      <c r="HM56" s="140"/>
      <c r="HN56" s="140"/>
      <c r="HO56" s="140"/>
      <c r="HP56" s="140"/>
      <c r="HQ56" s="140"/>
      <c r="HR56" s="140"/>
      <c r="HS56" s="140"/>
      <c r="HT56" s="140"/>
      <c r="HU56" s="140"/>
      <c r="HV56" s="140"/>
      <c r="HW56" s="140"/>
      <c r="HX56" s="140"/>
      <c r="HY56" s="140"/>
      <c r="HZ56" s="140"/>
      <c r="IA56" s="140"/>
      <c r="IB56" s="140"/>
      <c r="IC56" s="140"/>
      <c r="ID56" s="140"/>
      <c r="IE56" s="140"/>
      <c r="IF56" s="140"/>
      <c r="IG56" s="140"/>
      <c r="IH56" s="140"/>
      <c r="II56" s="140"/>
      <c r="IJ56" s="140"/>
      <c r="IK56" s="140"/>
      <c r="IL56" s="140"/>
      <c r="IM56" s="140"/>
      <c r="IN56" s="140"/>
      <c r="IO56" s="140"/>
      <c r="IP56" s="140"/>
      <c r="IQ56" s="140"/>
      <c r="IR56" s="140"/>
      <c r="IS56" s="140"/>
      <c r="IT56" s="140"/>
      <c r="IU56" s="140"/>
      <c r="IV56" s="140"/>
      <c r="IW56" s="140"/>
    </row>
    <row r="57" customFormat="false" ht="9" hidden="false" customHeight="false" outlineLevel="0" collapsed="false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  <c r="CF57" s="126"/>
      <c r="CG57" s="126"/>
      <c r="CH57" s="126"/>
      <c r="CI57" s="126"/>
      <c r="CJ57" s="126"/>
      <c r="CK57" s="126"/>
      <c r="CL57" s="126"/>
      <c r="CM57" s="126"/>
      <c r="CN57" s="126"/>
      <c r="CO57" s="126"/>
      <c r="CP57" s="126"/>
      <c r="CQ57" s="126"/>
      <c r="CR57" s="126"/>
      <c r="CS57" s="126"/>
      <c r="CT57" s="126"/>
      <c r="CU57" s="126"/>
      <c r="CV57" s="126"/>
      <c r="CW57" s="126"/>
      <c r="CX57" s="126"/>
      <c r="CY57" s="126"/>
      <c r="CZ57" s="126"/>
      <c r="DA57" s="126"/>
      <c r="DB57" s="126"/>
      <c r="DC57" s="126"/>
      <c r="DD57" s="126"/>
      <c r="DE57" s="126"/>
      <c r="DF57" s="126"/>
      <c r="DG57" s="126"/>
      <c r="DH57" s="126"/>
      <c r="DI57" s="126"/>
      <c r="DJ57" s="126"/>
      <c r="DK57" s="126"/>
      <c r="DL57" s="126"/>
      <c r="DM57" s="126"/>
      <c r="DN57" s="126"/>
      <c r="DO57" s="126"/>
      <c r="DP57" s="126"/>
      <c r="DQ57" s="126"/>
      <c r="DR57" s="126"/>
      <c r="DS57" s="126"/>
      <c r="DT57" s="126"/>
      <c r="DU57" s="126"/>
      <c r="DV57" s="126"/>
      <c r="DW57" s="126"/>
      <c r="DX57" s="126"/>
      <c r="DY57" s="126"/>
      <c r="DZ57" s="126"/>
      <c r="EA57" s="126"/>
      <c r="EB57" s="126"/>
      <c r="EC57" s="126"/>
      <c r="ED57" s="126"/>
      <c r="EE57" s="126"/>
      <c r="EF57" s="126"/>
      <c r="EG57" s="126"/>
      <c r="EH57" s="126"/>
      <c r="EI57" s="126"/>
      <c r="EJ57" s="126"/>
      <c r="EK57" s="126"/>
      <c r="EL57" s="126"/>
      <c r="EM57" s="126"/>
      <c r="EN57" s="126"/>
      <c r="EO57" s="126"/>
      <c r="EP57" s="126"/>
      <c r="EQ57" s="126"/>
      <c r="ER57" s="126"/>
      <c r="ES57" s="126"/>
      <c r="ET57" s="126"/>
      <c r="EU57" s="126"/>
      <c r="EV57" s="126"/>
      <c r="EW57" s="126"/>
      <c r="EX57" s="126"/>
      <c r="EY57" s="126"/>
      <c r="EZ57" s="126"/>
      <c r="FA57" s="126"/>
      <c r="FB57" s="126"/>
      <c r="FC57" s="126"/>
      <c r="FD57" s="126"/>
      <c r="FE57" s="126"/>
      <c r="FF57" s="126"/>
      <c r="FG57" s="126"/>
      <c r="FH57" s="126"/>
      <c r="FI57" s="126"/>
      <c r="FJ57" s="126"/>
      <c r="FK57" s="126"/>
      <c r="FL57" s="126"/>
      <c r="FM57" s="126"/>
      <c r="FN57" s="126"/>
      <c r="FO57" s="126"/>
      <c r="FP57" s="126"/>
      <c r="FQ57" s="126"/>
      <c r="FR57" s="126"/>
      <c r="FS57" s="126"/>
      <c r="FT57" s="126"/>
      <c r="FU57" s="126"/>
      <c r="FV57" s="126"/>
      <c r="FW57" s="126"/>
      <c r="FX57" s="126"/>
      <c r="FY57" s="126"/>
      <c r="FZ57" s="126"/>
      <c r="GA57" s="126"/>
      <c r="GB57" s="126"/>
      <c r="GC57" s="126"/>
      <c r="GD57" s="126"/>
      <c r="GE57" s="126"/>
      <c r="GF57" s="126"/>
      <c r="GG57" s="126"/>
      <c r="GH57" s="126"/>
      <c r="GI57" s="126"/>
      <c r="GJ57" s="126"/>
      <c r="GK57" s="126"/>
      <c r="GL57" s="126"/>
      <c r="GM57" s="126"/>
      <c r="GN57" s="126"/>
      <c r="GO57" s="126"/>
      <c r="GP57" s="126"/>
      <c r="GQ57" s="126"/>
      <c r="GR57" s="126"/>
      <c r="GS57" s="126"/>
      <c r="GT57" s="126"/>
      <c r="GU57" s="126"/>
      <c r="GV57" s="126"/>
      <c r="GW57" s="126"/>
      <c r="GX57" s="126"/>
      <c r="GY57" s="126"/>
      <c r="GZ57" s="126"/>
      <c r="HA57" s="126"/>
      <c r="HB57" s="126"/>
      <c r="HC57" s="126"/>
      <c r="HD57" s="126"/>
      <c r="HE57" s="126"/>
      <c r="HF57" s="126"/>
      <c r="HG57" s="126"/>
      <c r="HH57" s="126"/>
      <c r="HI57" s="126"/>
      <c r="HJ57" s="126"/>
      <c r="HK57" s="126"/>
      <c r="HL57" s="126"/>
      <c r="HM57" s="126"/>
      <c r="HN57" s="126"/>
      <c r="HO57" s="126"/>
      <c r="HP57" s="126"/>
      <c r="HQ57" s="126"/>
      <c r="HR57" s="126"/>
      <c r="HS57" s="126"/>
      <c r="HT57" s="126"/>
      <c r="HU57" s="126"/>
      <c r="HV57" s="126"/>
      <c r="HW57" s="126"/>
      <c r="HX57" s="126"/>
      <c r="HY57" s="126"/>
      <c r="HZ57" s="126"/>
      <c r="IA57" s="126"/>
      <c r="IB57" s="126"/>
      <c r="IC57" s="126"/>
      <c r="ID57" s="126"/>
      <c r="IE57" s="126"/>
      <c r="IF57" s="126"/>
      <c r="IG57" s="126"/>
      <c r="IH57" s="126"/>
      <c r="II57" s="126"/>
      <c r="IJ57" s="126"/>
      <c r="IK57" s="126"/>
      <c r="IL57" s="126"/>
      <c r="IM57" s="126"/>
      <c r="IN57" s="126"/>
      <c r="IO57" s="126"/>
      <c r="IP57" s="126"/>
      <c r="IQ57" s="126"/>
      <c r="IR57" s="126"/>
      <c r="IS57" s="126"/>
      <c r="IT57" s="126"/>
      <c r="IU57" s="126"/>
      <c r="IV57" s="126"/>
      <c r="IW57" s="1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5" activeCellId="0" sqref="A5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4" width="43.99"/>
    <col collapsed="false" customWidth="true" hidden="false" outlineLevel="0" max="2" min="2" style="74" width="3.99"/>
    <col collapsed="false" customWidth="true" hidden="false" outlineLevel="0" max="26" min="3" style="74" width="13.32"/>
    <col collapsed="false" customWidth="true" hidden="false" outlineLevel="0" max="27" min="27" style="74" width="15.99"/>
  </cols>
  <sheetData>
    <row r="1" customFormat="false" ht="12" hidden="false" customHeight="true" outlineLevel="0" collapsed="false">
      <c r="A1" s="152" t="s">
        <v>114</v>
      </c>
    </row>
    <row r="2" customFormat="false" ht="12" hidden="false" customHeight="true" outlineLevel="0" collapsed="false">
      <c r="A2" s="152" t="s">
        <v>115</v>
      </c>
    </row>
    <row r="3" customFormat="false" ht="12" hidden="false" customHeight="true" outlineLevel="0" collapsed="false">
      <c r="A3" s="152" t="s">
        <v>116</v>
      </c>
    </row>
    <row r="4" customFormat="false" ht="12" hidden="false" customHeight="true" outlineLevel="0" collapsed="false">
      <c r="A4" s="152" t="s">
        <v>117</v>
      </c>
    </row>
    <row r="6" customFormat="false" ht="12" hidden="false" customHeight="true" outlineLevel="0" collapsed="false">
      <c r="A6" s="153" t="s">
        <v>71</v>
      </c>
      <c r="C6" s="154" t="s">
        <v>118</v>
      </c>
      <c r="D6" s="154" t="s">
        <v>119</v>
      </c>
      <c r="E6" s="154" t="s">
        <v>120</v>
      </c>
      <c r="F6" s="154" t="s">
        <v>121</v>
      </c>
      <c r="G6" s="154" t="s">
        <v>122</v>
      </c>
      <c r="H6" s="154" t="s">
        <v>123</v>
      </c>
      <c r="I6" s="154" t="s">
        <v>124</v>
      </c>
      <c r="J6" s="154" t="s">
        <v>125</v>
      </c>
      <c r="K6" s="154" t="s">
        <v>126</v>
      </c>
      <c r="L6" s="154" t="s">
        <v>127</v>
      </c>
      <c r="M6" s="154" t="s">
        <v>128</v>
      </c>
      <c r="N6" s="154" t="s">
        <v>129</v>
      </c>
      <c r="O6" s="154" t="s">
        <v>130</v>
      </c>
      <c r="P6" s="154" t="s">
        <v>131</v>
      </c>
      <c r="Q6" s="154" t="s">
        <v>132</v>
      </c>
      <c r="R6" s="154" t="s">
        <v>133</v>
      </c>
      <c r="S6" s="154" t="s">
        <v>134</v>
      </c>
      <c r="T6" s="154" t="s">
        <v>135</v>
      </c>
      <c r="U6" s="154" t="s">
        <v>136</v>
      </c>
      <c r="V6" s="154" t="s">
        <v>137</v>
      </c>
      <c r="W6" s="154" t="s">
        <v>138</v>
      </c>
      <c r="X6" s="154" t="s">
        <v>139</v>
      </c>
      <c r="Y6" s="154" t="s">
        <v>140</v>
      </c>
      <c r="Z6" s="154" t="s">
        <v>141</v>
      </c>
      <c r="AA6" s="154" t="s">
        <v>32</v>
      </c>
    </row>
    <row r="7" customFormat="false" ht="11.25" hidden="false" customHeight="true" outlineLevel="0" collapsed="false">
      <c r="A7" s="155" t="s">
        <v>33</v>
      </c>
      <c r="C7" s="155" t="n">
        <v>0</v>
      </c>
      <c r="D7" s="155" t="n">
        <v>0</v>
      </c>
      <c r="E7" s="155" t="n">
        <v>0</v>
      </c>
      <c r="F7" s="155" t="n">
        <v>0</v>
      </c>
      <c r="G7" s="155" t="n">
        <v>0</v>
      </c>
      <c r="H7" s="155" t="n">
        <v>0</v>
      </c>
      <c r="I7" s="155" t="n">
        <v>0</v>
      </c>
      <c r="J7" s="155" t="n">
        <v>0</v>
      </c>
      <c r="K7" s="155" t="n">
        <v>0</v>
      </c>
      <c r="L7" s="155" t="n">
        <v>0</v>
      </c>
      <c r="M7" s="155" t="n">
        <v>0</v>
      </c>
      <c r="N7" s="155" t="n">
        <v>0</v>
      </c>
      <c r="O7" s="155" t="n">
        <v>0</v>
      </c>
      <c r="P7" s="155" t="n">
        <v>0</v>
      </c>
      <c r="Q7" s="155" t="n">
        <v>0</v>
      </c>
      <c r="R7" s="155" t="n">
        <v>0</v>
      </c>
      <c r="S7" s="155" t="n">
        <v>0</v>
      </c>
      <c r="T7" s="155" t="n">
        <v>0</v>
      </c>
      <c r="U7" s="155" t="n">
        <v>0</v>
      </c>
      <c r="V7" s="155" t="n">
        <v>0</v>
      </c>
      <c r="W7" s="155" t="n">
        <v>0</v>
      </c>
      <c r="X7" s="155" t="n">
        <v>0</v>
      </c>
      <c r="Y7" s="155" t="n">
        <v>0</v>
      </c>
      <c r="Z7" s="155" t="n">
        <v>0</v>
      </c>
    </row>
    <row r="8" customFormat="false" ht="11.25" hidden="false" customHeight="true" outlineLevel="0" collapsed="false">
      <c r="A8" s="155" t="s">
        <v>34</v>
      </c>
      <c r="C8" s="155" t="n">
        <v>0</v>
      </c>
      <c r="D8" s="155" t="n">
        <v>0</v>
      </c>
      <c r="E8" s="155" t="n">
        <v>0</v>
      </c>
      <c r="F8" s="155" t="n">
        <v>0</v>
      </c>
      <c r="G8" s="155" t="n">
        <v>0</v>
      </c>
      <c r="H8" s="155" t="n">
        <v>0</v>
      </c>
      <c r="I8" s="155" t="n">
        <v>0</v>
      </c>
      <c r="J8" s="155" t="n">
        <v>0</v>
      </c>
      <c r="K8" s="155" t="n">
        <v>0</v>
      </c>
      <c r="L8" s="155" t="n">
        <v>0</v>
      </c>
      <c r="M8" s="155" t="n">
        <v>0</v>
      </c>
      <c r="N8" s="155" t="n">
        <v>0</v>
      </c>
      <c r="O8" s="155" t="n">
        <v>0</v>
      </c>
      <c r="P8" s="155" t="n">
        <v>0</v>
      </c>
      <c r="Q8" s="155" t="n">
        <v>0</v>
      </c>
      <c r="R8" s="155" t="n">
        <v>0</v>
      </c>
      <c r="S8" s="155" t="n">
        <v>0</v>
      </c>
      <c r="T8" s="155" t="n">
        <v>0</v>
      </c>
      <c r="U8" s="155" t="n">
        <v>0</v>
      </c>
      <c r="V8" s="155" t="n">
        <v>0</v>
      </c>
      <c r="W8" s="155" t="n">
        <v>0</v>
      </c>
      <c r="X8" s="155" t="n">
        <v>0</v>
      </c>
      <c r="Y8" s="155" t="n">
        <v>0</v>
      </c>
      <c r="Z8" s="155" t="n">
        <v>0</v>
      </c>
    </row>
    <row r="9" customFormat="false" ht="11.25" hidden="false" customHeight="true" outlineLevel="0" collapsed="false">
      <c r="A9" s="155" t="s">
        <v>35</v>
      </c>
      <c r="C9" s="155" t="n">
        <v>0</v>
      </c>
      <c r="D9" s="155" t="n">
        <v>0</v>
      </c>
      <c r="E9" s="155" t="n">
        <v>0</v>
      </c>
      <c r="F9" s="155" t="n">
        <v>0</v>
      </c>
      <c r="G9" s="155" t="n">
        <v>0</v>
      </c>
      <c r="H9" s="155" t="n">
        <v>0</v>
      </c>
      <c r="I9" s="155" t="n">
        <v>0</v>
      </c>
      <c r="J9" s="155" t="n">
        <v>0</v>
      </c>
      <c r="K9" s="155" t="n">
        <v>0</v>
      </c>
      <c r="L9" s="155" t="n">
        <v>0</v>
      </c>
      <c r="M9" s="155" t="n">
        <v>0</v>
      </c>
      <c r="N9" s="155" t="n">
        <v>0</v>
      </c>
      <c r="O9" s="155" t="n">
        <v>0</v>
      </c>
      <c r="P9" s="155" t="n">
        <v>0</v>
      </c>
      <c r="Q9" s="155" t="n">
        <v>0</v>
      </c>
      <c r="R9" s="155" t="n">
        <v>0</v>
      </c>
      <c r="S9" s="155" t="n">
        <v>0</v>
      </c>
      <c r="T9" s="155" t="n">
        <v>0</v>
      </c>
      <c r="U9" s="155" t="n">
        <v>0</v>
      </c>
      <c r="V9" s="155" t="n">
        <v>0</v>
      </c>
      <c r="W9" s="155" t="n">
        <v>0</v>
      </c>
      <c r="X9" s="155" t="n">
        <v>0</v>
      </c>
      <c r="Y9" s="155" t="n">
        <v>0</v>
      </c>
      <c r="Z9" s="155" t="n">
        <v>0</v>
      </c>
    </row>
    <row r="10" customFormat="false" ht="11.25" hidden="false" customHeight="true" outlineLevel="0" collapsed="false">
      <c r="A10" s="155" t="s">
        <v>112</v>
      </c>
      <c r="C10" s="155" t="n">
        <v>0</v>
      </c>
      <c r="D10" s="155" t="n">
        <v>0</v>
      </c>
      <c r="E10" s="155" t="n">
        <v>0</v>
      </c>
      <c r="F10" s="155" t="n">
        <v>0</v>
      </c>
      <c r="G10" s="155" t="n">
        <v>0</v>
      </c>
      <c r="H10" s="155" t="n">
        <v>0</v>
      </c>
      <c r="I10" s="155" t="n">
        <v>0</v>
      </c>
      <c r="J10" s="155" t="n">
        <v>0</v>
      </c>
      <c r="K10" s="155" t="n">
        <v>0</v>
      </c>
      <c r="L10" s="155" t="n">
        <v>0</v>
      </c>
      <c r="M10" s="155" t="n">
        <v>0</v>
      </c>
      <c r="N10" s="155" t="n">
        <v>0</v>
      </c>
      <c r="O10" s="155" t="n">
        <v>0</v>
      </c>
      <c r="P10" s="155" t="n">
        <v>0</v>
      </c>
      <c r="Q10" s="155" t="n">
        <v>0</v>
      </c>
      <c r="R10" s="155" t="n">
        <v>0</v>
      </c>
      <c r="S10" s="155" t="n">
        <v>0</v>
      </c>
      <c r="T10" s="155" t="n">
        <v>0</v>
      </c>
      <c r="U10" s="155" t="n">
        <v>0</v>
      </c>
      <c r="V10" s="155" t="n">
        <v>0</v>
      </c>
      <c r="W10" s="155" t="n">
        <v>0</v>
      </c>
      <c r="X10" s="155" t="n">
        <v>0</v>
      </c>
      <c r="Y10" s="155" t="n">
        <v>0</v>
      </c>
      <c r="Z10" s="155" t="n">
        <v>0</v>
      </c>
    </row>
    <row r="11" customFormat="false" ht="11.25" hidden="false" customHeight="true" outlineLevel="0" collapsed="false">
      <c r="A11" s="156" t="s">
        <v>37</v>
      </c>
      <c r="B11" s="157"/>
      <c r="C11" s="157" t="n">
        <v>0</v>
      </c>
      <c r="D11" s="157" t="n">
        <v>0</v>
      </c>
      <c r="E11" s="157" t="n">
        <v>0</v>
      </c>
      <c r="F11" s="157" t="n">
        <v>0</v>
      </c>
      <c r="G11" s="157" t="n">
        <v>0</v>
      </c>
      <c r="H11" s="157" t="n">
        <v>0</v>
      </c>
      <c r="I11" s="157" t="n">
        <v>0</v>
      </c>
      <c r="J11" s="157" t="n">
        <v>0</v>
      </c>
      <c r="K11" s="157" t="n">
        <v>0</v>
      </c>
      <c r="L11" s="157" t="n">
        <v>0</v>
      </c>
      <c r="M11" s="157" t="n">
        <v>0</v>
      </c>
      <c r="N11" s="157" t="n">
        <v>0</v>
      </c>
      <c r="O11" s="157" t="n">
        <v>0</v>
      </c>
      <c r="P11" s="157" t="n">
        <v>0</v>
      </c>
      <c r="Q11" s="157" t="n">
        <v>0</v>
      </c>
      <c r="R11" s="157" t="n">
        <v>0</v>
      </c>
      <c r="S11" s="157" t="n">
        <v>0</v>
      </c>
      <c r="T11" s="157" t="n">
        <v>0</v>
      </c>
      <c r="U11" s="157" t="n">
        <v>0</v>
      </c>
      <c r="V11" s="157" t="n">
        <v>0</v>
      </c>
      <c r="W11" s="157" t="n">
        <v>0</v>
      </c>
      <c r="X11" s="157" t="n">
        <v>0</v>
      </c>
      <c r="Y11" s="157" t="n">
        <v>0</v>
      </c>
      <c r="Z11" s="158" t="n">
        <v>0</v>
      </c>
    </row>
    <row r="13" customFormat="false" ht="11.25" hidden="false" customHeight="true" outlineLevel="0" collapsed="false">
      <c r="A13" s="155" t="s">
        <v>142</v>
      </c>
      <c r="C13" s="155" t="n">
        <v>0</v>
      </c>
      <c r="D13" s="155" t="n">
        <v>0</v>
      </c>
      <c r="E13" s="155" t="n">
        <v>0</v>
      </c>
      <c r="F13" s="155" t="n">
        <v>0</v>
      </c>
      <c r="G13" s="155" t="n">
        <v>0</v>
      </c>
      <c r="H13" s="155" t="n">
        <v>0</v>
      </c>
      <c r="I13" s="155" t="n">
        <v>0</v>
      </c>
      <c r="J13" s="155" t="n">
        <v>0</v>
      </c>
      <c r="K13" s="155" t="n">
        <v>0</v>
      </c>
      <c r="L13" s="155" t="n">
        <v>0</v>
      </c>
      <c r="M13" s="155" t="n">
        <v>0</v>
      </c>
      <c r="N13" s="155" t="n">
        <v>0</v>
      </c>
      <c r="O13" s="155" t="n">
        <v>0</v>
      </c>
      <c r="P13" s="155" t="n">
        <v>0</v>
      </c>
      <c r="Q13" s="155" t="n">
        <v>0</v>
      </c>
      <c r="R13" s="155" t="n">
        <v>0</v>
      </c>
      <c r="S13" s="155" t="n">
        <v>0</v>
      </c>
      <c r="T13" s="155" t="n">
        <v>0</v>
      </c>
      <c r="U13" s="155" t="n">
        <v>0</v>
      </c>
      <c r="V13" s="155" t="n">
        <v>0</v>
      </c>
      <c r="W13" s="155" t="n">
        <v>0</v>
      </c>
      <c r="X13" s="155" t="n">
        <v>0</v>
      </c>
      <c r="Y13" s="155" t="n">
        <v>0</v>
      </c>
      <c r="Z13" s="155" t="n">
        <v>0</v>
      </c>
    </row>
    <row r="14" customFormat="false" ht="11.25" hidden="false" customHeight="true" outlineLevel="0" collapsed="false">
      <c r="A14" s="155" t="s">
        <v>77</v>
      </c>
      <c r="C14" s="159" t="n">
        <v>0</v>
      </c>
      <c r="D14" s="159" t="n">
        <v>0</v>
      </c>
      <c r="E14" s="159" t="n">
        <v>0</v>
      </c>
      <c r="F14" s="159" t="n">
        <v>0</v>
      </c>
      <c r="G14" s="159" t="n">
        <v>0</v>
      </c>
      <c r="H14" s="159" t="n">
        <v>0</v>
      </c>
      <c r="I14" s="159" t="n">
        <v>0</v>
      </c>
      <c r="J14" s="159" t="n">
        <v>0</v>
      </c>
      <c r="K14" s="159" t="n">
        <v>0</v>
      </c>
      <c r="L14" s="159" t="n">
        <v>0</v>
      </c>
      <c r="M14" s="159" t="n">
        <v>0</v>
      </c>
      <c r="N14" s="159" t="n">
        <v>0</v>
      </c>
      <c r="O14" s="159" t="n">
        <v>0</v>
      </c>
      <c r="P14" s="159" t="n">
        <v>0</v>
      </c>
      <c r="Q14" s="159" t="n">
        <v>0</v>
      </c>
      <c r="R14" s="159" t="n">
        <v>0</v>
      </c>
      <c r="S14" s="159" t="n">
        <v>0</v>
      </c>
      <c r="T14" s="159" t="n">
        <v>0</v>
      </c>
      <c r="U14" s="159" t="n">
        <v>0</v>
      </c>
      <c r="V14" s="159" t="n">
        <v>0</v>
      </c>
      <c r="W14" s="159" t="n">
        <v>0</v>
      </c>
      <c r="X14" s="159" t="n">
        <v>0</v>
      </c>
      <c r="Y14" s="159" t="n">
        <v>0</v>
      </c>
      <c r="Z14" s="159" t="n">
        <v>0</v>
      </c>
    </row>
    <row r="16" customFormat="false" ht="12" hidden="false" customHeight="true" outlineLevel="0" collapsed="false">
      <c r="A16" s="153" t="s">
        <v>73</v>
      </c>
    </row>
    <row r="17" customFormat="false" ht="11.25" hidden="false" customHeight="true" outlineLevel="0" collapsed="false">
      <c r="A17" s="82" t="s">
        <v>75</v>
      </c>
      <c r="B17" s="83"/>
      <c r="C17" s="83" t="n">
        <v>-15801</v>
      </c>
      <c r="D17" s="83" t="n">
        <v>-14231</v>
      </c>
      <c r="E17" s="83" t="n">
        <v>-15717</v>
      </c>
      <c r="F17" s="83" t="n">
        <v>11896</v>
      </c>
      <c r="G17" s="83" t="n">
        <v>12288</v>
      </c>
      <c r="H17" s="83" t="n">
        <v>11864</v>
      </c>
      <c r="I17" s="83" t="n">
        <v>12232</v>
      </c>
      <c r="J17" s="83" t="n">
        <v>12204</v>
      </c>
      <c r="K17" s="83" t="n">
        <v>11783</v>
      </c>
      <c r="L17" s="83" t="n">
        <v>12147</v>
      </c>
      <c r="M17" s="83" t="n">
        <v>0</v>
      </c>
      <c r="N17" s="83" t="n">
        <v>0</v>
      </c>
      <c r="O17" s="83" t="n">
        <v>0</v>
      </c>
      <c r="P17" s="83" t="n">
        <v>0</v>
      </c>
      <c r="Q17" s="83" t="n">
        <v>0</v>
      </c>
      <c r="R17" s="83" t="n">
        <v>0</v>
      </c>
      <c r="S17" s="83" t="n">
        <v>0</v>
      </c>
      <c r="T17" s="83" t="n">
        <v>0</v>
      </c>
      <c r="U17" s="83" t="n">
        <v>0</v>
      </c>
      <c r="V17" s="83" t="n">
        <v>0</v>
      </c>
      <c r="W17" s="83" t="n">
        <v>0</v>
      </c>
      <c r="X17" s="83" t="n">
        <v>0</v>
      </c>
      <c r="Y17" s="83" t="n">
        <v>0</v>
      </c>
      <c r="Z17" s="83" t="n">
        <v>0</v>
      </c>
      <c r="AA17" s="84" t="n">
        <v>38665</v>
      </c>
    </row>
    <row r="18" customFormat="false" ht="11.25" hidden="false" customHeight="true" outlineLevel="0" collapsed="false">
      <c r="A18" s="79" t="s">
        <v>76</v>
      </c>
      <c r="B18" s="73"/>
      <c r="C18" s="79" t="n">
        <v>-15794</v>
      </c>
      <c r="D18" s="79" t="n">
        <v>-14224</v>
      </c>
      <c r="E18" s="79" t="n">
        <v>-15710</v>
      </c>
      <c r="F18" s="79" t="n">
        <v>11890</v>
      </c>
      <c r="G18" s="79" t="n">
        <v>12283</v>
      </c>
      <c r="H18" s="79" t="n">
        <v>11860</v>
      </c>
      <c r="I18" s="79" t="n">
        <v>12228</v>
      </c>
      <c r="J18" s="79" t="n">
        <v>12199</v>
      </c>
      <c r="K18" s="79" t="n">
        <v>11778</v>
      </c>
      <c r="L18" s="79" t="n">
        <v>12142</v>
      </c>
      <c r="M18" s="79" t="n">
        <v>0</v>
      </c>
      <c r="N18" s="79" t="n">
        <v>0</v>
      </c>
      <c r="O18" s="79" t="n">
        <v>0</v>
      </c>
      <c r="P18" s="79" t="n">
        <v>0</v>
      </c>
      <c r="Q18" s="79" t="n">
        <v>0</v>
      </c>
      <c r="R18" s="79" t="n">
        <v>0</v>
      </c>
      <c r="S18" s="79" t="n">
        <v>0</v>
      </c>
      <c r="T18" s="79" t="n">
        <v>0</v>
      </c>
      <c r="U18" s="79" t="n">
        <v>0</v>
      </c>
      <c r="V18" s="79" t="n">
        <v>0</v>
      </c>
      <c r="W18" s="79" t="n">
        <v>0</v>
      </c>
      <c r="X18" s="79" t="n">
        <v>0</v>
      </c>
      <c r="Y18" s="79" t="n">
        <v>0</v>
      </c>
      <c r="Z18" s="79" t="n">
        <v>0</v>
      </c>
      <c r="AA18" s="79" t="n">
        <v>38652</v>
      </c>
    </row>
    <row r="19" customFormat="false" ht="11.25" hidden="false" customHeight="true" outlineLevel="0" collapsed="false">
      <c r="A19" s="79" t="s">
        <v>77</v>
      </c>
      <c r="B19" s="73"/>
      <c r="C19" s="85" t="n">
        <v>-7</v>
      </c>
      <c r="D19" s="85" t="n">
        <v>-7</v>
      </c>
      <c r="E19" s="85" t="n">
        <v>-7</v>
      </c>
      <c r="F19" s="85" t="n">
        <v>6</v>
      </c>
      <c r="G19" s="85" t="n">
        <v>5</v>
      </c>
      <c r="H19" s="85" t="n">
        <v>4</v>
      </c>
      <c r="I19" s="85" t="n">
        <v>4</v>
      </c>
      <c r="J19" s="85" t="n">
        <v>5</v>
      </c>
      <c r="K19" s="85" t="n">
        <v>5</v>
      </c>
      <c r="L19" s="85" t="n">
        <v>5</v>
      </c>
      <c r="M19" s="85" t="n">
        <v>0</v>
      </c>
      <c r="N19" s="85" t="n">
        <v>0</v>
      </c>
      <c r="O19" s="85" t="n">
        <v>0</v>
      </c>
      <c r="P19" s="85" t="n">
        <v>0</v>
      </c>
      <c r="Q19" s="85" t="n">
        <v>0</v>
      </c>
      <c r="R19" s="85" t="n">
        <v>0</v>
      </c>
      <c r="S19" s="85" t="n">
        <v>0</v>
      </c>
      <c r="T19" s="85" t="n">
        <v>0</v>
      </c>
      <c r="U19" s="85" t="n">
        <v>0</v>
      </c>
      <c r="V19" s="85" t="n">
        <v>0</v>
      </c>
      <c r="W19" s="85" t="n">
        <v>0</v>
      </c>
      <c r="X19" s="85" t="n">
        <v>0</v>
      </c>
      <c r="Y19" s="85" t="n">
        <v>0</v>
      </c>
      <c r="Z19" s="85" t="n">
        <v>0</v>
      </c>
      <c r="AA19" s="85" t="n">
        <v>13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5" topLeftCell="W6" activePane="bottomLeft" state="frozen"/>
      <selection pane="topLeft" activeCell="A1" activeCellId="0" sqref="A1"/>
      <selection pane="bottomLeft" activeCell="A4" activeCellId="0" sqref="A4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tru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">
        <v>143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">
        <v>115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">
        <v>144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">
        <v>118</v>
      </c>
      <c r="D5" s="44" t="s">
        <v>119</v>
      </c>
      <c r="E5" s="44" t="s">
        <v>120</v>
      </c>
      <c r="F5" s="44" t="s">
        <v>121</v>
      </c>
      <c r="G5" s="44" t="s">
        <v>122</v>
      </c>
      <c r="H5" s="44" t="s">
        <v>123</v>
      </c>
      <c r="I5" s="44" t="s">
        <v>124</v>
      </c>
      <c r="J5" s="44" t="s">
        <v>125</v>
      </c>
      <c r="K5" s="44" t="s">
        <v>126</v>
      </c>
      <c r="L5" s="44" t="s">
        <v>127</v>
      </c>
      <c r="M5" s="44" t="s">
        <v>128</v>
      </c>
      <c r="N5" s="44" t="s">
        <v>129</v>
      </c>
      <c r="O5" s="44" t="s">
        <v>130</v>
      </c>
      <c r="P5" s="44" t="s">
        <v>131</v>
      </c>
      <c r="Q5" s="44" t="s">
        <v>132</v>
      </c>
      <c r="R5" s="44" t="s">
        <v>133</v>
      </c>
      <c r="S5" s="44" t="s">
        <v>134</v>
      </c>
      <c r="T5" s="44" t="s">
        <v>135</v>
      </c>
      <c r="U5" s="44" t="s">
        <v>136</v>
      </c>
      <c r="V5" s="44" t="s">
        <v>137</v>
      </c>
      <c r="W5" s="44" t="s">
        <v>138</v>
      </c>
      <c r="X5" s="44" t="s">
        <v>139</v>
      </c>
      <c r="Y5" s="44" t="s">
        <v>140</v>
      </c>
      <c r="Z5" s="44" t="s">
        <v>141</v>
      </c>
      <c r="AA5" s="160" t="s">
        <v>32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v>-113.8775</v>
      </c>
      <c r="D6" s="46" t="n">
        <v>7766.889</v>
      </c>
      <c r="E6" s="46" t="n">
        <v>18405.1344</v>
      </c>
      <c r="F6" s="46" t="n">
        <v>3111.5032</v>
      </c>
      <c r="G6" s="46" t="n">
        <v>3897.5247</v>
      </c>
      <c r="H6" s="46" t="n">
        <v>7417.2548</v>
      </c>
      <c r="I6" s="46" t="n">
        <v>-10298.842</v>
      </c>
      <c r="J6" s="46" t="n">
        <v>-15847.2291</v>
      </c>
      <c r="K6" s="46" t="n">
        <v>-10649.4118</v>
      </c>
      <c r="L6" s="46" t="n">
        <v>-4234.3581</v>
      </c>
      <c r="M6" s="46" t="n">
        <v>1356.3731</v>
      </c>
      <c r="N6" s="46" t="n">
        <v>-624.3054</v>
      </c>
      <c r="O6" s="46" t="n">
        <v>-1334.0151</v>
      </c>
      <c r="P6" s="46" t="n">
        <v>2384.9112</v>
      </c>
      <c r="Q6" s="46" t="n">
        <v>5182.1462</v>
      </c>
      <c r="R6" s="46" t="n">
        <v>478.1699</v>
      </c>
      <c r="S6" s="46" t="n">
        <v>8897.5247</v>
      </c>
      <c r="T6" s="46" t="n">
        <v>3011.5365</v>
      </c>
      <c r="U6" s="46" t="n">
        <v>-11908.9914</v>
      </c>
      <c r="V6" s="46" t="n">
        <v>-16683.1527</v>
      </c>
      <c r="W6" s="46" t="n">
        <v>-14055.1635</v>
      </c>
      <c r="X6" s="46" t="n">
        <v>-4457.3462</v>
      </c>
      <c r="Y6" s="46" t="n">
        <v>-15300</v>
      </c>
      <c r="Z6" s="46" t="n">
        <v>-18612.9032</v>
      </c>
      <c r="AA6" s="42" t="n">
        <v>-2649.8016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v>-2354.8065</v>
      </c>
      <c r="D7" s="46" t="n">
        <v>10964.2857</v>
      </c>
      <c r="E7" s="46" t="n">
        <v>-15193.5484</v>
      </c>
      <c r="F7" s="46" t="n">
        <v>-5200</v>
      </c>
      <c r="G7" s="46" t="n">
        <v>-6838.7097</v>
      </c>
      <c r="H7" s="46" t="n">
        <v>7700.0333</v>
      </c>
      <c r="I7" s="46" t="n">
        <v>-25189.4839</v>
      </c>
      <c r="J7" s="46" t="n">
        <v>-40540.258</v>
      </c>
      <c r="K7" s="46" t="n">
        <v>-23298.1333</v>
      </c>
      <c r="L7" s="46" t="n">
        <v>-2548.3871</v>
      </c>
      <c r="M7" s="46" t="n">
        <v>-10499.9667</v>
      </c>
      <c r="N7" s="46" t="n">
        <v>-14161.2581</v>
      </c>
      <c r="O7" s="46" t="n">
        <v>-16806.4516</v>
      </c>
      <c r="P7" s="46" t="n">
        <v>-17142.8214</v>
      </c>
      <c r="Q7" s="46" t="n">
        <v>-10806.4839</v>
      </c>
      <c r="R7" s="46" t="n">
        <v>-4900</v>
      </c>
      <c r="S7" s="46" t="n">
        <v>-612.871</v>
      </c>
      <c r="T7" s="46" t="n">
        <v>-2700</v>
      </c>
      <c r="U7" s="46" t="n">
        <v>-37384.4517</v>
      </c>
      <c r="V7" s="46" t="n">
        <v>-47513.4517</v>
      </c>
      <c r="W7" s="46" t="n">
        <v>-37129.7666</v>
      </c>
      <c r="X7" s="46" t="n">
        <v>-14838.7097</v>
      </c>
      <c r="Y7" s="46" t="n">
        <v>-15700</v>
      </c>
      <c r="Z7" s="46" t="n">
        <v>-21580.6452</v>
      </c>
      <c r="AA7" s="42" t="n">
        <v>-14893.5466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v>20000</v>
      </c>
      <c r="D8" s="46" t="n">
        <v>5000</v>
      </c>
      <c r="E8" s="46" t="n">
        <v>5000</v>
      </c>
      <c r="F8" s="46" t="n">
        <v>-5000</v>
      </c>
      <c r="G8" s="46" t="n">
        <v>10000</v>
      </c>
      <c r="H8" s="46" t="n">
        <v>10000</v>
      </c>
      <c r="I8" s="46" t="n">
        <v>30000</v>
      </c>
      <c r="J8" s="46" t="n">
        <v>30000</v>
      </c>
      <c r="K8" s="46" t="n">
        <v>30000</v>
      </c>
      <c r="L8" s="46" t="n">
        <v>30000</v>
      </c>
      <c r="M8" s="46" t="n">
        <v>20000</v>
      </c>
      <c r="N8" s="46" t="n">
        <v>20000</v>
      </c>
      <c r="O8" s="46" t="n">
        <v>20000</v>
      </c>
      <c r="P8" s="46" t="n">
        <v>20000</v>
      </c>
      <c r="Q8" s="46" t="n">
        <v>20000</v>
      </c>
      <c r="R8" s="46" t="n">
        <v>5000</v>
      </c>
      <c r="S8" s="46" t="n">
        <v>5000</v>
      </c>
      <c r="T8" s="46" t="n">
        <v>5000</v>
      </c>
      <c r="U8" s="46" t="n">
        <v>5000</v>
      </c>
      <c r="V8" s="46" t="n">
        <v>5000</v>
      </c>
      <c r="W8" s="46" t="n">
        <v>5000</v>
      </c>
      <c r="X8" s="46" t="n">
        <v>5000</v>
      </c>
      <c r="Y8" s="46" t="n">
        <v>0</v>
      </c>
      <c r="Z8" s="46" t="n">
        <v>0</v>
      </c>
      <c r="AA8" s="42" t="n">
        <v>12541.0959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v>0</v>
      </c>
      <c r="D9" s="46" t="n">
        <v>0</v>
      </c>
      <c r="E9" s="46" t="n">
        <v>0</v>
      </c>
      <c r="F9" s="46" t="n">
        <v>0</v>
      </c>
      <c r="G9" s="46" t="n">
        <v>0</v>
      </c>
      <c r="H9" s="46" t="n">
        <v>0</v>
      </c>
      <c r="I9" s="46" t="n">
        <v>0</v>
      </c>
      <c r="J9" s="46" t="n">
        <v>0</v>
      </c>
      <c r="K9" s="46" t="n">
        <v>0</v>
      </c>
      <c r="L9" s="46" t="n">
        <v>0</v>
      </c>
      <c r="M9" s="46" t="n">
        <v>0</v>
      </c>
      <c r="N9" s="46" t="n">
        <v>0</v>
      </c>
      <c r="O9" s="46" t="n">
        <v>0</v>
      </c>
      <c r="P9" s="46" t="n">
        <v>0</v>
      </c>
      <c r="Q9" s="46" t="n">
        <v>0</v>
      </c>
      <c r="R9" s="46" t="n">
        <v>0</v>
      </c>
      <c r="S9" s="46" t="n">
        <v>0</v>
      </c>
      <c r="T9" s="46" t="n">
        <v>0</v>
      </c>
      <c r="U9" s="46" t="n">
        <v>0</v>
      </c>
      <c r="V9" s="46" t="n">
        <v>0</v>
      </c>
      <c r="W9" s="46" t="n">
        <v>0</v>
      </c>
      <c r="X9" s="46" t="n">
        <v>0</v>
      </c>
      <c r="Y9" s="46" t="n">
        <v>0</v>
      </c>
      <c r="Z9" s="46" t="n">
        <v>0</v>
      </c>
      <c r="AA9" s="42" t="n"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v>17531.316</v>
      </c>
      <c r="D10" s="49" t="n">
        <v>23731.1747</v>
      </c>
      <c r="E10" s="49" t="n">
        <v>8211.586</v>
      </c>
      <c r="F10" s="49" t="n">
        <v>-7088.4968</v>
      </c>
      <c r="G10" s="49" t="n">
        <v>7058.815</v>
      </c>
      <c r="H10" s="49" t="n">
        <v>25117.2881</v>
      </c>
      <c r="I10" s="49" t="n">
        <v>-5488.3259</v>
      </c>
      <c r="J10" s="49" t="n">
        <v>-26387.4871</v>
      </c>
      <c r="K10" s="49" t="n">
        <v>-3947.5451</v>
      </c>
      <c r="L10" s="49" t="n">
        <v>23217.2548</v>
      </c>
      <c r="M10" s="49" t="n">
        <v>10856.4064</v>
      </c>
      <c r="N10" s="49" t="n">
        <v>5214.4365</v>
      </c>
      <c r="O10" s="49" t="n">
        <v>1859.5333</v>
      </c>
      <c r="P10" s="49" t="n">
        <v>5242.0898</v>
      </c>
      <c r="Q10" s="49" t="n">
        <v>14375.6623</v>
      </c>
      <c r="R10" s="49" t="n">
        <v>578.1699</v>
      </c>
      <c r="S10" s="49" t="n">
        <v>13284.6537</v>
      </c>
      <c r="T10" s="49" t="n">
        <v>5311.5365</v>
      </c>
      <c r="U10" s="49" t="n">
        <v>-44293.4431</v>
      </c>
      <c r="V10" s="49" t="n">
        <v>-59196.6044</v>
      </c>
      <c r="W10" s="49" t="n">
        <v>-46184.9301</v>
      </c>
      <c r="X10" s="49" t="n">
        <v>-14296.0559</v>
      </c>
      <c r="Y10" s="49" t="n">
        <v>-31000</v>
      </c>
      <c r="Z10" s="50" t="n">
        <v>-40193.5484</v>
      </c>
      <c r="AA10" s="42" t="n">
        <v>-5002.2523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fals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v>-113.8775</v>
      </c>
      <c r="D15" s="46" t="n">
        <v>7766.889</v>
      </c>
      <c r="E15" s="46" t="n">
        <v>18405.1344</v>
      </c>
      <c r="F15" s="46" t="n">
        <v>3111.5032</v>
      </c>
      <c r="G15" s="46" t="n">
        <v>3897.5247</v>
      </c>
      <c r="H15" s="46" t="n">
        <v>7417.2548</v>
      </c>
      <c r="I15" s="46" t="n">
        <v>-10298.842</v>
      </c>
      <c r="J15" s="46" t="n">
        <v>-15847.2291</v>
      </c>
      <c r="K15" s="46" t="n">
        <v>-10649.4118</v>
      </c>
      <c r="L15" s="46" t="n">
        <v>-4234.3581</v>
      </c>
      <c r="M15" s="46" t="n">
        <v>1356.3731</v>
      </c>
      <c r="N15" s="46" t="n">
        <v>-624.3054</v>
      </c>
      <c r="O15" s="46" t="n">
        <v>-1334.0151</v>
      </c>
      <c r="P15" s="46" t="n">
        <v>2384.9112</v>
      </c>
      <c r="Q15" s="46" t="n">
        <v>5182.1462</v>
      </c>
      <c r="R15" s="46" t="n">
        <v>478.1699</v>
      </c>
      <c r="S15" s="46" t="n">
        <v>8897.5247</v>
      </c>
      <c r="T15" s="46" t="n">
        <v>3011.5365</v>
      </c>
      <c r="U15" s="46" t="n">
        <v>-11908.9914</v>
      </c>
      <c r="V15" s="46" t="n">
        <v>-16683.1527</v>
      </c>
      <c r="W15" s="46" t="n">
        <v>-14055.1635</v>
      </c>
      <c r="X15" s="46" t="n">
        <v>-4457.3462</v>
      </c>
      <c r="Y15" s="46" t="n">
        <v>-15300</v>
      </c>
      <c r="Z15" s="46" t="n">
        <v>-18612.9032</v>
      </c>
      <c r="AA15" s="42" t="n">
        <v>-2649.8016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v>-2354.8065</v>
      </c>
      <c r="D16" s="46" t="n">
        <v>10964.2857</v>
      </c>
      <c r="E16" s="46" t="n">
        <v>-15193.5484</v>
      </c>
      <c r="F16" s="46" t="n">
        <v>-5200</v>
      </c>
      <c r="G16" s="46" t="n">
        <v>-6838.7097</v>
      </c>
      <c r="H16" s="46" t="n">
        <v>7700.0333</v>
      </c>
      <c r="I16" s="46" t="n">
        <v>-21935.4839</v>
      </c>
      <c r="J16" s="46" t="n">
        <v>-37161.2903</v>
      </c>
      <c r="K16" s="46" t="n">
        <v>-20133.3333</v>
      </c>
      <c r="L16" s="46" t="n">
        <v>-2548.3871</v>
      </c>
      <c r="M16" s="46" t="n">
        <v>-10499.9667</v>
      </c>
      <c r="N16" s="46" t="n">
        <v>-14161.2581</v>
      </c>
      <c r="O16" s="46" t="n">
        <v>-16806.4516</v>
      </c>
      <c r="P16" s="46" t="n">
        <v>-17142.8214</v>
      </c>
      <c r="Q16" s="46" t="n">
        <v>-10806.4839</v>
      </c>
      <c r="R16" s="46" t="n">
        <v>-4900</v>
      </c>
      <c r="S16" s="46" t="n">
        <v>-612.871</v>
      </c>
      <c r="T16" s="46" t="n">
        <v>-2700</v>
      </c>
      <c r="U16" s="46" t="n">
        <v>-34096.8065</v>
      </c>
      <c r="V16" s="46" t="n">
        <v>-44225.8065</v>
      </c>
      <c r="W16" s="46" t="n">
        <v>-33833.3333</v>
      </c>
      <c r="X16" s="46" t="n">
        <v>-14838.7097</v>
      </c>
      <c r="Y16" s="46" t="n">
        <v>-15700</v>
      </c>
      <c r="Z16" s="46" t="n">
        <v>-21580.6452</v>
      </c>
      <c r="AA16" s="42" t="n">
        <v>-14067.1178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v>20000</v>
      </c>
      <c r="D17" s="46" t="n">
        <v>5000</v>
      </c>
      <c r="E17" s="46" t="n">
        <v>5000</v>
      </c>
      <c r="F17" s="46" t="n">
        <v>-5000</v>
      </c>
      <c r="G17" s="46" t="n">
        <v>10000</v>
      </c>
      <c r="H17" s="46" t="n">
        <v>10000</v>
      </c>
      <c r="I17" s="46" t="n">
        <v>30000</v>
      </c>
      <c r="J17" s="46" t="n">
        <v>30000</v>
      </c>
      <c r="K17" s="46" t="n">
        <v>30000</v>
      </c>
      <c r="L17" s="46" t="n">
        <v>30000</v>
      </c>
      <c r="M17" s="46" t="n">
        <v>20000</v>
      </c>
      <c r="N17" s="46" t="n">
        <v>20000</v>
      </c>
      <c r="O17" s="46" t="n">
        <v>20000</v>
      </c>
      <c r="P17" s="46" t="n">
        <v>20000</v>
      </c>
      <c r="Q17" s="46" t="n">
        <v>20000</v>
      </c>
      <c r="R17" s="46" t="n">
        <v>5000</v>
      </c>
      <c r="S17" s="46" t="n">
        <v>5000</v>
      </c>
      <c r="T17" s="46" t="n">
        <v>5000</v>
      </c>
      <c r="U17" s="46" t="n">
        <v>5000</v>
      </c>
      <c r="V17" s="46" t="n">
        <v>5000</v>
      </c>
      <c r="W17" s="46" t="n">
        <v>5000</v>
      </c>
      <c r="X17" s="46" t="n">
        <v>5000</v>
      </c>
      <c r="Y17" s="46" t="n">
        <v>0</v>
      </c>
      <c r="Z17" s="46" t="n">
        <v>0</v>
      </c>
      <c r="AA17" s="42" t="n">
        <v>12541.0959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v>0</v>
      </c>
      <c r="D18" s="46" t="n">
        <v>0</v>
      </c>
      <c r="E18" s="46" t="n">
        <v>0</v>
      </c>
      <c r="F18" s="46" t="n">
        <v>0</v>
      </c>
      <c r="G18" s="46" t="n">
        <v>0</v>
      </c>
      <c r="H18" s="46" t="n">
        <v>0</v>
      </c>
      <c r="I18" s="46" t="n">
        <v>0</v>
      </c>
      <c r="J18" s="46" t="n">
        <v>0</v>
      </c>
      <c r="K18" s="46" t="n">
        <v>0</v>
      </c>
      <c r="L18" s="46" t="n">
        <v>0</v>
      </c>
      <c r="M18" s="46" t="n">
        <v>0</v>
      </c>
      <c r="N18" s="46" t="n">
        <v>0</v>
      </c>
      <c r="O18" s="46" t="n">
        <v>0</v>
      </c>
      <c r="P18" s="46" t="n">
        <v>0</v>
      </c>
      <c r="Q18" s="46" t="n">
        <v>0</v>
      </c>
      <c r="R18" s="46" t="n">
        <v>0</v>
      </c>
      <c r="S18" s="46" t="n">
        <v>0</v>
      </c>
      <c r="T18" s="46" t="n">
        <v>0</v>
      </c>
      <c r="U18" s="46" t="n">
        <v>0</v>
      </c>
      <c r="V18" s="46" t="n">
        <v>0</v>
      </c>
      <c r="W18" s="46" t="n">
        <v>0</v>
      </c>
      <c r="X18" s="46" t="n">
        <v>0</v>
      </c>
      <c r="Y18" s="46" t="n">
        <v>0</v>
      </c>
      <c r="Z18" s="46" t="n">
        <v>0</v>
      </c>
      <c r="AA18" s="42" t="n"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v>17531.316</v>
      </c>
      <c r="D19" s="49" t="n">
        <v>23731.1747</v>
      </c>
      <c r="E19" s="49" t="n">
        <v>8211.586</v>
      </c>
      <c r="F19" s="49" t="n">
        <v>-7088.4968</v>
      </c>
      <c r="G19" s="49" t="n">
        <v>7058.815</v>
      </c>
      <c r="H19" s="49" t="n">
        <v>25117.2881</v>
      </c>
      <c r="I19" s="49" t="n">
        <v>-2234.3259</v>
      </c>
      <c r="J19" s="49" t="n">
        <v>-23008.5194</v>
      </c>
      <c r="K19" s="49" t="n">
        <v>-782.7451</v>
      </c>
      <c r="L19" s="49" t="n">
        <v>23217.2548</v>
      </c>
      <c r="M19" s="49" t="n">
        <v>10856.4064</v>
      </c>
      <c r="N19" s="49" t="n">
        <v>5214.4365</v>
      </c>
      <c r="O19" s="49" t="n">
        <v>1859.5333</v>
      </c>
      <c r="P19" s="49" t="n">
        <v>5242.0898</v>
      </c>
      <c r="Q19" s="49" t="n">
        <v>14375.6623</v>
      </c>
      <c r="R19" s="49" t="n">
        <v>578.1699</v>
      </c>
      <c r="S19" s="49" t="n">
        <v>13284.6537</v>
      </c>
      <c r="T19" s="49" t="n">
        <v>5311.5365</v>
      </c>
      <c r="U19" s="49" t="n">
        <v>-41005.7979</v>
      </c>
      <c r="V19" s="49" t="n">
        <v>-55908.9592</v>
      </c>
      <c r="W19" s="49" t="n">
        <v>-42888.4968</v>
      </c>
      <c r="X19" s="49" t="n">
        <v>-14296.0559</v>
      </c>
      <c r="Y19" s="49" t="n">
        <v>-31000</v>
      </c>
      <c r="Z19" s="50" t="n">
        <v>-40193.5484</v>
      </c>
      <c r="AA19" s="42" t="n">
        <v>-4175.8235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42</v>
      </c>
      <c r="B21" s="42"/>
      <c r="C21" s="46" t="n">
        <v>20000</v>
      </c>
      <c r="D21" s="46" t="n">
        <v>20000</v>
      </c>
      <c r="E21" s="46" t="n">
        <v>20000</v>
      </c>
      <c r="F21" s="46" t="n">
        <v>20000</v>
      </c>
      <c r="G21" s="46" t="n">
        <v>20000</v>
      </c>
      <c r="H21" s="46" t="n">
        <v>20000</v>
      </c>
      <c r="I21" s="46" t="n">
        <v>20000</v>
      </c>
      <c r="J21" s="46" t="n">
        <v>20000</v>
      </c>
      <c r="K21" s="46" t="n">
        <v>20000</v>
      </c>
      <c r="L21" s="46" t="n">
        <v>20000</v>
      </c>
      <c r="M21" s="46" t="n">
        <v>20000</v>
      </c>
      <c r="N21" s="46" t="n">
        <v>20000</v>
      </c>
      <c r="O21" s="46" t="n">
        <v>40000</v>
      </c>
      <c r="P21" s="46" t="n">
        <v>40000</v>
      </c>
      <c r="Q21" s="46" t="n">
        <v>40000</v>
      </c>
      <c r="R21" s="46" t="n">
        <v>40000</v>
      </c>
      <c r="S21" s="46" t="n">
        <v>40000</v>
      </c>
      <c r="T21" s="46" t="n">
        <v>40000</v>
      </c>
      <c r="U21" s="46" t="n">
        <v>40000</v>
      </c>
      <c r="V21" s="46" t="n">
        <v>40000</v>
      </c>
      <c r="W21" s="46" t="n">
        <v>40000</v>
      </c>
      <c r="X21" s="46" t="n">
        <v>40000</v>
      </c>
      <c r="Y21" s="46" t="n">
        <v>40000</v>
      </c>
      <c r="Z21" s="46" t="n">
        <v>40000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v>0</v>
      </c>
      <c r="D22" s="49" t="n">
        <v>3731.1747</v>
      </c>
      <c r="E22" s="49" t="n">
        <v>0</v>
      </c>
      <c r="F22" s="49" t="n">
        <v>0</v>
      </c>
      <c r="G22" s="49" t="n">
        <v>0</v>
      </c>
      <c r="H22" s="49" t="n">
        <v>5117.2881</v>
      </c>
      <c r="I22" s="49" t="n">
        <v>0</v>
      </c>
      <c r="J22" s="49" t="n">
        <v>-3008.5194</v>
      </c>
      <c r="K22" s="49" t="n">
        <v>0</v>
      </c>
      <c r="L22" s="49" t="n">
        <v>3217.2548</v>
      </c>
      <c r="M22" s="49" t="n">
        <v>0</v>
      </c>
      <c r="N22" s="49" t="n">
        <v>0</v>
      </c>
      <c r="O22" s="49" t="n">
        <v>0</v>
      </c>
      <c r="P22" s="49" t="n">
        <v>0</v>
      </c>
      <c r="Q22" s="49" t="n">
        <v>0</v>
      </c>
      <c r="R22" s="49" t="n">
        <v>0</v>
      </c>
      <c r="S22" s="49" t="n">
        <v>0</v>
      </c>
      <c r="T22" s="49" t="n">
        <v>0</v>
      </c>
      <c r="U22" s="49" t="n">
        <v>-1005.7979</v>
      </c>
      <c r="V22" s="49" t="n">
        <v>-15908.9592</v>
      </c>
      <c r="W22" s="49" t="n">
        <v>-2888.4968</v>
      </c>
      <c r="X22" s="49" t="n">
        <v>0</v>
      </c>
      <c r="Y22" s="49" t="n">
        <v>0</v>
      </c>
      <c r="Z22" s="49" t="n">
        <v>-193.5484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fals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v>0</v>
      </c>
      <c r="D27" s="46" t="n">
        <v>0</v>
      </c>
      <c r="E27" s="46" t="n">
        <v>0</v>
      </c>
      <c r="F27" s="46" t="n">
        <v>0</v>
      </c>
      <c r="G27" s="46" t="n">
        <v>0</v>
      </c>
      <c r="H27" s="46" t="n">
        <v>0</v>
      </c>
      <c r="I27" s="46" t="n">
        <v>0</v>
      </c>
      <c r="J27" s="46" t="n">
        <v>0</v>
      </c>
      <c r="K27" s="46" t="n">
        <v>0</v>
      </c>
      <c r="L27" s="46" t="n">
        <v>0</v>
      </c>
      <c r="M27" s="46" t="n">
        <v>0</v>
      </c>
      <c r="N27" s="46" t="n">
        <v>0</v>
      </c>
      <c r="O27" s="46" t="n">
        <v>0</v>
      </c>
      <c r="P27" s="46" t="n">
        <v>0</v>
      </c>
      <c r="Q27" s="46" t="n">
        <v>0</v>
      </c>
      <c r="R27" s="46" t="n">
        <v>0</v>
      </c>
      <c r="S27" s="46" t="n">
        <v>0</v>
      </c>
      <c r="T27" s="46" t="n">
        <v>0</v>
      </c>
      <c r="U27" s="46" t="n">
        <v>0</v>
      </c>
      <c r="V27" s="46" t="n">
        <v>0</v>
      </c>
      <c r="W27" s="46" t="n">
        <v>0</v>
      </c>
      <c r="X27" s="46" t="n">
        <v>0</v>
      </c>
      <c r="Y27" s="46" t="n">
        <v>0</v>
      </c>
      <c r="Z27" s="46" t="n">
        <v>0</v>
      </c>
      <c r="AA27" s="42" t="n"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v>0</v>
      </c>
      <c r="D28" s="46" t="n">
        <v>0</v>
      </c>
      <c r="E28" s="46" t="n">
        <v>0</v>
      </c>
      <c r="F28" s="46" t="n">
        <v>0</v>
      </c>
      <c r="G28" s="46" t="n">
        <v>0</v>
      </c>
      <c r="H28" s="46" t="n">
        <v>0</v>
      </c>
      <c r="I28" s="46" t="n">
        <v>0</v>
      </c>
      <c r="J28" s="46" t="n">
        <v>0</v>
      </c>
      <c r="K28" s="46" t="n">
        <v>0</v>
      </c>
      <c r="L28" s="46" t="n">
        <v>0</v>
      </c>
      <c r="M28" s="46" t="n">
        <v>0</v>
      </c>
      <c r="N28" s="46" t="n">
        <v>0</v>
      </c>
      <c r="O28" s="46" t="n">
        <v>0</v>
      </c>
      <c r="P28" s="46" t="n">
        <v>0</v>
      </c>
      <c r="Q28" s="46" t="n">
        <v>0</v>
      </c>
      <c r="R28" s="46" t="n">
        <v>0</v>
      </c>
      <c r="S28" s="46" t="n">
        <v>0</v>
      </c>
      <c r="T28" s="46" t="n">
        <v>0</v>
      </c>
      <c r="U28" s="46" t="n">
        <v>0</v>
      </c>
      <c r="V28" s="46" t="n">
        <v>0</v>
      </c>
      <c r="W28" s="46" t="n">
        <v>0</v>
      </c>
      <c r="X28" s="46" t="n">
        <v>0</v>
      </c>
      <c r="Y28" s="46" t="n">
        <v>0</v>
      </c>
      <c r="Z28" s="46" t="n">
        <v>0</v>
      </c>
      <c r="AA28" s="42" t="n"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v>0</v>
      </c>
      <c r="D29" s="46" t="n">
        <v>0</v>
      </c>
      <c r="E29" s="46" t="n">
        <v>0</v>
      </c>
      <c r="F29" s="46" t="n">
        <v>0</v>
      </c>
      <c r="G29" s="46" t="n">
        <v>0</v>
      </c>
      <c r="H29" s="46" t="n">
        <v>0</v>
      </c>
      <c r="I29" s="46" t="n">
        <v>0</v>
      </c>
      <c r="J29" s="46" t="n">
        <v>0</v>
      </c>
      <c r="K29" s="46" t="n">
        <v>0</v>
      </c>
      <c r="L29" s="46" t="n">
        <v>0</v>
      </c>
      <c r="M29" s="46" t="n">
        <v>0</v>
      </c>
      <c r="N29" s="46" t="n">
        <v>0</v>
      </c>
      <c r="O29" s="46" t="n">
        <v>0</v>
      </c>
      <c r="P29" s="46" t="n">
        <v>0</v>
      </c>
      <c r="Q29" s="46" t="n">
        <v>0</v>
      </c>
      <c r="R29" s="46" t="n">
        <v>0</v>
      </c>
      <c r="S29" s="46" t="n">
        <v>0</v>
      </c>
      <c r="T29" s="46" t="n">
        <v>0</v>
      </c>
      <c r="U29" s="46" t="n">
        <v>0</v>
      </c>
      <c r="V29" s="46" t="n">
        <v>0</v>
      </c>
      <c r="W29" s="46" t="n">
        <v>0</v>
      </c>
      <c r="X29" s="46" t="n">
        <v>0</v>
      </c>
      <c r="Y29" s="46" t="n">
        <v>0</v>
      </c>
      <c r="Z29" s="46" t="n">
        <v>0</v>
      </c>
      <c r="AA29" s="42" t="n"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v>0</v>
      </c>
      <c r="D30" s="46" t="n">
        <v>0</v>
      </c>
      <c r="E30" s="46" t="n">
        <v>0</v>
      </c>
      <c r="F30" s="46" t="n">
        <v>0</v>
      </c>
      <c r="G30" s="46" t="n">
        <v>0</v>
      </c>
      <c r="H30" s="46" t="n">
        <v>0</v>
      </c>
      <c r="I30" s="46" t="n">
        <v>0</v>
      </c>
      <c r="J30" s="46" t="n">
        <v>0</v>
      </c>
      <c r="K30" s="46" t="n">
        <v>0</v>
      </c>
      <c r="L30" s="46" t="n">
        <v>0</v>
      </c>
      <c r="M30" s="46" t="n">
        <v>0</v>
      </c>
      <c r="N30" s="46" t="n">
        <v>0</v>
      </c>
      <c r="O30" s="46" t="n">
        <v>0</v>
      </c>
      <c r="P30" s="46" t="n">
        <v>0</v>
      </c>
      <c r="Q30" s="46" t="n">
        <v>0</v>
      </c>
      <c r="R30" s="46" t="n">
        <v>0</v>
      </c>
      <c r="S30" s="46" t="n">
        <v>0</v>
      </c>
      <c r="T30" s="46" t="n">
        <v>0</v>
      </c>
      <c r="U30" s="46" t="n">
        <v>0</v>
      </c>
      <c r="V30" s="46" t="n">
        <v>0</v>
      </c>
      <c r="W30" s="46" t="n">
        <v>0</v>
      </c>
      <c r="X30" s="46" t="n">
        <v>0</v>
      </c>
      <c r="Y30" s="46" t="n">
        <v>0</v>
      </c>
      <c r="Z30" s="46" t="n">
        <v>0</v>
      </c>
      <c r="AA30" s="42" t="n"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v>0</v>
      </c>
      <c r="D31" s="49" t="n">
        <v>0</v>
      </c>
      <c r="E31" s="49" t="n">
        <v>0</v>
      </c>
      <c r="F31" s="49" t="n">
        <v>0</v>
      </c>
      <c r="G31" s="49" t="n">
        <v>0</v>
      </c>
      <c r="H31" s="49" t="n">
        <v>0</v>
      </c>
      <c r="I31" s="49" t="n">
        <v>0</v>
      </c>
      <c r="J31" s="49" t="n">
        <v>0</v>
      </c>
      <c r="K31" s="49" t="n">
        <v>0</v>
      </c>
      <c r="L31" s="49" t="n">
        <v>0</v>
      </c>
      <c r="M31" s="49" t="n">
        <v>0</v>
      </c>
      <c r="N31" s="49" t="n">
        <v>0</v>
      </c>
      <c r="O31" s="49" t="n">
        <v>0</v>
      </c>
      <c r="P31" s="49" t="n">
        <v>0</v>
      </c>
      <c r="Q31" s="49" t="n">
        <v>0</v>
      </c>
      <c r="R31" s="49" t="n">
        <v>0</v>
      </c>
      <c r="S31" s="49" t="n">
        <v>0</v>
      </c>
      <c r="T31" s="49" t="n">
        <v>0</v>
      </c>
      <c r="U31" s="49" t="n">
        <v>0</v>
      </c>
      <c r="V31" s="49" t="n">
        <v>0</v>
      </c>
      <c r="W31" s="49" t="n">
        <v>0</v>
      </c>
      <c r="X31" s="49" t="n">
        <v>0</v>
      </c>
      <c r="Y31" s="49" t="n">
        <v>0</v>
      </c>
      <c r="Z31" s="50" t="n">
        <v>0</v>
      </c>
      <c r="AA31" s="42" t="n"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39</v>
      </c>
      <c r="B33" s="42"/>
      <c r="C33" s="46" t="n">
        <v>25000</v>
      </c>
      <c r="D33" s="46" t="n">
        <v>25000</v>
      </c>
      <c r="E33" s="46" t="n">
        <v>25000</v>
      </c>
      <c r="F33" s="46" t="n">
        <v>25000</v>
      </c>
      <c r="G33" s="46" t="n">
        <v>25000</v>
      </c>
      <c r="H33" s="46" t="n">
        <v>25000</v>
      </c>
      <c r="I33" s="46" t="n">
        <v>25000</v>
      </c>
      <c r="J33" s="46" t="n">
        <v>25000</v>
      </c>
      <c r="K33" s="46" t="n">
        <v>25000</v>
      </c>
      <c r="L33" s="46" t="n">
        <v>25000</v>
      </c>
      <c r="M33" s="46" t="n">
        <v>25000</v>
      </c>
      <c r="N33" s="46" t="n">
        <v>25000</v>
      </c>
      <c r="O33" s="46" t="n">
        <v>25000</v>
      </c>
      <c r="P33" s="46" t="n">
        <v>25000</v>
      </c>
      <c r="Q33" s="46" t="n">
        <v>25000</v>
      </c>
      <c r="R33" s="46" t="n">
        <v>25000</v>
      </c>
      <c r="S33" s="46" t="n">
        <v>25000</v>
      </c>
      <c r="T33" s="46" t="n">
        <v>25000</v>
      </c>
      <c r="U33" s="46" t="n">
        <v>25000</v>
      </c>
      <c r="V33" s="46" t="n">
        <v>25000</v>
      </c>
      <c r="W33" s="46" t="n">
        <v>25000</v>
      </c>
      <c r="X33" s="46" t="n">
        <v>25000</v>
      </c>
      <c r="Y33" s="46" t="n">
        <v>25000</v>
      </c>
      <c r="Z33" s="46" t="n">
        <v>25000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v>0</v>
      </c>
      <c r="D34" s="49" t="n">
        <v>0</v>
      </c>
      <c r="E34" s="49" t="n">
        <v>0</v>
      </c>
      <c r="F34" s="49" t="n">
        <v>0</v>
      </c>
      <c r="G34" s="49" t="n">
        <v>0</v>
      </c>
      <c r="H34" s="49" t="n">
        <v>0</v>
      </c>
      <c r="I34" s="49" t="n">
        <v>0</v>
      </c>
      <c r="J34" s="49" t="n">
        <v>0</v>
      </c>
      <c r="K34" s="49" t="n">
        <v>0</v>
      </c>
      <c r="L34" s="49" t="n">
        <v>0</v>
      </c>
      <c r="M34" s="49" t="n">
        <v>0</v>
      </c>
      <c r="N34" s="49" t="n">
        <v>0</v>
      </c>
      <c r="O34" s="49" t="n">
        <v>0</v>
      </c>
      <c r="P34" s="49" t="n">
        <v>0</v>
      </c>
      <c r="Q34" s="49" t="n">
        <v>0</v>
      </c>
      <c r="R34" s="49" t="n">
        <v>0</v>
      </c>
      <c r="S34" s="49" t="n">
        <v>0</v>
      </c>
      <c r="T34" s="49" t="n">
        <v>0</v>
      </c>
      <c r="U34" s="49" t="n">
        <v>0</v>
      </c>
      <c r="V34" s="49" t="n">
        <v>0</v>
      </c>
      <c r="W34" s="49" t="n">
        <v>0</v>
      </c>
      <c r="X34" s="49" t="n">
        <v>0</v>
      </c>
      <c r="Y34" s="49" t="n">
        <v>0</v>
      </c>
      <c r="Z34" s="50" t="n"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6" customFormat="false" ht="13.5" hidden="true" customHeight="true" outlineLevel="0" collapsed="false"/>
    <row r="37" customFormat="false" ht="13.5" hidden="true" customHeight="true" outlineLevel="0" collapsed="false"/>
    <row r="38" customFormat="false" ht="12" hidden="false" customHeight="true" outlineLevel="0" collapsed="false">
      <c r="A38" s="43" t="s">
        <v>145</v>
      </c>
      <c r="B38" s="42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</row>
    <row r="39" customFormat="false" ht="11.25" hidden="false" customHeight="true" outlineLevel="0" collapsed="false">
      <c r="A39" s="45" t="s">
        <v>33</v>
      </c>
      <c r="B39" s="42"/>
      <c r="C39" s="46" t="n">
        <v>0</v>
      </c>
      <c r="D39" s="46" t="n">
        <v>0</v>
      </c>
      <c r="E39" s="46" t="n">
        <v>0</v>
      </c>
      <c r="F39" s="46" t="n">
        <v>0</v>
      </c>
      <c r="G39" s="46" t="n">
        <v>0</v>
      </c>
      <c r="H39" s="46" t="n">
        <v>0</v>
      </c>
      <c r="I39" s="46" t="n">
        <v>0</v>
      </c>
      <c r="J39" s="46" t="n">
        <v>0</v>
      </c>
      <c r="K39" s="46" t="n">
        <v>0</v>
      </c>
      <c r="L39" s="46" t="n">
        <v>0</v>
      </c>
      <c r="M39" s="46" t="n">
        <v>0</v>
      </c>
      <c r="N39" s="46" t="n">
        <v>0</v>
      </c>
      <c r="O39" s="46" t="n">
        <v>0</v>
      </c>
      <c r="P39" s="46" t="n">
        <v>0</v>
      </c>
      <c r="Q39" s="46" t="n">
        <v>0</v>
      </c>
      <c r="R39" s="46" t="n">
        <v>0</v>
      </c>
      <c r="S39" s="46" t="n">
        <v>0</v>
      </c>
      <c r="T39" s="46" t="n">
        <v>0</v>
      </c>
      <c r="U39" s="46" t="n">
        <v>0</v>
      </c>
      <c r="V39" s="46" t="n">
        <v>0</v>
      </c>
      <c r="W39" s="46" t="n">
        <v>0</v>
      </c>
      <c r="X39" s="46" t="n">
        <v>0</v>
      </c>
      <c r="Y39" s="46" t="n">
        <v>0</v>
      </c>
      <c r="Z39" s="46" t="n">
        <v>0</v>
      </c>
      <c r="AA39" s="42" t="n">
        <v>0</v>
      </c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  <c r="IW39" s="42"/>
    </row>
    <row r="40" customFormat="false" ht="11.25" hidden="false" customHeight="true" outlineLevel="0" collapsed="false">
      <c r="A40" s="45" t="s">
        <v>34</v>
      </c>
      <c r="B40" s="42"/>
      <c r="C40" s="46" t="n">
        <v>0</v>
      </c>
      <c r="D40" s="46" t="n">
        <v>0</v>
      </c>
      <c r="E40" s="46" t="n">
        <v>0</v>
      </c>
      <c r="F40" s="46" t="n">
        <v>0</v>
      </c>
      <c r="G40" s="46" t="n">
        <v>0</v>
      </c>
      <c r="H40" s="46" t="n">
        <v>0</v>
      </c>
      <c r="I40" s="46" t="n">
        <v>-3254</v>
      </c>
      <c r="J40" s="46" t="n">
        <v>-3378.9677</v>
      </c>
      <c r="K40" s="46" t="n">
        <v>-3164.8</v>
      </c>
      <c r="L40" s="46" t="n">
        <v>0</v>
      </c>
      <c r="M40" s="46" t="n">
        <v>0</v>
      </c>
      <c r="N40" s="46" t="n">
        <v>0</v>
      </c>
      <c r="O40" s="46" t="n">
        <v>0</v>
      </c>
      <c r="P40" s="46" t="n">
        <v>0</v>
      </c>
      <c r="Q40" s="46" t="n">
        <v>0</v>
      </c>
      <c r="R40" s="46" t="n">
        <v>0</v>
      </c>
      <c r="S40" s="46" t="n">
        <v>0</v>
      </c>
      <c r="T40" s="46" t="n">
        <v>0</v>
      </c>
      <c r="U40" s="46" t="n">
        <v>-3287.6452</v>
      </c>
      <c r="V40" s="46" t="n">
        <v>-3287.6452</v>
      </c>
      <c r="W40" s="46" t="n">
        <v>-3296.4333</v>
      </c>
      <c r="X40" s="46" t="n">
        <v>0</v>
      </c>
      <c r="Y40" s="46" t="n">
        <v>0</v>
      </c>
      <c r="Z40" s="46" t="n">
        <v>0</v>
      </c>
      <c r="AA40" s="42" t="n">
        <v>-826.4288</v>
      </c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</row>
    <row r="41" customFormat="false" ht="11.25" hidden="false" customHeight="true" outlineLevel="0" collapsed="false">
      <c r="A41" s="45" t="s">
        <v>35</v>
      </c>
      <c r="B41" s="42"/>
      <c r="C41" s="46" t="n">
        <v>0</v>
      </c>
      <c r="D41" s="46" t="n">
        <v>0</v>
      </c>
      <c r="E41" s="46" t="n">
        <v>0</v>
      </c>
      <c r="F41" s="46" t="n">
        <v>0</v>
      </c>
      <c r="G41" s="46" t="n">
        <v>0</v>
      </c>
      <c r="H41" s="46" t="n">
        <v>0</v>
      </c>
      <c r="I41" s="46" t="n">
        <v>0</v>
      </c>
      <c r="J41" s="46" t="n">
        <v>0</v>
      </c>
      <c r="K41" s="46" t="n">
        <v>0</v>
      </c>
      <c r="L41" s="46" t="n">
        <v>0</v>
      </c>
      <c r="M41" s="46" t="n">
        <v>0</v>
      </c>
      <c r="N41" s="46" t="n">
        <v>0</v>
      </c>
      <c r="O41" s="46" t="n">
        <v>0</v>
      </c>
      <c r="P41" s="46" t="n">
        <v>0</v>
      </c>
      <c r="Q41" s="46" t="n">
        <v>0</v>
      </c>
      <c r="R41" s="46" t="n">
        <v>0</v>
      </c>
      <c r="S41" s="46" t="n">
        <v>0</v>
      </c>
      <c r="T41" s="46" t="n">
        <v>0</v>
      </c>
      <c r="U41" s="46" t="n">
        <v>0</v>
      </c>
      <c r="V41" s="46" t="n">
        <v>0</v>
      </c>
      <c r="W41" s="46" t="n">
        <v>0</v>
      </c>
      <c r="X41" s="46" t="n">
        <v>0</v>
      </c>
      <c r="Y41" s="46" t="n">
        <v>0</v>
      </c>
      <c r="Z41" s="46" t="n">
        <v>0</v>
      </c>
      <c r="AA41" s="42" t="n">
        <v>0</v>
      </c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  <c r="IW41" s="42"/>
    </row>
    <row r="42" customFormat="false" ht="11.25" hidden="false" customHeight="true" outlineLevel="0" collapsed="false">
      <c r="A42" s="45" t="s">
        <v>36</v>
      </c>
      <c r="B42" s="42"/>
      <c r="C42" s="46" t="n">
        <v>0</v>
      </c>
      <c r="D42" s="46" t="n">
        <v>0</v>
      </c>
      <c r="E42" s="46" t="n">
        <v>0</v>
      </c>
      <c r="F42" s="46" t="n">
        <v>0</v>
      </c>
      <c r="G42" s="46" t="n">
        <v>0</v>
      </c>
      <c r="H42" s="46" t="n">
        <v>0</v>
      </c>
      <c r="I42" s="46" t="n">
        <v>0</v>
      </c>
      <c r="J42" s="46" t="n">
        <v>0</v>
      </c>
      <c r="K42" s="46" t="n">
        <v>0</v>
      </c>
      <c r="L42" s="46" t="n">
        <v>0</v>
      </c>
      <c r="M42" s="46" t="n">
        <v>0</v>
      </c>
      <c r="N42" s="46" t="n">
        <v>0</v>
      </c>
      <c r="O42" s="46" t="n">
        <v>0</v>
      </c>
      <c r="P42" s="46" t="n">
        <v>0</v>
      </c>
      <c r="Q42" s="46" t="n">
        <v>0</v>
      </c>
      <c r="R42" s="46" t="n">
        <v>0</v>
      </c>
      <c r="S42" s="46" t="n">
        <v>0</v>
      </c>
      <c r="T42" s="46" t="n">
        <v>0</v>
      </c>
      <c r="U42" s="46" t="n">
        <v>0</v>
      </c>
      <c r="V42" s="46" t="n">
        <v>0</v>
      </c>
      <c r="W42" s="46" t="n">
        <v>0</v>
      </c>
      <c r="X42" s="46" t="n">
        <v>0</v>
      </c>
      <c r="Y42" s="46" t="n">
        <v>0</v>
      </c>
      <c r="Z42" s="46" t="n">
        <v>0</v>
      </c>
      <c r="AA42" s="42" t="n">
        <v>0</v>
      </c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</row>
    <row r="43" customFormat="false" ht="11.25" hidden="false" customHeight="true" outlineLevel="0" collapsed="false">
      <c r="A43" s="47" t="s">
        <v>37</v>
      </c>
      <c r="B43" s="48"/>
      <c r="C43" s="49" t="n">
        <v>0</v>
      </c>
      <c r="D43" s="49" t="n">
        <v>0</v>
      </c>
      <c r="E43" s="49" t="n">
        <v>0</v>
      </c>
      <c r="F43" s="49" t="n">
        <v>0</v>
      </c>
      <c r="G43" s="49" t="n">
        <v>0</v>
      </c>
      <c r="H43" s="49" t="n">
        <v>0</v>
      </c>
      <c r="I43" s="49" t="n">
        <v>-3254</v>
      </c>
      <c r="J43" s="49" t="n">
        <v>-3378.9677</v>
      </c>
      <c r="K43" s="49" t="n">
        <v>-3164.8</v>
      </c>
      <c r="L43" s="49" t="n">
        <v>0</v>
      </c>
      <c r="M43" s="49" t="n">
        <v>0</v>
      </c>
      <c r="N43" s="49" t="n">
        <v>0</v>
      </c>
      <c r="O43" s="49" t="n">
        <v>0</v>
      </c>
      <c r="P43" s="49" t="n">
        <v>0</v>
      </c>
      <c r="Q43" s="49" t="n">
        <v>0</v>
      </c>
      <c r="R43" s="49" t="n">
        <v>0</v>
      </c>
      <c r="S43" s="49" t="n">
        <v>0</v>
      </c>
      <c r="T43" s="49" t="n">
        <v>0</v>
      </c>
      <c r="U43" s="49" t="n">
        <v>-3287.6452</v>
      </c>
      <c r="V43" s="49" t="n">
        <v>-3287.6452</v>
      </c>
      <c r="W43" s="49" t="n">
        <v>-3296.4333</v>
      </c>
      <c r="X43" s="49" t="n">
        <v>0</v>
      </c>
      <c r="Y43" s="49" t="n">
        <v>0</v>
      </c>
      <c r="Z43" s="50" t="n">
        <v>0</v>
      </c>
      <c r="AA43" s="42" t="n">
        <v>-826.4288</v>
      </c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  <c r="IV43" s="42"/>
      <c r="IW43" s="42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5" topLeftCell="W6" activePane="bottomLeft" state="frozen"/>
      <selection pane="topLeft" activeCell="A1" activeCellId="0" sqref="A1"/>
      <selection pane="bottomLeft" activeCell="A4" activeCellId="0" sqref="A4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tru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">
        <v>146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">
        <v>115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">
        <v>144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">
        <v>118</v>
      </c>
      <c r="D5" s="44" t="s">
        <v>119</v>
      </c>
      <c r="E5" s="44" t="s">
        <v>120</v>
      </c>
      <c r="F5" s="44" t="s">
        <v>121</v>
      </c>
      <c r="G5" s="44" t="s">
        <v>122</v>
      </c>
      <c r="H5" s="44" t="s">
        <v>123</v>
      </c>
      <c r="I5" s="44" t="s">
        <v>124</v>
      </c>
      <c r="J5" s="44" t="s">
        <v>125</v>
      </c>
      <c r="K5" s="44" t="s">
        <v>126</v>
      </c>
      <c r="L5" s="44" t="s">
        <v>127</v>
      </c>
      <c r="M5" s="44" t="s">
        <v>128</v>
      </c>
      <c r="N5" s="44" t="s">
        <v>129</v>
      </c>
      <c r="O5" s="44" t="s">
        <v>130</v>
      </c>
      <c r="P5" s="44" t="s">
        <v>131</v>
      </c>
      <c r="Q5" s="44" t="s">
        <v>132</v>
      </c>
      <c r="R5" s="44" t="s">
        <v>133</v>
      </c>
      <c r="S5" s="44" t="s">
        <v>134</v>
      </c>
      <c r="T5" s="44" t="s">
        <v>135</v>
      </c>
      <c r="U5" s="44" t="s">
        <v>136</v>
      </c>
      <c r="V5" s="44" t="s">
        <v>137</v>
      </c>
      <c r="W5" s="44" t="s">
        <v>138</v>
      </c>
      <c r="X5" s="44" t="s">
        <v>139</v>
      </c>
      <c r="Y5" s="44" t="s">
        <v>140</v>
      </c>
      <c r="Z5" s="44" t="s">
        <v>141</v>
      </c>
      <c r="AA5" s="160" t="s">
        <v>32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v>0</v>
      </c>
      <c r="D6" s="46" t="n">
        <v>0</v>
      </c>
      <c r="E6" s="46" t="n">
        <v>0</v>
      </c>
      <c r="F6" s="46" t="n">
        <v>0</v>
      </c>
      <c r="G6" s="46" t="n">
        <v>0</v>
      </c>
      <c r="H6" s="46" t="n">
        <v>0</v>
      </c>
      <c r="I6" s="46" t="n">
        <v>0</v>
      </c>
      <c r="J6" s="46" t="n">
        <v>0</v>
      </c>
      <c r="K6" s="46" t="n">
        <v>0</v>
      </c>
      <c r="L6" s="46" t="n">
        <v>0</v>
      </c>
      <c r="M6" s="46" t="n">
        <v>0</v>
      </c>
      <c r="N6" s="46" t="n">
        <v>0</v>
      </c>
      <c r="O6" s="46" t="n">
        <v>0</v>
      </c>
      <c r="P6" s="46" t="n">
        <v>0</v>
      </c>
      <c r="Q6" s="46" t="n">
        <v>0</v>
      </c>
      <c r="R6" s="46" t="n">
        <v>0</v>
      </c>
      <c r="S6" s="46" t="n">
        <v>0</v>
      </c>
      <c r="T6" s="46" t="n">
        <v>0</v>
      </c>
      <c r="U6" s="46" t="n">
        <v>0</v>
      </c>
      <c r="V6" s="46" t="n">
        <v>0</v>
      </c>
      <c r="W6" s="46" t="n">
        <v>0</v>
      </c>
      <c r="X6" s="46" t="n">
        <v>0</v>
      </c>
      <c r="Y6" s="46" t="n">
        <v>0</v>
      </c>
      <c r="Z6" s="46" t="n">
        <v>0</v>
      </c>
      <c r="AA6" s="42" t="n">
        <v>0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v>30000</v>
      </c>
      <c r="D7" s="46" t="n">
        <v>30000</v>
      </c>
      <c r="E7" s="46" t="n">
        <v>30000</v>
      </c>
      <c r="F7" s="46" t="n">
        <v>0</v>
      </c>
      <c r="G7" s="46" t="n">
        <v>0</v>
      </c>
      <c r="H7" s="46" t="n">
        <v>0</v>
      </c>
      <c r="I7" s="46" t="n">
        <v>0</v>
      </c>
      <c r="J7" s="46" t="n">
        <v>0</v>
      </c>
      <c r="K7" s="46" t="n">
        <v>0</v>
      </c>
      <c r="L7" s="46" t="n">
        <v>0</v>
      </c>
      <c r="M7" s="46" t="n">
        <v>0</v>
      </c>
      <c r="N7" s="46" t="n">
        <v>0</v>
      </c>
      <c r="O7" s="46" t="n">
        <v>0</v>
      </c>
      <c r="P7" s="46" t="n">
        <v>0</v>
      </c>
      <c r="Q7" s="46" t="n">
        <v>0</v>
      </c>
      <c r="R7" s="46" t="n">
        <v>0</v>
      </c>
      <c r="S7" s="46" t="n">
        <v>0</v>
      </c>
      <c r="T7" s="46" t="n">
        <v>0</v>
      </c>
      <c r="U7" s="46" t="n">
        <v>0</v>
      </c>
      <c r="V7" s="46" t="n">
        <v>0</v>
      </c>
      <c r="W7" s="46" t="n">
        <v>0</v>
      </c>
      <c r="X7" s="46" t="n">
        <v>0</v>
      </c>
      <c r="Y7" s="46" t="n">
        <v>0</v>
      </c>
      <c r="Z7" s="46" t="n">
        <v>0</v>
      </c>
      <c r="AA7" s="42" t="n">
        <v>3698.6302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v>0</v>
      </c>
      <c r="D8" s="46" t="n">
        <v>0</v>
      </c>
      <c r="E8" s="46" t="n">
        <v>0</v>
      </c>
      <c r="F8" s="46" t="n">
        <v>0</v>
      </c>
      <c r="G8" s="46" t="n">
        <v>0</v>
      </c>
      <c r="H8" s="46" t="n">
        <v>0</v>
      </c>
      <c r="I8" s="46" t="n">
        <v>0</v>
      </c>
      <c r="J8" s="46" t="n">
        <v>0</v>
      </c>
      <c r="K8" s="46" t="n">
        <v>0</v>
      </c>
      <c r="L8" s="46" t="n">
        <v>0</v>
      </c>
      <c r="M8" s="46" t="n">
        <v>0</v>
      </c>
      <c r="N8" s="46" t="n">
        <v>0</v>
      </c>
      <c r="O8" s="46" t="n">
        <v>0</v>
      </c>
      <c r="P8" s="46" t="n">
        <v>0</v>
      </c>
      <c r="Q8" s="46" t="n">
        <v>0</v>
      </c>
      <c r="R8" s="46" t="n">
        <v>0</v>
      </c>
      <c r="S8" s="46" t="n">
        <v>0</v>
      </c>
      <c r="T8" s="46" t="n">
        <v>0</v>
      </c>
      <c r="U8" s="46" t="n">
        <v>0</v>
      </c>
      <c r="V8" s="46" t="n">
        <v>0</v>
      </c>
      <c r="W8" s="46" t="n">
        <v>0</v>
      </c>
      <c r="X8" s="46" t="n">
        <v>0</v>
      </c>
      <c r="Y8" s="46" t="n">
        <v>0</v>
      </c>
      <c r="Z8" s="46" t="n">
        <v>0</v>
      </c>
      <c r="AA8" s="42" t="n">
        <v>0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v>0</v>
      </c>
      <c r="D9" s="46" t="n">
        <v>0</v>
      </c>
      <c r="E9" s="46" t="n">
        <v>0</v>
      </c>
      <c r="F9" s="46" t="n">
        <v>0</v>
      </c>
      <c r="G9" s="46" t="n">
        <v>0</v>
      </c>
      <c r="H9" s="46" t="n">
        <v>0</v>
      </c>
      <c r="I9" s="46" t="n">
        <v>0</v>
      </c>
      <c r="J9" s="46" t="n">
        <v>0</v>
      </c>
      <c r="K9" s="46" t="n">
        <v>0</v>
      </c>
      <c r="L9" s="46" t="n">
        <v>0</v>
      </c>
      <c r="M9" s="46" t="n">
        <v>0</v>
      </c>
      <c r="N9" s="46" t="n">
        <v>0</v>
      </c>
      <c r="O9" s="46" t="n">
        <v>0</v>
      </c>
      <c r="P9" s="46" t="n">
        <v>0</v>
      </c>
      <c r="Q9" s="46" t="n">
        <v>0</v>
      </c>
      <c r="R9" s="46" t="n">
        <v>0</v>
      </c>
      <c r="S9" s="46" t="n">
        <v>0</v>
      </c>
      <c r="T9" s="46" t="n">
        <v>0</v>
      </c>
      <c r="U9" s="46" t="n">
        <v>0</v>
      </c>
      <c r="V9" s="46" t="n">
        <v>0</v>
      </c>
      <c r="W9" s="46" t="n">
        <v>0</v>
      </c>
      <c r="X9" s="46" t="n">
        <v>0</v>
      </c>
      <c r="Y9" s="46" t="n">
        <v>0</v>
      </c>
      <c r="Z9" s="46" t="n">
        <v>0</v>
      </c>
      <c r="AA9" s="42" t="n"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v>30000</v>
      </c>
      <c r="D10" s="49" t="n">
        <v>30000</v>
      </c>
      <c r="E10" s="49" t="n">
        <v>30000</v>
      </c>
      <c r="F10" s="49" t="n">
        <v>0</v>
      </c>
      <c r="G10" s="49" t="n">
        <v>0</v>
      </c>
      <c r="H10" s="49" t="n">
        <v>0</v>
      </c>
      <c r="I10" s="49" t="n">
        <v>0</v>
      </c>
      <c r="J10" s="49" t="n">
        <v>0</v>
      </c>
      <c r="K10" s="49" t="n">
        <v>0</v>
      </c>
      <c r="L10" s="49" t="n">
        <v>0</v>
      </c>
      <c r="M10" s="49" t="n">
        <v>0</v>
      </c>
      <c r="N10" s="49" t="n">
        <v>0</v>
      </c>
      <c r="O10" s="49" t="n">
        <v>0</v>
      </c>
      <c r="P10" s="49" t="n">
        <v>0</v>
      </c>
      <c r="Q10" s="49" t="n">
        <v>0</v>
      </c>
      <c r="R10" s="49" t="n">
        <v>0</v>
      </c>
      <c r="S10" s="49" t="n">
        <v>0</v>
      </c>
      <c r="T10" s="49" t="n">
        <v>0</v>
      </c>
      <c r="U10" s="49" t="n">
        <v>0</v>
      </c>
      <c r="V10" s="49" t="n">
        <v>0</v>
      </c>
      <c r="W10" s="49" t="n">
        <v>0</v>
      </c>
      <c r="X10" s="49" t="n">
        <v>0</v>
      </c>
      <c r="Y10" s="49" t="n">
        <v>0</v>
      </c>
      <c r="Z10" s="50" t="n">
        <v>0</v>
      </c>
      <c r="AA10" s="42" t="n">
        <v>3698.6302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fals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v>0</v>
      </c>
      <c r="D15" s="46" t="n">
        <v>0</v>
      </c>
      <c r="E15" s="46" t="n">
        <v>0</v>
      </c>
      <c r="F15" s="46" t="n">
        <v>0</v>
      </c>
      <c r="G15" s="46" t="n">
        <v>0</v>
      </c>
      <c r="H15" s="46" t="n">
        <v>0</v>
      </c>
      <c r="I15" s="46" t="n">
        <v>0</v>
      </c>
      <c r="J15" s="46" t="n">
        <v>0</v>
      </c>
      <c r="K15" s="46" t="n">
        <v>0</v>
      </c>
      <c r="L15" s="46" t="n">
        <v>0</v>
      </c>
      <c r="M15" s="46" t="n">
        <v>0</v>
      </c>
      <c r="N15" s="46" t="n">
        <v>0</v>
      </c>
      <c r="O15" s="46" t="n">
        <v>0</v>
      </c>
      <c r="P15" s="46" t="n">
        <v>0</v>
      </c>
      <c r="Q15" s="46" t="n">
        <v>0</v>
      </c>
      <c r="R15" s="46" t="n">
        <v>0</v>
      </c>
      <c r="S15" s="46" t="n">
        <v>0</v>
      </c>
      <c r="T15" s="46" t="n">
        <v>0</v>
      </c>
      <c r="U15" s="46" t="n">
        <v>0</v>
      </c>
      <c r="V15" s="46" t="n">
        <v>0</v>
      </c>
      <c r="W15" s="46" t="n">
        <v>0</v>
      </c>
      <c r="X15" s="46" t="n">
        <v>0</v>
      </c>
      <c r="Y15" s="46" t="n">
        <v>0</v>
      </c>
      <c r="Z15" s="46" t="n">
        <v>0</v>
      </c>
      <c r="AA15" s="42" t="n">
        <v>0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v>25000</v>
      </c>
      <c r="D16" s="46" t="n">
        <v>25000</v>
      </c>
      <c r="E16" s="46" t="n">
        <v>25000</v>
      </c>
      <c r="F16" s="46" t="n">
        <v>0</v>
      </c>
      <c r="G16" s="46" t="n">
        <v>0</v>
      </c>
      <c r="H16" s="46" t="n">
        <v>0</v>
      </c>
      <c r="I16" s="46" t="n">
        <v>0</v>
      </c>
      <c r="J16" s="46" t="n">
        <v>0</v>
      </c>
      <c r="K16" s="46" t="n">
        <v>0</v>
      </c>
      <c r="L16" s="46" t="n">
        <v>0</v>
      </c>
      <c r="M16" s="46" t="n">
        <v>0</v>
      </c>
      <c r="N16" s="46" t="n">
        <v>0</v>
      </c>
      <c r="O16" s="46" t="n">
        <v>0</v>
      </c>
      <c r="P16" s="46" t="n">
        <v>0</v>
      </c>
      <c r="Q16" s="46" t="n">
        <v>0</v>
      </c>
      <c r="R16" s="46" t="n">
        <v>0</v>
      </c>
      <c r="S16" s="46" t="n">
        <v>0</v>
      </c>
      <c r="T16" s="46" t="n">
        <v>0</v>
      </c>
      <c r="U16" s="46" t="n">
        <v>0</v>
      </c>
      <c r="V16" s="46" t="n">
        <v>0</v>
      </c>
      <c r="W16" s="46" t="n">
        <v>0</v>
      </c>
      <c r="X16" s="46" t="n">
        <v>0</v>
      </c>
      <c r="Y16" s="46" t="n">
        <v>0</v>
      </c>
      <c r="Z16" s="46" t="n">
        <v>0</v>
      </c>
      <c r="AA16" s="42" t="n">
        <v>3082.1918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v>0</v>
      </c>
      <c r="D17" s="46" t="n">
        <v>0</v>
      </c>
      <c r="E17" s="46" t="n">
        <v>0</v>
      </c>
      <c r="F17" s="46" t="n">
        <v>0</v>
      </c>
      <c r="G17" s="46" t="n">
        <v>0</v>
      </c>
      <c r="H17" s="46" t="n">
        <v>0</v>
      </c>
      <c r="I17" s="46" t="n">
        <v>0</v>
      </c>
      <c r="J17" s="46" t="n">
        <v>0</v>
      </c>
      <c r="K17" s="46" t="n">
        <v>0</v>
      </c>
      <c r="L17" s="46" t="n">
        <v>0</v>
      </c>
      <c r="M17" s="46" t="n">
        <v>0</v>
      </c>
      <c r="N17" s="46" t="n">
        <v>0</v>
      </c>
      <c r="O17" s="46" t="n">
        <v>0</v>
      </c>
      <c r="P17" s="46" t="n">
        <v>0</v>
      </c>
      <c r="Q17" s="46" t="n">
        <v>0</v>
      </c>
      <c r="R17" s="46" t="n">
        <v>0</v>
      </c>
      <c r="S17" s="46" t="n">
        <v>0</v>
      </c>
      <c r="T17" s="46" t="n">
        <v>0</v>
      </c>
      <c r="U17" s="46" t="n">
        <v>0</v>
      </c>
      <c r="V17" s="46" t="n">
        <v>0</v>
      </c>
      <c r="W17" s="46" t="n">
        <v>0</v>
      </c>
      <c r="X17" s="46" t="n">
        <v>0</v>
      </c>
      <c r="Y17" s="46" t="n">
        <v>0</v>
      </c>
      <c r="Z17" s="46" t="n">
        <v>0</v>
      </c>
      <c r="AA17" s="42" t="n">
        <v>0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v>0</v>
      </c>
      <c r="D18" s="46" t="n">
        <v>0</v>
      </c>
      <c r="E18" s="46" t="n">
        <v>0</v>
      </c>
      <c r="F18" s="46" t="n">
        <v>0</v>
      </c>
      <c r="G18" s="46" t="n">
        <v>0</v>
      </c>
      <c r="H18" s="46" t="n">
        <v>0</v>
      </c>
      <c r="I18" s="46" t="n">
        <v>0</v>
      </c>
      <c r="J18" s="46" t="n">
        <v>0</v>
      </c>
      <c r="K18" s="46" t="n">
        <v>0</v>
      </c>
      <c r="L18" s="46" t="n">
        <v>0</v>
      </c>
      <c r="M18" s="46" t="n">
        <v>0</v>
      </c>
      <c r="N18" s="46" t="n">
        <v>0</v>
      </c>
      <c r="O18" s="46" t="n">
        <v>0</v>
      </c>
      <c r="P18" s="46" t="n">
        <v>0</v>
      </c>
      <c r="Q18" s="46" t="n">
        <v>0</v>
      </c>
      <c r="R18" s="46" t="n">
        <v>0</v>
      </c>
      <c r="S18" s="46" t="n">
        <v>0</v>
      </c>
      <c r="T18" s="46" t="n">
        <v>0</v>
      </c>
      <c r="U18" s="46" t="n">
        <v>0</v>
      </c>
      <c r="V18" s="46" t="n">
        <v>0</v>
      </c>
      <c r="W18" s="46" t="n">
        <v>0</v>
      </c>
      <c r="X18" s="46" t="n">
        <v>0</v>
      </c>
      <c r="Y18" s="46" t="n">
        <v>0</v>
      </c>
      <c r="Z18" s="46" t="n">
        <v>0</v>
      </c>
      <c r="AA18" s="42" t="n"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v>25000</v>
      </c>
      <c r="D19" s="49" t="n">
        <v>25000</v>
      </c>
      <c r="E19" s="49" t="n">
        <v>25000</v>
      </c>
      <c r="F19" s="49" t="n">
        <v>0</v>
      </c>
      <c r="G19" s="49" t="n">
        <v>0</v>
      </c>
      <c r="H19" s="49" t="n">
        <v>0</v>
      </c>
      <c r="I19" s="49" t="n">
        <v>0</v>
      </c>
      <c r="J19" s="49" t="n">
        <v>0</v>
      </c>
      <c r="K19" s="49" t="n">
        <v>0</v>
      </c>
      <c r="L19" s="49" t="n">
        <v>0</v>
      </c>
      <c r="M19" s="49" t="n">
        <v>0</v>
      </c>
      <c r="N19" s="49" t="n">
        <v>0</v>
      </c>
      <c r="O19" s="49" t="n">
        <v>0</v>
      </c>
      <c r="P19" s="49" t="n">
        <v>0</v>
      </c>
      <c r="Q19" s="49" t="n">
        <v>0</v>
      </c>
      <c r="R19" s="49" t="n">
        <v>0</v>
      </c>
      <c r="S19" s="49" t="n">
        <v>0</v>
      </c>
      <c r="T19" s="49" t="n">
        <v>0</v>
      </c>
      <c r="U19" s="49" t="n">
        <v>0</v>
      </c>
      <c r="V19" s="49" t="n">
        <v>0</v>
      </c>
      <c r="W19" s="49" t="n">
        <v>0</v>
      </c>
      <c r="X19" s="49" t="n">
        <v>0</v>
      </c>
      <c r="Y19" s="49" t="n">
        <v>0</v>
      </c>
      <c r="Z19" s="50" t="n">
        <v>0</v>
      </c>
      <c r="AA19" s="42" t="n">
        <v>3082.1918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42</v>
      </c>
      <c r="B21" s="42"/>
      <c r="C21" s="46" t="n">
        <v>0</v>
      </c>
      <c r="D21" s="46" t="n">
        <v>0</v>
      </c>
      <c r="E21" s="46" t="n">
        <v>0</v>
      </c>
      <c r="F21" s="46" t="n">
        <v>0</v>
      </c>
      <c r="G21" s="46" t="n">
        <v>0</v>
      </c>
      <c r="H21" s="46" t="n">
        <v>0</v>
      </c>
      <c r="I21" s="46" t="n">
        <v>0</v>
      </c>
      <c r="J21" s="46" t="n">
        <v>0</v>
      </c>
      <c r="K21" s="46" t="n">
        <v>0</v>
      </c>
      <c r="L21" s="46" t="n">
        <v>0</v>
      </c>
      <c r="M21" s="46" t="n">
        <v>0</v>
      </c>
      <c r="N21" s="46" t="n">
        <v>0</v>
      </c>
      <c r="O21" s="46" t="n">
        <v>0</v>
      </c>
      <c r="P21" s="46" t="n">
        <v>0</v>
      </c>
      <c r="Q21" s="46" t="n">
        <v>0</v>
      </c>
      <c r="R21" s="46" t="n">
        <v>0</v>
      </c>
      <c r="S21" s="46" t="n">
        <v>0</v>
      </c>
      <c r="T21" s="46" t="n">
        <v>0</v>
      </c>
      <c r="U21" s="46" t="n">
        <v>0</v>
      </c>
      <c r="V21" s="46" t="n">
        <v>0</v>
      </c>
      <c r="W21" s="46" t="n">
        <v>0</v>
      </c>
      <c r="X21" s="46" t="n">
        <v>0</v>
      </c>
      <c r="Y21" s="46" t="n">
        <v>0</v>
      </c>
      <c r="Z21" s="46" t="n">
        <v>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v>25000</v>
      </c>
      <c r="D22" s="49" t="n">
        <v>25000</v>
      </c>
      <c r="E22" s="49" t="n">
        <v>25000</v>
      </c>
      <c r="F22" s="49" t="n">
        <v>0</v>
      </c>
      <c r="G22" s="49" t="n">
        <v>0</v>
      </c>
      <c r="H22" s="49" t="n">
        <v>0</v>
      </c>
      <c r="I22" s="49" t="n">
        <v>0</v>
      </c>
      <c r="J22" s="49" t="n">
        <v>0</v>
      </c>
      <c r="K22" s="49" t="n">
        <v>0</v>
      </c>
      <c r="L22" s="49" t="n">
        <v>0</v>
      </c>
      <c r="M22" s="49" t="n">
        <v>0</v>
      </c>
      <c r="N22" s="49" t="n">
        <v>0</v>
      </c>
      <c r="O22" s="49" t="n">
        <v>0</v>
      </c>
      <c r="P22" s="49" t="n">
        <v>0</v>
      </c>
      <c r="Q22" s="49" t="n">
        <v>0</v>
      </c>
      <c r="R22" s="49" t="n">
        <v>0</v>
      </c>
      <c r="S22" s="49" t="n">
        <v>0</v>
      </c>
      <c r="T22" s="49" t="n">
        <v>0</v>
      </c>
      <c r="U22" s="49" t="n">
        <v>0</v>
      </c>
      <c r="V22" s="49" t="n">
        <v>0</v>
      </c>
      <c r="W22" s="49" t="n">
        <v>0</v>
      </c>
      <c r="X22" s="49" t="n">
        <v>0</v>
      </c>
      <c r="Y22" s="49" t="n">
        <v>0</v>
      </c>
      <c r="Z22" s="49" t="n">
        <v>0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fals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v>0</v>
      </c>
      <c r="D27" s="46" t="n">
        <v>0</v>
      </c>
      <c r="E27" s="46" t="n">
        <v>0</v>
      </c>
      <c r="F27" s="46" t="n">
        <v>0</v>
      </c>
      <c r="G27" s="46" t="n">
        <v>0</v>
      </c>
      <c r="H27" s="46" t="n">
        <v>0</v>
      </c>
      <c r="I27" s="46" t="n">
        <v>0</v>
      </c>
      <c r="J27" s="46" t="n">
        <v>0</v>
      </c>
      <c r="K27" s="46" t="n">
        <v>0</v>
      </c>
      <c r="L27" s="46" t="n">
        <v>0</v>
      </c>
      <c r="M27" s="46" t="n">
        <v>0</v>
      </c>
      <c r="N27" s="46" t="n">
        <v>0</v>
      </c>
      <c r="O27" s="46" t="n">
        <v>0</v>
      </c>
      <c r="P27" s="46" t="n">
        <v>0</v>
      </c>
      <c r="Q27" s="46" t="n">
        <v>0</v>
      </c>
      <c r="R27" s="46" t="n">
        <v>0</v>
      </c>
      <c r="S27" s="46" t="n">
        <v>0</v>
      </c>
      <c r="T27" s="46" t="n">
        <v>0</v>
      </c>
      <c r="U27" s="46" t="n">
        <v>0</v>
      </c>
      <c r="V27" s="46" t="n">
        <v>0</v>
      </c>
      <c r="W27" s="46" t="n">
        <v>0</v>
      </c>
      <c r="X27" s="46" t="n">
        <v>0</v>
      </c>
      <c r="Y27" s="46" t="n">
        <v>0</v>
      </c>
      <c r="Z27" s="46" t="n">
        <v>0</v>
      </c>
      <c r="AA27" s="42" t="n"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v>0</v>
      </c>
      <c r="D28" s="46" t="n">
        <v>0</v>
      </c>
      <c r="E28" s="46" t="n">
        <v>0</v>
      </c>
      <c r="F28" s="46" t="n">
        <v>0</v>
      </c>
      <c r="G28" s="46" t="n">
        <v>0</v>
      </c>
      <c r="H28" s="46" t="n">
        <v>0</v>
      </c>
      <c r="I28" s="46" t="n">
        <v>0</v>
      </c>
      <c r="J28" s="46" t="n">
        <v>0</v>
      </c>
      <c r="K28" s="46" t="n">
        <v>0</v>
      </c>
      <c r="L28" s="46" t="n">
        <v>0</v>
      </c>
      <c r="M28" s="46" t="n">
        <v>0</v>
      </c>
      <c r="N28" s="46" t="n">
        <v>0</v>
      </c>
      <c r="O28" s="46" t="n">
        <v>0</v>
      </c>
      <c r="P28" s="46" t="n">
        <v>0</v>
      </c>
      <c r="Q28" s="46" t="n">
        <v>0</v>
      </c>
      <c r="R28" s="46" t="n">
        <v>0</v>
      </c>
      <c r="S28" s="46" t="n">
        <v>0</v>
      </c>
      <c r="T28" s="46" t="n">
        <v>0</v>
      </c>
      <c r="U28" s="46" t="n">
        <v>0</v>
      </c>
      <c r="V28" s="46" t="n">
        <v>0</v>
      </c>
      <c r="W28" s="46" t="n">
        <v>0</v>
      </c>
      <c r="X28" s="46" t="n">
        <v>0</v>
      </c>
      <c r="Y28" s="46" t="n">
        <v>0</v>
      </c>
      <c r="Z28" s="46" t="n">
        <v>0</v>
      </c>
      <c r="AA28" s="42" t="n"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v>0</v>
      </c>
      <c r="D29" s="46" t="n">
        <v>0</v>
      </c>
      <c r="E29" s="46" t="n">
        <v>0</v>
      </c>
      <c r="F29" s="46" t="n">
        <v>0</v>
      </c>
      <c r="G29" s="46" t="n">
        <v>0</v>
      </c>
      <c r="H29" s="46" t="n">
        <v>0</v>
      </c>
      <c r="I29" s="46" t="n">
        <v>0</v>
      </c>
      <c r="J29" s="46" t="n">
        <v>0</v>
      </c>
      <c r="K29" s="46" t="n">
        <v>0</v>
      </c>
      <c r="L29" s="46" t="n">
        <v>0</v>
      </c>
      <c r="M29" s="46" t="n">
        <v>0</v>
      </c>
      <c r="N29" s="46" t="n">
        <v>0</v>
      </c>
      <c r="O29" s="46" t="n">
        <v>0</v>
      </c>
      <c r="P29" s="46" t="n">
        <v>0</v>
      </c>
      <c r="Q29" s="46" t="n">
        <v>0</v>
      </c>
      <c r="R29" s="46" t="n">
        <v>0</v>
      </c>
      <c r="S29" s="46" t="n">
        <v>0</v>
      </c>
      <c r="T29" s="46" t="n">
        <v>0</v>
      </c>
      <c r="U29" s="46" t="n">
        <v>0</v>
      </c>
      <c r="V29" s="46" t="n">
        <v>0</v>
      </c>
      <c r="W29" s="46" t="n">
        <v>0</v>
      </c>
      <c r="X29" s="46" t="n">
        <v>0</v>
      </c>
      <c r="Y29" s="46" t="n">
        <v>0</v>
      </c>
      <c r="Z29" s="46" t="n">
        <v>0</v>
      </c>
      <c r="AA29" s="42" t="n"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v>0</v>
      </c>
      <c r="D30" s="46" t="n">
        <v>0</v>
      </c>
      <c r="E30" s="46" t="n">
        <v>0</v>
      </c>
      <c r="F30" s="46" t="n">
        <v>0</v>
      </c>
      <c r="G30" s="46" t="n">
        <v>0</v>
      </c>
      <c r="H30" s="46" t="n">
        <v>0</v>
      </c>
      <c r="I30" s="46" t="n">
        <v>0</v>
      </c>
      <c r="J30" s="46" t="n">
        <v>0</v>
      </c>
      <c r="K30" s="46" t="n">
        <v>0</v>
      </c>
      <c r="L30" s="46" t="n">
        <v>0</v>
      </c>
      <c r="M30" s="46" t="n">
        <v>0</v>
      </c>
      <c r="N30" s="46" t="n">
        <v>0</v>
      </c>
      <c r="O30" s="46" t="n">
        <v>0</v>
      </c>
      <c r="P30" s="46" t="n">
        <v>0</v>
      </c>
      <c r="Q30" s="46" t="n">
        <v>0</v>
      </c>
      <c r="R30" s="46" t="n">
        <v>0</v>
      </c>
      <c r="S30" s="46" t="n">
        <v>0</v>
      </c>
      <c r="T30" s="46" t="n">
        <v>0</v>
      </c>
      <c r="U30" s="46" t="n">
        <v>0</v>
      </c>
      <c r="V30" s="46" t="n">
        <v>0</v>
      </c>
      <c r="W30" s="46" t="n">
        <v>0</v>
      </c>
      <c r="X30" s="46" t="n">
        <v>0</v>
      </c>
      <c r="Y30" s="46" t="n">
        <v>0</v>
      </c>
      <c r="Z30" s="46" t="n">
        <v>0</v>
      </c>
      <c r="AA30" s="42" t="n"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v>0</v>
      </c>
      <c r="D31" s="49" t="n">
        <v>0</v>
      </c>
      <c r="E31" s="49" t="n">
        <v>0</v>
      </c>
      <c r="F31" s="49" t="n">
        <v>0</v>
      </c>
      <c r="G31" s="49" t="n">
        <v>0</v>
      </c>
      <c r="H31" s="49" t="n">
        <v>0</v>
      </c>
      <c r="I31" s="49" t="n">
        <v>0</v>
      </c>
      <c r="J31" s="49" t="n">
        <v>0</v>
      </c>
      <c r="K31" s="49" t="n">
        <v>0</v>
      </c>
      <c r="L31" s="49" t="n">
        <v>0</v>
      </c>
      <c r="M31" s="49" t="n">
        <v>0</v>
      </c>
      <c r="N31" s="49" t="n">
        <v>0</v>
      </c>
      <c r="O31" s="49" t="n">
        <v>0</v>
      </c>
      <c r="P31" s="49" t="n">
        <v>0</v>
      </c>
      <c r="Q31" s="49" t="n">
        <v>0</v>
      </c>
      <c r="R31" s="49" t="n">
        <v>0</v>
      </c>
      <c r="S31" s="49" t="n">
        <v>0</v>
      </c>
      <c r="T31" s="49" t="n">
        <v>0</v>
      </c>
      <c r="U31" s="49" t="n">
        <v>0</v>
      </c>
      <c r="V31" s="49" t="n">
        <v>0</v>
      </c>
      <c r="W31" s="49" t="n">
        <v>0</v>
      </c>
      <c r="X31" s="49" t="n">
        <v>0</v>
      </c>
      <c r="Y31" s="49" t="n">
        <v>0</v>
      </c>
      <c r="Z31" s="50" t="n">
        <v>0</v>
      </c>
      <c r="AA31" s="42" t="n"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39</v>
      </c>
      <c r="B33" s="42"/>
      <c r="C33" s="46" t="n">
        <v>0</v>
      </c>
      <c r="D33" s="46" t="n">
        <v>0</v>
      </c>
      <c r="E33" s="46" t="n">
        <v>0</v>
      </c>
      <c r="F33" s="46" t="n">
        <v>0</v>
      </c>
      <c r="G33" s="46" t="n">
        <v>0</v>
      </c>
      <c r="H33" s="46" t="n">
        <v>0</v>
      </c>
      <c r="I33" s="46" t="n">
        <v>0</v>
      </c>
      <c r="J33" s="46" t="n">
        <v>0</v>
      </c>
      <c r="K33" s="46" t="n">
        <v>0</v>
      </c>
      <c r="L33" s="46" t="n">
        <v>0</v>
      </c>
      <c r="M33" s="46" t="n">
        <v>0</v>
      </c>
      <c r="N33" s="46" t="n">
        <v>0</v>
      </c>
      <c r="O33" s="46" t="n">
        <v>0</v>
      </c>
      <c r="P33" s="46" t="n">
        <v>0</v>
      </c>
      <c r="Q33" s="46" t="n">
        <v>0</v>
      </c>
      <c r="R33" s="46" t="n">
        <v>0</v>
      </c>
      <c r="S33" s="46" t="n">
        <v>0</v>
      </c>
      <c r="T33" s="46" t="n">
        <v>0</v>
      </c>
      <c r="U33" s="46" t="n">
        <v>0</v>
      </c>
      <c r="V33" s="46" t="n">
        <v>0</v>
      </c>
      <c r="W33" s="46" t="n">
        <v>0</v>
      </c>
      <c r="X33" s="46" t="n">
        <v>0</v>
      </c>
      <c r="Y33" s="46" t="n">
        <v>0</v>
      </c>
      <c r="Z33" s="46" t="n">
        <v>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v>0</v>
      </c>
      <c r="D34" s="49" t="n">
        <v>0</v>
      </c>
      <c r="E34" s="49" t="n">
        <v>0</v>
      </c>
      <c r="F34" s="49" t="n">
        <v>0</v>
      </c>
      <c r="G34" s="49" t="n">
        <v>0</v>
      </c>
      <c r="H34" s="49" t="n">
        <v>0</v>
      </c>
      <c r="I34" s="49" t="n">
        <v>0</v>
      </c>
      <c r="J34" s="49" t="n">
        <v>0</v>
      </c>
      <c r="K34" s="49" t="n">
        <v>0</v>
      </c>
      <c r="L34" s="49" t="n">
        <v>0</v>
      </c>
      <c r="M34" s="49" t="n">
        <v>0</v>
      </c>
      <c r="N34" s="49" t="n">
        <v>0</v>
      </c>
      <c r="O34" s="49" t="n">
        <v>0</v>
      </c>
      <c r="P34" s="49" t="n">
        <v>0</v>
      </c>
      <c r="Q34" s="49" t="n">
        <v>0</v>
      </c>
      <c r="R34" s="49" t="n">
        <v>0</v>
      </c>
      <c r="S34" s="49" t="n">
        <v>0</v>
      </c>
      <c r="T34" s="49" t="n">
        <v>0</v>
      </c>
      <c r="U34" s="49" t="n">
        <v>0</v>
      </c>
      <c r="V34" s="49" t="n">
        <v>0</v>
      </c>
      <c r="W34" s="49" t="n">
        <v>0</v>
      </c>
      <c r="X34" s="49" t="n">
        <v>0</v>
      </c>
      <c r="Y34" s="49" t="n">
        <v>0</v>
      </c>
      <c r="Z34" s="50" t="n"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6" customFormat="false" ht="13.5" hidden="true" customHeight="true" outlineLevel="0" collapsed="false"/>
    <row r="37" customFormat="false" ht="13.5" hidden="true" customHeight="true" outlineLevel="0" collapsed="false"/>
    <row r="38" customFormat="false" ht="12" hidden="false" customHeight="true" outlineLevel="0" collapsed="false">
      <c r="A38" s="43" t="s">
        <v>145</v>
      </c>
      <c r="B38" s="42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</row>
    <row r="39" customFormat="false" ht="11.25" hidden="false" customHeight="true" outlineLevel="0" collapsed="false">
      <c r="A39" s="45" t="s">
        <v>33</v>
      </c>
      <c r="B39" s="42"/>
      <c r="C39" s="46" t="n">
        <v>0</v>
      </c>
      <c r="D39" s="46" t="n">
        <v>0</v>
      </c>
      <c r="E39" s="46" t="n">
        <v>0</v>
      </c>
      <c r="F39" s="46" t="n">
        <v>0</v>
      </c>
      <c r="G39" s="46" t="n">
        <v>0</v>
      </c>
      <c r="H39" s="46" t="n">
        <v>0</v>
      </c>
      <c r="I39" s="46" t="n">
        <v>0</v>
      </c>
      <c r="J39" s="46" t="n">
        <v>0</v>
      </c>
      <c r="K39" s="46" t="n">
        <v>0</v>
      </c>
      <c r="L39" s="46" t="n">
        <v>0</v>
      </c>
      <c r="M39" s="46" t="n">
        <v>0</v>
      </c>
      <c r="N39" s="46" t="n">
        <v>0</v>
      </c>
      <c r="O39" s="46" t="n">
        <v>0</v>
      </c>
      <c r="P39" s="46" t="n">
        <v>0</v>
      </c>
      <c r="Q39" s="46" t="n">
        <v>0</v>
      </c>
      <c r="R39" s="46" t="n">
        <v>0</v>
      </c>
      <c r="S39" s="46" t="n">
        <v>0</v>
      </c>
      <c r="T39" s="46" t="n">
        <v>0</v>
      </c>
      <c r="U39" s="46" t="n">
        <v>0</v>
      </c>
      <c r="V39" s="46" t="n">
        <v>0</v>
      </c>
      <c r="W39" s="46" t="n">
        <v>0</v>
      </c>
      <c r="X39" s="46" t="n">
        <v>0</v>
      </c>
      <c r="Y39" s="46" t="n">
        <v>0</v>
      </c>
      <c r="Z39" s="46" t="n">
        <v>0</v>
      </c>
      <c r="AA39" s="42" t="n">
        <v>0</v>
      </c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  <c r="IW39" s="42"/>
    </row>
    <row r="40" customFormat="false" ht="11.25" hidden="false" customHeight="true" outlineLevel="0" collapsed="false">
      <c r="A40" s="45" t="s">
        <v>34</v>
      </c>
      <c r="B40" s="42"/>
      <c r="C40" s="46" t="n">
        <v>5000</v>
      </c>
      <c r="D40" s="46" t="n">
        <v>5000</v>
      </c>
      <c r="E40" s="46" t="n">
        <v>5000</v>
      </c>
      <c r="F40" s="46" t="n">
        <v>0</v>
      </c>
      <c r="G40" s="46" t="n">
        <v>0</v>
      </c>
      <c r="H40" s="46" t="n">
        <v>0</v>
      </c>
      <c r="I40" s="46" t="n">
        <v>0</v>
      </c>
      <c r="J40" s="46" t="n">
        <v>0</v>
      </c>
      <c r="K40" s="46" t="n">
        <v>0</v>
      </c>
      <c r="L40" s="46" t="n">
        <v>0</v>
      </c>
      <c r="M40" s="46" t="n">
        <v>0</v>
      </c>
      <c r="N40" s="46" t="n">
        <v>0</v>
      </c>
      <c r="O40" s="46" t="n">
        <v>0</v>
      </c>
      <c r="P40" s="46" t="n">
        <v>0</v>
      </c>
      <c r="Q40" s="46" t="n">
        <v>0</v>
      </c>
      <c r="R40" s="46" t="n">
        <v>0</v>
      </c>
      <c r="S40" s="46" t="n">
        <v>0</v>
      </c>
      <c r="T40" s="46" t="n">
        <v>0</v>
      </c>
      <c r="U40" s="46" t="n">
        <v>0</v>
      </c>
      <c r="V40" s="46" t="n">
        <v>0</v>
      </c>
      <c r="W40" s="46" t="n">
        <v>0</v>
      </c>
      <c r="X40" s="46" t="n">
        <v>0</v>
      </c>
      <c r="Y40" s="46" t="n">
        <v>0</v>
      </c>
      <c r="Z40" s="46" t="n">
        <v>0</v>
      </c>
      <c r="AA40" s="42" t="n">
        <v>616.4384</v>
      </c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</row>
    <row r="41" customFormat="false" ht="11.25" hidden="false" customHeight="true" outlineLevel="0" collapsed="false">
      <c r="A41" s="45" t="s">
        <v>35</v>
      </c>
      <c r="B41" s="42"/>
      <c r="C41" s="46" t="n">
        <v>0</v>
      </c>
      <c r="D41" s="46" t="n">
        <v>0</v>
      </c>
      <c r="E41" s="46" t="n">
        <v>0</v>
      </c>
      <c r="F41" s="46" t="n">
        <v>0</v>
      </c>
      <c r="G41" s="46" t="n">
        <v>0</v>
      </c>
      <c r="H41" s="46" t="n">
        <v>0</v>
      </c>
      <c r="I41" s="46" t="n">
        <v>0</v>
      </c>
      <c r="J41" s="46" t="n">
        <v>0</v>
      </c>
      <c r="K41" s="46" t="n">
        <v>0</v>
      </c>
      <c r="L41" s="46" t="n">
        <v>0</v>
      </c>
      <c r="M41" s="46" t="n">
        <v>0</v>
      </c>
      <c r="N41" s="46" t="n">
        <v>0</v>
      </c>
      <c r="O41" s="46" t="n">
        <v>0</v>
      </c>
      <c r="P41" s="46" t="n">
        <v>0</v>
      </c>
      <c r="Q41" s="46" t="n">
        <v>0</v>
      </c>
      <c r="R41" s="46" t="n">
        <v>0</v>
      </c>
      <c r="S41" s="46" t="n">
        <v>0</v>
      </c>
      <c r="T41" s="46" t="n">
        <v>0</v>
      </c>
      <c r="U41" s="46" t="n">
        <v>0</v>
      </c>
      <c r="V41" s="46" t="n">
        <v>0</v>
      </c>
      <c r="W41" s="46" t="n">
        <v>0</v>
      </c>
      <c r="X41" s="46" t="n">
        <v>0</v>
      </c>
      <c r="Y41" s="46" t="n">
        <v>0</v>
      </c>
      <c r="Z41" s="46" t="n">
        <v>0</v>
      </c>
      <c r="AA41" s="42" t="n">
        <v>0</v>
      </c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  <c r="IW41" s="42"/>
    </row>
    <row r="42" customFormat="false" ht="11.25" hidden="false" customHeight="true" outlineLevel="0" collapsed="false">
      <c r="A42" s="45" t="s">
        <v>36</v>
      </c>
      <c r="B42" s="42"/>
      <c r="C42" s="46" t="n">
        <v>0</v>
      </c>
      <c r="D42" s="46" t="n">
        <v>0</v>
      </c>
      <c r="E42" s="46" t="n">
        <v>0</v>
      </c>
      <c r="F42" s="46" t="n">
        <v>0</v>
      </c>
      <c r="G42" s="46" t="n">
        <v>0</v>
      </c>
      <c r="H42" s="46" t="n">
        <v>0</v>
      </c>
      <c r="I42" s="46" t="n">
        <v>0</v>
      </c>
      <c r="J42" s="46" t="n">
        <v>0</v>
      </c>
      <c r="K42" s="46" t="n">
        <v>0</v>
      </c>
      <c r="L42" s="46" t="n">
        <v>0</v>
      </c>
      <c r="M42" s="46" t="n">
        <v>0</v>
      </c>
      <c r="N42" s="46" t="n">
        <v>0</v>
      </c>
      <c r="O42" s="46" t="n">
        <v>0</v>
      </c>
      <c r="P42" s="46" t="n">
        <v>0</v>
      </c>
      <c r="Q42" s="46" t="n">
        <v>0</v>
      </c>
      <c r="R42" s="46" t="n">
        <v>0</v>
      </c>
      <c r="S42" s="46" t="n">
        <v>0</v>
      </c>
      <c r="T42" s="46" t="n">
        <v>0</v>
      </c>
      <c r="U42" s="46" t="n">
        <v>0</v>
      </c>
      <c r="V42" s="46" t="n">
        <v>0</v>
      </c>
      <c r="W42" s="46" t="n">
        <v>0</v>
      </c>
      <c r="X42" s="46" t="n">
        <v>0</v>
      </c>
      <c r="Y42" s="46" t="n">
        <v>0</v>
      </c>
      <c r="Z42" s="46" t="n">
        <v>0</v>
      </c>
      <c r="AA42" s="42" t="n">
        <v>0</v>
      </c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</row>
    <row r="43" customFormat="false" ht="11.25" hidden="false" customHeight="true" outlineLevel="0" collapsed="false">
      <c r="A43" s="47" t="s">
        <v>37</v>
      </c>
      <c r="B43" s="48"/>
      <c r="C43" s="49" t="n">
        <v>5000</v>
      </c>
      <c r="D43" s="49" t="n">
        <v>5000</v>
      </c>
      <c r="E43" s="49" t="n">
        <v>5000</v>
      </c>
      <c r="F43" s="49" t="n">
        <v>0</v>
      </c>
      <c r="G43" s="49" t="n">
        <v>0</v>
      </c>
      <c r="H43" s="49" t="n">
        <v>0</v>
      </c>
      <c r="I43" s="49" t="n">
        <v>0</v>
      </c>
      <c r="J43" s="49" t="n">
        <v>0</v>
      </c>
      <c r="K43" s="49" t="n">
        <v>0</v>
      </c>
      <c r="L43" s="49" t="n">
        <v>0</v>
      </c>
      <c r="M43" s="49" t="n">
        <v>0</v>
      </c>
      <c r="N43" s="49" t="n">
        <v>0</v>
      </c>
      <c r="O43" s="49" t="n">
        <v>0</v>
      </c>
      <c r="P43" s="49" t="n">
        <v>0</v>
      </c>
      <c r="Q43" s="49" t="n">
        <v>0</v>
      </c>
      <c r="R43" s="49" t="n">
        <v>0</v>
      </c>
      <c r="S43" s="49" t="n">
        <v>0</v>
      </c>
      <c r="T43" s="49" t="n">
        <v>0</v>
      </c>
      <c r="U43" s="49" t="n">
        <v>0</v>
      </c>
      <c r="V43" s="49" t="n">
        <v>0</v>
      </c>
      <c r="W43" s="49" t="n">
        <v>0</v>
      </c>
      <c r="X43" s="49" t="n">
        <v>0</v>
      </c>
      <c r="Y43" s="49" t="n">
        <v>0</v>
      </c>
      <c r="Z43" s="50" t="n">
        <v>0</v>
      </c>
      <c r="AA43" s="42" t="n">
        <v>616.4384</v>
      </c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  <c r="IV43" s="42"/>
      <c r="IW43" s="42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0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4" activeCellId="0" sqref="A4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147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28434.5096</v>
      </c>
      <c r="D7" s="165" t="n">
        <v>23695.4247</v>
      </c>
      <c r="E7" s="165" t="n">
        <v>23695.4247</v>
      </c>
      <c r="F7" s="165" t="n">
        <v>9478.1699</v>
      </c>
      <c r="G7" s="165" t="n">
        <v>9478.1699</v>
      </c>
      <c r="H7" s="165" t="n">
        <v>14217.2548</v>
      </c>
      <c r="I7" s="165" t="n">
        <v>14217.2548</v>
      </c>
      <c r="J7" s="165" t="n">
        <v>14217.2548</v>
      </c>
      <c r="K7" s="165" t="n">
        <v>14217.2548</v>
      </c>
      <c r="L7" s="165" t="n">
        <v>14217.2548</v>
      </c>
      <c r="M7" s="165" t="n">
        <v>18956.3398</v>
      </c>
      <c r="N7" s="165" t="n">
        <v>18956.3398</v>
      </c>
      <c r="O7" s="165" t="n">
        <v>18956.3398</v>
      </c>
      <c r="P7" s="165" t="n">
        <v>18956.3398</v>
      </c>
      <c r="Q7" s="165" t="n">
        <v>18956.3398</v>
      </c>
      <c r="R7" s="165" t="n">
        <v>9478.1699</v>
      </c>
      <c r="S7" s="165" t="n">
        <v>9478.1699</v>
      </c>
      <c r="T7" s="165" t="n">
        <v>9478.1699</v>
      </c>
      <c r="U7" s="165" t="n">
        <v>9478.1699</v>
      </c>
      <c r="V7" s="165" t="n">
        <v>9478.1699</v>
      </c>
      <c r="W7" s="165" t="n">
        <v>9478.1699</v>
      </c>
      <c r="X7" s="165" t="n">
        <v>9478.1699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-28548.3871</v>
      </c>
      <c r="D8" s="165" t="n">
        <v>-15928.5357</v>
      </c>
      <c r="E8" s="165" t="n">
        <v>-5290.2903</v>
      </c>
      <c r="F8" s="165" t="n">
        <v>-6366.6667</v>
      </c>
      <c r="G8" s="165" t="n">
        <v>-5580.6452</v>
      </c>
      <c r="H8" s="165" t="n">
        <v>-6800</v>
      </c>
      <c r="I8" s="165" t="n">
        <v>-24516.0968</v>
      </c>
      <c r="J8" s="165" t="n">
        <v>-30064.4839</v>
      </c>
      <c r="K8" s="165" t="n">
        <v>-24866.6667</v>
      </c>
      <c r="L8" s="165" t="n">
        <v>-18451.6129</v>
      </c>
      <c r="M8" s="165" t="n">
        <v>-17599.9667</v>
      </c>
      <c r="N8" s="165" t="n">
        <v>-19580.6452</v>
      </c>
      <c r="O8" s="165" t="n">
        <v>-20290.3548</v>
      </c>
      <c r="P8" s="165" t="n">
        <v>-16571.4286</v>
      </c>
      <c r="Q8" s="165" t="n">
        <v>-13774.1935</v>
      </c>
      <c r="R8" s="165" t="n">
        <v>-9000</v>
      </c>
      <c r="S8" s="165" t="n">
        <v>-580.6452</v>
      </c>
      <c r="T8" s="165" t="n">
        <v>-6466.6333</v>
      </c>
      <c r="U8" s="165" t="n">
        <v>-21387.1613</v>
      </c>
      <c r="V8" s="165" t="n">
        <v>-26161.3226</v>
      </c>
      <c r="W8" s="165" t="n">
        <v>-23533.3333</v>
      </c>
      <c r="X8" s="165" t="n">
        <v>-13935.5161</v>
      </c>
      <c r="Y8" s="165" t="n">
        <v>-15300</v>
      </c>
      <c r="Z8" s="165" t="n">
        <v>-18612.9032</v>
      </c>
    </row>
    <row r="9" customFormat="false" ht="11.25" hidden="false" customHeight="true" outlineLevel="0" collapsed="false">
      <c r="A9" s="162" t="s">
        <v>149</v>
      </c>
      <c r="C9" s="166" t="n">
        <v>-113.877499999999</v>
      </c>
      <c r="D9" s="166" t="n">
        <v>7766.889</v>
      </c>
      <c r="E9" s="166" t="n">
        <v>18405.1344</v>
      </c>
      <c r="F9" s="166" t="n">
        <v>3111.5032</v>
      </c>
      <c r="G9" s="166" t="n">
        <v>3897.5247</v>
      </c>
      <c r="H9" s="166" t="n">
        <v>7417.2548</v>
      </c>
      <c r="I9" s="166" t="n">
        <v>-10298.842</v>
      </c>
      <c r="J9" s="166" t="n">
        <v>-15847.2291</v>
      </c>
      <c r="K9" s="166" t="n">
        <v>-10649.4119</v>
      </c>
      <c r="L9" s="166" t="n">
        <v>-4234.3581</v>
      </c>
      <c r="M9" s="166" t="n">
        <v>1356.3731</v>
      </c>
      <c r="N9" s="166" t="n">
        <v>-624.305399999998</v>
      </c>
      <c r="O9" s="166" t="n">
        <v>-1334.015</v>
      </c>
      <c r="P9" s="166" t="n">
        <v>2384.9112</v>
      </c>
      <c r="Q9" s="166" t="n">
        <v>5182.1463</v>
      </c>
      <c r="R9" s="166" t="n">
        <v>478.169900000001</v>
      </c>
      <c r="S9" s="166" t="n">
        <v>8897.5247</v>
      </c>
      <c r="T9" s="166" t="n">
        <v>3011.5366</v>
      </c>
      <c r="U9" s="166" t="n">
        <v>-11908.9914</v>
      </c>
      <c r="V9" s="166" t="n">
        <v>-16683.1527</v>
      </c>
      <c r="W9" s="166" t="n">
        <v>-14055.1634</v>
      </c>
      <c r="X9" s="166" t="n">
        <v>-4457.3462</v>
      </c>
      <c r="Y9" s="166" t="n">
        <v>-15300</v>
      </c>
      <c r="Z9" s="166" t="n">
        <v>-18612.9032</v>
      </c>
    </row>
    <row r="11" customFormat="false" ht="11.25" hidden="false" customHeight="true" outlineLevel="0" collapsed="false">
      <c r="A11" s="165" t="s">
        <v>34</v>
      </c>
      <c r="C11" s="165" t="n">
        <v>20000</v>
      </c>
      <c r="D11" s="165" t="n">
        <v>20000</v>
      </c>
      <c r="E11" s="165" t="n">
        <v>-15000</v>
      </c>
      <c r="F11" s="165" t="n">
        <v>-5000</v>
      </c>
      <c r="G11" s="165" t="n">
        <v>-5000</v>
      </c>
      <c r="H11" s="165" t="n">
        <v>15000</v>
      </c>
      <c r="I11" s="165" t="n">
        <v>20000</v>
      </c>
      <c r="J11" s="165" t="n">
        <v>25000</v>
      </c>
      <c r="K11" s="165" t="n">
        <v>25000</v>
      </c>
      <c r="L11" s="165" t="n">
        <v>25000</v>
      </c>
      <c r="M11" s="165" t="n">
        <v>5000</v>
      </c>
      <c r="N11" s="165" t="n">
        <v>5000</v>
      </c>
      <c r="O11" s="165" t="n">
        <v>5000</v>
      </c>
      <c r="P11" s="165" t="n">
        <v>0</v>
      </c>
      <c r="Q11" s="165" t="n">
        <v>0</v>
      </c>
      <c r="R11" s="165" t="n">
        <v>5000</v>
      </c>
      <c r="S11" s="165" t="n">
        <v>5000</v>
      </c>
      <c r="T11" s="165" t="n">
        <v>5000</v>
      </c>
      <c r="U11" s="165" t="n">
        <v>5000</v>
      </c>
      <c r="V11" s="165" t="n">
        <v>5000</v>
      </c>
      <c r="W11" s="165" t="n">
        <v>5000</v>
      </c>
      <c r="X11" s="165" t="n">
        <v>5000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20000</v>
      </c>
      <c r="D12" s="165" t="n">
        <v>5000</v>
      </c>
      <c r="E12" s="165" t="n">
        <v>5000</v>
      </c>
      <c r="F12" s="165" t="n">
        <v>-5000</v>
      </c>
      <c r="G12" s="165" t="n">
        <v>10000</v>
      </c>
      <c r="H12" s="165" t="n">
        <v>10000</v>
      </c>
      <c r="I12" s="165" t="n">
        <v>30000</v>
      </c>
      <c r="J12" s="165" t="n">
        <v>30000</v>
      </c>
      <c r="K12" s="165" t="n">
        <v>30000</v>
      </c>
      <c r="L12" s="165" t="n">
        <v>30000</v>
      </c>
      <c r="M12" s="165" t="n">
        <v>20000</v>
      </c>
      <c r="N12" s="165" t="n">
        <v>20000</v>
      </c>
      <c r="O12" s="165" t="n">
        <v>20000</v>
      </c>
      <c r="P12" s="165" t="n">
        <v>20000</v>
      </c>
      <c r="Q12" s="165" t="n">
        <v>20000</v>
      </c>
      <c r="R12" s="165" t="n">
        <v>5000</v>
      </c>
      <c r="S12" s="165" t="n">
        <v>5000</v>
      </c>
      <c r="T12" s="165" t="n">
        <v>5000</v>
      </c>
      <c r="U12" s="165" t="n">
        <v>5000</v>
      </c>
      <c r="V12" s="165" t="n">
        <v>5000</v>
      </c>
      <c r="W12" s="165" t="n">
        <v>5000</v>
      </c>
      <c r="X12" s="165" t="n">
        <v>5000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-22354.8065</v>
      </c>
      <c r="D13" s="165" t="n">
        <v>-9035.7143</v>
      </c>
      <c r="E13" s="165" t="n">
        <v>-193.5484</v>
      </c>
      <c r="F13" s="165" t="n">
        <v>-200</v>
      </c>
      <c r="G13" s="165" t="n">
        <v>-1838.7097</v>
      </c>
      <c r="H13" s="165" t="n">
        <v>-7299.9667</v>
      </c>
      <c r="I13" s="165" t="n">
        <v>-41935.4839</v>
      </c>
      <c r="J13" s="165" t="n">
        <v>-62161.2903</v>
      </c>
      <c r="K13" s="165" t="n">
        <v>-45133.3333</v>
      </c>
      <c r="L13" s="165" t="n">
        <v>-27548.3871</v>
      </c>
      <c r="M13" s="165" t="n">
        <v>-15499.9667</v>
      </c>
      <c r="N13" s="165" t="n">
        <v>-19161.2581</v>
      </c>
      <c r="O13" s="165" t="n">
        <v>-21806.4516</v>
      </c>
      <c r="P13" s="165" t="n">
        <v>-17142.8214</v>
      </c>
      <c r="Q13" s="165" t="n">
        <v>-10806.4839</v>
      </c>
      <c r="R13" s="165" t="n">
        <v>-9900</v>
      </c>
      <c r="S13" s="165" t="n">
        <v>-5612.871</v>
      </c>
      <c r="T13" s="165" t="n">
        <v>-7700</v>
      </c>
      <c r="U13" s="165" t="n">
        <v>-39096.8065</v>
      </c>
      <c r="V13" s="165" t="n">
        <v>-49225.8065</v>
      </c>
      <c r="W13" s="165" t="n">
        <v>-38833.3333</v>
      </c>
      <c r="X13" s="165" t="n">
        <v>-19838.7097</v>
      </c>
      <c r="Y13" s="165" t="n">
        <v>-15700</v>
      </c>
      <c r="Z13" s="165" t="n">
        <v>-21580.6452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17645.1935</v>
      </c>
      <c r="D15" s="166" t="n">
        <v>15964.2857</v>
      </c>
      <c r="E15" s="166" t="n">
        <v>-10193.5484</v>
      </c>
      <c r="F15" s="166" t="n">
        <v>-10200</v>
      </c>
      <c r="G15" s="166" t="n">
        <v>3161.2903</v>
      </c>
      <c r="H15" s="166" t="n">
        <v>17700.0333</v>
      </c>
      <c r="I15" s="166" t="n">
        <v>8064.5161</v>
      </c>
      <c r="J15" s="166" t="n">
        <v>-7161.2903</v>
      </c>
      <c r="K15" s="166" t="n">
        <v>9866.6667</v>
      </c>
      <c r="L15" s="166" t="n">
        <v>27451.6129</v>
      </c>
      <c r="M15" s="166" t="n">
        <v>9500.0333</v>
      </c>
      <c r="N15" s="166" t="n">
        <v>5838.7419</v>
      </c>
      <c r="O15" s="166" t="n">
        <v>3193.5484</v>
      </c>
      <c r="P15" s="166" t="n">
        <v>2857.1786</v>
      </c>
      <c r="Q15" s="166" t="n">
        <v>9193.5161</v>
      </c>
      <c r="R15" s="166" t="n">
        <v>100</v>
      </c>
      <c r="S15" s="166" t="n">
        <v>4387.129</v>
      </c>
      <c r="T15" s="166" t="n">
        <v>2300</v>
      </c>
      <c r="U15" s="166" t="n">
        <v>-29096.8065</v>
      </c>
      <c r="V15" s="166" t="n">
        <v>-39225.8065</v>
      </c>
      <c r="W15" s="166" t="n">
        <v>-28833.3333</v>
      </c>
      <c r="X15" s="166" t="n">
        <v>-9838.7097</v>
      </c>
      <c r="Y15" s="166" t="n">
        <v>-15700</v>
      </c>
      <c r="Z15" s="166" t="n">
        <v>-21580.6452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17531.316</v>
      </c>
      <c r="D19" s="169" t="n">
        <v>23731.1747</v>
      </c>
      <c r="E19" s="169" t="n">
        <v>8211.586</v>
      </c>
      <c r="F19" s="169" t="n">
        <v>-7088.4968</v>
      </c>
      <c r="G19" s="169" t="n">
        <v>7058.815</v>
      </c>
      <c r="H19" s="169" t="n">
        <v>25117.2881</v>
      </c>
      <c r="I19" s="169" t="n">
        <v>-2234.3259</v>
      </c>
      <c r="J19" s="169" t="n">
        <v>-23008.5194</v>
      </c>
      <c r="K19" s="169" t="n">
        <v>-782.745199999999</v>
      </c>
      <c r="L19" s="169" t="n">
        <v>23217.2548</v>
      </c>
      <c r="M19" s="169" t="n">
        <v>10856.4064</v>
      </c>
      <c r="N19" s="169" t="n">
        <v>5214.4365</v>
      </c>
      <c r="O19" s="169" t="n">
        <v>1859.5334</v>
      </c>
      <c r="P19" s="169" t="n">
        <v>5242.0898</v>
      </c>
      <c r="Q19" s="169" t="n">
        <v>14375.6624</v>
      </c>
      <c r="R19" s="169" t="n">
        <v>578.169900000001</v>
      </c>
      <c r="S19" s="169" t="n">
        <v>13284.6537</v>
      </c>
      <c r="T19" s="169" t="n">
        <v>5311.5366</v>
      </c>
      <c r="U19" s="169" t="n">
        <v>-41005.7979</v>
      </c>
      <c r="V19" s="169" t="n">
        <v>-55908.9592</v>
      </c>
      <c r="W19" s="169" t="n">
        <v>-42888.4967</v>
      </c>
      <c r="X19" s="169" t="n">
        <v>-14296.0559</v>
      </c>
      <c r="Y19" s="169" t="n">
        <v>-31000</v>
      </c>
      <c r="Z19" s="170" t="n">
        <v>-40193.5484</v>
      </c>
    </row>
    <row r="21" customFormat="false" ht="11.25" hidden="false" customHeight="true" outlineLevel="0" collapsed="false">
      <c r="A21" s="165" t="s">
        <v>142</v>
      </c>
      <c r="C21" s="165" t="n">
        <v>21724.8645</v>
      </c>
      <c r="D21" s="165" t="n">
        <v>26588.3176</v>
      </c>
      <c r="E21" s="165" t="n">
        <v>12179.3279</v>
      </c>
      <c r="F21" s="165" t="n">
        <v>-7755.1635</v>
      </c>
      <c r="G21" s="165" t="n">
        <v>6349.1376</v>
      </c>
      <c r="H21" s="165" t="n">
        <v>23783.9548</v>
      </c>
      <c r="I21" s="165" t="n">
        <v>-3814.971</v>
      </c>
      <c r="J21" s="165" t="n">
        <v>-24202.0678</v>
      </c>
      <c r="K21" s="165" t="n">
        <v>-1949.4118</v>
      </c>
      <c r="L21" s="165" t="n">
        <v>17184.9968</v>
      </c>
      <c r="M21" s="165" t="n">
        <v>9589.7398</v>
      </c>
      <c r="N21" s="165" t="n">
        <v>3891.8559</v>
      </c>
      <c r="O21" s="165" t="n">
        <v>633.7269</v>
      </c>
      <c r="P21" s="165" t="n">
        <v>4099.2326</v>
      </c>
      <c r="Q21" s="165" t="n">
        <v>13633.7269</v>
      </c>
      <c r="R21" s="165" t="n">
        <v>-555.1635</v>
      </c>
      <c r="S21" s="165" t="n">
        <v>12962.0731</v>
      </c>
      <c r="T21" s="165" t="n">
        <v>4278.2032</v>
      </c>
      <c r="U21" s="165" t="n">
        <v>-42489.6688</v>
      </c>
      <c r="V21" s="165" t="n">
        <v>-57392.8301</v>
      </c>
      <c r="W21" s="165" t="n">
        <v>-44421.8301</v>
      </c>
      <c r="X21" s="165" t="n">
        <v>-15328.314</v>
      </c>
      <c r="Y21" s="165" t="n">
        <v>-31933.3333</v>
      </c>
      <c r="Z21" s="165" t="n">
        <v>-41225.8065</v>
      </c>
    </row>
    <row r="22" customFormat="false" ht="11.25" hidden="false" customHeight="true" outlineLevel="0" collapsed="false">
      <c r="A22" s="165" t="s">
        <v>77</v>
      </c>
      <c r="C22" s="171" t="n">
        <v>-4193.5485</v>
      </c>
      <c r="D22" s="171" t="n">
        <v>-2857.1429</v>
      </c>
      <c r="E22" s="171" t="n">
        <v>-3967.7419</v>
      </c>
      <c r="F22" s="171" t="n">
        <v>666.666700000001</v>
      </c>
      <c r="G22" s="171" t="n">
        <v>709.677400000001</v>
      </c>
      <c r="H22" s="171" t="n">
        <v>1333.3333</v>
      </c>
      <c r="I22" s="171" t="n">
        <v>1580.6451</v>
      </c>
      <c r="J22" s="171" t="n">
        <v>1193.5484</v>
      </c>
      <c r="K22" s="171" t="n">
        <v>1166.6666</v>
      </c>
      <c r="L22" s="171" t="n">
        <v>6032.258</v>
      </c>
      <c r="M22" s="171" t="n">
        <v>1266.6666</v>
      </c>
      <c r="N22" s="171" t="n">
        <v>1322.5806</v>
      </c>
      <c r="O22" s="171" t="n">
        <v>1225.8065</v>
      </c>
      <c r="P22" s="171" t="n">
        <v>1142.8572</v>
      </c>
      <c r="Q22" s="171" t="n">
        <v>741.935500000003</v>
      </c>
      <c r="R22" s="171" t="n">
        <v>1133.3334</v>
      </c>
      <c r="S22" s="171" t="n">
        <v>322.580599999999</v>
      </c>
      <c r="T22" s="171" t="n">
        <v>1033.3334</v>
      </c>
      <c r="U22" s="171" t="n">
        <v>1483.8709</v>
      </c>
      <c r="V22" s="171" t="n">
        <v>1483.8709</v>
      </c>
      <c r="W22" s="171" t="n">
        <v>1533.3334</v>
      </c>
      <c r="X22" s="171" t="n">
        <v>1032.2581</v>
      </c>
      <c r="Y22" s="171" t="n">
        <v>933.333299999998</v>
      </c>
      <c r="Z22" s="171" t="n">
        <v>1032.2581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-5327175</v>
      </c>
      <c r="D25" s="165" t="n">
        <v>-4423789</v>
      </c>
      <c r="E25" s="165" t="n">
        <v>-3830228</v>
      </c>
      <c r="F25" s="165" t="n">
        <v>-2394249</v>
      </c>
      <c r="G25" s="165" t="n">
        <v>-2791950</v>
      </c>
      <c r="H25" s="165" t="n">
        <v>-3183076</v>
      </c>
      <c r="I25" s="165" t="n">
        <v>-3841132</v>
      </c>
      <c r="J25" s="165" t="n">
        <v>-4136226</v>
      </c>
      <c r="K25" s="165" t="n">
        <v>-3978136</v>
      </c>
      <c r="L25" s="165" t="n">
        <v>-4055196</v>
      </c>
      <c r="M25" s="165" t="n">
        <v>-5260351</v>
      </c>
      <c r="N25" s="165" t="n">
        <v>-5133025</v>
      </c>
      <c r="O25" s="165" t="n">
        <v>-4995191</v>
      </c>
      <c r="P25" s="165" t="n">
        <v>-4407170</v>
      </c>
      <c r="Q25" s="165" t="n">
        <v>-4949743</v>
      </c>
      <c r="R25" s="165" t="n">
        <v>90082</v>
      </c>
      <c r="S25" s="165" t="n">
        <v>86003</v>
      </c>
      <c r="T25" s="165" t="n">
        <v>102601</v>
      </c>
      <c r="U25" s="165" t="n">
        <v>125433</v>
      </c>
      <c r="V25" s="165" t="n">
        <v>147416</v>
      </c>
      <c r="W25" s="165" t="n">
        <v>139394</v>
      </c>
      <c r="X25" s="165" t="n">
        <v>160709</v>
      </c>
      <c r="Y25" s="165" t="n">
        <v>0</v>
      </c>
      <c r="Z25" s="165" t="n">
        <v>0</v>
      </c>
      <c r="AA25" s="165" t="n">
        <v>-61854999</v>
      </c>
    </row>
    <row r="26" customFormat="false" ht="11.25" hidden="false" customHeight="true" outlineLevel="0" collapsed="false">
      <c r="A26" s="165" t="s">
        <v>153</v>
      </c>
      <c r="C26" s="165" t="n">
        <v>15151454</v>
      </c>
      <c r="D26" s="165" t="n">
        <v>11302123</v>
      </c>
      <c r="E26" s="165" t="n">
        <v>4250711</v>
      </c>
      <c r="F26" s="165" t="n">
        <v>1792461</v>
      </c>
      <c r="G26" s="165" t="n">
        <v>2345812</v>
      </c>
      <c r="H26" s="165" t="n">
        <v>4255122</v>
      </c>
      <c r="I26" s="165" t="n">
        <v>5940013</v>
      </c>
      <c r="J26" s="165" t="n">
        <v>5510219</v>
      </c>
      <c r="K26" s="165" t="n">
        <v>6064320</v>
      </c>
      <c r="L26" s="165" t="n">
        <v>6425739</v>
      </c>
      <c r="M26" s="165" t="n">
        <v>6203235</v>
      </c>
      <c r="N26" s="165" t="n">
        <v>6194737</v>
      </c>
      <c r="O26" s="165" t="n">
        <v>2284482</v>
      </c>
      <c r="P26" s="165" t="n">
        <v>1577549</v>
      </c>
      <c r="Q26" s="165" t="n">
        <v>1814550</v>
      </c>
      <c r="R26" s="165" t="n">
        <v>170069</v>
      </c>
      <c r="S26" s="165" t="n">
        <v>90882</v>
      </c>
      <c r="T26" s="165" t="n">
        <v>216386</v>
      </c>
      <c r="U26" s="165" t="n">
        <v>240090</v>
      </c>
      <c r="V26" s="165" t="n">
        <v>213129</v>
      </c>
      <c r="W26" s="165" t="n">
        <v>288072</v>
      </c>
      <c r="X26" s="165" t="n">
        <v>336760</v>
      </c>
      <c r="Y26" s="165" t="n">
        <v>2140937</v>
      </c>
      <c r="Z26" s="165" t="n">
        <v>2420086</v>
      </c>
      <c r="AA26" s="165" t="n">
        <v>87228938</v>
      </c>
    </row>
    <row r="27" customFormat="false" ht="11.25" hidden="false" customHeight="true" outlineLevel="0" collapsed="false">
      <c r="A27" s="168" t="s">
        <v>75</v>
      </c>
      <c r="B27" s="169"/>
      <c r="C27" s="169" t="n">
        <v>9824279</v>
      </c>
      <c r="D27" s="169" t="n">
        <v>6878334</v>
      </c>
      <c r="E27" s="169" t="n">
        <v>420483</v>
      </c>
      <c r="F27" s="169" t="n">
        <v>-601788</v>
      </c>
      <c r="G27" s="169" t="n">
        <v>-446138</v>
      </c>
      <c r="H27" s="169" t="n">
        <v>1072046</v>
      </c>
      <c r="I27" s="169" t="n">
        <v>2098881</v>
      </c>
      <c r="J27" s="169" t="n">
        <v>1373993</v>
      </c>
      <c r="K27" s="169" t="n">
        <v>2086184</v>
      </c>
      <c r="L27" s="169" t="n">
        <v>2370543</v>
      </c>
      <c r="M27" s="169" t="n">
        <v>942884</v>
      </c>
      <c r="N27" s="169" t="n">
        <v>1061712</v>
      </c>
      <c r="O27" s="169" t="n">
        <v>-2710709</v>
      </c>
      <c r="P27" s="169" t="n">
        <v>-2829621</v>
      </c>
      <c r="Q27" s="169" t="n">
        <v>-3135193</v>
      </c>
      <c r="R27" s="169" t="n">
        <v>260151</v>
      </c>
      <c r="S27" s="169" t="n">
        <v>176885</v>
      </c>
      <c r="T27" s="169" t="n">
        <v>318987</v>
      </c>
      <c r="U27" s="169" t="n">
        <v>365523</v>
      </c>
      <c r="V27" s="169" t="n">
        <v>360545</v>
      </c>
      <c r="W27" s="169" t="n">
        <v>427466</v>
      </c>
      <c r="X27" s="169" t="n">
        <v>497469</v>
      </c>
      <c r="Y27" s="169" t="n">
        <v>2140937</v>
      </c>
      <c r="Z27" s="169" t="n">
        <v>2420086</v>
      </c>
      <c r="AA27" s="170" t="n">
        <v>25373939</v>
      </c>
    </row>
    <row r="28" customFormat="false" ht="11.25" hidden="false" customHeight="true" outlineLevel="0" collapsed="false">
      <c r="A28" s="165" t="s">
        <v>76</v>
      </c>
      <c r="C28" s="165" t="n">
        <v>9831784</v>
      </c>
      <c r="D28" s="165" t="n">
        <v>6859126</v>
      </c>
      <c r="E28" s="165" t="n">
        <v>382840</v>
      </c>
      <c r="F28" s="165" t="n">
        <v>-596216</v>
      </c>
      <c r="G28" s="165" t="n">
        <v>-456693</v>
      </c>
      <c r="H28" s="165" t="n">
        <v>1045566</v>
      </c>
      <c r="I28" s="165" t="n">
        <v>2094378</v>
      </c>
      <c r="J28" s="165" t="n">
        <v>1401443</v>
      </c>
      <c r="K28" s="165" t="n">
        <v>2082435</v>
      </c>
      <c r="L28" s="165" t="n">
        <v>2297128</v>
      </c>
      <c r="M28" s="165" t="n">
        <v>917464</v>
      </c>
      <c r="N28" s="165" t="n">
        <v>1048109</v>
      </c>
      <c r="O28" s="165" t="n">
        <v>-2724211</v>
      </c>
      <c r="P28" s="165" t="n">
        <v>-2840944</v>
      </c>
      <c r="Q28" s="165" t="n">
        <v>-3158144</v>
      </c>
      <c r="R28" s="165" t="n">
        <v>263286</v>
      </c>
      <c r="S28" s="165" t="n">
        <v>156914</v>
      </c>
      <c r="T28" s="165" t="n">
        <v>314197</v>
      </c>
      <c r="U28" s="165" t="n">
        <v>424453</v>
      </c>
      <c r="V28" s="165" t="n">
        <v>439191</v>
      </c>
      <c r="W28" s="165" t="n">
        <v>486705</v>
      </c>
      <c r="X28" s="165" t="n">
        <v>519553</v>
      </c>
      <c r="Y28" s="165" t="n">
        <v>2175254</v>
      </c>
      <c r="Z28" s="165" t="n">
        <v>2469368</v>
      </c>
      <c r="AA28" s="165" t="n">
        <v>25432986</v>
      </c>
    </row>
    <row r="29" customFormat="false" ht="11.25" hidden="false" customHeight="true" outlineLevel="0" collapsed="false">
      <c r="A29" s="165" t="s">
        <v>77</v>
      </c>
      <c r="C29" s="171" t="n">
        <v>-7505</v>
      </c>
      <c r="D29" s="171" t="n">
        <v>19208</v>
      </c>
      <c r="E29" s="171" t="n">
        <v>37643</v>
      </c>
      <c r="F29" s="171" t="n">
        <v>-5572</v>
      </c>
      <c r="G29" s="171" t="n">
        <v>10555</v>
      </c>
      <c r="H29" s="171" t="n">
        <v>26480</v>
      </c>
      <c r="I29" s="171" t="n">
        <v>4503</v>
      </c>
      <c r="J29" s="171" t="n">
        <v>-27450</v>
      </c>
      <c r="K29" s="171" t="n">
        <v>3749</v>
      </c>
      <c r="L29" s="171" t="n">
        <v>73415</v>
      </c>
      <c r="M29" s="171" t="n">
        <v>25420</v>
      </c>
      <c r="N29" s="171" t="n">
        <v>13603</v>
      </c>
      <c r="O29" s="171" t="n">
        <v>13502</v>
      </c>
      <c r="P29" s="171" t="n">
        <v>11323</v>
      </c>
      <c r="Q29" s="171" t="n">
        <v>22951</v>
      </c>
      <c r="R29" s="171" t="n">
        <v>-3135</v>
      </c>
      <c r="S29" s="171" t="n">
        <v>19971</v>
      </c>
      <c r="T29" s="171" t="n">
        <v>4790</v>
      </c>
      <c r="U29" s="171" t="n">
        <v>-58930</v>
      </c>
      <c r="V29" s="171" t="n">
        <v>-78646</v>
      </c>
      <c r="W29" s="171" t="n">
        <v>-59239</v>
      </c>
      <c r="X29" s="171" t="n">
        <v>-22084</v>
      </c>
      <c r="Y29" s="171" t="n">
        <v>-34317</v>
      </c>
      <c r="Z29" s="171" t="n">
        <v>-49282</v>
      </c>
      <c r="AA29" s="171" t="n">
        <v>-59047</v>
      </c>
    </row>
    <row r="30" customFormat="false" ht="11.25" hidden="false" customHeight="true" outlineLevel="0" collapsed="false">
      <c r="A30" s="165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0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4" activeCellId="0" sqref="A4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154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0</v>
      </c>
      <c r="D7" s="165" t="n">
        <v>0</v>
      </c>
      <c r="E7" s="165" t="n">
        <v>0</v>
      </c>
      <c r="F7" s="165" t="n">
        <v>0</v>
      </c>
      <c r="G7" s="165" t="n">
        <v>0</v>
      </c>
      <c r="H7" s="165" t="n">
        <v>0</v>
      </c>
      <c r="I7" s="165" t="n">
        <v>0</v>
      </c>
      <c r="J7" s="165" t="n">
        <v>0</v>
      </c>
      <c r="K7" s="165" t="n">
        <v>0</v>
      </c>
      <c r="L7" s="165" t="n">
        <v>0</v>
      </c>
      <c r="M7" s="165" t="n">
        <v>0</v>
      </c>
      <c r="N7" s="165" t="n">
        <v>0</v>
      </c>
      <c r="O7" s="165" t="n">
        <v>0</v>
      </c>
      <c r="P7" s="165" t="n">
        <v>0</v>
      </c>
      <c r="Q7" s="165" t="n">
        <v>0</v>
      </c>
      <c r="R7" s="165" t="n">
        <v>0</v>
      </c>
      <c r="S7" s="165" t="n">
        <v>0</v>
      </c>
      <c r="T7" s="165" t="n">
        <v>0</v>
      </c>
      <c r="U7" s="165" t="n">
        <v>0</v>
      </c>
      <c r="V7" s="165" t="n">
        <v>0</v>
      </c>
      <c r="W7" s="165" t="n">
        <v>0</v>
      </c>
      <c r="X7" s="165" t="n">
        <v>0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0</v>
      </c>
      <c r="D8" s="165" t="n">
        <v>0</v>
      </c>
      <c r="E8" s="165" t="n">
        <v>0</v>
      </c>
      <c r="F8" s="165" t="n">
        <v>0</v>
      </c>
      <c r="G8" s="165" t="n">
        <v>0</v>
      </c>
      <c r="H8" s="165" t="n">
        <v>0</v>
      </c>
      <c r="I8" s="165" t="n">
        <v>0</v>
      </c>
      <c r="J8" s="165" t="n">
        <v>0</v>
      </c>
      <c r="K8" s="165" t="n">
        <v>0</v>
      </c>
      <c r="L8" s="165" t="n">
        <v>0</v>
      </c>
      <c r="M8" s="165" t="n">
        <v>0</v>
      </c>
      <c r="N8" s="165" t="n">
        <v>0</v>
      </c>
      <c r="O8" s="165" t="n">
        <v>0</v>
      </c>
      <c r="P8" s="165" t="n">
        <v>0</v>
      </c>
      <c r="Q8" s="165" t="n">
        <v>0</v>
      </c>
      <c r="R8" s="165" t="n">
        <v>0</v>
      </c>
      <c r="S8" s="165" t="n">
        <v>0</v>
      </c>
      <c r="T8" s="165" t="n">
        <v>0</v>
      </c>
      <c r="U8" s="165" t="n">
        <v>0</v>
      </c>
      <c r="V8" s="165" t="n">
        <v>0</v>
      </c>
      <c r="W8" s="165" t="n">
        <v>0</v>
      </c>
      <c r="X8" s="165" t="n">
        <v>0</v>
      </c>
      <c r="Y8" s="165" t="n">
        <v>0</v>
      </c>
      <c r="Z8" s="165" t="n">
        <v>0</v>
      </c>
    </row>
    <row r="9" customFormat="false" ht="11.25" hidden="false" customHeight="true" outlineLevel="0" collapsed="false">
      <c r="A9" s="162" t="s">
        <v>149</v>
      </c>
      <c r="C9" s="166" t="n">
        <v>0</v>
      </c>
      <c r="D9" s="166" t="n">
        <v>0</v>
      </c>
      <c r="E9" s="166" t="n">
        <v>0</v>
      </c>
      <c r="F9" s="166" t="n">
        <v>0</v>
      </c>
      <c r="G9" s="166" t="n">
        <v>0</v>
      </c>
      <c r="H9" s="166" t="n">
        <v>0</v>
      </c>
      <c r="I9" s="166" t="n">
        <v>0</v>
      </c>
      <c r="J9" s="166" t="n">
        <v>0</v>
      </c>
      <c r="K9" s="166" t="n">
        <v>0</v>
      </c>
      <c r="L9" s="166" t="n">
        <v>0</v>
      </c>
      <c r="M9" s="166" t="n">
        <v>0</v>
      </c>
      <c r="N9" s="166" t="n">
        <v>0</v>
      </c>
      <c r="O9" s="166" t="n">
        <v>0</v>
      </c>
      <c r="P9" s="166" t="n">
        <v>0</v>
      </c>
      <c r="Q9" s="166" t="n">
        <v>0</v>
      </c>
      <c r="R9" s="166" t="n">
        <v>0</v>
      </c>
      <c r="S9" s="166" t="n">
        <v>0</v>
      </c>
      <c r="T9" s="166" t="n">
        <v>0</v>
      </c>
      <c r="U9" s="166" t="n">
        <v>0</v>
      </c>
      <c r="V9" s="166" t="n">
        <v>0</v>
      </c>
      <c r="W9" s="166" t="n">
        <v>0</v>
      </c>
      <c r="X9" s="166" t="n">
        <v>0</v>
      </c>
      <c r="Y9" s="166" t="n">
        <v>0</v>
      </c>
      <c r="Z9" s="166" t="n">
        <v>0</v>
      </c>
    </row>
    <row r="11" customFormat="false" ht="11.25" hidden="false" customHeight="true" outlineLevel="0" collapsed="false">
      <c r="A11" s="165" t="s">
        <v>34</v>
      </c>
      <c r="C11" s="165" t="n">
        <v>25000</v>
      </c>
      <c r="D11" s="165" t="n">
        <v>25000</v>
      </c>
      <c r="E11" s="165" t="n">
        <v>25000</v>
      </c>
      <c r="F11" s="165" t="n">
        <v>0</v>
      </c>
      <c r="G11" s="165" t="n">
        <v>0</v>
      </c>
      <c r="H11" s="165" t="n">
        <v>0</v>
      </c>
      <c r="I11" s="165" t="n">
        <v>0</v>
      </c>
      <c r="J11" s="165" t="n">
        <v>0</v>
      </c>
      <c r="K11" s="165" t="n">
        <v>0</v>
      </c>
      <c r="L11" s="165" t="n">
        <v>0</v>
      </c>
      <c r="M11" s="165" t="n">
        <v>0</v>
      </c>
      <c r="N11" s="165" t="n">
        <v>0</v>
      </c>
      <c r="O11" s="165" t="n">
        <v>0</v>
      </c>
      <c r="P11" s="165" t="n">
        <v>0</v>
      </c>
      <c r="Q11" s="165" t="n">
        <v>0</v>
      </c>
      <c r="R11" s="165" t="n">
        <v>0</v>
      </c>
      <c r="S11" s="165" t="n">
        <v>0</v>
      </c>
      <c r="T11" s="165" t="n">
        <v>0</v>
      </c>
      <c r="U11" s="165" t="n">
        <v>0</v>
      </c>
      <c r="V11" s="165" t="n">
        <v>0</v>
      </c>
      <c r="W11" s="165" t="n">
        <v>0</v>
      </c>
      <c r="X11" s="165" t="n">
        <v>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0</v>
      </c>
      <c r="D12" s="165" t="n">
        <v>0</v>
      </c>
      <c r="E12" s="165" t="n">
        <v>0</v>
      </c>
      <c r="F12" s="165" t="n">
        <v>0</v>
      </c>
      <c r="G12" s="165" t="n">
        <v>0</v>
      </c>
      <c r="H12" s="165" t="n">
        <v>0</v>
      </c>
      <c r="I12" s="165" t="n">
        <v>0</v>
      </c>
      <c r="J12" s="165" t="n">
        <v>0</v>
      </c>
      <c r="K12" s="165" t="n">
        <v>0</v>
      </c>
      <c r="L12" s="165" t="n">
        <v>0</v>
      </c>
      <c r="M12" s="165" t="n">
        <v>0</v>
      </c>
      <c r="N12" s="165" t="n">
        <v>0</v>
      </c>
      <c r="O12" s="165" t="n">
        <v>0</v>
      </c>
      <c r="P12" s="165" t="n">
        <v>0</v>
      </c>
      <c r="Q12" s="165" t="n">
        <v>0</v>
      </c>
      <c r="R12" s="165" t="n">
        <v>0</v>
      </c>
      <c r="S12" s="165" t="n">
        <v>0</v>
      </c>
      <c r="T12" s="165" t="n">
        <v>0</v>
      </c>
      <c r="U12" s="165" t="n">
        <v>0</v>
      </c>
      <c r="V12" s="165" t="n">
        <v>0</v>
      </c>
      <c r="W12" s="165" t="n">
        <v>0</v>
      </c>
      <c r="X12" s="165" t="n">
        <v>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0</v>
      </c>
      <c r="D13" s="165" t="n">
        <v>0</v>
      </c>
      <c r="E13" s="165" t="n">
        <v>0</v>
      </c>
      <c r="F13" s="165" t="n">
        <v>0</v>
      </c>
      <c r="G13" s="165" t="n">
        <v>0</v>
      </c>
      <c r="H13" s="165" t="n">
        <v>0</v>
      </c>
      <c r="I13" s="165" t="n">
        <v>0</v>
      </c>
      <c r="J13" s="165" t="n">
        <v>0</v>
      </c>
      <c r="K13" s="165" t="n">
        <v>0</v>
      </c>
      <c r="L13" s="165" t="n">
        <v>0</v>
      </c>
      <c r="M13" s="165" t="n">
        <v>0</v>
      </c>
      <c r="N13" s="165" t="n">
        <v>0</v>
      </c>
      <c r="O13" s="165" t="n">
        <v>0</v>
      </c>
      <c r="P13" s="165" t="n">
        <v>0</v>
      </c>
      <c r="Q13" s="165" t="n">
        <v>0</v>
      </c>
      <c r="R13" s="165" t="n">
        <v>0</v>
      </c>
      <c r="S13" s="165" t="n">
        <v>0</v>
      </c>
      <c r="T13" s="165" t="n">
        <v>0</v>
      </c>
      <c r="U13" s="165" t="n">
        <v>0</v>
      </c>
      <c r="V13" s="165" t="n">
        <v>0</v>
      </c>
      <c r="W13" s="165" t="n">
        <v>0</v>
      </c>
      <c r="X13" s="165" t="n">
        <v>0</v>
      </c>
      <c r="Y13" s="165" t="n">
        <v>0</v>
      </c>
      <c r="Z13" s="165" t="n">
        <v>0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25000</v>
      </c>
      <c r="D15" s="166" t="n">
        <v>25000</v>
      </c>
      <c r="E15" s="166" t="n">
        <v>25000</v>
      </c>
      <c r="F15" s="166" t="n">
        <v>0</v>
      </c>
      <c r="G15" s="166" t="n">
        <v>0</v>
      </c>
      <c r="H15" s="166" t="n">
        <v>0</v>
      </c>
      <c r="I15" s="166" t="n">
        <v>0</v>
      </c>
      <c r="J15" s="166" t="n">
        <v>0</v>
      </c>
      <c r="K15" s="166" t="n">
        <v>0</v>
      </c>
      <c r="L15" s="166" t="n">
        <v>0</v>
      </c>
      <c r="M15" s="166" t="n">
        <v>0</v>
      </c>
      <c r="N15" s="166" t="n">
        <v>0</v>
      </c>
      <c r="O15" s="166" t="n">
        <v>0</v>
      </c>
      <c r="P15" s="166" t="n">
        <v>0</v>
      </c>
      <c r="Q15" s="166" t="n">
        <v>0</v>
      </c>
      <c r="R15" s="166" t="n">
        <v>0</v>
      </c>
      <c r="S15" s="166" t="n">
        <v>0</v>
      </c>
      <c r="T15" s="166" t="n">
        <v>0</v>
      </c>
      <c r="U15" s="166" t="n">
        <v>0</v>
      </c>
      <c r="V15" s="166" t="n">
        <v>0</v>
      </c>
      <c r="W15" s="166" t="n">
        <v>0</v>
      </c>
      <c r="X15" s="166" t="n">
        <v>0</v>
      </c>
      <c r="Y15" s="166" t="n">
        <v>0</v>
      </c>
      <c r="Z15" s="166" t="n">
        <v>0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25000</v>
      </c>
      <c r="D19" s="169" t="n">
        <v>25000</v>
      </c>
      <c r="E19" s="169" t="n">
        <v>25000</v>
      </c>
      <c r="F19" s="169" t="n">
        <v>0</v>
      </c>
      <c r="G19" s="169" t="n">
        <v>0</v>
      </c>
      <c r="H19" s="169" t="n">
        <v>0</v>
      </c>
      <c r="I19" s="169" t="n">
        <v>0</v>
      </c>
      <c r="J19" s="169" t="n">
        <v>0</v>
      </c>
      <c r="K19" s="169" t="n">
        <v>0</v>
      </c>
      <c r="L19" s="169" t="n">
        <v>0</v>
      </c>
      <c r="M19" s="169" t="n">
        <v>0</v>
      </c>
      <c r="N19" s="169" t="n">
        <v>0</v>
      </c>
      <c r="O19" s="169" t="n">
        <v>0</v>
      </c>
      <c r="P19" s="169" t="n">
        <v>0</v>
      </c>
      <c r="Q19" s="169" t="n">
        <v>0</v>
      </c>
      <c r="R19" s="169" t="n">
        <v>0</v>
      </c>
      <c r="S19" s="169" t="n">
        <v>0</v>
      </c>
      <c r="T19" s="169" t="n">
        <v>0</v>
      </c>
      <c r="U19" s="169" t="n">
        <v>0</v>
      </c>
      <c r="V19" s="169" t="n">
        <v>0</v>
      </c>
      <c r="W19" s="169" t="n">
        <v>0</v>
      </c>
      <c r="X19" s="169" t="n">
        <v>0</v>
      </c>
      <c r="Y19" s="169" t="n">
        <v>0</v>
      </c>
      <c r="Z19" s="170" t="n">
        <v>0</v>
      </c>
    </row>
    <row r="21" customFormat="false" ht="11.25" hidden="false" customHeight="true" outlineLevel="0" collapsed="false">
      <c r="A21" s="165" t="s">
        <v>142</v>
      </c>
      <c r="C21" s="165" t="n">
        <v>25000</v>
      </c>
      <c r="D21" s="165" t="n">
        <v>25000</v>
      </c>
      <c r="E21" s="165" t="n">
        <v>25000</v>
      </c>
      <c r="F21" s="165" t="n">
        <v>0</v>
      </c>
      <c r="G21" s="165" t="n">
        <v>0</v>
      </c>
      <c r="H21" s="165" t="n">
        <v>0</v>
      </c>
      <c r="I21" s="165" t="n">
        <v>0</v>
      </c>
      <c r="J21" s="165" t="n">
        <v>0</v>
      </c>
      <c r="K21" s="165" t="n">
        <v>0</v>
      </c>
      <c r="L21" s="165" t="n">
        <v>0</v>
      </c>
      <c r="M21" s="165" t="n">
        <v>0</v>
      </c>
      <c r="N21" s="165" t="n">
        <v>0</v>
      </c>
      <c r="O21" s="165" t="n">
        <v>0</v>
      </c>
      <c r="P21" s="165" t="n">
        <v>0</v>
      </c>
      <c r="Q21" s="165" t="n">
        <v>0</v>
      </c>
      <c r="R21" s="165" t="n">
        <v>0</v>
      </c>
      <c r="S21" s="165" t="n">
        <v>0</v>
      </c>
      <c r="T21" s="165" t="n">
        <v>0</v>
      </c>
      <c r="U21" s="165" t="n">
        <v>0</v>
      </c>
      <c r="V21" s="165" t="n">
        <v>0</v>
      </c>
      <c r="W21" s="165" t="n">
        <v>0</v>
      </c>
      <c r="X21" s="165" t="n">
        <v>0</v>
      </c>
      <c r="Y21" s="165" t="n">
        <v>0</v>
      </c>
      <c r="Z21" s="165" t="n">
        <v>0</v>
      </c>
    </row>
    <row r="22" customFormat="false" ht="11.25" hidden="false" customHeight="true" outlineLevel="0" collapsed="false">
      <c r="A22" s="165" t="s">
        <v>77</v>
      </c>
      <c r="C22" s="171" t="n">
        <v>0</v>
      </c>
      <c r="D22" s="171" t="n">
        <v>0</v>
      </c>
      <c r="E22" s="171" t="n">
        <v>0</v>
      </c>
      <c r="F22" s="171" t="n">
        <v>0</v>
      </c>
      <c r="G22" s="171" t="n">
        <v>0</v>
      </c>
      <c r="H22" s="171" t="n">
        <v>0</v>
      </c>
      <c r="I22" s="171" t="n">
        <v>0</v>
      </c>
      <c r="J22" s="171" t="n">
        <v>0</v>
      </c>
      <c r="K22" s="171" t="n">
        <v>0</v>
      </c>
      <c r="L22" s="171" t="n">
        <v>0</v>
      </c>
      <c r="M22" s="171" t="n">
        <v>0</v>
      </c>
      <c r="N22" s="171" t="n">
        <v>0</v>
      </c>
      <c r="O22" s="171" t="n">
        <v>0</v>
      </c>
      <c r="P22" s="171" t="n">
        <v>0</v>
      </c>
      <c r="Q22" s="171" t="n">
        <v>0</v>
      </c>
      <c r="R22" s="171" t="n">
        <v>0</v>
      </c>
      <c r="S22" s="171" t="n">
        <v>0</v>
      </c>
      <c r="T22" s="171" t="n">
        <v>0</v>
      </c>
      <c r="U22" s="171" t="n">
        <v>0</v>
      </c>
      <c r="V22" s="171" t="n">
        <v>0</v>
      </c>
      <c r="W22" s="171" t="n">
        <v>0</v>
      </c>
      <c r="X22" s="171" t="n">
        <v>0</v>
      </c>
      <c r="Y22" s="171" t="n">
        <v>0</v>
      </c>
      <c r="Z22" s="171" t="n">
        <v>0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-328414</v>
      </c>
      <c r="D25" s="165" t="n">
        <v>-295779</v>
      </c>
      <c r="E25" s="165" t="n">
        <v>-326675</v>
      </c>
      <c r="F25" s="165" t="n">
        <v>0</v>
      </c>
      <c r="G25" s="165" t="n">
        <v>0</v>
      </c>
      <c r="H25" s="165" t="n">
        <v>0</v>
      </c>
      <c r="I25" s="165" t="n">
        <v>0</v>
      </c>
      <c r="J25" s="165" t="n">
        <v>0</v>
      </c>
      <c r="K25" s="165" t="n">
        <v>0</v>
      </c>
      <c r="L25" s="165" t="n">
        <v>0</v>
      </c>
      <c r="M25" s="165" t="n">
        <v>0</v>
      </c>
      <c r="N25" s="165" t="n">
        <v>0</v>
      </c>
      <c r="O25" s="165" t="n">
        <v>0</v>
      </c>
      <c r="P25" s="165" t="n">
        <v>0</v>
      </c>
      <c r="Q25" s="165" t="n">
        <v>0</v>
      </c>
      <c r="R25" s="165" t="n">
        <v>0</v>
      </c>
      <c r="S25" s="165" t="n">
        <v>0</v>
      </c>
      <c r="T25" s="165" t="n">
        <v>0</v>
      </c>
      <c r="U25" s="165" t="n">
        <v>0</v>
      </c>
      <c r="V25" s="165" t="n">
        <v>0</v>
      </c>
      <c r="W25" s="165" t="n">
        <v>0</v>
      </c>
      <c r="X25" s="165" t="n">
        <v>0</v>
      </c>
      <c r="Y25" s="165" t="n">
        <v>0</v>
      </c>
      <c r="Z25" s="165" t="n">
        <v>0</v>
      </c>
      <c r="AA25" s="165" t="n">
        <v>-950868</v>
      </c>
    </row>
    <row r="26" customFormat="false" ht="11.25" hidden="false" customHeight="true" outlineLevel="0" collapsed="false">
      <c r="A26" s="165" t="s">
        <v>153</v>
      </c>
      <c r="C26" s="165" t="n">
        <v>0</v>
      </c>
      <c r="D26" s="165" t="n">
        <v>0</v>
      </c>
      <c r="E26" s="165" t="n">
        <v>0</v>
      </c>
      <c r="F26" s="165" t="n">
        <v>0</v>
      </c>
      <c r="G26" s="165" t="n">
        <v>0</v>
      </c>
      <c r="H26" s="165" t="n">
        <v>0</v>
      </c>
      <c r="I26" s="165" t="n">
        <v>0</v>
      </c>
      <c r="J26" s="165" t="n">
        <v>0</v>
      </c>
      <c r="K26" s="165" t="n">
        <v>0</v>
      </c>
      <c r="L26" s="165" t="n">
        <v>0</v>
      </c>
      <c r="M26" s="165" t="n">
        <v>0</v>
      </c>
      <c r="N26" s="165" t="n">
        <v>0</v>
      </c>
      <c r="O26" s="165" t="n">
        <v>0</v>
      </c>
      <c r="P26" s="165" t="n">
        <v>0</v>
      </c>
      <c r="Q26" s="165" t="n">
        <v>0</v>
      </c>
      <c r="R26" s="165" t="n">
        <v>0</v>
      </c>
      <c r="S26" s="165" t="n">
        <v>0</v>
      </c>
      <c r="T26" s="165" t="n">
        <v>0</v>
      </c>
      <c r="U26" s="165" t="n">
        <v>0</v>
      </c>
      <c r="V26" s="165" t="n">
        <v>0</v>
      </c>
      <c r="W26" s="165" t="n">
        <v>0</v>
      </c>
      <c r="X26" s="165" t="n">
        <v>0</v>
      </c>
      <c r="Y26" s="165" t="n">
        <v>0</v>
      </c>
      <c r="Z26" s="165" t="n">
        <v>0</v>
      </c>
      <c r="AA26" s="165" t="n">
        <v>0</v>
      </c>
    </row>
    <row r="27" customFormat="false" ht="11.25" hidden="false" customHeight="true" outlineLevel="0" collapsed="false">
      <c r="A27" s="168" t="s">
        <v>75</v>
      </c>
      <c r="B27" s="169"/>
      <c r="C27" s="169" t="n">
        <v>-328414</v>
      </c>
      <c r="D27" s="169" t="n">
        <v>-295779</v>
      </c>
      <c r="E27" s="169" t="n">
        <v>-326675</v>
      </c>
      <c r="F27" s="169" t="n">
        <v>0</v>
      </c>
      <c r="G27" s="169" t="n">
        <v>0</v>
      </c>
      <c r="H27" s="169" t="n">
        <v>0</v>
      </c>
      <c r="I27" s="169" t="n">
        <v>0</v>
      </c>
      <c r="J27" s="169" t="n">
        <v>0</v>
      </c>
      <c r="K27" s="169" t="n">
        <v>0</v>
      </c>
      <c r="L27" s="169" t="n">
        <v>0</v>
      </c>
      <c r="M27" s="169" t="n">
        <v>0</v>
      </c>
      <c r="N27" s="169" t="n">
        <v>0</v>
      </c>
      <c r="O27" s="169" t="n">
        <v>0</v>
      </c>
      <c r="P27" s="169" t="n">
        <v>0</v>
      </c>
      <c r="Q27" s="169" t="n">
        <v>0</v>
      </c>
      <c r="R27" s="169" t="n">
        <v>0</v>
      </c>
      <c r="S27" s="169" t="n">
        <v>0</v>
      </c>
      <c r="T27" s="169" t="n">
        <v>0</v>
      </c>
      <c r="U27" s="169" t="n">
        <v>0</v>
      </c>
      <c r="V27" s="169" t="n">
        <v>0</v>
      </c>
      <c r="W27" s="169" t="n">
        <v>0</v>
      </c>
      <c r="X27" s="169" t="n">
        <v>0</v>
      </c>
      <c r="Y27" s="169" t="n">
        <v>0</v>
      </c>
      <c r="Z27" s="169" t="n">
        <v>0</v>
      </c>
      <c r="AA27" s="170" t="n">
        <v>-950868</v>
      </c>
    </row>
    <row r="28" customFormat="false" ht="11.25" hidden="false" customHeight="true" outlineLevel="0" collapsed="false">
      <c r="A28" s="165" t="s">
        <v>76</v>
      </c>
      <c r="C28" s="165" t="n">
        <v>-328259</v>
      </c>
      <c r="D28" s="165" t="n">
        <v>-295641</v>
      </c>
      <c r="E28" s="165" t="n">
        <v>-326527</v>
      </c>
      <c r="F28" s="165" t="n">
        <v>0</v>
      </c>
      <c r="G28" s="165" t="n">
        <v>0</v>
      </c>
      <c r="H28" s="165" t="n">
        <v>0</v>
      </c>
      <c r="I28" s="165" t="n">
        <v>0</v>
      </c>
      <c r="J28" s="165" t="n">
        <v>0</v>
      </c>
      <c r="K28" s="165" t="n">
        <v>0</v>
      </c>
      <c r="L28" s="165" t="n">
        <v>0</v>
      </c>
      <c r="M28" s="165" t="n">
        <v>0</v>
      </c>
      <c r="N28" s="165" t="n">
        <v>0</v>
      </c>
      <c r="O28" s="165" t="n">
        <v>0</v>
      </c>
      <c r="P28" s="165" t="n">
        <v>0</v>
      </c>
      <c r="Q28" s="165" t="n">
        <v>0</v>
      </c>
      <c r="R28" s="165" t="n">
        <v>0</v>
      </c>
      <c r="S28" s="165" t="n">
        <v>0</v>
      </c>
      <c r="T28" s="165" t="n">
        <v>0</v>
      </c>
      <c r="U28" s="165" t="n">
        <v>0</v>
      </c>
      <c r="V28" s="165" t="n">
        <v>0</v>
      </c>
      <c r="W28" s="165" t="n">
        <v>0</v>
      </c>
      <c r="X28" s="165" t="n">
        <v>0</v>
      </c>
      <c r="Y28" s="165" t="n">
        <v>0</v>
      </c>
      <c r="Z28" s="165" t="n">
        <v>0</v>
      </c>
      <c r="AA28" s="165" t="n">
        <v>-950427</v>
      </c>
    </row>
    <row r="29" customFormat="false" ht="11.25" hidden="false" customHeight="true" outlineLevel="0" collapsed="false">
      <c r="A29" s="165" t="s">
        <v>77</v>
      </c>
      <c r="C29" s="171" t="n">
        <v>-155</v>
      </c>
      <c r="D29" s="171" t="n">
        <v>-138</v>
      </c>
      <c r="E29" s="171" t="n">
        <v>-148</v>
      </c>
      <c r="F29" s="171" t="n">
        <v>0</v>
      </c>
      <c r="G29" s="171" t="n">
        <v>0</v>
      </c>
      <c r="H29" s="171" t="n">
        <v>0</v>
      </c>
      <c r="I29" s="171" t="n">
        <v>0</v>
      </c>
      <c r="J29" s="171" t="n">
        <v>0</v>
      </c>
      <c r="K29" s="171" t="n">
        <v>0</v>
      </c>
      <c r="L29" s="171" t="n">
        <v>0</v>
      </c>
      <c r="M29" s="171" t="n">
        <v>0</v>
      </c>
      <c r="N29" s="171" t="n">
        <v>0</v>
      </c>
      <c r="O29" s="171" t="n">
        <v>0</v>
      </c>
      <c r="P29" s="171" t="n">
        <v>0</v>
      </c>
      <c r="Q29" s="171" t="n">
        <v>0</v>
      </c>
      <c r="R29" s="171" t="n">
        <v>0</v>
      </c>
      <c r="S29" s="171" t="n">
        <v>0</v>
      </c>
      <c r="T29" s="171" t="n">
        <v>0</v>
      </c>
      <c r="U29" s="171" t="n">
        <v>0</v>
      </c>
      <c r="V29" s="171" t="n">
        <v>0</v>
      </c>
      <c r="W29" s="171" t="n">
        <v>0</v>
      </c>
      <c r="X29" s="171" t="n">
        <v>0</v>
      </c>
      <c r="Y29" s="171" t="n">
        <v>0</v>
      </c>
      <c r="Z29" s="171" t="n">
        <v>0</v>
      </c>
      <c r="AA29" s="171" t="n">
        <v>-441</v>
      </c>
    </row>
    <row r="30" customFormat="false" ht="11.25" hidden="false" customHeight="true" outlineLevel="0" collapsed="false">
      <c r="A30" s="165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4" activeCellId="0" sqref="A4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155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0</v>
      </c>
      <c r="D7" s="165" t="n">
        <v>0</v>
      </c>
      <c r="E7" s="165" t="n">
        <v>0</v>
      </c>
      <c r="F7" s="165" t="n">
        <v>0</v>
      </c>
      <c r="G7" s="165" t="n">
        <v>0</v>
      </c>
      <c r="H7" s="165" t="n">
        <v>0</v>
      </c>
      <c r="I7" s="165" t="n">
        <v>0</v>
      </c>
      <c r="J7" s="165" t="n">
        <v>0</v>
      </c>
      <c r="K7" s="165" t="n">
        <v>0</v>
      </c>
      <c r="L7" s="165" t="n">
        <v>0</v>
      </c>
      <c r="M7" s="165" t="n">
        <v>0</v>
      </c>
      <c r="N7" s="165" t="n">
        <v>0</v>
      </c>
      <c r="O7" s="165" t="n">
        <v>0</v>
      </c>
      <c r="P7" s="165" t="n">
        <v>0</v>
      </c>
      <c r="Q7" s="165" t="n">
        <v>0</v>
      </c>
      <c r="R7" s="165" t="n">
        <v>0</v>
      </c>
      <c r="S7" s="165" t="n">
        <v>0</v>
      </c>
      <c r="T7" s="165" t="n">
        <v>0</v>
      </c>
      <c r="U7" s="165" t="n">
        <v>0</v>
      </c>
      <c r="V7" s="165" t="n">
        <v>0</v>
      </c>
      <c r="W7" s="165" t="n">
        <v>0</v>
      </c>
      <c r="X7" s="165" t="n">
        <v>0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0</v>
      </c>
      <c r="D8" s="165" t="n">
        <v>0</v>
      </c>
      <c r="E8" s="165" t="n">
        <v>0</v>
      </c>
      <c r="F8" s="165" t="n">
        <v>0</v>
      </c>
      <c r="G8" s="165" t="n">
        <v>0</v>
      </c>
      <c r="H8" s="165" t="n">
        <v>0</v>
      </c>
      <c r="I8" s="165" t="n">
        <v>0</v>
      </c>
      <c r="J8" s="165" t="n">
        <v>0</v>
      </c>
      <c r="K8" s="165" t="n">
        <v>0</v>
      </c>
      <c r="L8" s="165" t="n">
        <v>0</v>
      </c>
      <c r="M8" s="165" t="n">
        <v>0</v>
      </c>
      <c r="N8" s="165" t="n">
        <v>0</v>
      </c>
      <c r="O8" s="165" t="n">
        <v>0</v>
      </c>
      <c r="P8" s="165" t="n">
        <v>0</v>
      </c>
      <c r="Q8" s="165" t="n">
        <v>0</v>
      </c>
      <c r="R8" s="165" t="n">
        <v>0</v>
      </c>
      <c r="S8" s="165" t="n">
        <v>0</v>
      </c>
      <c r="T8" s="165" t="n">
        <v>0</v>
      </c>
      <c r="U8" s="165" t="n">
        <v>0</v>
      </c>
      <c r="V8" s="165" t="n">
        <v>0</v>
      </c>
      <c r="W8" s="165" t="n">
        <v>0</v>
      </c>
      <c r="X8" s="165" t="n">
        <v>0</v>
      </c>
      <c r="Y8" s="165" t="n">
        <v>0</v>
      </c>
      <c r="Z8" s="165" t="n">
        <v>0</v>
      </c>
    </row>
    <row r="9" customFormat="false" ht="11.25" hidden="false" customHeight="true" outlineLevel="0" collapsed="false">
      <c r="A9" s="162" t="s">
        <v>149</v>
      </c>
      <c r="C9" s="166" t="n">
        <v>0</v>
      </c>
      <c r="D9" s="166" t="n">
        <v>0</v>
      </c>
      <c r="E9" s="166" t="n">
        <v>0</v>
      </c>
      <c r="F9" s="166" t="n">
        <v>0</v>
      </c>
      <c r="G9" s="166" t="n">
        <v>0</v>
      </c>
      <c r="H9" s="166" t="n">
        <v>0</v>
      </c>
      <c r="I9" s="166" t="n">
        <v>0</v>
      </c>
      <c r="J9" s="166" t="n">
        <v>0</v>
      </c>
      <c r="K9" s="166" t="n">
        <v>0</v>
      </c>
      <c r="L9" s="166" t="n">
        <v>0</v>
      </c>
      <c r="M9" s="166" t="n">
        <v>0</v>
      </c>
      <c r="N9" s="166" t="n">
        <v>0</v>
      </c>
      <c r="O9" s="166" t="n">
        <v>0</v>
      </c>
      <c r="P9" s="166" t="n">
        <v>0</v>
      </c>
      <c r="Q9" s="166" t="n">
        <v>0</v>
      </c>
      <c r="R9" s="166" t="n">
        <v>0</v>
      </c>
      <c r="S9" s="166" t="n">
        <v>0</v>
      </c>
      <c r="T9" s="166" t="n">
        <v>0</v>
      </c>
      <c r="U9" s="166" t="n">
        <v>0</v>
      </c>
      <c r="V9" s="166" t="n">
        <v>0</v>
      </c>
      <c r="W9" s="166" t="n">
        <v>0</v>
      </c>
      <c r="X9" s="166" t="n">
        <v>0</v>
      </c>
      <c r="Y9" s="166" t="n">
        <v>0</v>
      </c>
      <c r="Z9" s="166" t="n">
        <v>0</v>
      </c>
    </row>
    <row r="11" customFormat="false" ht="11.25" hidden="false" customHeight="true" outlineLevel="0" collapsed="false">
      <c r="A11" s="165" t="s">
        <v>34</v>
      </c>
      <c r="C11" s="165" t="n">
        <v>0</v>
      </c>
      <c r="D11" s="165" t="n">
        <v>0</v>
      </c>
      <c r="E11" s="165" t="n">
        <v>0</v>
      </c>
      <c r="F11" s="165" t="n">
        <v>0</v>
      </c>
      <c r="G11" s="165" t="n">
        <v>0</v>
      </c>
      <c r="H11" s="165" t="n">
        <v>0</v>
      </c>
      <c r="I11" s="165" t="n">
        <v>0</v>
      </c>
      <c r="J11" s="165" t="n">
        <v>0</v>
      </c>
      <c r="K11" s="165" t="n">
        <v>0</v>
      </c>
      <c r="L11" s="165" t="n">
        <v>0</v>
      </c>
      <c r="M11" s="165" t="n">
        <v>0</v>
      </c>
      <c r="N11" s="165" t="n">
        <v>0</v>
      </c>
      <c r="O11" s="165" t="n">
        <v>0</v>
      </c>
      <c r="P11" s="165" t="n">
        <v>0</v>
      </c>
      <c r="Q11" s="165" t="n">
        <v>0</v>
      </c>
      <c r="R11" s="165" t="n">
        <v>0</v>
      </c>
      <c r="S11" s="165" t="n">
        <v>0</v>
      </c>
      <c r="T11" s="165" t="n">
        <v>0</v>
      </c>
      <c r="U11" s="165" t="n">
        <v>0</v>
      </c>
      <c r="V11" s="165" t="n">
        <v>0</v>
      </c>
      <c r="W11" s="165" t="n">
        <v>0</v>
      </c>
      <c r="X11" s="165" t="n">
        <v>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0</v>
      </c>
      <c r="D12" s="165" t="n">
        <v>0</v>
      </c>
      <c r="E12" s="165" t="n">
        <v>0</v>
      </c>
      <c r="F12" s="165" t="n">
        <v>0</v>
      </c>
      <c r="G12" s="165" t="n">
        <v>0</v>
      </c>
      <c r="H12" s="165" t="n">
        <v>0</v>
      </c>
      <c r="I12" s="165" t="n">
        <v>0</v>
      </c>
      <c r="J12" s="165" t="n">
        <v>0</v>
      </c>
      <c r="K12" s="165" t="n">
        <v>0</v>
      </c>
      <c r="L12" s="165" t="n">
        <v>0</v>
      </c>
      <c r="M12" s="165" t="n">
        <v>0</v>
      </c>
      <c r="N12" s="165" t="n">
        <v>0</v>
      </c>
      <c r="O12" s="165" t="n">
        <v>0</v>
      </c>
      <c r="P12" s="165" t="n">
        <v>0</v>
      </c>
      <c r="Q12" s="165" t="n">
        <v>0</v>
      </c>
      <c r="R12" s="165" t="n">
        <v>0</v>
      </c>
      <c r="S12" s="165" t="n">
        <v>0</v>
      </c>
      <c r="T12" s="165" t="n">
        <v>0</v>
      </c>
      <c r="U12" s="165" t="n">
        <v>0</v>
      </c>
      <c r="V12" s="165" t="n">
        <v>0</v>
      </c>
      <c r="W12" s="165" t="n">
        <v>0</v>
      </c>
      <c r="X12" s="165" t="n">
        <v>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0</v>
      </c>
      <c r="D13" s="165" t="n">
        <v>0</v>
      </c>
      <c r="E13" s="165" t="n">
        <v>0</v>
      </c>
      <c r="F13" s="165" t="n">
        <v>0</v>
      </c>
      <c r="G13" s="165" t="n">
        <v>0</v>
      </c>
      <c r="H13" s="165" t="n">
        <v>0</v>
      </c>
      <c r="I13" s="165" t="n">
        <v>0</v>
      </c>
      <c r="J13" s="165" t="n">
        <v>0</v>
      </c>
      <c r="K13" s="165" t="n">
        <v>0</v>
      </c>
      <c r="L13" s="165" t="n">
        <v>0</v>
      </c>
      <c r="M13" s="165" t="n">
        <v>0</v>
      </c>
      <c r="N13" s="165" t="n">
        <v>0</v>
      </c>
      <c r="O13" s="165" t="n">
        <v>0</v>
      </c>
      <c r="P13" s="165" t="n">
        <v>0</v>
      </c>
      <c r="Q13" s="165" t="n">
        <v>0</v>
      </c>
      <c r="R13" s="165" t="n">
        <v>0</v>
      </c>
      <c r="S13" s="165" t="n">
        <v>0</v>
      </c>
      <c r="T13" s="165" t="n">
        <v>0</v>
      </c>
      <c r="U13" s="165" t="n">
        <v>0</v>
      </c>
      <c r="V13" s="165" t="n">
        <v>0</v>
      </c>
      <c r="W13" s="165" t="n">
        <v>0</v>
      </c>
      <c r="X13" s="165" t="n">
        <v>0</v>
      </c>
      <c r="Y13" s="165" t="n">
        <v>0</v>
      </c>
      <c r="Z13" s="165" t="n">
        <v>0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0</v>
      </c>
      <c r="D15" s="166" t="n">
        <v>0</v>
      </c>
      <c r="E15" s="166" t="n">
        <v>0</v>
      </c>
      <c r="F15" s="166" t="n">
        <v>0</v>
      </c>
      <c r="G15" s="166" t="n">
        <v>0</v>
      </c>
      <c r="H15" s="166" t="n">
        <v>0</v>
      </c>
      <c r="I15" s="166" t="n">
        <v>0</v>
      </c>
      <c r="J15" s="166" t="n">
        <v>0</v>
      </c>
      <c r="K15" s="166" t="n">
        <v>0</v>
      </c>
      <c r="L15" s="166" t="n">
        <v>0</v>
      </c>
      <c r="M15" s="166" t="n">
        <v>0</v>
      </c>
      <c r="N15" s="166" t="n">
        <v>0</v>
      </c>
      <c r="O15" s="166" t="n">
        <v>0</v>
      </c>
      <c r="P15" s="166" t="n">
        <v>0</v>
      </c>
      <c r="Q15" s="166" t="n">
        <v>0</v>
      </c>
      <c r="R15" s="166" t="n">
        <v>0</v>
      </c>
      <c r="S15" s="166" t="n">
        <v>0</v>
      </c>
      <c r="T15" s="166" t="n">
        <v>0</v>
      </c>
      <c r="U15" s="166" t="n">
        <v>0</v>
      </c>
      <c r="V15" s="166" t="n">
        <v>0</v>
      </c>
      <c r="W15" s="166" t="n">
        <v>0</v>
      </c>
      <c r="X15" s="166" t="n">
        <v>0</v>
      </c>
      <c r="Y15" s="166" t="n">
        <v>0</v>
      </c>
      <c r="Z15" s="166" t="n">
        <v>0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0</v>
      </c>
      <c r="D19" s="169" t="n">
        <v>0</v>
      </c>
      <c r="E19" s="169" t="n">
        <v>0</v>
      </c>
      <c r="F19" s="169" t="n">
        <v>0</v>
      </c>
      <c r="G19" s="169" t="n">
        <v>0</v>
      </c>
      <c r="H19" s="169" t="n">
        <v>0</v>
      </c>
      <c r="I19" s="169" t="n">
        <v>0</v>
      </c>
      <c r="J19" s="169" t="n">
        <v>0</v>
      </c>
      <c r="K19" s="169" t="n">
        <v>0</v>
      </c>
      <c r="L19" s="169" t="n">
        <v>0</v>
      </c>
      <c r="M19" s="169" t="n">
        <v>0</v>
      </c>
      <c r="N19" s="169" t="n">
        <v>0</v>
      </c>
      <c r="O19" s="169" t="n">
        <v>0</v>
      </c>
      <c r="P19" s="169" t="n">
        <v>0</v>
      </c>
      <c r="Q19" s="169" t="n">
        <v>0</v>
      </c>
      <c r="R19" s="169" t="n">
        <v>0</v>
      </c>
      <c r="S19" s="169" t="n">
        <v>0</v>
      </c>
      <c r="T19" s="169" t="n">
        <v>0</v>
      </c>
      <c r="U19" s="169" t="n">
        <v>0</v>
      </c>
      <c r="V19" s="169" t="n">
        <v>0</v>
      </c>
      <c r="W19" s="169" t="n">
        <v>0</v>
      </c>
      <c r="X19" s="169" t="n">
        <v>0</v>
      </c>
      <c r="Y19" s="169" t="n">
        <v>0</v>
      </c>
      <c r="Z19" s="170" t="n">
        <v>0</v>
      </c>
    </row>
    <row r="21" customFormat="false" ht="11.25" hidden="false" customHeight="true" outlineLevel="0" collapsed="false">
      <c r="A21" s="165" t="s">
        <v>142</v>
      </c>
      <c r="C21" s="165" t="n">
        <v>0</v>
      </c>
      <c r="D21" s="165" t="n">
        <v>0</v>
      </c>
      <c r="E21" s="165" t="n">
        <v>0</v>
      </c>
      <c r="F21" s="165" t="n">
        <v>0</v>
      </c>
      <c r="G21" s="165" t="n">
        <v>0</v>
      </c>
      <c r="H21" s="165" t="n">
        <v>0</v>
      </c>
      <c r="I21" s="165" t="n">
        <v>0</v>
      </c>
      <c r="J21" s="165" t="n">
        <v>0</v>
      </c>
      <c r="K21" s="165" t="n">
        <v>0</v>
      </c>
      <c r="L21" s="165" t="n">
        <v>0</v>
      </c>
      <c r="M21" s="165" t="n">
        <v>0</v>
      </c>
      <c r="N21" s="165" t="n">
        <v>0</v>
      </c>
      <c r="O21" s="165" t="n">
        <v>0</v>
      </c>
      <c r="P21" s="165" t="n">
        <v>0</v>
      </c>
      <c r="Q21" s="165" t="n">
        <v>0</v>
      </c>
      <c r="R21" s="165" t="n">
        <v>0</v>
      </c>
      <c r="S21" s="165" t="n">
        <v>0</v>
      </c>
      <c r="T21" s="165" t="n">
        <v>0</v>
      </c>
      <c r="U21" s="165" t="n">
        <v>0</v>
      </c>
      <c r="V21" s="165" t="n">
        <v>0</v>
      </c>
      <c r="W21" s="165" t="n">
        <v>0</v>
      </c>
      <c r="X21" s="165" t="n">
        <v>0</v>
      </c>
      <c r="Y21" s="165" t="n">
        <v>0</v>
      </c>
      <c r="Z21" s="165" t="n">
        <v>0</v>
      </c>
    </row>
    <row r="22" customFormat="false" ht="11.25" hidden="false" customHeight="true" outlineLevel="0" collapsed="false">
      <c r="A22" s="165" t="s">
        <v>77</v>
      </c>
      <c r="C22" s="171" t="n">
        <v>0</v>
      </c>
      <c r="D22" s="171" t="n">
        <v>0</v>
      </c>
      <c r="E22" s="171" t="n">
        <v>0</v>
      </c>
      <c r="F22" s="171" t="n">
        <v>0</v>
      </c>
      <c r="G22" s="171" t="n">
        <v>0</v>
      </c>
      <c r="H22" s="171" t="n">
        <v>0</v>
      </c>
      <c r="I22" s="171" t="n">
        <v>0</v>
      </c>
      <c r="J22" s="171" t="n">
        <v>0</v>
      </c>
      <c r="K22" s="171" t="n">
        <v>0</v>
      </c>
      <c r="L22" s="171" t="n">
        <v>0</v>
      </c>
      <c r="M22" s="171" t="n">
        <v>0</v>
      </c>
      <c r="N22" s="171" t="n">
        <v>0</v>
      </c>
      <c r="O22" s="171" t="n">
        <v>0</v>
      </c>
      <c r="P22" s="171" t="n">
        <v>0</v>
      </c>
      <c r="Q22" s="171" t="n">
        <v>0</v>
      </c>
      <c r="R22" s="171" t="n">
        <v>0</v>
      </c>
      <c r="S22" s="171" t="n">
        <v>0</v>
      </c>
      <c r="T22" s="171" t="n">
        <v>0</v>
      </c>
      <c r="U22" s="171" t="n">
        <v>0</v>
      </c>
      <c r="V22" s="171" t="n">
        <v>0</v>
      </c>
      <c r="W22" s="171" t="n">
        <v>0</v>
      </c>
      <c r="X22" s="171" t="n">
        <v>0</v>
      </c>
      <c r="Y22" s="171" t="n">
        <v>0</v>
      </c>
      <c r="Z22" s="171" t="n">
        <v>0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161668</v>
      </c>
      <c r="D25" s="165" t="n">
        <v>145603</v>
      </c>
      <c r="E25" s="165" t="n">
        <v>160812</v>
      </c>
      <c r="F25" s="165" t="n">
        <v>-5540</v>
      </c>
      <c r="G25" s="165" t="n">
        <v>-5723</v>
      </c>
      <c r="H25" s="165" t="n">
        <v>-5525</v>
      </c>
      <c r="I25" s="165" t="n">
        <v>-5697</v>
      </c>
      <c r="J25" s="165" t="n">
        <v>-5684</v>
      </c>
      <c r="K25" s="165" t="n">
        <v>-5488</v>
      </c>
      <c r="L25" s="165" t="n">
        <v>-5657</v>
      </c>
      <c r="M25" s="165" t="n">
        <v>0</v>
      </c>
      <c r="N25" s="165" t="n">
        <v>0</v>
      </c>
      <c r="O25" s="165" t="n">
        <v>0</v>
      </c>
      <c r="P25" s="165" t="n">
        <v>0</v>
      </c>
      <c r="Q25" s="165" t="n">
        <v>0</v>
      </c>
      <c r="R25" s="165" t="n">
        <v>0</v>
      </c>
      <c r="S25" s="165" t="n">
        <v>0</v>
      </c>
      <c r="T25" s="165" t="n">
        <v>0</v>
      </c>
      <c r="U25" s="165" t="n">
        <v>0</v>
      </c>
      <c r="V25" s="165" t="n">
        <v>0</v>
      </c>
      <c r="W25" s="165" t="n">
        <v>0</v>
      </c>
      <c r="X25" s="165" t="n">
        <v>0</v>
      </c>
      <c r="Y25" s="165" t="n">
        <v>0</v>
      </c>
      <c r="Z25" s="165" t="n">
        <v>0</v>
      </c>
      <c r="AA25" s="165" t="n">
        <v>428769</v>
      </c>
    </row>
    <row r="26" customFormat="false" ht="11.25" hidden="false" customHeight="true" outlineLevel="0" collapsed="false">
      <c r="A26" s="165" t="s">
        <v>153</v>
      </c>
      <c r="C26" s="165" t="n">
        <v>0</v>
      </c>
      <c r="D26" s="165" t="n">
        <v>0</v>
      </c>
      <c r="E26" s="165" t="n">
        <v>0</v>
      </c>
      <c r="F26" s="165" t="n">
        <v>0</v>
      </c>
      <c r="G26" s="165" t="n">
        <v>0</v>
      </c>
      <c r="H26" s="165" t="n">
        <v>0</v>
      </c>
      <c r="I26" s="165" t="n">
        <v>0</v>
      </c>
      <c r="J26" s="165" t="n">
        <v>0</v>
      </c>
      <c r="K26" s="165" t="n">
        <v>0</v>
      </c>
      <c r="L26" s="165" t="n">
        <v>0</v>
      </c>
      <c r="M26" s="165" t="n">
        <v>0</v>
      </c>
      <c r="N26" s="165" t="n">
        <v>0</v>
      </c>
      <c r="O26" s="165" t="n">
        <v>0</v>
      </c>
      <c r="P26" s="165" t="n">
        <v>0</v>
      </c>
      <c r="Q26" s="165" t="n">
        <v>0</v>
      </c>
      <c r="R26" s="165" t="n">
        <v>0</v>
      </c>
      <c r="S26" s="165" t="n">
        <v>0</v>
      </c>
      <c r="T26" s="165" t="n">
        <v>0</v>
      </c>
      <c r="U26" s="165" t="n">
        <v>0</v>
      </c>
      <c r="V26" s="165" t="n">
        <v>0</v>
      </c>
      <c r="W26" s="165" t="n">
        <v>0</v>
      </c>
      <c r="X26" s="165" t="n">
        <v>0</v>
      </c>
      <c r="Y26" s="165" t="n">
        <v>0</v>
      </c>
      <c r="Z26" s="165" t="n">
        <v>0</v>
      </c>
      <c r="AA26" s="165" t="n">
        <v>0</v>
      </c>
    </row>
    <row r="27" customFormat="false" ht="11.25" hidden="false" customHeight="true" outlineLevel="0" collapsed="false">
      <c r="A27" s="168" t="s">
        <v>75</v>
      </c>
      <c r="B27" s="169"/>
      <c r="C27" s="169" t="n">
        <v>161668</v>
      </c>
      <c r="D27" s="169" t="n">
        <v>145603</v>
      </c>
      <c r="E27" s="169" t="n">
        <v>160812</v>
      </c>
      <c r="F27" s="169" t="n">
        <v>-5540</v>
      </c>
      <c r="G27" s="169" t="n">
        <v>-5723</v>
      </c>
      <c r="H27" s="169" t="n">
        <v>-5525</v>
      </c>
      <c r="I27" s="169" t="n">
        <v>-5697</v>
      </c>
      <c r="J27" s="169" t="n">
        <v>-5684</v>
      </c>
      <c r="K27" s="169" t="n">
        <v>-5488</v>
      </c>
      <c r="L27" s="169" t="n">
        <v>-5657</v>
      </c>
      <c r="M27" s="169" t="n">
        <v>0</v>
      </c>
      <c r="N27" s="169" t="n">
        <v>0</v>
      </c>
      <c r="O27" s="169" t="n">
        <v>0</v>
      </c>
      <c r="P27" s="169" t="n">
        <v>0</v>
      </c>
      <c r="Q27" s="169" t="n">
        <v>0</v>
      </c>
      <c r="R27" s="169" t="n">
        <v>0</v>
      </c>
      <c r="S27" s="169" t="n">
        <v>0</v>
      </c>
      <c r="T27" s="169" t="n">
        <v>0</v>
      </c>
      <c r="U27" s="169" t="n">
        <v>0</v>
      </c>
      <c r="V27" s="169" t="n">
        <v>0</v>
      </c>
      <c r="W27" s="169" t="n">
        <v>0</v>
      </c>
      <c r="X27" s="169" t="n">
        <v>0</v>
      </c>
      <c r="Y27" s="169" t="n">
        <v>0</v>
      </c>
      <c r="Z27" s="169" t="n">
        <v>0</v>
      </c>
      <c r="AA27" s="170" t="n">
        <v>428769</v>
      </c>
    </row>
    <row r="28" customFormat="false" ht="11.25" hidden="false" customHeight="true" outlineLevel="0" collapsed="false">
      <c r="A28" s="165" t="s">
        <v>76</v>
      </c>
      <c r="C28" s="165" t="n">
        <v>161592</v>
      </c>
      <c r="D28" s="165" t="n">
        <v>145535</v>
      </c>
      <c r="E28" s="165" t="n">
        <v>160739</v>
      </c>
      <c r="F28" s="165" t="n">
        <v>-5538</v>
      </c>
      <c r="G28" s="165" t="n">
        <v>-5721</v>
      </c>
      <c r="H28" s="165" t="n">
        <v>-5523</v>
      </c>
      <c r="I28" s="165" t="n">
        <v>-5695</v>
      </c>
      <c r="J28" s="165" t="n">
        <v>-5682</v>
      </c>
      <c r="K28" s="165" t="n">
        <v>-5486</v>
      </c>
      <c r="L28" s="165" t="n">
        <v>-5655</v>
      </c>
      <c r="M28" s="165" t="n">
        <v>0</v>
      </c>
      <c r="N28" s="165" t="n">
        <v>0</v>
      </c>
      <c r="O28" s="165" t="n">
        <v>0</v>
      </c>
      <c r="P28" s="165" t="n">
        <v>0</v>
      </c>
      <c r="Q28" s="165" t="n">
        <v>0</v>
      </c>
      <c r="R28" s="165" t="n">
        <v>0</v>
      </c>
      <c r="S28" s="165" t="n">
        <v>0</v>
      </c>
      <c r="T28" s="165" t="n">
        <v>0</v>
      </c>
      <c r="U28" s="165" t="n">
        <v>0</v>
      </c>
      <c r="V28" s="165" t="n">
        <v>0</v>
      </c>
      <c r="W28" s="165" t="n">
        <v>0</v>
      </c>
      <c r="X28" s="165" t="n">
        <v>0</v>
      </c>
      <c r="Y28" s="165" t="n">
        <v>0</v>
      </c>
      <c r="Z28" s="165" t="n">
        <v>0</v>
      </c>
      <c r="AA28" s="165" t="n">
        <v>428566</v>
      </c>
    </row>
    <row r="29" customFormat="false" ht="11.25" hidden="false" customHeight="true" outlineLevel="0" collapsed="false">
      <c r="A29" s="165" t="s">
        <v>77</v>
      </c>
      <c r="C29" s="171" t="n">
        <v>76</v>
      </c>
      <c r="D29" s="171" t="n">
        <v>68</v>
      </c>
      <c r="E29" s="171" t="n">
        <v>73</v>
      </c>
      <c r="F29" s="171" t="n">
        <v>-2</v>
      </c>
      <c r="G29" s="171" t="n">
        <v>-2</v>
      </c>
      <c r="H29" s="171" t="n">
        <v>-2</v>
      </c>
      <c r="I29" s="171" t="n">
        <v>-2</v>
      </c>
      <c r="J29" s="171" t="n">
        <v>-2</v>
      </c>
      <c r="K29" s="171" t="n">
        <v>-2</v>
      </c>
      <c r="L29" s="171" t="n">
        <v>-2</v>
      </c>
      <c r="M29" s="171" t="n">
        <v>0</v>
      </c>
      <c r="N29" s="171" t="n">
        <v>0</v>
      </c>
      <c r="O29" s="171" t="n">
        <v>0</v>
      </c>
      <c r="P29" s="171" t="n">
        <v>0</v>
      </c>
      <c r="Q29" s="171" t="n">
        <v>0</v>
      </c>
      <c r="R29" s="171" t="n">
        <v>0</v>
      </c>
      <c r="S29" s="171" t="n">
        <v>0</v>
      </c>
      <c r="T29" s="171" t="n">
        <v>0</v>
      </c>
      <c r="U29" s="171" t="n">
        <v>0</v>
      </c>
      <c r="V29" s="171" t="n">
        <v>0</v>
      </c>
      <c r="W29" s="171" t="n">
        <v>0</v>
      </c>
      <c r="X29" s="171" t="n">
        <v>0</v>
      </c>
      <c r="Y29" s="171" t="n">
        <v>0</v>
      </c>
      <c r="Z29" s="171" t="n">
        <v>0</v>
      </c>
      <c r="AA29" s="171" t="n">
        <v>203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4" activeCellId="0" sqref="A4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156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0</v>
      </c>
      <c r="D7" s="165" t="n">
        <v>0</v>
      </c>
      <c r="E7" s="165" t="n">
        <v>0</v>
      </c>
      <c r="F7" s="165" t="n">
        <v>0</v>
      </c>
      <c r="G7" s="165" t="n">
        <v>0</v>
      </c>
      <c r="H7" s="165" t="n">
        <v>0</v>
      </c>
      <c r="I7" s="165" t="n">
        <v>0</v>
      </c>
      <c r="J7" s="165" t="n">
        <v>0</v>
      </c>
      <c r="K7" s="165" t="n">
        <v>0</v>
      </c>
      <c r="L7" s="165" t="n">
        <v>0</v>
      </c>
      <c r="M7" s="165" t="n">
        <v>0</v>
      </c>
      <c r="N7" s="165" t="n">
        <v>0</v>
      </c>
      <c r="O7" s="165" t="n">
        <v>0</v>
      </c>
      <c r="P7" s="165" t="n">
        <v>0</v>
      </c>
      <c r="Q7" s="165" t="n">
        <v>0</v>
      </c>
      <c r="R7" s="165" t="n">
        <v>0</v>
      </c>
      <c r="S7" s="165" t="n">
        <v>0</v>
      </c>
      <c r="T7" s="165" t="n">
        <v>0</v>
      </c>
      <c r="U7" s="165" t="n">
        <v>0</v>
      </c>
      <c r="V7" s="165" t="n">
        <v>0</v>
      </c>
      <c r="W7" s="165" t="n">
        <v>0</v>
      </c>
      <c r="X7" s="165" t="n">
        <v>0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0</v>
      </c>
      <c r="D8" s="165" t="n">
        <v>0</v>
      </c>
      <c r="E8" s="165" t="n">
        <v>0</v>
      </c>
      <c r="F8" s="165" t="n">
        <v>0</v>
      </c>
      <c r="G8" s="165" t="n">
        <v>0</v>
      </c>
      <c r="H8" s="165" t="n">
        <v>0</v>
      </c>
      <c r="I8" s="165" t="n">
        <v>0</v>
      </c>
      <c r="J8" s="165" t="n">
        <v>0</v>
      </c>
      <c r="K8" s="165" t="n">
        <v>0</v>
      </c>
      <c r="L8" s="165" t="n">
        <v>0</v>
      </c>
      <c r="M8" s="165" t="n">
        <v>0</v>
      </c>
      <c r="N8" s="165" t="n">
        <v>0</v>
      </c>
      <c r="O8" s="165" t="n">
        <v>0</v>
      </c>
      <c r="P8" s="165" t="n">
        <v>0</v>
      </c>
      <c r="Q8" s="165" t="n">
        <v>0</v>
      </c>
      <c r="R8" s="165" t="n">
        <v>0</v>
      </c>
      <c r="S8" s="165" t="n">
        <v>0</v>
      </c>
      <c r="T8" s="165" t="n">
        <v>0</v>
      </c>
      <c r="U8" s="165" t="n">
        <v>0</v>
      </c>
      <c r="V8" s="165" t="n">
        <v>0</v>
      </c>
      <c r="W8" s="165" t="n">
        <v>0</v>
      </c>
      <c r="X8" s="165" t="n">
        <v>0</v>
      </c>
      <c r="Y8" s="165" t="n">
        <v>0</v>
      </c>
      <c r="Z8" s="165" t="n">
        <v>0</v>
      </c>
    </row>
    <row r="9" customFormat="false" ht="11.25" hidden="false" customHeight="true" outlineLevel="0" collapsed="false">
      <c r="A9" s="162" t="s">
        <v>149</v>
      </c>
      <c r="C9" s="166" t="n">
        <v>0</v>
      </c>
      <c r="D9" s="166" t="n">
        <v>0</v>
      </c>
      <c r="E9" s="166" t="n">
        <v>0</v>
      </c>
      <c r="F9" s="166" t="n">
        <v>0</v>
      </c>
      <c r="G9" s="166" t="n">
        <v>0</v>
      </c>
      <c r="H9" s="166" t="n">
        <v>0</v>
      </c>
      <c r="I9" s="166" t="n">
        <v>0</v>
      </c>
      <c r="J9" s="166" t="n">
        <v>0</v>
      </c>
      <c r="K9" s="166" t="n">
        <v>0</v>
      </c>
      <c r="L9" s="166" t="n">
        <v>0</v>
      </c>
      <c r="M9" s="166" t="n">
        <v>0</v>
      </c>
      <c r="N9" s="166" t="n">
        <v>0</v>
      </c>
      <c r="O9" s="166" t="n">
        <v>0</v>
      </c>
      <c r="P9" s="166" t="n">
        <v>0</v>
      </c>
      <c r="Q9" s="166" t="n">
        <v>0</v>
      </c>
      <c r="R9" s="166" t="n">
        <v>0</v>
      </c>
      <c r="S9" s="166" t="n">
        <v>0</v>
      </c>
      <c r="T9" s="166" t="n">
        <v>0</v>
      </c>
      <c r="U9" s="166" t="n">
        <v>0</v>
      </c>
      <c r="V9" s="166" t="n">
        <v>0</v>
      </c>
      <c r="W9" s="166" t="n">
        <v>0</v>
      </c>
      <c r="X9" s="166" t="n">
        <v>0</v>
      </c>
      <c r="Y9" s="166" t="n">
        <v>0</v>
      </c>
      <c r="Z9" s="166" t="n">
        <v>0</v>
      </c>
    </row>
    <row r="11" customFormat="false" ht="11.25" hidden="false" customHeight="true" outlineLevel="0" collapsed="false">
      <c r="A11" s="165" t="s">
        <v>34</v>
      </c>
      <c r="C11" s="165" t="n">
        <v>0</v>
      </c>
      <c r="D11" s="165" t="n">
        <v>0</v>
      </c>
      <c r="E11" s="165" t="n">
        <v>0</v>
      </c>
      <c r="F11" s="165" t="n">
        <v>0</v>
      </c>
      <c r="G11" s="165" t="n">
        <v>0</v>
      </c>
      <c r="H11" s="165" t="n">
        <v>0</v>
      </c>
      <c r="I11" s="165" t="n">
        <v>0</v>
      </c>
      <c r="J11" s="165" t="n">
        <v>0</v>
      </c>
      <c r="K11" s="165" t="n">
        <v>0</v>
      </c>
      <c r="L11" s="165" t="n">
        <v>0</v>
      </c>
      <c r="M11" s="165" t="n">
        <v>0</v>
      </c>
      <c r="N11" s="165" t="n">
        <v>0</v>
      </c>
      <c r="O11" s="165" t="n">
        <v>0</v>
      </c>
      <c r="P11" s="165" t="n">
        <v>0</v>
      </c>
      <c r="Q11" s="165" t="n">
        <v>0</v>
      </c>
      <c r="R11" s="165" t="n">
        <v>0</v>
      </c>
      <c r="S11" s="165" t="n">
        <v>0</v>
      </c>
      <c r="T11" s="165" t="n">
        <v>0</v>
      </c>
      <c r="U11" s="165" t="n">
        <v>0</v>
      </c>
      <c r="V11" s="165" t="n">
        <v>0</v>
      </c>
      <c r="W11" s="165" t="n">
        <v>0</v>
      </c>
      <c r="X11" s="165" t="n">
        <v>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0</v>
      </c>
      <c r="D12" s="165" t="n">
        <v>0</v>
      </c>
      <c r="E12" s="165" t="n">
        <v>0</v>
      </c>
      <c r="F12" s="165" t="n">
        <v>0</v>
      </c>
      <c r="G12" s="165" t="n">
        <v>0</v>
      </c>
      <c r="H12" s="165" t="n">
        <v>0</v>
      </c>
      <c r="I12" s="165" t="n">
        <v>0</v>
      </c>
      <c r="J12" s="165" t="n">
        <v>0</v>
      </c>
      <c r="K12" s="165" t="n">
        <v>0</v>
      </c>
      <c r="L12" s="165" t="n">
        <v>0</v>
      </c>
      <c r="M12" s="165" t="n">
        <v>0</v>
      </c>
      <c r="N12" s="165" t="n">
        <v>0</v>
      </c>
      <c r="O12" s="165" t="n">
        <v>0</v>
      </c>
      <c r="P12" s="165" t="n">
        <v>0</v>
      </c>
      <c r="Q12" s="165" t="n">
        <v>0</v>
      </c>
      <c r="R12" s="165" t="n">
        <v>0</v>
      </c>
      <c r="S12" s="165" t="n">
        <v>0</v>
      </c>
      <c r="T12" s="165" t="n">
        <v>0</v>
      </c>
      <c r="U12" s="165" t="n">
        <v>0</v>
      </c>
      <c r="V12" s="165" t="n">
        <v>0</v>
      </c>
      <c r="W12" s="165" t="n">
        <v>0</v>
      </c>
      <c r="X12" s="165" t="n">
        <v>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0</v>
      </c>
      <c r="D13" s="165" t="n">
        <v>0</v>
      </c>
      <c r="E13" s="165" t="n">
        <v>0</v>
      </c>
      <c r="F13" s="165" t="n">
        <v>0</v>
      </c>
      <c r="G13" s="165" t="n">
        <v>0</v>
      </c>
      <c r="H13" s="165" t="n">
        <v>0</v>
      </c>
      <c r="I13" s="165" t="n">
        <v>0</v>
      </c>
      <c r="J13" s="165" t="n">
        <v>0</v>
      </c>
      <c r="K13" s="165" t="n">
        <v>0</v>
      </c>
      <c r="L13" s="165" t="n">
        <v>0</v>
      </c>
      <c r="M13" s="165" t="n">
        <v>0</v>
      </c>
      <c r="N13" s="165" t="n">
        <v>0</v>
      </c>
      <c r="O13" s="165" t="n">
        <v>0</v>
      </c>
      <c r="P13" s="165" t="n">
        <v>0</v>
      </c>
      <c r="Q13" s="165" t="n">
        <v>0</v>
      </c>
      <c r="R13" s="165" t="n">
        <v>0</v>
      </c>
      <c r="S13" s="165" t="n">
        <v>0</v>
      </c>
      <c r="T13" s="165" t="n">
        <v>0</v>
      </c>
      <c r="U13" s="165" t="n">
        <v>0</v>
      </c>
      <c r="V13" s="165" t="n">
        <v>0</v>
      </c>
      <c r="W13" s="165" t="n">
        <v>0</v>
      </c>
      <c r="X13" s="165" t="n">
        <v>0</v>
      </c>
      <c r="Y13" s="165" t="n">
        <v>0</v>
      </c>
      <c r="Z13" s="165" t="n">
        <v>0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0</v>
      </c>
      <c r="D15" s="166" t="n">
        <v>0</v>
      </c>
      <c r="E15" s="166" t="n">
        <v>0</v>
      </c>
      <c r="F15" s="166" t="n">
        <v>0</v>
      </c>
      <c r="G15" s="166" t="n">
        <v>0</v>
      </c>
      <c r="H15" s="166" t="n">
        <v>0</v>
      </c>
      <c r="I15" s="166" t="n">
        <v>0</v>
      </c>
      <c r="J15" s="166" t="n">
        <v>0</v>
      </c>
      <c r="K15" s="166" t="n">
        <v>0</v>
      </c>
      <c r="L15" s="166" t="n">
        <v>0</v>
      </c>
      <c r="M15" s="166" t="n">
        <v>0</v>
      </c>
      <c r="N15" s="166" t="n">
        <v>0</v>
      </c>
      <c r="O15" s="166" t="n">
        <v>0</v>
      </c>
      <c r="P15" s="166" t="n">
        <v>0</v>
      </c>
      <c r="Q15" s="166" t="n">
        <v>0</v>
      </c>
      <c r="R15" s="166" t="n">
        <v>0</v>
      </c>
      <c r="S15" s="166" t="n">
        <v>0</v>
      </c>
      <c r="T15" s="166" t="n">
        <v>0</v>
      </c>
      <c r="U15" s="166" t="n">
        <v>0</v>
      </c>
      <c r="V15" s="166" t="n">
        <v>0</v>
      </c>
      <c r="W15" s="166" t="n">
        <v>0</v>
      </c>
      <c r="X15" s="166" t="n">
        <v>0</v>
      </c>
      <c r="Y15" s="166" t="n">
        <v>0</v>
      </c>
      <c r="Z15" s="166" t="n">
        <v>0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0</v>
      </c>
      <c r="D19" s="169" t="n">
        <v>0</v>
      </c>
      <c r="E19" s="169" t="n">
        <v>0</v>
      </c>
      <c r="F19" s="169" t="n">
        <v>0</v>
      </c>
      <c r="G19" s="169" t="n">
        <v>0</v>
      </c>
      <c r="H19" s="169" t="n">
        <v>0</v>
      </c>
      <c r="I19" s="169" t="n">
        <v>0</v>
      </c>
      <c r="J19" s="169" t="n">
        <v>0</v>
      </c>
      <c r="K19" s="169" t="n">
        <v>0</v>
      </c>
      <c r="L19" s="169" t="n">
        <v>0</v>
      </c>
      <c r="M19" s="169" t="n">
        <v>0</v>
      </c>
      <c r="N19" s="169" t="n">
        <v>0</v>
      </c>
      <c r="O19" s="169" t="n">
        <v>0</v>
      </c>
      <c r="P19" s="169" t="n">
        <v>0</v>
      </c>
      <c r="Q19" s="169" t="n">
        <v>0</v>
      </c>
      <c r="R19" s="169" t="n">
        <v>0</v>
      </c>
      <c r="S19" s="169" t="n">
        <v>0</v>
      </c>
      <c r="T19" s="169" t="n">
        <v>0</v>
      </c>
      <c r="U19" s="169" t="n">
        <v>0</v>
      </c>
      <c r="V19" s="169" t="n">
        <v>0</v>
      </c>
      <c r="W19" s="169" t="n">
        <v>0</v>
      </c>
      <c r="X19" s="169" t="n">
        <v>0</v>
      </c>
      <c r="Y19" s="169" t="n">
        <v>0</v>
      </c>
      <c r="Z19" s="170" t="n">
        <v>0</v>
      </c>
    </row>
    <row r="21" customFormat="false" ht="11.25" hidden="false" customHeight="true" outlineLevel="0" collapsed="false">
      <c r="A21" s="165" t="s">
        <v>142</v>
      </c>
      <c r="C21" s="165" t="n">
        <v>0</v>
      </c>
      <c r="D21" s="165" t="n">
        <v>0</v>
      </c>
      <c r="E21" s="165" t="n">
        <v>0</v>
      </c>
      <c r="F21" s="165" t="n">
        <v>0</v>
      </c>
      <c r="G21" s="165" t="n">
        <v>0</v>
      </c>
      <c r="H21" s="165" t="n">
        <v>0</v>
      </c>
      <c r="I21" s="165" t="n">
        <v>0</v>
      </c>
      <c r="J21" s="165" t="n">
        <v>0</v>
      </c>
      <c r="K21" s="165" t="n">
        <v>0</v>
      </c>
      <c r="L21" s="165" t="n">
        <v>0</v>
      </c>
      <c r="M21" s="165" t="n">
        <v>0</v>
      </c>
      <c r="N21" s="165" t="n">
        <v>0</v>
      </c>
      <c r="O21" s="165" t="n">
        <v>0</v>
      </c>
      <c r="P21" s="165" t="n">
        <v>0</v>
      </c>
      <c r="Q21" s="165" t="n">
        <v>0</v>
      </c>
      <c r="R21" s="165" t="n">
        <v>0</v>
      </c>
      <c r="S21" s="165" t="n">
        <v>0</v>
      </c>
      <c r="T21" s="165" t="n">
        <v>0</v>
      </c>
      <c r="U21" s="165" t="n">
        <v>0</v>
      </c>
      <c r="V21" s="165" t="n">
        <v>0</v>
      </c>
      <c r="W21" s="165" t="n">
        <v>0</v>
      </c>
      <c r="X21" s="165" t="n">
        <v>0</v>
      </c>
      <c r="Y21" s="165" t="n">
        <v>0</v>
      </c>
      <c r="Z21" s="165" t="n">
        <v>0</v>
      </c>
    </row>
    <row r="22" customFormat="false" ht="11.25" hidden="false" customHeight="true" outlineLevel="0" collapsed="false">
      <c r="A22" s="165" t="s">
        <v>77</v>
      </c>
      <c r="C22" s="171" t="n">
        <v>0</v>
      </c>
      <c r="D22" s="171" t="n">
        <v>0</v>
      </c>
      <c r="E22" s="171" t="n">
        <v>0</v>
      </c>
      <c r="F22" s="171" t="n">
        <v>0</v>
      </c>
      <c r="G22" s="171" t="n">
        <v>0</v>
      </c>
      <c r="H22" s="171" t="n">
        <v>0</v>
      </c>
      <c r="I22" s="171" t="n">
        <v>0</v>
      </c>
      <c r="J22" s="171" t="n">
        <v>0</v>
      </c>
      <c r="K22" s="171" t="n">
        <v>0</v>
      </c>
      <c r="L22" s="171" t="n">
        <v>0</v>
      </c>
      <c r="M22" s="171" t="n">
        <v>0</v>
      </c>
      <c r="N22" s="171" t="n">
        <v>0</v>
      </c>
      <c r="O22" s="171" t="n">
        <v>0</v>
      </c>
      <c r="P22" s="171" t="n">
        <v>0</v>
      </c>
      <c r="Q22" s="171" t="n">
        <v>0</v>
      </c>
      <c r="R22" s="171" t="n">
        <v>0</v>
      </c>
      <c r="S22" s="171" t="n">
        <v>0</v>
      </c>
      <c r="T22" s="171" t="n">
        <v>0</v>
      </c>
      <c r="U22" s="171" t="n">
        <v>0</v>
      </c>
      <c r="V22" s="171" t="n">
        <v>0</v>
      </c>
      <c r="W22" s="171" t="n">
        <v>0</v>
      </c>
      <c r="X22" s="171" t="n">
        <v>0</v>
      </c>
      <c r="Y22" s="171" t="n">
        <v>0</v>
      </c>
      <c r="Z22" s="171" t="n">
        <v>0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0</v>
      </c>
      <c r="D25" s="165" t="n">
        <v>0</v>
      </c>
      <c r="E25" s="165" t="n">
        <v>0</v>
      </c>
      <c r="F25" s="165" t="n">
        <v>0</v>
      </c>
      <c r="G25" s="165" t="n">
        <v>0</v>
      </c>
      <c r="H25" s="165" t="n">
        <v>0</v>
      </c>
      <c r="I25" s="165" t="n">
        <v>0</v>
      </c>
      <c r="J25" s="165" t="n">
        <v>0</v>
      </c>
      <c r="K25" s="165" t="n">
        <v>0</v>
      </c>
      <c r="L25" s="165" t="n">
        <v>0</v>
      </c>
      <c r="M25" s="165" t="n">
        <v>0</v>
      </c>
      <c r="N25" s="165" t="n">
        <v>0</v>
      </c>
      <c r="O25" s="165" t="n">
        <v>0</v>
      </c>
      <c r="P25" s="165" t="n">
        <v>0</v>
      </c>
      <c r="Q25" s="165" t="n">
        <v>0</v>
      </c>
      <c r="R25" s="165" t="n">
        <v>0</v>
      </c>
      <c r="S25" s="165" t="n">
        <v>0</v>
      </c>
      <c r="T25" s="165" t="n">
        <v>0</v>
      </c>
      <c r="U25" s="165" t="n">
        <v>0</v>
      </c>
      <c r="V25" s="165" t="n">
        <v>0</v>
      </c>
      <c r="W25" s="165" t="n">
        <v>0</v>
      </c>
      <c r="X25" s="165" t="n">
        <v>0</v>
      </c>
      <c r="Y25" s="165" t="n">
        <v>0</v>
      </c>
      <c r="Z25" s="165" t="n">
        <v>0</v>
      </c>
      <c r="AA25" s="165" t="n">
        <v>0</v>
      </c>
    </row>
    <row r="26" customFormat="false" ht="11.25" hidden="false" customHeight="true" outlineLevel="0" collapsed="false">
      <c r="A26" s="165" t="s">
        <v>153</v>
      </c>
      <c r="C26" s="165" t="n">
        <v>0</v>
      </c>
      <c r="D26" s="165" t="n">
        <v>0</v>
      </c>
      <c r="E26" s="165" t="n">
        <v>0</v>
      </c>
      <c r="F26" s="165" t="n">
        <v>0</v>
      </c>
      <c r="G26" s="165" t="n">
        <v>0</v>
      </c>
      <c r="H26" s="165" t="n">
        <v>0</v>
      </c>
      <c r="I26" s="165" t="n">
        <v>0</v>
      </c>
      <c r="J26" s="165" t="n">
        <v>0</v>
      </c>
      <c r="K26" s="165" t="n">
        <v>0</v>
      </c>
      <c r="L26" s="165" t="n">
        <v>0</v>
      </c>
      <c r="M26" s="165" t="n">
        <v>0</v>
      </c>
      <c r="N26" s="165" t="n">
        <v>0</v>
      </c>
      <c r="O26" s="165" t="n">
        <v>0</v>
      </c>
      <c r="P26" s="165" t="n">
        <v>0</v>
      </c>
      <c r="Q26" s="165" t="n">
        <v>0</v>
      </c>
      <c r="R26" s="165" t="n">
        <v>0</v>
      </c>
      <c r="S26" s="165" t="n">
        <v>0</v>
      </c>
      <c r="T26" s="165" t="n">
        <v>0</v>
      </c>
      <c r="U26" s="165" t="n">
        <v>0</v>
      </c>
      <c r="V26" s="165" t="n">
        <v>0</v>
      </c>
      <c r="W26" s="165" t="n">
        <v>0</v>
      </c>
      <c r="X26" s="165" t="n">
        <v>0</v>
      </c>
      <c r="Y26" s="165" t="n">
        <v>0</v>
      </c>
      <c r="Z26" s="165" t="n">
        <v>0</v>
      </c>
      <c r="AA26" s="165" t="n">
        <v>0</v>
      </c>
    </row>
    <row r="27" customFormat="false" ht="11.25" hidden="false" customHeight="true" outlineLevel="0" collapsed="false">
      <c r="A27" s="168" t="s">
        <v>75</v>
      </c>
      <c r="B27" s="169"/>
      <c r="C27" s="169" t="n">
        <v>0</v>
      </c>
      <c r="D27" s="169" t="n">
        <v>0</v>
      </c>
      <c r="E27" s="169" t="n">
        <v>0</v>
      </c>
      <c r="F27" s="169" t="n">
        <v>0</v>
      </c>
      <c r="G27" s="169" t="n">
        <v>0</v>
      </c>
      <c r="H27" s="169" t="n">
        <v>0</v>
      </c>
      <c r="I27" s="169" t="n">
        <v>0</v>
      </c>
      <c r="J27" s="169" t="n">
        <v>0</v>
      </c>
      <c r="K27" s="169" t="n">
        <v>0</v>
      </c>
      <c r="L27" s="169" t="n">
        <v>0</v>
      </c>
      <c r="M27" s="169" t="n">
        <v>0</v>
      </c>
      <c r="N27" s="169" t="n">
        <v>0</v>
      </c>
      <c r="O27" s="169" t="n">
        <v>0</v>
      </c>
      <c r="P27" s="169" t="n">
        <v>0</v>
      </c>
      <c r="Q27" s="169" t="n">
        <v>0</v>
      </c>
      <c r="R27" s="169" t="n">
        <v>0</v>
      </c>
      <c r="S27" s="169" t="n">
        <v>0</v>
      </c>
      <c r="T27" s="169" t="n">
        <v>0</v>
      </c>
      <c r="U27" s="169" t="n">
        <v>0</v>
      </c>
      <c r="V27" s="169" t="n">
        <v>0</v>
      </c>
      <c r="W27" s="169" t="n">
        <v>0</v>
      </c>
      <c r="X27" s="169" t="n">
        <v>0</v>
      </c>
      <c r="Y27" s="169" t="n">
        <v>0</v>
      </c>
      <c r="Z27" s="169" t="n">
        <v>0</v>
      </c>
      <c r="AA27" s="170" t="n">
        <v>0</v>
      </c>
    </row>
    <row r="28" customFormat="false" ht="11.25" hidden="false" customHeight="true" outlineLevel="0" collapsed="false">
      <c r="A28" s="165" t="s">
        <v>76</v>
      </c>
      <c r="C28" s="165" t="n">
        <v>0</v>
      </c>
      <c r="D28" s="165" t="n">
        <v>0</v>
      </c>
      <c r="E28" s="165" t="n">
        <v>0</v>
      </c>
      <c r="F28" s="165" t="n">
        <v>0</v>
      </c>
      <c r="G28" s="165" t="n">
        <v>0</v>
      </c>
      <c r="H28" s="165" t="n">
        <v>0</v>
      </c>
      <c r="I28" s="165" t="n">
        <v>0</v>
      </c>
      <c r="J28" s="165" t="n">
        <v>0</v>
      </c>
      <c r="K28" s="165" t="n">
        <v>0</v>
      </c>
      <c r="L28" s="165" t="n">
        <v>0</v>
      </c>
      <c r="M28" s="165" t="n">
        <v>0</v>
      </c>
      <c r="N28" s="165" t="n">
        <v>0</v>
      </c>
      <c r="O28" s="165" t="n">
        <v>0</v>
      </c>
      <c r="P28" s="165" t="n">
        <v>0</v>
      </c>
      <c r="Q28" s="165" t="n">
        <v>0</v>
      </c>
      <c r="R28" s="165" t="n">
        <v>0</v>
      </c>
      <c r="S28" s="165" t="n">
        <v>0</v>
      </c>
      <c r="T28" s="165" t="n">
        <v>0</v>
      </c>
      <c r="U28" s="165" t="n">
        <v>0</v>
      </c>
      <c r="V28" s="165" t="n">
        <v>0</v>
      </c>
      <c r="W28" s="165" t="n">
        <v>0</v>
      </c>
      <c r="X28" s="165" t="n">
        <v>0</v>
      </c>
      <c r="Y28" s="165" t="n">
        <v>0</v>
      </c>
      <c r="Z28" s="165" t="n">
        <v>0</v>
      </c>
      <c r="AA28" s="165" t="n">
        <v>0</v>
      </c>
    </row>
    <row r="29" customFormat="false" ht="11.25" hidden="false" customHeight="true" outlineLevel="0" collapsed="false">
      <c r="A29" s="165" t="s">
        <v>77</v>
      </c>
      <c r="C29" s="171" t="n">
        <v>0</v>
      </c>
      <c r="D29" s="171" t="n">
        <v>0</v>
      </c>
      <c r="E29" s="171" t="n">
        <v>0</v>
      </c>
      <c r="F29" s="171" t="n">
        <v>0</v>
      </c>
      <c r="G29" s="171" t="n">
        <v>0</v>
      </c>
      <c r="H29" s="171" t="n">
        <v>0</v>
      </c>
      <c r="I29" s="171" t="n">
        <v>0</v>
      </c>
      <c r="J29" s="171" t="n">
        <v>0</v>
      </c>
      <c r="K29" s="171" t="n">
        <v>0</v>
      </c>
      <c r="L29" s="171" t="n">
        <v>0</v>
      </c>
      <c r="M29" s="171" t="n">
        <v>0</v>
      </c>
      <c r="N29" s="171" t="n">
        <v>0</v>
      </c>
      <c r="O29" s="171" t="n">
        <v>0</v>
      </c>
      <c r="P29" s="171" t="n">
        <v>0</v>
      </c>
      <c r="Q29" s="171" t="n">
        <v>0</v>
      </c>
      <c r="R29" s="171" t="n">
        <v>0</v>
      </c>
      <c r="S29" s="171" t="n">
        <v>0</v>
      </c>
      <c r="T29" s="171" t="n">
        <v>0</v>
      </c>
      <c r="U29" s="171" t="n">
        <v>0</v>
      </c>
      <c r="V29" s="171" t="n">
        <v>0</v>
      </c>
      <c r="W29" s="171" t="n">
        <v>0</v>
      </c>
      <c r="X29" s="171" t="n">
        <v>0</v>
      </c>
      <c r="Y29" s="171" t="n">
        <v>0</v>
      </c>
      <c r="Z29" s="171" t="n">
        <v>0</v>
      </c>
      <c r="AA29" s="171" t="n">
        <v>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4" activeCellId="0" sqref="A4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157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117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158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159</v>
      </c>
    </row>
    <row r="15" customFormat="false" ht="11.25" hidden="false" customHeight="true" outlineLevel="0" collapsed="false">
      <c r="A15" s="95" t="s">
        <v>5</v>
      </c>
      <c r="C15" s="98" t="n">
        <v>2.91</v>
      </c>
      <c r="D15" s="98" t="n">
        <v>2.94</v>
      </c>
      <c r="E15" s="98" t="n">
        <v>2.92</v>
      </c>
      <c r="F15" s="98" t="n">
        <v>2.87</v>
      </c>
      <c r="G15" s="98" t="n">
        <v>2.91</v>
      </c>
      <c r="H15" s="98" t="n">
        <v>2.96</v>
      </c>
      <c r="I15" s="98" t="n">
        <v>3</v>
      </c>
      <c r="J15" s="98" t="n">
        <v>3.04</v>
      </c>
      <c r="K15" s="98" t="n">
        <v>3.05</v>
      </c>
      <c r="L15" s="98" t="n">
        <v>3.07</v>
      </c>
      <c r="M15" s="98" t="n">
        <v>3.26</v>
      </c>
      <c r="N15" s="98" t="n">
        <v>3.43</v>
      </c>
      <c r="O15" s="98" t="n">
        <v>3.52</v>
      </c>
      <c r="P15" s="98" t="n">
        <v>3.45</v>
      </c>
      <c r="Q15" s="98" t="n">
        <v>3.37</v>
      </c>
      <c r="R15" s="98" t="n">
        <v>3.22</v>
      </c>
      <c r="S15" s="98" t="n">
        <v>3.21</v>
      </c>
      <c r="T15" s="98" t="n">
        <v>3.24</v>
      </c>
      <c r="U15" s="98" t="n">
        <v>3.28</v>
      </c>
      <c r="V15" s="98" t="n">
        <v>3.32</v>
      </c>
      <c r="W15" s="98" t="n">
        <v>3.31</v>
      </c>
      <c r="X15" s="98" t="n">
        <v>3.34</v>
      </c>
      <c r="Y15" s="98" t="n">
        <v>3.49</v>
      </c>
      <c r="Z15" s="98" t="n">
        <v>3.63</v>
      </c>
      <c r="AA15" s="98"/>
    </row>
    <row r="16" customFormat="false" ht="11.25" hidden="false" customHeight="true" outlineLevel="0" collapsed="false">
      <c r="A16" s="95" t="s">
        <v>158</v>
      </c>
      <c r="C16" s="98" t="n">
        <v>2.9</v>
      </c>
      <c r="D16" s="98" t="n">
        <v>2.89</v>
      </c>
      <c r="E16" s="98" t="n">
        <v>2.87</v>
      </c>
      <c r="F16" s="98" t="n">
        <v>2.82</v>
      </c>
      <c r="G16" s="98" t="n">
        <v>2.86</v>
      </c>
      <c r="H16" s="98" t="n">
        <v>2.91</v>
      </c>
      <c r="I16" s="98" t="n">
        <v>2.95</v>
      </c>
      <c r="J16" s="98" t="n">
        <v>2.99</v>
      </c>
      <c r="K16" s="98" t="n">
        <v>3</v>
      </c>
      <c r="L16" s="98" t="n">
        <v>2.91</v>
      </c>
      <c r="M16" s="98" t="n">
        <v>3.2</v>
      </c>
      <c r="N16" s="98" t="n">
        <v>3.38</v>
      </c>
      <c r="O16" s="98" t="n">
        <v>3.46</v>
      </c>
      <c r="P16" s="98" t="n">
        <v>3.4</v>
      </c>
      <c r="Q16" s="98" t="n">
        <v>3.32</v>
      </c>
      <c r="R16" s="98" t="n">
        <v>3.16</v>
      </c>
      <c r="S16" s="98" t="n">
        <v>3.16</v>
      </c>
      <c r="T16" s="98" t="n">
        <v>3.19</v>
      </c>
      <c r="U16" s="98" t="n">
        <v>3.23</v>
      </c>
      <c r="V16" s="98" t="n">
        <v>3.28</v>
      </c>
      <c r="W16" s="98" t="n">
        <v>3.27</v>
      </c>
      <c r="X16" s="98" t="n">
        <v>3.3</v>
      </c>
      <c r="Y16" s="98" t="n">
        <v>3.44</v>
      </c>
      <c r="Z16" s="98" t="n">
        <v>3.59</v>
      </c>
      <c r="AA16" s="98"/>
    </row>
    <row r="17" customFormat="false" ht="11.25" hidden="false" customHeight="true" outlineLevel="0" collapsed="false">
      <c r="A17" s="95" t="s">
        <v>77</v>
      </c>
      <c r="C17" s="99" t="n">
        <v>0.0100000000000002</v>
      </c>
      <c r="D17" s="99" t="n">
        <v>0.0499999999999998</v>
      </c>
      <c r="E17" s="99" t="n">
        <v>0.0499999999999998</v>
      </c>
      <c r="F17" s="99" t="n">
        <v>0.0500000000000003</v>
      </c>
      <c r="G17" s="99" t="n">
        <v>0.0500000000000003</v>
      </c>
      <c r="H17" s="99" t="n">
        <v>0.0499999999999998</v>
      </c>
      <c r="I17" s="99" t="n">
        <v>0.0499999999999998</v>
      </c>
      <c r="J17" s="99" t="n">
        <v>0.0499999999999998</v>
      </c>
      <c r="K17" s="99" t="n">
        <v>0.0499999999999998</v>
      </c>
      <c r="L17" s="99" t="n">
        <v>0.16</v>
      </c>
      <c r="M17" s="99" t="n">
        <v>0.0599999999999996</v>
      </c>
      <c r="N17" s="99" t="n">
        <v>0.0500000000000003</v>
      </c>
      <c r="O17" s="99" t="n">
        <v>0.0600000000000001</v>
      </c>
      <c r="P17" s="99" t="n">
        <v>0.0500000000000003</v>
      </c>
      <c r="Q17" s="99" t="n">
        <v>0.0500000000000003</v>
      </c>
      <c r="R17" s="99" t="n">
        <v>0.0600000000000001</v>
      </c>
      <c r="S17" s="99" t="n">
        <v>0.0499999999999998</v>
      </c>
      <c r="T17" s="99" t="n">
        <v>0.0500000000000003</v>
      </c>
      <c r="U17" s="99" t="n">
        <v>0.0499999999999998</v>
      </c>
      <c r="V17" s="99" t="n">
        <v>0.04</v>
      </c>
      <c r="W17" s="99" t="n">
        <v>0.04</v>
      </c>
      <c r="X17" s="99" t="n">
        <v>0.04</v>
      </c>
      <c r="Y17" s="99" t="n">
        <v>0.0500000000000003</v>
      </c>
      <c r="Z17" s="99" t="n">
        <v>0.04</v>
      </c>
      <c r="AA17" s="98"/>
    </row>
    <row r="19" customFormat="false" ht="12" hidden="false" customHeight="true" outlineLevel="0" collapsed="false">
      <c r="A19" s="94" t="s">
        <v>160</v>
      </c>
    </row>
    <row r="20" customFormat="false" ht="11.25" hidden="false" customHeight="true" outlineLevel="0" collapsed="false">
      <c r="A20" s="95" t="s">
        <v>161</v>
      </c>
      <c r="C20" s="96" t="n">
        <v>0</v>
      </c>
      <c r="D20" s="96" t="n">
        <v>0</v>
      </c>
      <c r="E20" s="100" t="n">
        <v>0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0</v>
      </c>
    </row>
    <row r="21" customFormat="false" ht="11.25" hidden="false" customHeight="true" outlineLevel="0" collapsed="false">
      <c r="A21" s="95" t="s">
        <v>76</v>
      </c>
      <c r="C21" s="96" t="n">
        <v>0</v>
      </c>
      <c r="D21" s="96" t="n">
        <v>0</v>
      </c>
      <c r="E21" s="96" t="n">
        <v>0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0</v>
      </c>
    </row>
    <row r="22" customFormat="false" ht="11.25" hidden="false" customHeight="true" outlineLevel="0" collapsed="false">
      <c r="A22" s="95" t="s">
        <v>77</v>
      </c>
      <c r="C22" s="97" t="n">
        <v>0</v>
      </c>
      <c r="D22" s="97" t="n">
        <v>0</v>
      </c>
      <c r="E22" s="97" t="n">
        <v>0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0</v>
      </c>
    </row>
    <row r="24" customFormat="false" ht="12" hidden="false" customHeight="true" outlineLevel="0" collapsed="false">
      <c r="A24" s="91" t="s">
        <v>100</v>
      </c>
    </row>
    <row r="26" customFormat="false" ht="12" hidden="false" customHeight="true" outlineLevel="0" collapsed="false">
      <c r="A26" s="92" t="s">
        <v>162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163</v>
      </c>
      <c r="C27" s="96" t="n">
        <v>33173.5946</v>
      </c>
      <c r="D27" s="96" t="n">
        <v>33173.5946</v>
      </c>
      <c r="E27" s="96" t="n">
        <v>33173.5946</v>
      </c>
      <c r="F27" s="96" t="n">
        <v>14217.2548</v>
      </c>
      <c r="G27" s="96" t="n">
        <v>14217.2548</v>
      </c>
      <c r="H27" s="96" t="n">
        <v>14217.2548</v>
      </c>
      <c r="I27" s="96" t="n">
        <v>14217.2548</v>
      </c>
      <c r="J27" s="96" t="n">
        <v>14217.2548</v>
      </c>
      <c r="K27" s="96" t="n">
        <v>14217.2548</v>
      </c>
      <c r="L27" s="96" t="n">
        <v>14217.2548</v>
      </c>
      <c r="M27" s="96" t="n">
        <v>14217.2548</v>
      </c>
      <c r="N27" s="96" t="n">
        <v>14217.2548</v>
      </c>
      <c r="O27" s="96" t="n">
        <v>14217.2548</v>
      </c>
      <c r="P27" s="96" t="n">
        <v>14217.2548</v>
      </c>
      <c r="Q27" s="96" t="n">
        <v>14217.2548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270127.8414</v>
      </c>
    </row>
    <row r="28" customFormat="false" ht="11.25" hidden="false" customHeight="true" outlineLevel="0" collapsed="false">
      <c r="A28" s="95" t="s">
        <v>164</v>
      </c>
      <c r="C28" s="96" t="n">
        <v>-28548.3871</v>
      </c>
      <c r="D28" s="96" t="n">
        <v>-15928.5357</v>
      </c>
      <c r="E28" s="96" t="n">
        <v>-5290.2903</v>
      </c>
      <c r="F28" s="96" t="n">
        <v>-6366.6667</v>
      </c>
      <c r="G28" s="96" t="n">
        <v>-5580.6452</v>
      </c>
      <c r="H28" s="96" t="n">
        <v>-6800</v>
      </c>
      <c r="I28" s="96" t="n">
        <v>-24516.0968</v>
      </c>
      <c r="J28" s="96" t="n">
        <v>-30064.4839</v>
      </c>
      <c r="K28" s="96" t="n">
        <v>-24866.6667</v>
      </c>
      <c r="L28" s="96" t="n">
        <v>-18451.6129</v>
      </c>
      <c r="M28" s="96" t="n">
        <v>-17599.9667</v>
      </c>
      <c r="N28" s="96" t="n">
        <v>-19580.6452</v>
      </c>
      <c r="O28" s="96" t="n">
        <v>-20290.3548</v>
      </c>
      <c r="P28" s="96" t="n">
        <v>-16571.4286</v>
      </c>
      <c r="Q28" s="96" t="n">
        <v>-13774.1935</v>
      </c>
      <c r="R28" s="96" t="n">
        <v>-9000</v>
      </c>
      <c r="S28" s="96" t="n">
        <v>-580.6452</v>
      </c>
      <c r="T28" s="96" t="n">
        <v>-6466.6333</v>
      </c>
      <c r="U28" s="96" t="n">
        <v>-21387.1613</v>
      </c>
      <c r="V28" s="96" t="n">
        <v>-26161.3226</v>
      </c>
      <c r="W28" s="96" t="n">
        <v>-23533.3333</v>
      </c>
      <c r="X28" s="96" t="n">
        <v>-13935.5161</v>
      </c>
      <c r="Y28" s="96" t="n">
        <v>-15300</v>
      </c>
      <c r="Z28" s="96" t="n">
        <v>-18612.9032</v>
      </c>
      <c r="AA28" s="96" t="n">
        <v>-389207.4891</v>
      </c>
    </row>
    <row r="29" customFormat="false" ht="11.25" hidden="false" customHeight="true" outlineLevel="0" collapsed="false">
      <c r="A29" s="95" t="s">
        <v>165</v>
      </c>
      <c r="C29" s="97" t="n">
        <v>4625.2075</v>
      </c>
      <c r="D29" s="97" t="n">
        <v>17245.0589</v>
      </c>
      <c r="E29" s="97" t="n">
        <v>27883.3043</v>
      </c>
      <c r="F29" s="97" t="n">
        <v>7850.5881</v>
      </c>
      <c r="G29" s="97" t="n">
        <v>8636.6096</v>
      </c>
      <c r="H29" s="97" t="n">
        <v>7417.2548</v>
      </c>
      <c r="I29" s="97" t="n">
        <v>-10298.842</v>
      </c>
      <c r="J29" s="97" t="n">
        <v>-15847.2291</v>
      </c>
      <c r="K29" s="97" t="n">
        <v>-10649.4119</v>
      </c>
      <c r="L29" s="97" t="n">
        <v>-4234.3581</v>
      </c>
      <c r="M29" s="97" t="n">
        <v>-3382.7119</v>
      </c>
      <c r="N29" s="97" t="n">
        <v>-5363.3904</v>
      </c>
      <c r="O29" s="97" t="n">
        <v>-6073.1</v>
      </c>
      <c r="P29" s="97" t="n">
        <v>-2354.1738</v>
      </c>
      <c r="Q29" s="97" t="n">
        <v>443.061300000001</v>
      </c>
      <c r="R29" s="97" t="n">
        <v>-9000</v>
      </c>
      <c r="S29" s="97" t="n">
        <v>-580.6452</v>
      </c>
      <c r="T29" s="97" t="n">
        <v>-6466.6333</v>
      </c>
      <c r="U29" s="97" t="n">
        <v>-21387.1613</v>
      </c>
      <c r="V29" s="97" t="n">
        <v>-26161.3226</v>
      </c>
      <c r="W29" s="97" t="n">
        <v>-23533.3333</v>
      </c>
      <c r="X29" s="97" t="n">
        <v>-13935.5161</v>
      </c>
      <c r="Y29" s="97" t="n">
        <v>-15300</v>
      </c>
      <c r="Z29" s="97" t="n">
        <v>-18612.9032</v>
      </c>
      <c r="AA29" s="97" t="n">
        <v>-119079.6477</v>
      </c>
    </row>
    <row r="31" customFormat="false" ht="12" hidden="false" customHeight="true" outlineLevel="0" collapsed="false">
      <c r="A31" s="92" t="s">
        <v>166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166</v>
      </c>
      <c r="C32" s="96" t="n">
        <v>-4739.0849</v>
      </c>
      <c r="D32" s="96" t="n">
        <v>-9478.1699</v>
      </c>
      <c r="E32" s="96" t="n">
        <v>-9478.1699</v>
      </c>
      <c r="F32" s="96" t="n">
        <v>-4739.0849</v>
      </c>
      <c r="G32" s="96" t="n">
        <v>-4739.0849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4739.0849</v>
      </c>
      <c r="N32" s="96" t="n">
        <v>4739.0849</v>
      </c>
      <c r="O32" s="96" t="n">
        <v>4739.0849</v>
      </c>
      <c r="P32" s="96" t="n">
        <v>4739.0849</v>
      </c>
      <c r="Q32" s="96" t="n">
        <v>4739.0849</v>
      </c>
      <c r="R32" s="96" t="n">
        <v>9478.1699</v>
      </c>
      <c r="S32" s="96" t="n">
        <v>9478.1699</v>
      </c>
      <c r="T32" s="96" t="n">
        <v>9478.1699</v>
      </c>
      <c r="U32" s="96" t="n">
        <v>9478.1699</v>
      </c>
      <c r="V32" s="96" t="n">
        <v>9478.1699</v>
      </c>
      <c r="W32" s="96" t="n">
        <v>9478.1699</v>
      </c>
      <c r="X32" s="96" t="n">
        <v>9478.1699</v>
      </c>
      <c r="Y32" s="96" t="n">
        <v>0</v>
      </c>
      <c r="Z32" s="96" t="n">
        <v>0</v>
      </c>
      <c r="AA32" s="96" t="n">
        <v>56869.0193</v>
      </c>
    </row>
    <row r="34" customFormat="false" ht="11.25" hidden="false" customHeight="true" outlineLevel="0" collapsed="false">
      <c r="A34" s="101" t="s">
        <v>165</v>
      </c>
      <c r="B34" s="102"/>
      <c r="C34" s="103" t="n">
        <v>-113.877400000003</v>
      </c>
      <c r="D34" s="103" t="n">
        <v>7766.889</v>
      </c>
      <c r="E34" s="103" t="n">
        <v>18405.1344</v>
      </c>
      <c r="F34" s="103" t="n">
        <v>3111.5032</v>
      </c>
      <c r="G34" s="103" t="n">
        <v>3897.5247</v>
      </c>
      <c r="H34" s="103" t="n">
        <v>7417.2548</v>
      </c>
      <c r="I34" s="103" t="n">
        <v>-10298.842</v>
      </c>
      <c r="J34" s="103" t="n">
        <v>-15847.2291</v>
      </c>
      <c r="K34" s="103" t="n">
        <v>-10649.4119</v>
      </c>
      <c r="L34" s="103" t="n">
        <v>-4234.3581</v>
      </c>
      <c r="M34" s="103" t="n">
        <v>1356.373</v>
      </c>
      <c r="N34" s="103" t="n">
        <v>-624.305499999999</v>
      </c>
      <c r="O34" s="103" t="n">
        <v>-1334.0151</v>
      </c>
      <c r="P34" s="103" t="n">
        <v>2384.9111</v>
      </c>
      <c r="Q34" s="103" t="n">
        <v>5182.1462</v>
      </c>
      <c r="R34" s="103" t="n">
        <v>478.169900000001</v>
      </c>
      <c r="S34" s="103" t="n">
        <v>8897.5247</v>
      </c>
      <c r="T34" s="103" t="n">
        <v>3011.5366</v>
      </c>
      <c r="U34" s="103" t="n">
        <v>-11908.9914</v>
      </c>
      <c r="V34" s="103" t="n">
        <v>-16683.1527</v>
      </c>
      <c r="W34" s="103" t="n">
        <v>-14055.1634</v>
      </c>
      <c r="X34" s="103" t="n">
        <v>-4457.3462</v>
      </c>
      <c r="Y34" s="103" t="n">
        <v>-15300</v>
      </c>
      <c r="Z34" s="103" t="n">
        <v>-18612.9032</v>
      </c>
      <c r="AA34" s="104" t="n">
        <v>-62210.6284</v>
      </c>
    </row>
    <row r="36" customFormat="false" ht="12" hidden="false" customHeight="true" outlineLevel="0" collapsed="false">
      <c r="A36" s="94" t="s">
        <v>158</v>
      </c>
    </row>
    <row r="37" customFormat="false" ht="11.25" hidden="false" customHeight="true" outlineLevel="0" collapsed="false">
      <c r="A37" s="95" t="s">
        <v>163</v>
      </c>
      <c r="C37" s="96" t="n">
        <v>33173.5946</v>
      </c>
      <c r="D37" s="96" t="n">
        <v>33173.5946</v>
      </c>
      <c r="E37" s="96" t="n">
        <v>33173.5946</v>
      </c>
      <c r="F37" s="96" t="n">
        <v>14217.2548</v>
      </c>
      <c r="G37" s="96" t="n">
        <v>14217.2548</v>
      </c>
      <c r="H37" s="96" t="n">
        <v>14217.2548</v>
      </c>
      <c r="I37" s="96" t="n">
        <v>14217.2548</v>
      </c>
      <c r="J37" s="96" t="n">
        <v>14217.2548</v>
      </c>
      <c r="K37" s="96" t="n">
        <v>14217.2548</v>
      </c>
      <c r="L37" s="96" t="n">
        <v>14217.2548</v>
      </c>
      <c r="M37" s="96" t="n">
        <v>14217.2548</v>
      </c>
      <c r="N37" s="96" t="n">
        <v>14217.2548</v>
      </c>
      <c r="O37" s="96" t="n">
        <v>14217.2548</v>
      </c>
      <c r="P37" s="96" t="n">
        <v>14217.2548</v>
      </c>
      <c r="Q37" s="96" t="n">
        <v>14217.2548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270127.8414</v>
      </c>
    </row>
    <row r="38" customFormat="false" ht="11.25" hidden="false" customHeight="true" outlineLevel="0" collapsed="false">
      <c r="A38" s="95" t="s">
        <v>164</v>
      </c>
      <c r="C38" s="96" t="n">
        <v>-25612.9032</v>
      </c>
      <c r="D38" s="96" t="n">
        <v>-17035.6786</v>
      </c>
      <c r="E38" s="96" t="n">
        <v>-6258.0323</v>
      </c>
      <c r="F38" s="96" t="n">
        <v>-7000</v>
      </c>
      <c r="G38" s="96" t="n">
        <v>-6032.2581</v>
      </c>
      <c r="H38" s="96" t="n">
        <v>-7266.6667</v>
      </c>
      <c r="I38" s="96" t="n">
        <v>-25032.2258</v>
      </c>
      <c r="J38" s="96" t="n">
        <v>-30387.0645</v>
      </c>
      <c r="K38" s="96" t="n">
        <v>-25266.6667</v>
      </c>
      <c r="L38" s="96" t="n">
        <v>-20516.129</v>
      </c>
      <c r="M38" s="96" t="n">
        <v>-18066.6333</v>
      </c>
      <c r="N38" s="96" t="n">
        <v>-20096.7742</v>
      </c>
      <c r="O38" s="96" t="n">
        <v>-20774.2258</v>
      </c>
      <c r="P38" s="96" t="n">
        <v>-17107.1429</v>
      </c>
      <c r="Q38" s="96" t="n">
        <v>-14193.5484</v>
      </c>
      <c r="R38" s="96" t="n">
        <v>-9500</v>
      </c>
      <c r="S38" s="96" t="n">
        <v>-612.9032</v>
      </c>
      <c r="T38" s="96" t="n">
        <v>-6833.3</v>
      </c>
      <c r="U38" s="96" t="n">
        <v>-21806.5161</v>
      </c>
      <c r="V38" s="96" t="n">
        <v>-26580.6774</v>
      </c>
      <c r="W38" s="96" t="n">
        <v>-24000</v>
      </c>
      <c r="X38" s="96" t="n">
        <v>-14354.871</v>
      </c>
      <c r="Y38" s="96" t="n">
        <v>-15700</v>
      </c>
      <c r="Z38" s="96" t="n">
        <v>-18967.7419</v>
      </c>
      <c r="AA38" s="96" t="n">
        <v>-399001.9591</v>
      </c>
    </row>
    <row r="39" customFormat="false" ht="11.25" hidden="false" customHeight="true" outlineLevel="0" collapsed="false">
      <c r="A39" s="95" t="s">
        <v>166</v>
      </c>
      <c r="C39" s="96" t="n">
        <v>-4739.0849</v>
      </c>
      <c r="D39" s="96" t="n">
        <v>-9478.1699</v>
      </c>
      <c r="E39" s="96" t="n">
        <v>-9478.1699</v>
      </c>
      <c r="F39" s="96" t="n">
        <v>-4739.0849</v>
      </c>
      <c r="G39" s="96" t="n">
        <v>-4739.0849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4739.0849</v>
      </c>
      <c r="N39" s="96" t="n">
        <v>4739.0849</v>
      </c>
      <c r="O39" s="96" t="n">
        <v>4739.0849</v>
      </c>
      <c r="P39" s="96" t="n">
        <v>4739.0849</v>
      </c>
      <c r="Q39" s="96" t="n">
        <v>4739.0849</v>
      </c>
      <c r="R39" s="96" t="n">
        <v>9478.1699</v>
      </c>
      <c r="S39" s="96" t="n">
        <v>9478.1699</v>
      </c>
      <c r="T39" s="96" t="n">
        <v>9478.1699</v>
      </c>
      <c r="U39" s="96" t="n">
        <v>9478.1699</v>
      </c>
      <c r="V39" s="96" t="n">
        <v>9478.1699</v>
      </c>
      <c r="W39" s="96" t="n">
        <v>9478.1699</v>
      </c>
      <c r="X39" s="96" t="n">
        <v>9478.1699</v>
      </c>
      <c r="Y39" s="96" t="n">
        <v>0</v>
      </c>
      <c r="Z39" s="96" t="n">
        <v>0</v>
      </c>
      <c r="AA39" s="96" t="n">
        <v>56869.0193</v>
      </c>
    </row>
    <row r="40" customFormat="false" ht="11.25" hidden="false" customHeight="true" outlineLevel="0" collapsed="false">
      <c r="A40" s="95" t="s">
        <v>165</v>
      </c>
      <c r="C40" s="97" t="n">
        <v>2821.6065</v>
      </c>
      <c r="D40" s="97" t="n">
        <v>6659.7461</v>
      </c>
      <c r="E40" s="97" t="n">
        <v>17437.3924</v>
      </c>
      <c r="F40" s="97" t="n">
        <v>2478.1699</v>
      </c>
      <c r="G40" s="97" t="n">
        <v>3445.9118</v>
      </c>
      <c r="H40" s="97" t="n">
        <v>6950.5881</v>
      </c>
      <c r="I40" s="97" t="n">
        <v>-10814.971</v>
      </c>
      <c r="J40" s="97" t="n">
        <v>-16169.8097</v>
      </c>
      <c r="K40" s="97" t="n">
        <v>-11049.4119</v>
      </c>
      <c r="L40" s="97" t="n">
        <v>-6298.8742</v>
      </c>
      <c r="M40" s="97" t="n">
        <v>889.706399999999</v>
      </c>
      <c r="N40" s="97" t="n">
        <v>-1140.4345</v>
      </c>
      <c r="O40" s="97" t="n">
        <v>-1817.8861</v>
      </c>
      <c r="P40" s="97" t="n">
        <v>1849.1968</v>
      </c>
      <c r="Q40" s="97" t="n">
        <v>4762.7913</v>
      </c>
      <c r="R40" s="97" t="n">
        <v>-21.8300999999992</v>
      </c>
      <c r="S40" s="97" t="n">
        <v>8865.2667</v>
      </c>
      <c r="T40" s="97" t="n">
        <v>2644.8699</v>
      </c>
      <c r="U40" s="97" t="n">
        <v>-12328.3462</v>
      </c>
      <c r="V40" s="97" t="n">
        <v>-17102.5075</v>
      </c>
      <c r="W40" s="97" t="n">
        <v>-14521.8301</v>
      </c>
      <c r="X40" s="97" t="n">
        <v>-4876.7011</v>
      </c>
      <c r="Y40" s="97" t="n">
        <v>-15700</v>
      </c>
      <c r="Z40" s="97" t="n">
        <v>-18967.7419</v>
      </c>
      <c r="AA40" s="97" t="n">
        <v>-72005.0984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163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164</v>
      </c>
      <c r="C44" s="96" t="n">
        <v>-2935.4839</v>
      </c>
      <c r="D44" s="96" t="n">
        <v>1107.1429</v>
      </c>
      <c r="E44" s="96" t="n">
        <v>967.742</v>
      </c>
      <c r="F44" s="96" t="n">
        <v>633.3333</v>
      </c>
      <c r="G44" s="96" t="n">
        <v>451.6129</v>
      </c>
      <c r="H44" s="96" t="n">
        <v>466.6667</v>
      </c>
      <c r="I44" s="96" t="n">
        <v>516.129000000001</v>
      </c>
      <c r="J44" s="96" t="n">
        <v>322.580600000001</v>
      </c>
      <c r="K44" s="96" t="n">
        <v>400</v>
      </c>
      <c r="L44" s="96" t="n">
        <v>2064.5161</v>
      </c>
      <c r="M44" s="96" t="n">
        <v>466.6666</v>
      </c>
      <c r="N44" s="96" t="n">
        <v>516.129000000001</v>
      </c>
      <c r="O44" s="96" t="n">
        <v>483.870999999999</v>
      </c>
      <c r="P44" s="96" t="n">
        <v>535.7143</v>
      </c>
      <c r="Q44" s="96" t="n">
        <v>419.3549</v>
      </c>
      <c r="R44" s="96" t="n">
        <v>500</v>
      </c>
      <c r="S44" s="96" t="n">
        <v>32.2579999999999</v>
      </c>
      <c r="T44" s="96" t="n">
        <v>366.6667</v>
      </c>
      <c r="U44" s="96" t="n">
        <v>419.354800000001</v>
      </c>
      <c r="V44" s="96" t="n">
        <v>419.354800000001</v>
      </c>
      <c r="W44" s="96" t="n">
        <v>466.666700000002</v>
      </c>
      <c r="X44" s="96" t="n">
        <v>419.354899999998</v>
      </c>
      <c r="Y44" s="96" t="n">
        <v>400</v>
      </c>
      <c r="Z44" s="96" t="n">
        <v>354.8387</v>
      </c>
      <c r="AA44" s="96" t="n">
        <v>9794.46999999997</v>
      </c>
    </row>
    <row r="45" customFormat="false" ht="11.25" hidden="false" customHeight="true" outlineLevel="0" collapsed="false">
      <c r="A45" s="95" t="s">
        <v>166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0</v>
      </c>
    </row>
    <row r="46" customFormat="false" ht="11.25" hidden="false" customHeight="true" outlineLevel="0" collapsed="false">
      <c r="A46" s="95" t="s">
        <v>165</v>
      </c>
      <c r="C46" s="97" t="n">
        <v>-2935.4839</v>
      </c>
      <c r="D46" s="97" t="n">
        <v>1107.1429</v>
      </c>
      <c r="E46" s="97" t="n">
        <v>967.742</v>
      </c>
      <c r="F46" s="97" t="n">
        <v>633.3333</v>
      </c>
      <c r="G46" s="97" t="n">
        <v>451.6129</v>
      </c>
      <c r="H46" s="97" t="n">
        <v>466.6667</v>
      </c>
      <c r="I46" s="97" t="n">
        <v>516.129000000001</v>
      </c>
      <c r="J46" s="97" t="n">
        <v>322.580600000001</v>
      </c>
      <c r="K46" s="97" t="n">
        <v>400</v>
      </c>
      <c r="L46" s="97" t="n">
        <v>2064.5161</v>
      </c>
      <c r="M46" s="97" t="n">
        <v>466.6666</v>
      </c>
      <c r="N46" s="97" t="n">
        <v>516.129000000001</v>
      </c>
      <c r="O46" s="97" t="n">
        <v>483.870999999999</v>
      </c>
      <c r="P46" s="97" t="n">
        <v>535.7143</v>
      </c>
      <c r="Q46" s="97" t="n">
        <v>419.3549</v>
      </c>
      <c r="R46" s="97" t="n">
        <v>500</v>
      </c>
      <c r="S46" s="97" t="n">
        <v>32.2579999999999</v>
      </c>
      <c r="T46" s="97" t="n">
        <v>366.6667</v>
      </c>
      <c r="U46" s="97" t="n">
        <v>419.354800000001</v>
      </c>
      <c r="V46" s="97" t="n">
        <v>419.354800000001</v>
      </c>
      <c r="W46" s="97" t="n">
        <v>466.666700000002</v>
      </c>
      <c r="X46" s="97" t="n">
        <v>419.354899999998</v>
      </c>
      <c r="Y46" s="97" t="n">
        <v>400</v>
      </c>
      <c r="Z46" s="97" t="n">
        <v>354.8387</v>
      </c>
      <c r="AA46" s="97" t="n">
        <v>9794.46999999997</v>
      </c>
    </row>
    <row r="48" customFormat="false" ht="12" hidden="false" customHeight="true" outlineLevel="0" collapsed="false">
      <c r="A48" s="94" t="s">
        <v>159</v>
      </c>
    </row>
    <row r="49" customFormat="false" ht="11.25" hidden="false" customHeight="true" outlineLevel="0" collapsed="false">
      <c r="A49" s="95" t="s">
        <v>5</v>
      </c>
      <c r="C49" s="98" t="n">
        <v>3.53</v>
      </c>
      <c r="D49" s="98" t="n">
        <v>3.67</v>
      </c>
      <c r="E49" s="98" t="n">
        <v>3.64</v>
      </c>
      <c r="F49" s="98" t="n">
        <v>3.52</v>
      </c>
      <c r="G49" s="98" t="n">
        <v>3.58</v>
      </c>
      <c r="H49" s="98" t="n">
        <v>3.65</v>
      </c>
      <c r="I49" s="98" t="n">
        <v>3.71</v>
      </c>
      <c r="J49" s="98" t="n">
        <v>3.77</v>
      </c>
      <c r="K49" s="98" t="n">
        <v>3.78</v>
      </c>
      <c r="L49" s="98" t="n">
        <v>3.81</v>
      </c>
      <c r="M49" s="98" t="n">
        <v>4.25</v>
      </c>
      <c r="N49" s="98" t="n">
        <v>4.51</v>
      </c>
      <c r="O49" s="98" t="n">
        <v>4.64</v>
      </c>
      <c r="P49" s="98" t="n">
        <v>4.54</v>
      </c>
      <c r="Q49" s="98" t="n">
        <v>4.42</v>
      </c>
      <c r="R49" s="98" t="n">
        <v>4.23</v>
      </c>
      <c r="S49" s="98" t="n">
        <v>4.21</v>
      </c>
      <c r="T49" s="98" t="n">
        <v>4.27</v>
      </c>
      <c r="U49" s="98" t="n">
        <v>4.32</v>
      </c>
      <c r="V49" s="98" t="n">
        <v>4.38</v>
      </c>
      <c r="W49" s="98" t="n">
        <v>4.37</v>
      </c>
      <c r="X49" s="98" t="n">
        <v>4.42</v>
      </c>
      <c r="Y49" s="98" t="n">
        <v>4.65</v>
      </c>
      <c r="Z49" s="98" t="n">
        <v>4.87</v>
      </c>
      <c r="AA49" s="98"/>
    </row>
    <row r="50" customFormat="false" ht="11.25" hidden="false" customHeight="true" outlineLevel="0" collapsed="false">
      <c r="A50" s="95" t="s">
        <v>158</v>
      </c>
      <c r="C50" s="98" t="n">
        <v>3.74</v>
      </c>
      <c r="D50" s="98" t="n">
        <v>3.6</v>
      </c>
      <c r="E50" s="98" t="n">
        <v>3.55</v>
      </c>
      <c r="F50" s="98" t="n">
        <v>3.46</v>
      </c>
      <c r="G50" s="98" t="n">
        <v>3.51</v>
      </c>
      <c r="H50" s="98" t="n">
        <v>3.59</v>
      </c>
      <c r="I50" s="98" t="n">
        <v>3.65</v>
      </c>
      <c r="J50" s="98" t="n">
        <v>3.7</v>
      </c>
      <c r="K50" s="98" t="n">
        <v>3.71</v>
      </c>
      <c r="L50" s="98" t="n">
        <v>3.59</v>
      </c>
      <c r="M50" s="98" t="n">
        <v>4.18</v>
      </c>
      <c r="N50" s="98" t="n">
        <v>4.44</v>
      </c>
      <c r="O50" s="98" t="n">
        <v>4.56</v>
      </c>
      <c r="P50" s="98" t="n">
        <v>4.47</v>
      </c>
      <c r="Q50" s="98" t="n">
        <v>4.35</v>
      </c>
      <c r="R50" s="98" t="n">
        <v>4.13</v>
      </c>
      <c r="S50" s="98" t="n">
        <v>4.12</v>
      </c>
      <c r="T50" s="98" t="n">
        <v>4.17</v>
      </c>
      <c r="U50" s="98" t="n">
        <v>4.24</v>
      </c>
      <c r="V50" s="98" t="n">
        <v>4.3</v>
      </c>
      <c r="W50" s="98" t="n">
        <v>4.29</v>
      </c>
      <c r="X50" s="98" t="n">
        <v>4.34</v>
      </c>
      <c r="Y50" s="98" t="n">
        <v>4.59</v>
      </c>
      <c r="Z50" s="98" t="n">
        <v>4.8</v>
      </c>
      <c r="AA50" s="98"/>
    </row>
    <row r="51" customFormat="false" ht="11.25" hidden="false" customHeight="true" outlineLevel="0" collapsed="false">
      <c r="A51" s="95" t="s">
        <v>77</v>
      </c>
      <c r="C51" s="99" t="n">
        <v>-0.21</v>
      </c>
      <c r="D51" s="99" t="n">
        <v>0.0699999999999998</v>
      </c>
      <c r="E51" s="99" t="n">
        <v>0.0900000000000003</v>
      </c>
      <c r="F51" s="99" t="n">
        <v>0.0600000000000001</v>
      </c>
      <c r="G51" s="99" t="n">
        <v>0.0700000000000003</v>
      </c>
      <c r="H51" s="99" t="n">
        <v>0.0600000000000001</v>
      </c>
      <c r="I51" s="99" t="n">
        <v>0.0600000000000001</v>
      </c>
      <c r="J51" s="99" t="n">
        <v>0.0699999999999998</v>
      </c>
      <c r="K51" s="99" t="n">
        <v>0.0699999999999998</v>
      </c>
      <c r="L51" s="99" t="n">
        <v>0.22</v>
      </c>
      <c r="M51" s="99" t="n">
        <v>0.0700000000000003</v>
      </c>
      <c r="N51" s="99" t="n">
        <v>0.0699999999999994</v>
      </c>
      <c r="O51" s="99" t="n">
        <v>0.0800000000000001</v>
      </c>
      <c r="P51" s="99" t="n">
        <v>0.0700000000000003</v>
      </c>
      <c r="Q51" s="99" t="n">
        <v>0.0700000000000003</v>
      </c>
      <c r="R51" s="99" t="n">
        <v>0.100000000000001</v>
      </c>
      <c r="S51" s="99" t="n">
        <v>0.0899999999999999</v>
      </c>
      <c r="T51" s="99" t="n">
        <v>0.0999999999999996</v>
      </c>
      <c r="U51" s="99" t="n">
        <v>0.0800000000000001</v>
      </c>
      <c r="V51" s="99" t="n">
        <v>0.0800000000000001</v>
      </c>
      <c r="W51" s="99" t="n">
        <v>0.0800000000000001</v>
      </c>
      <c r="X51" s="99" t="n">
        <v>0.0800000000000001</v>
      </c>
      <c r="Y51" s="99" t="n">
        <v>0.0600000000000005</v>
      </c>
      <c r="Z51" s="99" t="n">
        <v>0.0700000000000003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5.68</v>
      </c>
      <c r="D54" s="98" t="n">
        <v>5.68</v>
      </c>
      <c r="E54" s="98" t="n">
        <v>5.68</v>
      </c>
      <c r="F54" s="98" t="n">
        <v>4.7633</v>
      </c>
      <c r="G54" s="98" t="n">
        <v>4.7633</v>
      </c>
      <c r="H54" s="98" t="n">
        <v>4.7633</v>
      </c>
      <c r="I54" s="98" t="n">
        <v>4.7633</v>
      </c>
      <c r="J54" s="98" t="n">
        <v>4.7633</v>
      </c>
      <c r="K54" s="98" t="n">
        <v>4.7633</v>
      </c>
      <c r="L54" s="98" t="n">
        <v>4.7633</v>
      </c>
      <c r="M54" s="98" t="n">
        <v>6.3883</v>
      </c>
      <c r="N54" s="98" t="n">
        <v>6.3883</v>
      </c>
      <c r="O54" s="98" t="n">
        <v>6.3883</v>
      </c>
      <c r="P54" s="98" t="n">
        <v>6.3883</v>
      </c>
      <c r="Q54" s="98" t="n">
        <v>6.3883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0</v>
      </c>
      <c r="D55" s="98" t="n">
        <v>0</v>
      </c>
      <c r="E55" s="98" t="n">
        <v>0</v>
      </c>
      <c r="F55" s="98" t="n">
        <v>0</v>
      </c>
      <c r="G55" s="98" t="n">
        <v>0</v>
      </c>
      <c r="H55" s="98" t="n">
        <v>0</v>
      </c>
      <c r="I55" s="98" t="n">
        <v>0</v>
      </c>
      <c r="J55" s="98" t="n">
        <v>0</v>
      </c>
      <c r="K55" s="98" t="n">
        <v>0</v>
      </c>
      <c r="L55" s="98" t="n">
        <v>0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160</v>
      </c>
    </row>
    <row r="58" customFormat="false" ht="11.25" hidden="false" customHeight="true" outlineLevel="0" collapsed="false">
      <c r="A58" s="95" t="s">
        <v>161</v>
      </c>
      <c r="C58" s="96" t="n">
        <v>-1479855</v>
      </c>
      <c r="D58" s="96" t="n">
        <v>-1282325</v>
      </c>
      <c r="E58" s="96" t="n">
        <v>-1430942</v>
      </c>
      <c r="F58" s="96" t="n">
        <v>-896584</v>
      </c>
      <c r="G58" s="96" t="n">
        <v>-914419</v>
      </c>
      <c r="H58" s="96" t="n">
        <v>-948790</v>
      </c>
      <c r="I58" s="96" t="n">
        <v>-960764</v>
      </c>
      <c r="J58" s="96" t="n">
        <v>-941111</v>
      </c>
      <c r="K58" s="96" t="n">
        <v>-905823</v>
      </c>
      <c r="L58" s="96" t="n">
        <v>-925142</v>
      </c>
      <c r="M58" s="96" t="n">
        <v>-1281732</v>
      </c>
      <c r="N58" s="96" t="n">
        <v>-1207265</v>
      </c>
      <c r="O58" s="96" t="n">
        <v>-1152879</v>
      </c>
      <c r="P58" s="96" t="n">
        <v>-1069895</v>
      </c>
      <c r="Q58" s="96" t="n">
        <v>-1224144</v>
      </c>
      <c r="R58" s="96" t="n">
        <v>39601</v>
      </c>
      <c r="S58" s="96" t="n">
        <v>37015</v>
      </c>
      <c r="T58" s="96" t="n">
        <v>46321</v>
      </c>
      <c r="U58" s="96" t="n">
        <v>56767</v>
      </c>
      <c r="V58" s="96" t="n">
        <v>67373</v>
      </c>
      <c r="W58" s="96" t="n">
        <v>63071</v>
      </c>
      <c r="X58" s="96" t="n">
        <v>73793</v>
      </c>
      <c r="Y58" s="96" t="n">
        <v>0</v>
      </c>
      <c r="Z58" s="96" t="n">
        <v>0</v>
      </c>
      <c r="AA58" s="96" t="n">
        <v>-16237729</v>
      </c>
    </row>
    <row r="59" customFormat="false" ht="11.25" hidden="false" customHeight="true" outlineLevel="0" collapsed="false">
      <c r="A59" s="95" t="s">
        <v>167</v>
      </c>
      <c r="C59" s="96" t="n">
        <v>3341493</v>
      </c>
      <c r="D59" s="96" t="n">
        <v>2545737</v>
      </c>
      <c r="E59" s="96" t="n">
        <v>2486211</v>
      </c>
      <c r="F59" s="96" t="n">
        <v>1583029</v>
      </c>
      <c r="G59" s="96" t="n">
        <v>139277</v>
      </c>
      <c r="H59" s="96" t="n">
        <v>1420120</v>
      </c>
      <c r="I59" s="96" t="n">
        <v>1358629</v>
      </c>
      <c r="J59" s="96" t="n">
        <v>1286425</v>
      </c>
      <c r="K59" s="96" t="n">
        <v>1314906</v>
      </c>
      <c r="L59" s="96" t="n">
        <v>1418825</v>
      </c>
      <c r="M59" s="96" t="n">
        <v>1363927</v>
      </c>
      <c r="N59" s="96" t="n">
        <v>1243824</v>
      </c>
      <c r="O59" s="96" t="n">
        <v>313593</v>
      </c>
      <c r="P59" s="96" t="n">
        <v>241589</v>
      </c>
      <c r="Q59" s="96" t="n">
        <v>257263</v>
      </c>
      <c r="R59" s="96" t="n">
        <v>-35565</v>
      </c>
      <c r="S59" s="96" t="n">
        <v>8211</v>
      </c>
      <c r="T59" s="96" t="n">
        <v>111764</v>
      </c>
      <c r="U59" s="96" t="n">
        <v>72422</v>
      </c>
      <c r="V59" s="96" t="n">
        <v>71437</v>
      </c>
      <c r="W59" s="96" t="n">
        <v>104193</v>
      </c>
      <c r="X59" s="96" t="n">
        <v>133996</v>
      </c>
      <c r="Y59" s="96" t="n">
        <v>215529</v>
      </c>
      <c r="Z59" s="96" t="n">
        <v>296013</v>
      </c>
      <c r="AA59" s="96" t="n">
        <v>21292848</v>
      </c>
    </row>
    <row r="60" customFormat="false" ht="11.25" hidden="false" customHeight="true" outlineLevel="0" collapsed="false">
      <c r="A60" s="101" t="s">
        <v>75</v>
      </c>
      <c r="B60" s="102"/>
      <c r="C60" s="103" t="n">
        <v>1861638</v>
      </c>
      <c r="D60" s="103" t="n">
        <v>1263412</v>
      </c>
      <c r="E60" s="103" t="n">
        <v>1055269</v>
      </c>
      <c r="F60" s="103" t="n">
        <v>686445</v>
      </c>
      <c r="G60" s="103" t="n">
        <v>-775142</v>
      </c>
      <c r="H60" s="103" t="n">
        <v>471330</v>
      </c>
      <c r="I60" s="103" t="n">
        <v>397865</v>
      </c>
      <c r="J60" s="103" t="n">
        <v>345314</v>
      </c>
      <c r="K60" s="103" t="n">
        <v>409083</v>
      </c>
      <c r="L60" s="103" t="n">
        <v>493683</v>
      </c>
      <c r="M60" s="103" t="n">
        <v>82195</v>
      </c>
      <c r="N60" s="103" t="n">
        <v>36559</v>
      </c>
      <c r="O60" s="103" t="n">
        <v>-839286</v>
      </c>
      <c r="P60" s="103" t="n">
        <v>-828306</v>
      </c>
      <c r="Q60" s="103" t="n">
        <v>-966881</v>
      </c>
      <c r="R60" s="103" t="n">
        <v>4036</v>
      </c>
      <c r="S60" s="103" t="n">
        <v>45226</v>
      </c>
      <c r="T60" s="103" t="n">
        <v>158085</v>
      </c>
      <c r="U60" s="103" t="n">
        <v>129189</v>
      </c>
      <c r="V60" s="103" t="n">
        <v>138810</v>
      </c>
      <c r="W60" s="103" t="n">
        <v>167264</v>
      </c>
      <c r="X60" s="103" t="n">
        <v>207789</v>
      </c>
      <c r="Y60" s="103" t="n">
        <v>215529</v>
      </c>
      <c r="Z60" s="103" t="n">
        <v>296013</v>
      </c>
      <c r="AA60" s="104" t="n">
        <v>5055119</v>
      </c>
    </row>
    <row r="61" customFormat="false" ht="11.25" hidden="false" customHeight="true" outlineLevel="0" collapsed="false">
      <c r="A61" s="95" t="s">
        <v>76</v>
      </c>
      <c r="C61" s="96" t="n">
        <v>1873544</v>
      </c>
      <c r="D61" s="96" t="n">
        <v>1254002</v>
      </c>
      <c r="E61" s="96" t="n">
        <v>1022058</v>
      </c>
      <c r="F61" s="96" t="n">
        <v>683083</v>
      </c>
      <c r="G61" s="96" t="n">
        <v>-779834</v>
      </c>
      <c r="H61" s="96" t="n">
        <v>462855</v>
      </c>
      <c r="I61" s="96" t="n">
        <v>410978</v>
      </c>
      <c r="J61" s="96" t="n">
        <v>368251</v>
      </c>
      <c r="K61" s="96" t="n">
        <v>424109</v>
      </c>
      <c r="L61" s="96" t="n">
        <v>521951</v>
      </c>
      <c r="M61" s="96" t="n">
        <v>81069</v>
      </c>
      <c r="N61" s="96" t="n">
        <v>38177</v>
      </c>
      <c r="O61" s="96" t="n">
        <v>-835908</v>
      </c>
      <c r="P61" s="96" t="n">
        <v>-830239</v>
      </c>
      <c r="Q61" s="96" t="n">
        <v>-972924</v>
      </c>
      <c r="R61" s="96" t="n">
        <v>4052</v>
      </c>
      <c r="S61" s="96" t="n">
        <v>29630</v>
      </c>
      <c r="T61" s="96" t="n">
        <v>152982</v>
      </c>
      <c r="U61" s="96" t="n">
        <v>148074</v>
      </c>
      <c r="V61" s="96" t="n">
        <v>164935</v>
      </c>
      <c r="W61" s="96" t="n">
        <v>188582</v>
      </c>
      <c r="X61" s="96" t="n">
        <v>214977</v>
      </c>
      <c r="Y61" s="96" t="n">
        <v>232544</v>
      </c>
      <c r="Z61" s="96" t="n">
        <v>320618</v>
      </c>
      <c r="AA61" s="96" t="n">
        <v>5177566</v>
      </c>
    </row>
    <row r="62" customFormat="false" ht="11.25" hidden="false" customHeight="true" outlineLevel="0" collapsed="false">
      <c r="A62" s="95" t="s">
        <v>77</v>
      </c>
      <c r="C62" s="97" t="n">
        <v>-11906</v>
      </c>
      <c r="D62" s="97" t="n">
        <v>9410</v>
      </c>
      <c r="E62" s="97" t="n">
        <v>33211</v>
      </c>
      <c r="F62" s="97" t="n">
        <v>3362</v>
      </c>
      <c r="G62" s="97" t="n">
        <v>4692</v>
      </c>
      <c r="H62" s="97" t="n">
        <v>8475</v>
      </c>
      <c r="I62" s="97" t="n">
        <v>-13113</v>
      </c>
      <c r="J62" s="97" t="n">
        <v>-22937</v>
      </c>
      <c r="K62" s="97" t="n">
        <v>-15026</v>
      </c>
      <c r="L62" s="97" t="n">
        <v>-28268</v>
      </c>
      <c r="M62" s="97" t="n">
        <v>1126</v>
      </c>
      <c r="N62" s="97" t="n">
        <v>-1618</v>
      </c>
      <c r="O62" s="97" t="n">
        <v>-3378</v>
      </c>
      <c r="P62" s="97" t="n">
        <v>1933</v>
      </c>
      <c r="Q62" s="97" t="n">
        <v>6043</v>
      </c>
      <c r="R62" s="97" t="n">
        <v>-16</v>
      </c>
      <c r="S62" s="97" t="n">
        <v>15596</v>
      </c>
      <c r="T62" s="97" t="n">
        <v>5103</v>
      </c>
      <c r="U62" s="97" t="n">
        <v>-18885</v>
      </c>
      <c r="V62" s="97" t="n">
        <v>-26125</v>
      </c>
      <c r="W62" s="97" t="n">
        <v>-21318</v>
      </c>
      <c r="X62" s="97" t="n">
        <v>-7188</v>
      </c>
      <c r="Y62" s="97" t="n">
        <v>-17015</v>
      </c>
      <c r="Z62" s="97" t="n">
        <v>-24605</v>
      </c>
      <c r="AA62" s="97" t="n">
        <v>-122447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162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163</v>
      </c>
      <c r="C67" s="96" t="n">
        <v>30000</v>
      </c>
      <c r="D67" s="96" t="n">
        <v>20000</v>
      </c>
      <c r="E67" s="96" t="n">
        <v>20000</v>
      </c>
      <c r="F67" s="96" t="n">
        <v>20000</v>
      </c>
      <c r="G67" s="96" t="n">
        <v>20000</v>
      </c>
      <c r="H67" s="96" t="n">
        <v>20000</v>
      </c>
      <c r="I67" s="96" t="n">
        <v>20000</v>
      </c>
      <c r="J67" s="96" t="n">
        <v>20000</v>
      </c>
      <c r="K67" s="96" t="n">
        <v>20000</v>
      </c>
      <c r="L67" s="96" t="n">
        <v>20000</v>
      </c>
      <c r="M67" s="96" t="n">
        <v>5000</v>
      </c>
      <c r="N67" s="96" t="n">
        <v>5000</v>
      </c>
      <c r="O67" s="96" t="n">
        <v>5000</v>
      </c>
      <c r="P67" s="96" t="n">
        <v>5000</v>
      </c>
      <c r="Q67" s="96" t="n">
        <v>5000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235000</v>
      </c>
    </row>
    <row r="68" customFormat="false" ht="11.25" hidden="false" customHeight="true" outlineLevel="0" collapsed="false">
      <c r="A68" s="95" t="s">
        <v>164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165</v>
      </c>
      <c r="C69" s="97" t="n">
        <v>30000</v>
      </c>
      <c r="D69" s="97" t="n">
        <v>20000</v>
      </c>
      <c r="E69" s="97" t="n">
        <v>20000</v>
      </c>
      <c r="F69" s="97" t="n">
        <v>20000</v>
      </c>
      <c r="G69" s="97" t="n">
        <v>20000</v>
      </c>
      <c r="H69" s="97" t="n">
        <v>20000</v>
      </c>
      <c r="I69" s="97" t="n">
        <v>20000</v>
      </c>
      <c r="J69" s="97" t="n">
        <v>20000</v>
      </c>
      <c r="K69" s="97" t="n">
        <v>20000</v>
      </c>
      <c r="L69" s="97" t="n">
        <v>20000</v>
      </c>
      <c r="M69" s="97" t="n">
        <v>5000</v>
      </c>
      <c r="N69" s="97" t="n">
        <v>5000</v>
      </c>
      <c r="O69" s="97" t="n">
        <v>5000</v>
      </c>
      <c r="P69" s="97" t="n">
        <v>5000</v>
      </c>
      <c r="Q69" s="97" t="n">
        <v>5000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235000</v>
      </c>
    </row>
    <row r="71" customFormat="false" ht="12" hidden="false" customHeight="true" outlineLevel="0" collapsed="false">
      <c r="A71" s="92" t="s">
        <v>166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166</v>
      </c>
      <c r="C72" s="96" t="n">
        <v>-10000</v>
      </c>
      <c r="D72" s="96" t="n">
        <v>-15000</v>
      </c>
      <c r="E72" s="96" t="n">
        <v>-15000</v>
      </c>
      <c r="F72" s="96" t="n">
        <v>-25000</v>
      </c>
      <c r="G72" s="96" t="n">
        <v>-10000</v>
      </c>
      <c r="H72" s="96" t="n">
        <v>-10000</v>
      </c>
      <c r="I72" s="96" t="n">
        <v>10000</v>
      </c>
      <c r="J72" s="96" t="n">
        <v>10000</v>
      </c>
      <c r="K72" s="96" t="n">
        <v>10000</v>
      </c>
      <c r="L72" s="96" t="n">
        <v>10000</v>
      </c>
      <c r="M72" s="96" t="n">
        <v>15000</v>
      </c>
      <c r="N72" s="96" t="n">
        <v>15000</v>
      </c>
      <c r="O72" s="96" t="n">
        <v>15000</v>
      </c>
      <c r="P72" s="96" t="n">
        <v>15000</v>
      </c>
      <c r="Q72" s="96" t="n">
        <v>15000</v>
      </c>
      <c r="R72" s="96" t="n">
        <v>5000</v>
      </c>
      <c r="S72" s="96" t="n">
        <v>5000</v>
      </c>
      <c r="T72" s="96" t="n">
        <v>5000</v>
      </c>
      <c r="U72" s="96" t="n">
        <v>5000</v>
      </c>
      <c r="V72" s="96" t="n">
        <v>5000</v>
      </c>
      <c r="W72" s="96" t="n">
        <v>5000</v>
      </c>
      <c r="X72" s="96" t="n">
        <v>5000</v>
      </c>
      <c r="Y72" s="96" t="n">
        <v>0</v>
      </c>
      <c r="Z72" s="96" t="n">
        <v>0</v>
      </c>
      <c r="AA72" s="96" t="n">
        <v>65000</v>
      </c>
    </row>
    <row r="74" customFormat="false" ht="11.25" hidden="false" customHeight="true" outlineLevel="0" collapsed="false">
      <c r="A74" s="101" t="s">
        <v>165</v>
      </c>
      <c r="B74" s="102"/>
      <c r="C74" s="103" t="n">
        <v>20000</v>
      </c>
      <c r="D74" s="103" t="n">
        <v>5000</v>
      </c>
      <c r="E74" s="103" t="n">
        <v>5000</v>
      </c>
      <c r="F74" s="103" t="n">
        <v>-5000</v>
      </c>
      <c r="G74" s="103" t="n">
        <v>10000</v>
      </c>
      <c r="H74" s="103" t="n">
        <v>10000</v>
      </c>
      <c r="I74" s="103" t="n">
        <v>30000</v>
      </c>
      <c r="J74" s="103" t="n">
        <v>30000</v>
      </c>
      <c r="K74" s="103" t="n">
        <v>30000</v>
      </c>
      <c r="L74" s="103" t="n">
        <v>30000</v>
      </c>
      <c r="M74" s="103" t="n">
        <v>20000</v>
      </c>
      <c r="N74" s="103" t="n">
        <v>20000</v>
      </c>
      <c r="O74" s="103" t="n">
        <v>20000</v>
      </c>
      <c r="P74" s="103" t="n">
        <v>20000</v>
      </c>
      <c r="Q74" s="103" t="n">
        <v>20000</v>
      </c>
      <c r="R74" s="103" t="n">
        <v>5000</v>
      </c>
      <c r="S74" s="103" t="n">
        <v>5000</v>
      </c>
      <c r="T74" s="103" t="n">
        <v>5000</v>
      </c>
      <c r="U74" s="103" t="n">
        <v>5000</v>
      </c>
      <c r="V74" s="103" t="n">
        <v>5000</v>
      </c>
      <c r="W74" s="103" t="n">
        <v>5000</v>
      </c>
      <c r="X74" s="103" t="n">
        <v>5000</v>
      </c>
      <c r="Y74" s="103" t="n">
        <v>0</v>
      </c>
      <c r="Z74" s="103" t="n">
        <v>0</v>
      </c>
      <c r="AA74" s="104" t="n">
        <v>300000</v>
      </c>
    </row>
    <row r="76" customFormat="false" ht="12" hidden="false" customHeight="true" outlineLevel="0" collapsed="false">
      <c r="A76" s="94" t="s">
        <v>158</v>
      </c>
    </row>
    <row r="77" customFormat="false" ht="11.25" hidden="false" customHeight="true" outlineLevel="0" collapsed="false">
      <c r="A77" s="95" t="s">
        <v>163</v>
      </c>
      <c r="C77" s="96" t="n">
        <v>30000</v>
      </c>
      <c r="D77" s="96" t="n">
        <v>20000</v>
      </c>
      <c r="E77" s="96" t="n">
        <v>20000</v>
      </c>
      <c r="F77" s="96" t="n">
        <v>20000</v>
      </c>
      <c r="G77" s="96" t="n">
        <v>20000</v>
      </c>
      <c r="H77" s="96" t="n">
        <v>20000</v>
      </c>
      <c r="I77" s="96" t="n">
        <v>20000</v>
      </c>
      <c r="J77" s="96" t="n">
        <v>20000</v>
      </c>
      <c r="K77" s="96" t="n">
        <v>20000</v>
      </c>
      <c r="L77" s="96" t="n">
        <v>20000</v>
      </c>
      <c r="M77" s="96" t="n">
        <v>5000</v>
      </c>
      <c r="N77" s="96" t="n">
        <v>5000</v>
      </c>
      <c r="O77" s="96" t="n">
        <v>5000</v>
      </c>
      <c r="P77" s="96" t="n">
        <v>5000</v>
      </c>
      <c r="Q77" s="96" t="n">
        <v>5000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235000</v>
      </c>
    </row>
    <row r="78" customFormat="false" ht="11.25" hidden="false" customHeight="true" outlineLevel="0" collapsed="false">
      <c r="A78" s="95" t="s">
        <v>164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166</v>
      </c>
      <c r="C79" s="96" t="n">
        <v>-10000</v>
      </c>
      <c r="D79" s="96" t="n">
        <v>-10000</v>
      </c>
      <c r="E79" s="96" t="n">
        <v>-10000</v>
      </c>
      <c r="F79" s="96" t="n">
        <v>-25000</v>
      </c>
      <c r="G79" s="96" t="n">
        <v>-10000</v>
      </c>
      <c r="H79" s="96" t="n">
        <v>-10000</v>
      </c>
      <c r="I79" s="96" t="n">
        <v>10000</v>
      </c>
      <c r="J79" s="96" t="n">
        <v>10000</v>
      </c>
      <c r="K79" s="96" t="n">
        <v>10000</v>
      </c>
      <c r="L79" s="96" t="n">
        <v>10000</v>
      </c>
      <c r="M79" s="96" t="n">
        <v>15000</v>
      </c>
      <c r="N79" s="96" t="n">
        <v>15000</v>
      </c>
      <c r="O79" s="96" t="n">
        <v>15000</v>
      </c>
      <c r="P79" s="96" t="n">
        <v>15000</v>
      </c>
      <c r="Q79" s="96" t="n">
        <v>15000</v>
      </c>
      <c r="R79" s="96" t="n">
        <v>5000</v>
      </c>
      <c r="S79" s="96" t="n">
        <v>5000</v>
      </c>
      <c r="T79" s="96" t="n">
        <v>5000</v>
      </c>
      <c r="U79" s="96" t="n">
        <v>5000</v>
      </c>
      <c r="V79" s="96" t="n">
        <v>5000</v>
      </c>
      <c r="W79" s="96" t="n">
        <v>5000</v>
      </c>
      <c r="X79" s="96" t="n">
        <v>5000</v>
      </c>
      <c r="Y79" s="96" t="n">
        <v>0</v>
      </c>
      <c r="Z79" s="96" t="n">
        <v>0</v>
      </c>
      <c r="AA79" s="96" t="n">
        <v>75000</v>
      </c>
    </row>
    <row r="80" customFormat="false" ht="11.25" hidden="false" customHeight="true" outlineLevel="0" collapsed="false">
      <c r="A80" s="95" t="s">
        <v>165</v>
      </c>
      <c r="C80" s="97" t="n">
        <v>20000</v>
      </c>
      <c r="D80" s="97" t="n">
        <v>10000</v>
      </c>
      <c r="E80" s="97" t="n">
        <v>10000</v>
      </c>
      <c r="F80" s="97" t="n">
        <v>-5000</v>
      </c>
      <c r="G80" s="97" t="n">
        <v>10000</v>
      </c>
      <c r="H80" s="97" t="n">
        <v>10000</v>
      </c>
      <c r="I80" s="97" t="n">
        <v>30000</v>
      </c>
      <c r="J80" s="97" t="n">
        <v>30000</v>
      </c>
      <c r="K80" s="97" t="n">
        <v>30000</v>
      </c>
      <c r="L80" s="97" t="n">
        <v>30000</v>
      </c>
      <c r="M80" s="97" t="n">
        <v>20000</v>
      </c>
      <c r="N80" s="97" t="n">
        <v>20000</v>
      </c>
      <c r="O80" s="97" t="n">
        <v>20000</v>
      </c>
      <c r="P80" s="97" t="n">
        <v>20000</v>
      </c>
      <c r="Q80" s="97" t="n">
        <v>20000</v>
      </c>
      <c r="R80" s="97" t="n">
        <v>5000</v>
      </c>
      <c r="S80" s="97" t="n">
        <v>5000</v>
      </c>
      <c r="T80" s="97" t="n">
        <v>5000</v>
      </c>
      <c r="U80" s="97" t="n">
        <v>5000</v>
      </c>
      <c r="V80" s="97" t="n">
        <v>5000</v>
      </c>
      <c r="W80" s="97" t="n">
        <v>5000</v>
      </c>
      <c r="X80" s="97" t="n">
        <v>5000</v>
      </c>
      <c r="Y80" s="97" t="n">
        <v>0</v>
      </c>
      <c r="Z80" s="97" t="n">
        <v>0</v>
      </c>
      <c r="AA80" s="97" t="n">
        <v>310000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163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164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166</v>
      </c>
      <c r="C85" s="96" t="n">
        <v>0</v>
      </c>
      <c r="D85" s="96" t="n">
        <v>-5000</v>
      </c>
      <c r="E85" s="96" t="n">
        <v>-5000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-10000</v>
      </c>
    </row>
    <row r="86" customFormat="false" ht="11.25" hidden="false" customHeight="true" outlineLevel="0" collapsed="false">
      <c r="A86" s="95" t="s">
        <v>165</v>
      </c>
      <c r="C86" s="97" t="n">
        <v>0</v>
      </c>
      <c r="D86" s="97" t="n">
        <v>-5000</v>
      </c>
      <c r="E86" s="97" t="n">
        <v>-5000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-10000</v>
      </c>
    </row>
    <row r="88" customFormat="false" ht="12" hidden="false" customHeight="true" outlineLevel="0" collapsed="false">
      <c r="A88" s="94" t="s">
        <v>159</v>
      </c>
    </row>
    <row r="89" customFormat="false" ht="11.25" hidden="false" customHeight="true" outlineLevel="0" collapsed="false">
      <c r="A89" s="95" t="s">
        <v>5</v>
      </c>
      <c r="C89" s="98" t="n">
        <v>2.45</v>
      </c>
      <c r="D89" s="98" t="n">
        <v>2.47</v>
      </c>
      <c r="E89" s="98" t="n">
        <v>2.45</v>
      </c>
      <c r="F89" s="98" t="n">
        <v>2.27</v>
      </c>
      <c r="G89" s="98" t="n">
        <v>2.32</v>
      </c>
      <c r="H89" s="98" t="n">
        <v>2.37</v>
      </c>
      <c r="I89" s="98" t="n">
        <v>2.41</v>
      </c>
      <c r="J89" s="98" t="n">
        <v>2.44</v>
      </c>
      <c r="K89" s="98" t="n">
        <v>2.45</v>
      </c>
      <c r="L89" s="98" t="n">
        <v>2.47</v>
      </c>
      <c r="M89" s="98" t="n">
        <v>2.95</v>
      </c>
      <c r="N89" s="98" t="n">
        <v>3.12</v>
      </c>
      <c r="O89" s="98" t="n">
        <v>3.21</v>
      </c>
      <c r="P89" s="98" t="n">
        <v>3.14</v>
      </c>
      <c r="Q89" s="98" t="n">
        <v>3.06</v>
      </c>
      <c r="R89" s="98" t="n">
        <v>2.84</v>
      </c>
      <c r="S89" s="98" t="n">
        <v>2.83</v>
      </c>
      <c r="T89" s="98" t="n">
        <v>2.86</v>
      </c>
      <c r="U89" s="98" t="n">
        <v>2.9</v>
      </c>
      <c r="V89" s="98" t="n">
        <v>2.94</v>
      </c>
      <c r="W89" s="98" t="n">
        <v>2.94</v>
      </c>
      <c r="X89" s="98" t="n">
        <v>2.97</v>
      </c>
      <c r="Y89" s="98" t="n">
        <v>3.31</v>
      </c>
      <c r="Z89" s="98" t="n">
        <v>3.45</v>
      </c>
      <c r="AA89" s="98"/>
    </row>
    <row r="90" customFormat="false" ht="11.25" hidden="false" customHeight="true" outlineLevel="0" collapsed="false">
      <c r="A90" s="95" t="s">
        <v>158</v>
      </c>
      <c r="C90" s="98" t="n">
        <v>2.45</v>
      </c>
      <c r="D90" s="98" t="n">
        <v>2.44</v>
      </c>
      <c r="E90" s="98" t="n">
        <v>2.42</v>
      </c>
      <c r="F90" s="98" t="n">
        <v>2.24</v>
      </c>
      <c r="G90" s="98" t="n">
        <v>2.28</v>
      </c>
      <c r="H90" s="98" t="n">
        <v>2.33</v>
      </c>
      <c r="I90" s="98" t="n">
        <v>2.37</v>
      </c>
      <c r="J90" s="98" t="n">
        <v>2.41</v>
      </c>
      <c r="K90" s="98" t="n">
        <v>2.41</v>
      </c>
      <c r="L90" s="98" t="n">
        <v>2.33</v>
      </c>
      <c r="M90" s="98" t="n">
        <v>2.89</v>
      </c>
      <c r="N90" s="98" t="n">
        <v>3.07</v>
      </c>
      <c r="O90" s="98" t="n">
        <v>3.15</v>
      </c>
      <c r="P90" s="98" t="n">
        <v>3.09</v>
      </c>
      <c r="Q90" s="98" t="n">
        <v>3.01</v>
      </c>
      <c r="R90" s="98" t="n">
        <v>2.8</v>
      </c>
      <c r="S90" s="98" t="n">
        <v>2.79</v>
      </c>
      <c r="T90" s="98" t="n">
        <v>2.83</v>
      </c>
      <c r="U90" s="98" t="n">
        <v>2.87</v>
      </c>
      <c r="V90" s="98" t="n">
        <v>2.91</v>
      </c>
      <c r="W90" s="98" t="n">
        <v>2.91</v>
      </c>
      <c r="X90" s="98" t="n">
        <v>2.94</v>
      </c>
      <c r="Y90" s="98" t="n">
        <v>3.27</v>
      </c>
      <c r="Z90" s="98" t="n">
        <v>3.41</v>
      </c>
      <c r="AA90" s="98"/>
    </row>
    <row r="91" customFormat="false" ht="11.25" hidden="false" customHeight="true" outlineLevel="0" collapsed="false">
      <c r="A91" s="95" t="s">
        <v>77</v>
      </c>
      <c r="C91" s="99" t="n">
        <v>0</v>
      </c>
      <c r="D91" s="99" t="n">
        <v>0.0300000000000003</v>
      </c>
      <c r="E91" s="99" t="n">
        <v>0.0300000000000003</v>
      </c>
      <c r="F91" s="99" t="n">
        <v>0.0299999999999998</v>
      </c>
      <c r="G91" s="99" t="n">
        <v>0.04</v>
      </c>
      <c r="H91" s="99" t="n">
        <v>0.04</v>
      </c>
      <c r="I91" s="99" t="n">
        <v>0.04</v>
      </c>
      <c r="J91" s="99" t="n">
        <v>0.0299999999999998</v>
      </c>
      <c r="K91" s="99" t="n">
        <v>0.04</v>
      </c>
      <c r="L91" s="99" t="n">
        <v>0.14</v>
      </c>
      <c r="M91" s="99" t="n">
        <v>0.0600000000000001</v>
      </c>
      <c r="N91" s="99" t="n">
        <v>0.0500000000000003</v>
      </c>
      <c r="O91" s="99" t="n">
        <v>0.0600000000000001</v>
      </c>
      <c r="P91" s="99" t="n">
        <v>0.0500000000000003</v>
      </c>
      <c r="Q91" s="99" t="n">
        <v>0.0500000000000003</v>
      </c>
      <c r="R91" s="99" t="n">
        <v>0.04</v>
      </c>
      <c r="S91" s="99" t="n">
        <v>0.04</v>
      </c>
      <c r="T91" s="99" t="n">
        <v>0.0299999999999998</v>
      </c>
      <c r="U91" s="99" t="n">
        <v>0.0299999999999998</v>
      </c>
      <c r="V91" s="99" t="n">
        <v>0.0299999999999998</v>
      </c>
      <c r="W91" s="99" t="n">
        <v>0.0299999999999998</v>
      </c>
      <c r="X91" s="99" t="n">
        <v>0.0300000000000003</v>
      </c>
      <c r="Y91" s="99" t="n">
        <v>0.04</v>
      </c>
      <c r="Z91" s="99" t="n">
        <v>0.04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4.0142</v>
      </c>
      <c r="D94" s="98" t="n">
        <v>4.2462</v>
      </c>
      <c r="E94" s="98" t="n">
        <v>4.2462</v>
      </c>
      <c r="F94" s="98" t="n">
        <v>3.6988</v>
      </c>
      <c r="G94" s="98" t="n">
        <v>3.6988</v>
      </c>
      <c r="H94" s="98" t="n">
        <v>3.6988</v>
      </c>
      <c r="I94" s="98" t="n">
        <v>3.6988</v>
      </c>
      <c r="J94" s="98" t="n">
        <v>3.6988</v>
      </c>
      <c r="K94" s="98" t="n">
        <v>3.6988</v>
      </c>
      <c r="L94" s="98" t="n">
        <v>3.6988</v>
      </c>
      <c r="M94" s="98" t="n">
        <v>4.58</v>
      </c>
      <c r="N94" s="98" t="n">
        <v>4.58</v>
      </c>
      <c r="O94" s="98" t="n">
        <v>4.58</v>
      </c>
      <c r="P94" s="98" t="n">
        <v>4.58</v>
      </c>
      <c r="Q94" s="98" t="n">
        <v>4.58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0</v>
      </c>
      <c r="G95" s="98" t="n">
        <v>0</v>
      </c>
      <c r="H95" s="98" t="n">
        <v>0</v>
      </c>
      <c r="I95" s="98" t="n">
        <v>0</v>
      </c>
      <c r="J95" s="98" t="n">
        <v>0</v>
      </c>
      <c r="K95" s="98" t="n">
        <v>0</v>
      </c>
      <c r="L95" s="98" t="n">
        <v>0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160</v>
      </c>
    </row>
    <row r="98" customFormat="false" ht="11.25" hidden="false" customHeight="true" outlineLevel="0" collapsed="false">
      <c r="A98" s="95" t="s">
        <v>161</v>
      </c>
      <c r="C98" s="96" t="n">
        <v>-1345334</v>
      </c>
      <c r="D98" s="96" t="n">
        <v>-902614</v>
      </c>
      <c r="E98" s="96" t="n">
        <v>-741104</v>
      </c>
      <c r="F98" s="96" t="n">
        <v>-1053882</v>
      </c>
      <c r="G98" s="96" t="n">
        <v>-1412679</v>
      </c>
      <c r="H98" s="96" t="n">
        <v>-1349158</v>
      </c>
      <c r="I98" s="96" t="n">
        <v>-1910893</v>
      </c>
      <c r="J98" s="96" t="n">
        <v>-1879008</v>
      </c>
      <c r="K98" s="96" t="n">
        <v>-1805315</v>
      </c>
      <c r="L98" s="96" t="n">
        <v>-1842883</v>
      </c>
      <c r="M98" s="96" t="n">
        <v>-1163069</v>
      </c>
      <c r="N98" s="96" t="n">
        <v>-1083396</v>
      </c>
      <c r="O98" s="96" t="n">
        <v>-1025102</v>
      </c>
      <c r="P98" s="96" t="n">
        <v>-958565</v>
      </c>
      <c r="Q98" s="96" t="n">
        <v>-1103690</v>
      </c>
      <c r="R98" s="96" t="n">
        <v>28360</v>
      </c>
      <c r="S98" s="96" t="n">
        <v>27702</v>
      </c>
      <c r="T98" s="96" t="n">
        <v>30877</v>
      </c>
      <c r="U98" s="96" t="n">
        <v>37507</v>
      </c>
      <c r="V98" s="96" t="n">
        <v>43034</v>
      </c>
      <c r="W98" s="96" t="n">
        <v>41405</v>
      </c>
      <c r="X98" s="96" t="n">
        <v>46790</v>
      </c>
      <c r="Y98" s="96" t="n">
        <v>0</v>
      </c>
      <c r="Z98" s="96" t="n">
        <v>0</v>
      </c>
      <c r="AA98" s="96" t="n">
        <v>-19321017</v>
      </c>
    </row>
    <row r="99" customFormat="false" ht="11.25" hidden="false" customHeight="true" outlineLevel="0" collapsed="false">
      <c r="A99" s="95" t="s">
        <v>167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-1345334</v>
      </c>
      <c r="D100" s="103" t="n">
        <v>-902614</v>
      </c>
      <c r="E100" s="103" t="n">
        <v>-741104</v>
      </c>
      <c r="F100" s="103" t="n">
        <v>-1053882</v>
      </c>
      <c r="G100" s="103" t="n">
        <v>-1412679</v>
      </c>
      <c r="H100" s="103" t="n">
        <v>-1349158</v>
      </c>
      <c r="I100" s="103" t="n">
        <v>-1910893</v>
      </c>
      <c r="J100" s="103" t="n">
        <v>-1879008</v>
      </c>
      <c r="K100" s="103" t="n">
        <v>-1805315</v>
      </c>
      <c r="L100" s="103" t="n">
        <v>-1842883</v>
      </c>
      <c r="M100" s="103" t="n">
        <v>-1163069</v>
      </c>
      <c r="N100" s="103" t="n">
        <v>-1083396</v>
      </c>
      <c r="O100" s="103" t="n">
        <v>-1025102</v>
      </c>
      <c r="P100" s="103" t="n">
        <v>-958565</v>
      </c>
      <c r="Q100" s="103" t="n">
        <v>-1103690</v>
      </c>
      <c r="R100" s="103" t="n">
        <v>28360</v>
      </c>
      <c r="S100" s="103" t="n">
        <v>27702</v>
      </c>
      <c r="T100" s="103" t="n">
        <v>30877</v>
      </c>
      <c r="U100" s="103" t="n">
        <v>37507</v>
      </c>
      <c r="V100" s="103" t="n">
        <v>43034</v>
      </c>
      <c r="W100" s="103" t="n">
        <v>41405</v>
      </c>
      <c r="X100" s="103" t="n">
        <v>46790</v>
      </c>
      <c r="Y100" s="103" t="n">
        <v>0</v>
      </c>
      <c r="Z100" s="103" t="n">
        <v>0</v>
      </c>
      <c r="AA100" s="104" t="n">
        <v>-19321017</v>
      </c>
    </row>
    <row r="101" customFormat="false" ht="11.25" hidden="false" customHeight="true" outlineLevel="0" collapsed="false">
      <c r="A101" s="95" t="s">
        <v>76</v>
      </c>
      <c r="C101" s="96" t="n">
        <v>-1344699</v>
      </c>
      <c r="D101" s="96" t="n">
        <v>-907074</v>
      </c>
      <c r="E101" s="96" t="n">
        <v>-749241</v>
      </c>
      <c r="F101" s="96" t="n">
        <v>-1048944</v>
      </c>
      <c r="G101" s="96" t="n">
        <v>-1424452</v>
      </c>
      <c r="H101" s="96" t="n">
        <v>-1360528</v>
      </c>
      <c r="I101" s="96" t="n">
        <v>-1946880</v>
      </c>
      <c r="J101" s="96" t="n">
        <v>-1905769</v>
      </c>
      <c r="K101" s="96" t="n">
        <v>-1839987</v>
      </c>
      <c r="L101" s="96" t="n">
        <v>-1969695</v>
      </c>
      <c r="M101" s="96" t="n">
        <v>-1197800</v>
      </c>
      <c r="N101" s="96" t="n">
        <v>-1112652</v>
      </c>
      <c r="O101" s="96" t="n">
        <v>-1060188</v>
      </c>
      <c r="P101" s="96" t="n">
        <v>-984711</v>
      </c>
      <c r="Q101" s="96" t="n">
        <v>-1132467</v>
      </c>
      <c r="R101" s="96" t="n">
        <v>22674</v>
      </c>
      <c r="S101" s="96" t="n">
        <v>21856</v>
      </c>
      <c r="T101" s="96" t="n">
        <v>26649</v>
      </c>
      <c r="U101" s="96" t="n">
        <v>33157</v>
      </c>
      <c r="V101" s="96" t="n">
        <v>38705</v>
      </c>
      <c r="W101" s="96" t="n">
        <v>37239</v>
      </c>
      <c r="X101" s="96" t="n">
        <v>42507</v>
      </c>
      <c r="Y101" s="96" t="n">
        <v>0</v>
      </c>
      <c r="Z101" s="96" t="n">
        <v>0</v>
      </c>
      <c r="AA101" s="96" t="n">
        <v>-19762300</v>
      </c>
    </row>
    <row r="102" customFormat="false" ht="11.25" hidden="false" customHeight="true" outlineLevel="0" collapsed="false">
      <c r="A102" s="95" t="s">
        <v>77</v>
      </c>
      <c r="C102" s="97" t="n">
        <v>-635</v>
      </c>
      <c r="D102" s="97" t="n">
        <v>4460</v>
      </c>
      <c r="E102" s="97" t="n">
        <v>8137</v>
      </c>
      <c r="F102" s="97" t="n">
        <v>-4938</v>
      </c>
      <c r="G102" s="97" t="n">
        <v>11773</v>
      </c>
      <c r="H102" s="97" t="n">
        <v>11370</v>
      </c>
      <c r="I102" s="97" t="n">
        <v>35987</v>
      </c>
      <c r="J102" s="97" t="n">
        <v>26761</v>
      </c>
      <c r="K102" s="97" t="n">
        <v>34672</v>
      </c>
      <c r="L102" s="97" t="n">
        <v>126812</v>
      </c>
      <c r="M102" s="97" t="n">
        <v>34731</v>
      </c>
      <c r="N102" s="97" t="n">
        <v>29256</v>
      </c>
      <c r="O102" s="97" t="n">
        <v>35086</v>
      </c>
      <c r="P102" s="97" t="n">
        <v>26146</v>
      </c>
      <c r="Q102" s="97" t="n">
        <v>28777</v>
      </c>
      <c r="R102" s="97" t="n">
        <v>5686</v>
      </c>
      <c r="S102" s="97" t="n">
        <v>5846</v>
      </c>
      <c r="T102" s="97" t="n">
        <v>4228</v>
      </c>
      <c r="U102" s="97" t="n">
        <v>4350</v>
      </c>
      <c r="V102" s="97" t="n">
        <v>4329</v>
      </c>
      <c r="W102" s="97" t="n">
        <v>4166</v>
      </c>
      <c r="X102" s="97" t="n">
        <v>4283</v>
      </c>
      <c r="Y102" s="97" t="n">
        <v>0</v>
      </c>
      <c r="Z102" s="97" t="n">
        <v>0</v>
      </c>
      <c r="AA102" s="97" t="n">
        <v>441283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162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163</v>
      </c>
      <c r="C107" s="96" t="n">
        <v>20000</v>
      </c>
      <c r="D107" s="96" t="n">
        <v>20000</v>
      </c>
      <c r="E107" s="96" t="n">
        <v>10000</v>
      </c>
      <c r="F107" s="96" t="n">
        <v>10000</v>
      </c>
      <c r="G107" s="96" t="n">
        <v>10000</v>
      </c>
      <c r="H107" s="96" t="n">
        <v>15000</v>
      </c>
      <c r="I107" s="96" t="n">
        <v>25000</v>
      </c>
      <c r="J107" s="96" t="n">
        <v>30000</v>
      </c>
      <c r="K107" s="96" t="n">
        <v>30000</v>
      </c>
      <c r="L107" s="96" t="n">
        <v>30000</v>
      </c>
      <c r="M107" s="96" t="n">
        <v>15000</v>
      </c>
      <c r="N107" s="96" t="n">
        <v>15000</v>
      </c>
      <c r="O107" s="96" t="n">
        <v>15000</v>
      </c>
      <c r="P107" s="96" t="n">
        <v>15000</v>
      </c>
      <c r="Q107" s="96" t="n">
        <v>15000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275000</v>
      </c>
    </row>
    <row r="108" customFormat="false" ht="11.25" hidden="false" customHeight="true" outlineLevel="0" collapsed="false">
      <c r="A108" s="95" t="s">
        <v>164</v>
      </c>
      <c r="C108" s="96" t="n">
        <v>-22354.8065</v>
      </c>
      <c r="D108" s="96" t="n">
        <v>-9035.7143</v>
      </c>
      <c r="E108" s="96" t="n">
        <v>-193.5484</v>
      </c>
      <c r="F108" s="96" t="n">
        <v>-200</v>
      </c>
      <c r="G108" s="96" t="n">
        <v>-1838.7097</v>
      </c>
      <c r="H108" s="96" t="n">
        <v>-7299.9667</v>
      </c>
      <c r="I108" s="96" t="n">
        <v>-41935.4839</v>
      </c>
      <c r="J108" s="96" t="n">
        <v>-62161.2903</v>
      </c>
      <c r="K108" s="96" t="n">
        <v>-45133.3333</v>
      </c>
      <c r="L108" s="96" t="n">
        <v>-27548.3871</v>
      </c>
      <c r="M108" s="96" t="n">
        <v>-15499.9667</v>
      </c>
      <c r="N108" s="96" t="n">
        <v>-19161.2581</v>
      </c>
      <c r="O108" s="96" t="n">
        <v>-21806.4516</v>
      </c>
      <c r="P108" s="96" t="n">
        <v>-17142.8214</v>
      </c>
      <c r="Q108" s="96" t="n">
        <v>-10806.4839</v>
      </c>
      <c r="R108" s="96" t="n">
        <v>-9900</v>
      </c>
      <c r="S108" s="96" t="n">
        <v>-5612.871</v>
      </c>
      <c r="T108" s="96" t="n">
        <v>-7700</v>
      </c>
      <c r="U108" s="96" t="n">
        <v>-39096.8065</v>
      </c>
      <c r="V108" s="96" t="n">
        <v>-49225.8065</v>
      </c>
      <c r="W108" s="96" t="n">
        <v>-38833.3333</v>
      </c>
      <c r="X108" s="96" t="n">
        <v>-19838.7097</v>
      </c>
      <c r="Y108" s="96" t="n">
        <v>-15700</v>
      </c>
      <c r="Z108" s="96" t="n">
        <v>-21580.6452</v>
      </c>
      <c r="AA108" s="96" t="n">
        <v>-509606.3941</v>
      </c>
    </row>
    <row r="109" customFormat="false" ht="11.25" hidden="false" customHeight="true" outlineLevel="0" collapsed="false">
      <c r="A109" s="95" t="s">
        <v>165</v>
      </c>
      <c r="C109" s="97" t="n">
        <v>-2354.8065</v>
      </c>
      <c r="D109" s="97" t="n">
        <v>10964.2857</v>
      </c>
      <c r="E109" s="97" t="n">
        <v>9806.4516</v>
      </c>
      <c r="F109" s="97" t="n">
        <v>9800</v>
      </c>
      <c r="G109" s="97" t="n">
        <v>8161.2903</v>
      </c>
      <c r="H109" s="97" t="n">
        <v>7700.0333</v>
      </c>
      <c r="I109" s="97" t="n">
        <v>-16935.4839</v>
      </c>
      <c r="J109" s="97" t="n">
        <v>-32161.2903</v>
      </c>
      <c r="K109" s="97" t="n">
        <v>-15133.3333</v>
      </c>
      <c r="L109" s="97" t="n">
        <v>2451.6129</v>
      </c>
      <c r="M109" s="97" t="n">
        <v>-499.966700000001</v>
      </c>
      <c r="N109" s="97" t="n">
        <v>-4161.2581</v>
      </c>
      <c r="O109" s="97" t="n">
        <v>-6806.4516</v>
      </c>
      <c r="P109" s="97" t="n">
        <v>-2142.8214</v>
      </c>
      <c r="Q109" s="97" t="n">
        <v>4193.5161</v>
      </c>
      <c r="R109" s="97" t="n">
        <v>-9900</v>
      </c>
      <c r="S109" s="97" t="n">
        <v>-5612.871</v>
      </c>
      <c r="T109" s="97" t="n">
        <v>-7700</v>
      </c>
      <c r="U109" s="97" t="n">
        <v>-39096.8065</v>
      </c>
      <c r="V109" s="97" t="n">
        <v>-49225.8065</v>
      </c>
      <c r="W109" s="97" t="n">
        <v>-38833.3333</v>
      </c>
      <c r="X109" s="97" t="n">
        <v>-19838.7097</v>
      </c>
      <c r="Y109" s="97" t="n">
        <v>-15700</v>
      </c>
      <c r="Z109" s="97" t="n">
        <v>-21580.6452</v>
      </c>
      <c r="AA109" s="97" t="n">
        <v>-234606.3941</v>
      </c>
    </row>
    <row r="111" customFormat="false" ht="12" hidden="false" customHeight="true" outlineLevel="0" collapsed="false">
      <c r="A111" s="92" t="s">
        <v>166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166</v>
      </c>
      <c r="C112" s="96" t="n">
        <v>0</v>
      </c>
      <c r="D112" s="96" t="n">
        <v>0</v>
      </c>
      <c r="E112" s="96" t="n">
        <v>-25000</v>
      </c>
      <c r="F112" s="96" t="n">
        <v>-15000</v>
      </c>
      <c r="G112" s="96" t="n">
        <v>-15000</v>
      </c>
      <c r="H112" s="96" t="n">
        <v>0</v>
      </c>
      <c r="I112" s="96" t="n">
        <v>-5000</v>
      </c>
      <c r="J112" s="96" t="n">
        <v>-5000</v>
      </c>
      <c r="K112" s="96" t="n">
        <v>-5000</v>
      </c>
      <c r="L112" s="96" t="n">
        <v>-5000</v>
      </c>
      <c r="M112" s="96" t="n">
        <v>-10000</v>
      </c>
      <c r="N112" s="96" t="n">
        <v>-10000</v>
      </c>
      <c r="O112" s="96" t="n">
        <v>-10000</v>
      </c>
      <c r="P112" s="96" t="n">
        <v>-15000</v>
      </c>
      <c r="Q112" s="96" t="n">
        <v>-15000</v>
      </c>
      <c r="R112" s="96" t="n">
        <v>5000</v>
      </c>
      <c r="S112" s="96" t="n">
        <v>5000</v>
      </c>
      <c r="T112" s="96" t="n">
        <v>5000</v>
      </c>
      <c r="U112" s="96" t="n">
        <v>5000</v>
      </c>
      <c r="V112" s="96" t="n">
        <v>5000</v>
      </c>
      <c r="W112" s="96" t="n">
        <v>5000</v>
      </c>
      <c r="X112" s="96" t="n">
        <v>5000</v>
      </c>
      <c r="Y112" s="96" t="n">
        <v>0</v>
      </c>
      <c r="Z112" s="96" t="n">
        <v>0</v>
      </c>
      <c r="AA112" s="96" t="n">
        <v>-100000</v>
      </c>
    </row>
    <row r="114" customFormat="false" ht="11.25" hidden="false" customHeight="true" outlineLevel="0" collapsed="false">
      <c r="A114" s="101" t="s">
        <v>165</v>
      </c>
      <c r="B114" s="102"/>
      <c r="C114" s="103" t="n">
        <v>-2354.8065</v>
      </c>
      <c r="D114" s="103" t="n">
        <v>10964.2857</v>
      </c>
      <c r="E114" s="103" t="n">
        <v>-15193.5484</v>
      </c>
      <c r="F114" s="103" t="n">
        <v>-5200</v>
      </c>
      <c r="G114" s="103" t="n">
        <v>-6838.7097</v>
      </c>
      <c r="H114" s="103" t="n">
        <v>7700.0333</v>
      </c>
      <c r="I114" s="103" t="n">
        <v>-21935.4839</v>
      </c>
      <c r="J114" s="103" t="n">
        <v>-37161.2903</v>
      </c>
      <c r="K114" s="103" t="n">
        <v>-20133.3333</v>
      </c>
      <c r="L114" s="103" t="n">
        <v>-2548.3871</v>
      </c>
      <c r="M114" s="103" t="n">
        <v>-10499.9667</v>
      </c>
      <c r="N114" s="103" t="n">
        <v>-14161.2581</v>
      </c>
      <c r="O114" s="103" t="n">
        <v>-16806.4516</v>
      </c>
      <c r="P114" s="103" t="n">
        <v>-17142.8214</v>
      </c>
      <c r="Q114" s="103" t="n">
        <v>-10806.4839</v>
      </c>
      <c r="R114" s="103" t="n">
        <v>-4900</v>
      </c>
      <c r="S114" s="103" t="n">
        <v>-612.871</v>
      </c>
      <c r="T114" s="103" t="n">
        <v>-2700</v>
      </c>
      <c r="U114" s="103" t="n">
        <v>-34096.8065</v>
      </c>
      <c r="V114" s="103" t="n">
        <v>-44225.8065</v>
      </c>
      <c r="W114" s="103" t="n">
        <v>-33833.3333</v>
      </c>
      <c r="X114" s="103" t="n">
        <v>-14838.7097</v>
      </c>
      <c r="Y114" s="103" t="n">
        <v>-15700</v>
      </c>
      <c r="Z114" s="103" t="n">
        <v>-21580.6452</v>
      </c>
      <c r="AA114" s="104" t="n">
        <v>-334606.3941</v>
      </c>
    </row>
    <row r="116" customFormat="false" ht="12" hidden="false" customHeight="true" outlineLevel="0" collapsed="false">
      <c r="A116" s="94" t="s">
        <v>158</v>
      </c>
    </row>
    <row r="117" customFormat="false" ht="11.25" hidden="false" customHeight="true" outlineLevel="0" collapsed="false">
      <c r="A117" s="95" t="s">
        <v>163</v>
      </c>
      <c r="C117" s="96" t="n">
        <v>20000</v>
      </c>
      <c r="D117" s="96" t="n">
        <v>20000</v>
      </c>
      <c r="E117" s="96" t="n">
        <v>10000</v>
      </c>
      <c r="F117" s="96" t="n">
        <v>10000</v>
      </c>
      <c r="G117" s="96" t="n">
        <v>10000</v>
      </c>
      <c r="H117" s="96" t="n">
        <v>15000</v>
      </c>
      <c r="I117" s="96" t="n">
        <v>25000</v>
      </c>
      <c r="J117" s="96" t="n">
        <v>30000</v>
      </c>
      <c r="K117" s="96" t="n">
        <v>30000</v>
      </c>
      <c r="L117" s="96" t="n">
        <v>30000</v>
      </c>
      <c r="M117" s="96" t="n">
        <v>15000</v>
      </c>
      <c r="N117" s="96" t="n">
        <v>15000</v>
      </c>
      <c r="O117" s="96" t="n">
        <v>15000</v>
      </c>
      <c r="P117" s="96" t="n">
        <v>15000</v>
      </c>
      <c r="Q117" s="96" t="n">
        <v>15000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275000</v>
      </c>
    </row>
    <row r="118" customFormat="false" ht="11.25" hidden="false" customHeight="true" outlineLevel="0" collapsed="false">
      <c r="A118" s="95" t="s">
        <v>164</v>
      </c>
      <c r="C118" s="96" t="n">
        <v>-21096.7419</v>
      </c>
      <c r="D118" s="96" t="n">
        <v>-10071.4286</v>
      </c>
      <c r="E118" s="96" t="n">
        <v>-258.0645</v>
      </c>
      <c r="F118" s="96" t="n">
        <v>-233.3333</v>
      </c>
      <c r="G118" s="96" t="n">
        <v>-2096.7742</v>
      </c>
      <c r="H118" s="96" t="n">
        <v>-8166.6333</v>
      </c>
      <c r="I118" s="96" t="n">
        <v>-43000</v>
      </c>
      <c r="J118" s="96" t="n">
        <v>-63032.2581</v>
      </c>
      <c r="K118" s="96" t="n">
        <v>-45900</v>
      </c>
      <c r="L118" s="96" t="n">
        <v>-31516.129</v>
      </c>
      <c r="M118" s="96" t="n">
        <v>-16299.9667</v>
      </c>
      <c r="N118" s="96" t="n">
        <v>-19967.7097</v>
      </c>
      <c r="O118" s="96" t="n">
        <v>-22548.3871</v>
      </c>
      <c r="P118" s="96" t="n">
        <v>-17749.9643</v>
      </c>
      <c r="Q118" s="96" t="n">
        <v>-11129.0645</v>
      </c>
      <c r="R118" s="96" t="n">
        <v>-10533.3333</v>
      </c>
      <c r="S118" s="96" t="n">
        <v>-5903.1935</v>
      </c>
      <c r="T118" s="96" t="n">
        <v>-8366.6667</v>
      </c>
      <c r="U118" s="96" t="n">
        <v>-40161.3226</v>
      </c>
      <c r="V118" s="96" t="n">
        <v>-50290.3226</v>
      </c>
      <c r="W118" s="96" t="n">
        <v>-39900</v>
      </c>
      <c r="X118" s="96" t="n">
        <v>-20451.6129</v>
      </c>
      <c r="Y118" s="96" t="n">
        <v>-16233.3333</v>
      </c>
      <c r="Z118" s="96" t="n">
        <v>-22258.0645</v>
      </c>
      <c r="AA118" s="96" t="n">
        <v>-527164.3046</v>
      </c>
    </row>
    <row r="119" customFormat="false" ht="11.25" hidden="false" customHeight="true" outlineLevel="0" collapsed="false">
      <c r="A119" s="95" t="s">
        <v>166</v>
      </c>
      <c r="C119" s="96" t="n">
        <v>0</v>
      </c>
      <c r="D119" s="96" t="n">
        <v>0</v>
      </c>
      <c r="E119" s="96" t="n">
        <v>-25000</v>
      </c>
      <c r="F119" s="96" t="n">
        <v>-15000</v>
      </c>
      <c r="G119" s="96" t="n">
        <v>-15000</v>
      </c>
      <c r="H119" s="96" t="n">
        <v>0</v>
      </c>
      <c r="I119" s="96" t="n">
        <v>-5000</v>
      </c>
      <c r="J119" s="96" t="n">
        <v>-5000</v>
      </c>
      <c r="K119" s="96" t="n">
        <v>-5000</v>
      </c>
      <c r="L119" s="96" t="n">
        <v>-5000</v>
      </c>
      <c r="M119" s="96" t="n">
        <v>-10000</v>
      </c>
      <c r="N119" s="96" t="n">
        <v>-10000</v>
      </c>
      <c r="O119" s="96" t="n">
        <v>-10000</v>
      </c>
      <c r="P119" s="96" t="n">
        <v>-15000</v>
      </c>
      <c r="Q119" s="96" t="n">
        <v>-15000</v>
      </c>
      <c r="R119" s="96" t="n">
        <v>5000</v>
      </c>
      <c r="S119" s="96" t="n">
        <v>5000</v>
      </c>
      <c r="T119" s="96" t="n">
        <v>5000</v>
      </c>
      <c r="U119" s="96" t="n">
        <v>5000</v>
      </c>
      <c r="V119" s="96" t="n">
        <v>5000</v>
      </c>
      <c r="W119" s="96" t="n">
        <v>5000</v>
      </c>
      <c r="X119" s="96" t="n">
        <v>5000</v>
      </c>
      <c r="Y119" s="96" t="n">
        <v>0</v>
      </c>
      <c r="Z119" s="96" t="n">
        <v>0</v>
      </c>
      <c r="AA119" s="96" t="n">
        <v>-100000</v>
      </c>
    </row>
    <row r="120" customFormat="false" ht="11.25" hidden="false" customHeight="true" outlineLevel="0" collapsed="false">
      <c r="A120" s="95" t="s">
        <v>165</v>
      </c>
      <c r="C120" s="97" t="n">
        <v>-1096.7419</v>
      </c>
      <c r="D120" s="97" t="n">
        <v>9928.5714</v>
      </c>
      <c r="E120" s="97" t="n">
        <v>-15258.0645</v>
      </c>
      <c r="F120" s="97" t="n">
        <v>-5233.3333</v>
      </c>
      <c r="G120" s="97" t="n">
        <v>-7096.7742</v>
      </c>
      <c r="H120" s="97" t="n">
        <v>6833.3667</v>
      </c>
      <c r="I120" s="97" t="n">
        <v>-23000</v>
      </c>
      <c r="J120" s="97" t="n">
        <v>-38032.2581</v>
      </c>
      <c r="K120" s="97" t="n">
        <v>-20900</v>
      </c>
      <c r="L120" s="97" t="n">
        <v>-6516.129</v>
      </c>
      <c r="M120" s="97" t="n">
        <v>-11299.9667</v>
      </c>
      <c r="N120" s="97" t="n">
        <v>-14967.7097</v>
      </c>
      <c r="O120" s="97" t="n">
        <v>-17548.3871</v>
      </c>
      <c r="P120" s="97" t="n">
        <v>-17749.9643</v>
      </c>
      <c r="Q120" s="97" t="n">
        <v>-11129.0645</v>
      </c>
      <c r="R120" s="97" t="n">
        <v>-5533.3333</v>
      </c>
      <c r="S120" s="97" t="n">
        <v>-903.1935</v>
      </c>
      <c r="T120" s="97" t="n">
        <v>-3366.6667</v>
      </c>
      <c r="U120" s="97" t="n">
        <v>-35161.3226</v>
      </c>
      <c r="V120" s="97" t="n">
        <v>-45290.3226</v>
      </c>
      <c r="W120" s="97" t="n">
        <v>-34900</v>
      </c>
      <c r="X120" s="97" t="n">
        <v>-15451.6129</v>
      </c>
      <c r="Y120" s="97" t="n">
        <v>-16233.3333</v>
      </c>
      <c r="Z120" s="97" t="n">
        <v>-22258.0645</v>
      </c>
      <c r="AA120" s="97" t="n">
        <v>-352164.3046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163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164</v>
      </c>
      <c r="C124" s="96" t="n">
        <v>-1258.0646</v>
      </c>
      <c r="D124" s="96" t="n">
        <v>1035.7143</v>
      </c>
      <c r="E124" s="96" t="n">
        <v>64.5161</v>
      </c>
      <c r="F124" s="96" t="n">
        <v>33.3333</v>
      </c>
      <c r="G124" s="96" t="n">
        <v>258.0645</v>
      </c>
      <c r="H124" s="96" t="n">
        <v>866.666600000001</v>
      </c>
      <c r="I124" s="96" t="n">
        <v>1064.5161</v>
      </c>
      <c r="J124" s="96" t="n">
        <v>870.967799999999</v>
      </c>
      <c r="K124" s="96" t="n">
        <v>766.666700000002</v>
      </c>
      <c r="L124" s="96" t="n">
        <v>3967.7419</v>
      </c>
      <c r="M124" s="96" t="n">
        <v>800</v>
      </c>
      <c r="N124" s="96" t="n">
        <v>806.4516</v>
      </c>
      <c r="O124" s="96" t="n">
        <v>741.9355</v>
      </c>
      <c r="P124" s="96" t="n">
        <v>607.142899999999</v>
      </c>
      <c r="Q124" s="96" t="n">
        <v>322.580600000001</v>
      </c>
      <c r="R124" s="96" t="n">
        <v>633.3333</v>
      </c>
      <c r="S124" s="96" t="n">
        <v>290.3225</v>
      </c>
      <c r="T124" s="96" t="n">
        <v>666.6667</v>
      </c>
      <c r="U124" s="96" t="n">
        <v>1064.5161</v>
      </c>
      <c r="V124" s="96" t="n">
        <v>1064.5161</v>
      </c>
      <c r="W124" s="96" t="n">
        <v>1066.6667</v>
      </c>
      <c r="X124" s="96" t="n">
        <v>612.903200000001</v>
      </c>
      <c r="Y124" s="96" t="n">
        <v>533.3333</v>
      </c>
      <c r="Z124" s="96" t="n">
        <v>677.419300000001</v>
      </c>
      <c r="AA124" s="96" t="n">
        <v>17557.9105</v>
      </c>
    </row>
    <row r="125" customFormat="false" ht="11.25" hidden="false" customHeight="true" outlineLevel="0" collapsed="false">
      <c r="A125" s="95" t="s">
        <v>166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165</v>
      </c>
      <c r="C126" s="97" t="n">
        <v>-1258.0646</v>
      </c>
      <c r="D126" s="97" t="n">
        <v>1035.7143</v>
      </c>
      <c r="E126" s="97" t="n">
        <v>64.5161</v>
      </c>
      <c r="F126" s="97" t="n">
        <v>33.3333</v>
      </c>
      <c r="G126" s="97" t="n">
        <v>258.0645</v>
      </c>
      <c r="H126" s="97" t="n">
        <v>866.666600000001</v>
      </c>
      <c r="I126" s="97" t="n">
        <v>1064.5161</v>
      </c>
      <c r="J126" s="97" t="n">
        <v>870.967799999999</v>
      </c>
      <c r="K126" s="97" t="n">
        <v>766.666700000002</v>
      </c>
      <c r="L126" s="97" t="n">
        <v>3967.7419</v>
      </c>
      <c r="M126" s="97" t="n">
        <v>800</v>
      </c>
      <c r="N126" s="97" t="n">
        <v>806.4516</v>
      </c>
      <c r="O126" s="97" t="n">
        <v>741.9355</v>
      </c>
      <c r="P126" s="97" t="n">
        <v>607.142899999999</v>
      </c>
      <c r="Q126" s="97" t="n">
        <v>322.580600000001</v>
      </c>
      <c r="R126" s="97" t="n">
        <v>633.3333</v>
      </c>
      <c r="S126" s="97" t="n">
        <v>290.3225</v>
      </c>
      <c r="T126" s="97" t="n">
        <v>666.6667</v>
      </c>
      <c r="U126" s="97" t="n">
        <v>1064.5161</v>
      </c>
      <c r="V126" s="97" t="n">
        <v>1064.5161</v>
      </c>
      <c r="W126" s="97" t="n">
        <v>1066.6667</v>
      </c>
      <c r="X126" s="97" t="n">
        <v>612.903200000001</v>
      </c>
      <c r="Y126" s="97" t="n">
        <v>533.3333</v>
      </c>
      <c r="Z126" s="97" t="n">
        <v>677.419300000001</v>
      </c>
      <c r="AA126" s="97" t="n">
        <v>17557.9105</v>
      </c>
    </row>
    <row r="128" customFormat="false" ht="12" hidden="false" customHeight="true" outlineLevel="0" collapsed="false">
      <c r="A128" s="94" t="s">
        <v>159</v>
      </c>
    </row>
    <row r="129" customFormat="false" ht="11.25" hidden="false" customHeight="true" outlineLevel="0" collapsed="false">
      <c r="A129" s="95" t="s">
        <v>5</v>
      </c>
      <c r="C129" s="98" t="n">
        <v>2.631</v>
      </c>
      <c r="D129" s="98" t="n">
        <v>2.657</v>
      </c>
      <c r="E129" s="98" t="n">
        <v>2.637</v>
      </c>
      <c r="F129" s="98" t="n">
        <v>2.422</v>
      </c>
      <c r="G129" s="98" t="n">
        <v>2.464</v>
      </c>
      <c r="H129" s="98" t="n">
        <v>2.513</v>
      </c>
      <c r="I129" s="98" t="n">
        <v>2.553</v>
      </c>
      <c r="J129" s="98" t="n">
        <v>2.591</v>
      </c>
      <c r="K129" s="98" t="n">
        <v>2.596</v>
      </c>
      <c r="L129" s="98" t="n">
        <v>2.621</v>
      </c>
      <c r="M129" s="98" t="n">
        <v>3.296</v>
      </c>
      <c r="N129" s="98" t="n">
        <v>3.471</v>
      </c>
      <c r="O129" s="98" t="n">
        <v>3.556</v>
      </c>
      <c r="P129" s="98" t="n">
        <v>3.491</v>
      </c>
      <c r="Q129" s="98" t="n">
        <v>3.411</v>
      </c>
      <c r="R129" s="98" t="n">
        <v>3.036</v>
      </c>
      <c r="S129" s="98" t="n">
        <v>3.026</v>
      </c>
      <c r="T129" s="98" t="n">
        <v>3.061</v>
      </c>
      <c r="U129" s="98" t="n">
        <v>3.096</v>
      </c>
      <c r="V129" s="98" t="n">
        <v>3.138</v>
      </c>
      <c r="W129" s="98" t="n">
        <v>3.133</v>
      </c>
      <c r="X129" s="98" t="n">
        <v>3.163</v>
      </c>
      <c r="Y129" s="98" t="n">
        <v>3.67</v>
      </c>
      <c r="Z129" s="98" t="n">
        <v>3.813</v>
      </c>
      <c r="AA129" s="98"/>
    </row>
    <row r="130" customFormat="false" ht="11.25" hidden="false" customHeight="true" outlineLevel="0" collapsed="false">
      <c r="A130" s="95" t="s">
        <v>158</v>
      </c>
      <c r="C130" s="98" t="n">
        <v>2.64</v>
      </c>
      <c r="D130" s="98" t="n">
        <v>2.649</v>
      </c>
      <c r="E130" s="98" t="n">
        <v>2.629</v>
      </c>
      <c r="F130" s="98" t="n">
        <v>2.397</v>
      </c>
      <c r="G130" s="98" t="n">
        <v>2.434</v>
      </c>
      <c r="H130" s="98" t="n">
        <v>2.485</v>
      </c>
      <c r="I130" s="98" t="n">
        <v>2.525</v>
      </c>
      <c r="J130" s="98" t="n">
        <v>2.563</v>
      </c>
      <c r="K130" s="98" t="n">
        <v>2.568</v>
      </c>
      <c r="L130" s="98" t="n">
        <v>2.487</v>
      </c>
      <c r="M130" s="98" t="n">
        <v>3.262</v>
      </c>
      <c r="N130" s="98" t="n">
        <v>3.437</v>
      </c>
      <c r="O130" s="98" t="n">
        <v>3.522</v>
      </c>
      <c r="P130" s="98" t="n">
        <v>3.457</v>
      </c>
      <c r="Q130" s="98" t="n">
        <v>3.377</v>
      </c>
      <c r="R130" s="98" t="n">
        <v>2.98</v>
      </c>
      <c r="S130" s="98" t="n">
        <v>2.975</v>
      </c>
      <c r="T130" s="98" t="n">
        <v>3.01</v>
      </c>
      <c r="U130" s="98" t="n">
        <v>3.052</v>
      </c>
      <c r="V130" s="98" t="n">
        <v>3.094</v>
      </c>
      <c r="W130" s="98" t="n">
        <v>3.089</v>
      </c>
      <c r="X130" s="98" t="n">
        <v>3.119</v>
      </c>
      <c r="Y130" s="98" t="n">
        <v>3.628</v>
      </c>
      <c r="Z130" s="98" t="n">
        <v>3.771</v>
      </c>
      <c r="AA130" s="98"/>
    </row>
    <row r="131" customFormat="false" ht="11.25" hidden="false" customHeight="true" outlineLevel="0" collapsed="false">
      <c r="A131" s="95" t="s">
        <v>77</v>
      </c>
      <c r="C131" s="99" t="n">
        <v>-0.00900000000000034</v>
      </c>
      <c r="D131" s="99" t="n">
        <v>0.00800000000000001</v>
      </c>
      <c r="E131" s="99" t="n">
        <v>0.00800000000000001</v>
      </c>
      <c r="F131" s="99" t="n">
        <v>0.0250000000000004</v>
      </c>
      <c r="G131" s="99" t="n">
        <v>0.0299999999999998</v>
      </c>
      <c r="H131" s="99" t="n">
        <v>0.028</v>
      </c>
      <c r="I131" s="99" t="n">
        <v>0.028</v>
      </c>
      <c r="J131" s="99" t="n">
        <v>0.028</v>
      </c>
      <c r="K131" s="99" t="n">
        <v>0.028</v>
      </c>
      <c r="L131" s="99" t="n">
        <v>0.134</v>
      </c>
      <c r="M131" s="99" t="n">
        <v>0.0339999999999998</v>
      </c>
      <c r="N131" s="99" t="n">
        <v>0.0340000000000003</v>
      </c>
      <c r="O131" s="99" t="n">
        <v>0.0340000000000003</v>
      </c>
      <c r="P131" s="99" t="n">
        <v>0.0340000000000003</v>
      </c>
      <c r="Q131" s="99" t="n">
        <v>0.0340000000000003</v>
      </c>
      <c r="R131" s="99" t="n">
        <v>0.0560000000000001</v>
      </c>
      <c r="S131" s="99" t="n">
        <v>0.0509999999999997</v>
      </c>
      <c r="T131" s="99" t="n">
        <v>0.0510000000000002</v>
      </c>
      <c r="U131" s="99" t="n">
        <v>0.044</v>
      </c>
      <c r="V131" s="99" t="n">
        <v>0.044</v>
      </c>
      <c r="W131" s="99" t="n">
        <v>0.044</v>
      </c>
      <c r="X131" s="99" t="n">
        <v>0.0439999999999996</v>
      </c>
      <c r="Y131" s="99" t="n">
        <v>0.0419999999999998</v>
      </c>
      <c r="Z131" s="99" t="n">
        <v>0.0420000000000003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4.1567</v>
      </c>
      <c r="D134" s="98" t="n">
        <v>4.1567</v>
      </c>
      <c r="E134" s="98" t="n">
        <v>4.1567</v>
      </c>
      <c r="F134" s="98" t="n">
        <v>3.8712</v>
      </c>
      <c r="G134" s="98" t="n">
        <v>3.8712</v>
      </c>
      <c r="H134" s="98" t="n">
        <v>3.732</v>
      </c>
      <c r="I134" s="98" t="n">
        <v>3.732</v>
      </c>
      <c r="J134" s="98" t="n">
        <v>3.9483</v>
      </c>
      <c r="K134" s="98" t="n">
        <v>3.9483</v>
      </c>
      <c r="L134" s="98" t="n">
        <v>3.9483</v>
      </c>
      <c r="M134" s="98" t="n">
        <v>5.3633</v>
      </c>
      <c r="N134" s="98" t="n">
        <v>5.3633</v>
      </c>
      <c r="O134" s="98" t="n">
        <v>5.3633</v>
      </c>
      <c r="P134" s="98" t="n">
        <v>5.3633</v>
      </c>
      <c r="Q134" s="98" t="n">
        <v>5.3633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2.79</v>
      </c>
      <c r="D135" s="98" t="n">
        <v>2.79</v>
      </c>
      <c r="E135" s="98" t="n">
        <v>2.9738</v>
      </c>
      <c r="F135" s="98" t="n">
        <v>3.1575</v>
      </c>
      <c r="G135" s="98" t="n">
        <v>3.1575</v>
      </c>
      <c r="H135" s="98" t="n">
        <v>3.1575</v>
      </c>
      <c r="I135" s="98" t="n">
        <v>0</v>
      </c>
      <c r="J135" s="98" t="n">
        <v>0</v>
      </c>
      <c r="K135" s="98" t="n">
        <v>0</v>
      </c>
      <c r="L135" s="98" t="n">
        <v>0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160</v>
      </c>
    </row>
    <row r="138" customFormat="false" ht="11.25" hidden="false" customHeight="true" outlineLevel="0" collapsed="false">
      <c r="A138" s="95" t="s">
        <v>161</v>
      </c>
      <c r="C138" s="96" t="n">
        <v>-2501986</v>
      </c>
      <c r="D138" s="96" t="n">
        <v>-2238850</v>
      </c>
      <c r="E138" s="100" t="n">
        <v>-1658182</v>
      </c>
      <c r="F138" s="100" t="n">
        <v>-443783</v>
      </c>
      <c r="G138" s="100" t="n">
        <v>-464852</v>
      </c>
      <c r="H138" s="100" t="n">
        <v>-885128</v>
      </c>
      <c r="I138" s="100" t="n">
        <v>-969475</v>
      </c>
      <c r="J138" s="96" t="n">
        <v>-1316107</v>
      </c>
      <c r="K138" s="96" t="n">
        <v>-1266998</v>
      </c>
      <c r="L138" s="96" t="n">
        <v>-1287171</v>
      </c>
      <c r="M138" s="96" t="n">
        <v>-2815550</v>
      </c>
      <c r="N138" s="96" t="n">
        <v>-2842365</v>
      </c>
      <c r="O138" s="96" t="n">
        <v>-2817210</v>
      </c>
      <c r="P138" s="96" t="n">
        <v>-2378710</v>
      </c>
      <c r="Q138" s="96" t="n">
        <v>-2621909</v>
      </c>
      <c r="R138" s="96" t="n">
        <v>22121</v>
      </c>
      <c r="S138" s="96" t="n">
        <v>21286</v>
      </c>
      <c r="T138" s="96" t="n">
        <v>25403</v>
      </c>
      <c r="U138" s="96" t="n">
        <v>31159</v>
      </c>
      <c r="V138" s="96" t="n">
        <v>37009</v>
      </c>
      <c r="W138" s="96" t="n">
        <v>34918</v>
      </c>
      <c r="X138" s="96" t="n">
        <v>40126</v>
      </c>
      <c r="Y138" s="96" t="n">
        <v>0</v>
      </c>
      <c r="Z138" s="96" t="n">
        <v>0</v>
      </c>
      <c r="AA138" s="96" t="n">
        <v>-26296254</v>
      </c>
    </row>
    <row r="139" customFormat="false" ht="11.25" hidden="false" customHeight="true" outlineLevel="0" collapsed="false">
      <c r="A139" s="95" t="s">
        <v>167</v>
      </c>
      <c r="C139" s="96" t="n">
        <v>11809961</v>
      </c>
      <c r="D139" s="96" t="n">
        <v>8756387</v>
      </c>
      <c r="E139" s="96" t="n">
        <v>1764500</v>
      </c>
      <c r="F139" s="96" t="n">
        <v>209432</v>
      </c>
      <c r="G139" s="96" t="n">
        <v>2206535</v>
      </c>
      <c r="H139" s="96" t="n">
        <v>2835001</v>
      </c>
      <c r="I139" s="96" t="n">
        <v>4581384</v>
      </c>
      <c r="J139" s="96" t="n">
        <v>4223794</v>
      </c>
      <c r="K139" s="96" t="n">
        <v>4749414</v>
      </c>
      <c r="L139" s="96" t="n">
        <v>5006914</v>
      </c>
      <c r="M139" s="96" t="n">
        <v>4839308</v>
      </c>
      <c r="N139" s="96" t="n">
        <v>4950913</v>
      </c>
      <c r="O139" s="96" t="n">
        <v>1970888</v>
      </c>
      <c r="P139" s="96" t="n">
        <v>1335961</v>
      </c>
      <c r="Q139" s="96" t="n">
        <v>1557287</v>
      </c>
      <c r="R139" s="96" t="n">
        <v>205634</v>
      </c>
      <c r="S139" s="96" t="n">
        <v>82671</v>
      </c>
      <c r="T139" s="96" t="n">
        <v>104622</v>
      </c>
      <c r="U139" s="96" t="n">
        <v>167668</v>
      </c>
      <c r="V139" s="96" t="n">
        <v>141692</v>
      </c>
      <c r="W139" s="96" t="n">
        <v>183878</v>
      </c>
      <c r="X139" s="96" t="n">
        <v>202764</v>
      </c>
      <c r="Y139" s="96" t="n">
        <v>1925409</v>
      </c>
      <c r="Z139" s="96" t="n">
        <v>2124073</v>
      </c>
      <c r="AA139" s="96" t="n">
        <v>65936090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9307975</v>
      </c>
      <c r="D140" s="103" t="n">
        <v>6517537</v>
      </c>
      <c r="E140" s="103" t="n">
        <v>106318</v>
      </c>
      <c r="F140" s="103" t="n">
        <v>-234351</v>
      </c>
      <c r="G140" s="103" t="n">
        <v>1741683</v>
      </c>
      <c r="H140" s="103" t="n">
        <v>1949873</v>
      </c>
      <c r="I140" s="103" t="n">
        <v>3611909</v>
      </c>
      <c r="J140" s="103" t="n">
        <v>2907687</v>
      </c>
      <c r="K140" s="103" t="n">
        <v>3482416</v>
      </c>
      <c r="L140" s="103" t="n">
        <v>3719743</v>
      </c>
      <c r="M140" s="103" t="n">
        <v>2023758</v>
      </c>
      <c r="N140" s="103" t="n">
        <v>2108548</v>
      </c>
      <c r="O140" s="103" t="n">
        <v>-846322</v>
      </c>
      <c r="P140" s="103" t="n">
        <v>-1042749</v>
      </c>
      <c r="Q140" s="103" t="n">
        <v>-1064622</v>
      </c>
      <c r="R140" s="103" t="n">
        <v>227755</v>
      </c>
      <c r="S140" s="103" t="n">
        <v>103957</v>
      </c>
      <c r="T140" s="103" t="n">
        <v>130025</v>
      </c>
      <c r="U140" s="103" t="n">
        <v>198827</v>
      </c>
      <c r="V140" s="103" t="n">
        <v>178701</v>
      </c>
      <c r="W140" s="103" t="n">
        <v>218796</v>
      </c>
      <c r="X140" s="103" t="n">
        <v>242890</v>
      </c>
      <c r="Y140" s="103" t="n">
        <v>1925409</v>
      </c>
      <c r="Z140" s="103" t="n">
        <v>2124073</v>
      </c>
      <c r="AA140" s="104" t="n">
        <v>39639836</v>
      </c>
    </row>
    <row r="141" customFormat="false" ht="11.25" hidden="false" customHeight="true" outlineLevel="0" collapsed="false">
      <c r="A141" s="95" t="s">
        <v>76</v>
      </c>
      <c r="C141" s="96" t="n">
        <v>9302939</v>
      </c>
      <c r="D141" s="96" t="n">
        <v>6512198</v>
      </c>
      <c r="E141" s="96" t="n">
        <v>110023</v>
      </c>
      <c r="F141" s="96" t="n">
        <v>-230355</v>
      </c>
      <c r="G141" s="96" t="n">
        <v>1747592</v>
      </c>
      <c r="H141" s="96" t="n">
        <v>1943239</v>
      </c>
      <c r="I141" s="96" t="n">
        <v>3630279</v>
      </c>
      <c r="J141" s="96" t="n">
        <v>2938962</v>
      </c>
      <c r="K141" s="96" t="n">
        <v>3498313</v>
      </c>
      <c r="L141" s="96" t="n">
        <v>3744873</v>
      </c>
      <c r="M141" s="96" t="n">
        <v>2034196</v>
      </c>
      <c r="N141" s="96" t="n">
        <v>2122584</v>
      </c>
      <c r="O141" s="96" t="n">
        <v>-828115</v>
      </c>
      <c r="P141" s="96" t="n">
        <v>-1025994</v>
      </c>
      <c r="Q141" s="96" t="n">
        <v>-1052753</v>
      </c>
      <c r="R141" s="96" t="n">
        <v>236559</v>
      </c>
      <c r="S141" s="96" t="n">
        <v>105429</v>
      </c>
      <c r="T141" s="96" t="n">
        <v>134566</v>
      </c>
      <c r="U141" s="96" t="n">
        <v>243222</v>
      </c>
      <c r="V141" s="96" t="n">
        <v>235551</v>
      </c>
      <c r="W141" s="96" t="n">
        <v>260884</v>
      </c>
      <c r="X141" s="96" t="n">
        <v>262069</v>
      </c>
      <c r="Y141" s="96" t="n">
        <v>1942710</v>
      </c>
      <c r="Z141" s="96" t="n">
        <v>2148750</v>
      </c>
      <c r="AA141" s="96" t="n">
        <v>40017721</v>
      </c>
    </row>
    <row r="142" customFormat="false" ht="11.25" hidden="false" customHeight="true" outlineLevel="0" collapsed="false">
      <c r="A142" s="95" t="s">
        <v>77</v>
      </c>
      <c r="C142" s="97" t="n">
        <v>5036</v>
      </c>
      <c r="D142" s="97" t="n">
        <v>5339</v>
      </c>
      <c r="E142" s="97" t="n">
        <v>-3705</v>
      </c>
      <c r="F142" s="97" t="n">
        <v>-3996</v>
      </c>
      <c r="G142" s="97" t="n">
        <v>-5909</v>
      </c>
      <c r="H142" s="97" t="n">
        <v>6634</v>
      </c>
      <c r="I142" s="97" t="n">
        <v>-18370</v>
      </c>
      <c r="J142" s="97" t="n">
        <v>-31275</v>
      </c>
      <c r="K142" s="97" t="n">
        <v>-15897</v>
      </c>
      <c r="L142" s="97" t="n">
        <v>-25130</v>
      </c>
      <c r="M142" s="97" t="n">
        <v>-10438</v>
      </c>
      <c r="N142" s="97" t="n">
        <v>-14036</v>
      </c>
      <c r="O142" s="97" t="n">
        <v>-18207</v>
      </c>
      <c r="P142" s="97" t="n">
        <v>-16755</v>
      </c>
      <c r="Q142" s="97" t="n">
        <v>-11869</v>
      </c>
      <c r="R142" s="97" t="n">
        <v>-8804</v>
      </c>
      <c r="S142" s="97" t="n">
        <v>-1472</v>
      </c>
      <c r="T142" s="97" t="n">
        <v>-4541</v>
      </c>
      <c r="U142" s="97" t="n">
        <v>-44395</v>
      </c>
      <c r="V142" s="97" t="n">
        <v>-56850</v>
      </c>
      <c r="W142" s="97" t="n">
        <v>-42088</v>
      </c>
      <c r="X142" s="97" t="n">
        <v>-19179</v>
      </c>
      <c r="Y142" s="97" t="n">
        <v>-17301</v>
      </c>
      <c r="Z142" s="97" t="n">
        <v>-24677</v>
      </c>
      <c r="AA142" s="97" t="n">
        <v>-377885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4" activeCellId="0" sqref="A4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168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117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158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159</v>
      </c>
    </row>
    <row r="15" customFormat="false" ht="11.25" hidden="false" customHeight="true" outlineLevel="0" collapsed="false">
      <c r="A15" s="95" t="s">
        <v>5</v>
      </c>
      <c r="C15" s="98" t="n">
        <v>2.91</v>
      </c>
      <c r="D15" s="98" t="n">
        <v>2.94</v>
      </c>
      <c r="E15" s="98" t="n">
        <v>2.92</v>
      </c>
      <c r="F15" s="98" t="n">
        <v>2.87</v>
      </c>
      <c r="G15" s="98" t="n">
        <v>2.91</v>
      </c>
      <c r="H15" s="98" t="n">
        <v>2.96</v>
      </c>
      <c r="I15" s="98" t="n">
        <v>3</v>
      </c>
      <c r="J15" s="98" t="n">
        <v>3.04</v>
      </c>
      <c r="K15" s="98" t="n">
        <v>3.05</v>
      </c>
      <c r="L15" s="98" t="n">
        <v>3.07</v>
      </c>
      <c r="M15" s="98" t="n">
        <v>3.26</v>
      </c>
      <c r="N15" s="98" t="n">
        <v>3.43</v>
      </c>
      <c r="O15" s="98" t="n">
        <v>3.52</v>
      </c>
      <c r="P15" s="98" t="n">
        <v>3.45</v>
      </c>
      <c r="Q15" s="98" t="n">
        <v>3.37</v>
      </c>
      <c r="R15" s="98" t="n">
        <v>3.22</v>
      </c>
      <c r="S15" s="98" t="n">
        <v>3.21</v>
      </c>
      <c r="T15" s="98" t="n">
        <v>3.24</v>
      </c>
      <c r="U15" s="98" t="n">
        <v>3.28</v>
      </c>
      <c r="V15" s="98" t="n">
        <v>3.32</v>
      </c>
      <c r="W15" s="98" t="n">
        <v>3.31</v>
      </c>
      <c r="X15" s="98" t="n">
        <v>3.34</v>
      </c>
      <c r="Y15" s="98" t="n">
        <v>3.49</v>
      </c>
      <c r="Z15" s="98" t="n">
        <v>3.63</v>
      </c>
      <c r="AA15" s="98"/>
    </row>
    <row r="16" customFormat="false" ht="11.25" hidden="false" customHeight="true" outlineLevel="0" collapsed="false">
      <c r="A16" s="95" t="s">
        <v>158</v>
      </c>
      <c r="C16" s="98" t="n">
        <v>2.9</v>
      </c>
      <c r="D16" s="98" t="n">
        <v>2.89</v>
      </c>
      <c r="E16" s="98" t="n">
        <v>2.87</v>
      </c>
      <c r="F16" s="98" t="n">
        <v>2.82</v>
      </c>
      <c r="G16" s="98" t="n">
        <v>2.86</v>
      </c>
      <c r="H16" s="98" t="n">
        <v>2.91</v>
      </c>
      <c r="I16" s="98" t="n">
        <v>2.95</v>
      </c>
      <c r="J16" s="98" t="n">
        <v>2.99</v>
      </c>
      <c r="K16" s="98" t="n">
        <v>3</v>
      </c>
      <c r="L16" s="98" t="n">
        <v>2.91</v>
      </c>
      <c r="M16" s="98" t="n">
        <v>3.2</v>
      </c>
      <c r="N16" s="98" t="n">
        <v>3.38</v>
      </c>
      <c r="O16" s="98" t="n">
        <v>3.46</v>
      </c>
      <c r="P16" s="98" t="n">
        <v>3.4</v>
      </c>
      <c r="Q16" s="98" t="n">
        <v>3.32</v>
      </c>
      <c r="R16" s="98" t="n">
        <v>3.16</v>
      </c>
      <c r="S16" s="98" t="n">
        <v>3.16</v>
      </c>
      <c r="T16" s="98" t="n">
        <v>3.19</v>
      </c>
      <c r="U16" s="98" t="n">
        <v>3.23</v>
      </c>
      <c r="V16" s="98" t="n">
        <v>3.28</v>
      </c>
      <c r="W16" s="98" t="n">
        <v>3.27</v>
      </c>
      <c r="X16" s="98" t="n">
        <v>3.3</v>
      </c>
      <c r="Y16" s="98" t="n">
        <v>3.44</v>
      </c>
      <c r="Z16" s="98" t="n">
        <v>3.59</v>
      </c>
      <c r="AA16" s="98"/>
    </row>
    <row r="17" customFormat="false" ht="11.25" hidden="false" customHeight="true" outlineLevel="0" collapsed="false">
      <c r="A17" s="95" t="s">
        <v>77</v>
      </c>
      <c r="C17" s="99" t="n">
        <v>0.0100000000000002</v>
      </c>
      <c r="D17" s="99" t="n">
        <v>0.0499999999999998</v>
      </c>
      <c r="E17" s="99" t="n">
        <v>0.0499999999999998</v>
      </c>
      <c r="F17" s="99" t="n">
        <v>0.0500000000000003</v>
      </c>
      <c r="G17" s="99" t="n">
        <v>0.0500000000000003</v>
      </c>
      <c r="H17" s="99" t="n">
        <v>0.0499999999999998</v>
      </c>
      <c r="I17" s="99" t="n">
        <v>0.0499999999999998</v>
      </c>
      <c r="J17" s="99" t="n">
        <v>0.0499999999999998</v>
      </c>
      <c r="K17" s="99" t="n">
        <v>0.0499999999999998</v>
      </c>
      <c r="L17" s="99" t="n">
        <v>0.16</v>
      </c>
      <c r="M17" s="99" t="n">
        <v>0.0599999999999996</v>
      </c>
      <c r="N17" s="99" t="n">
        <v>0.0500000000000003</v>
      </c>
      <c r="O17" s="99" t="n">
        <v>0.0600000000000001</v>
      </c>
      <c r="P17" s="99" t="n">
        <v>0.0500000000000003</v>
      </c>
      <c r="Q17" s="99" t="n">
        <v>0.0500000000000003</v>
      </c>
      <c r="R17" s="99" t="n">
        <v>0.0600000000000001</v>
      </c>
      <c r="S17" s="99" t="n">
        <v>0.0499999999999998</v>
      </c>
      <c r="T17" s="99" t="n">
        <v>0.0500000000000003</v>
      </c>
      <c r="U17" s="99" t="n">
        <v>0.0499999999999998</v>
      </c>
      <c r="V17" s="99" t="n">
        <v>0.04</v>
      </c>
      <c r="W17" s="99" t="n">
        <v>0.04</v>
      </c>
      <c r="X17" s="99" t="n">
        <v>0.04</v>
      </c>
      <c r="Y17" s="99" t="n">
        <v>0.0500000000000003</v>
      </c>
      <c r="Z17" s="99" t="n">
        <v>0.04</v>
      </c>
      <c r="AA17" s="98"/>
    </row>
    <row r="19" customFormat="false" ht="12" hidden="false" customHeight="true" outlineLevel="0" collapsed="false">
      <c r="A19" s="94" t="s">
        <v>160</v>
      </c>
    </row>
    <row r="20" customFormat="false" ht="11.25" hidden="false" customHeight="true" outlineLevel="0" collapsed="false">
      <c r="A20" s="95" t="s">
        <v>161</v>
      </c>
      <c r="C20" s="96" t="n">
        <v>0</v>
      </c>
      <c r="D20" s="96" t="n">
        <v>0</v>
      </c>
      <c r="E20" s="100" t="n">
        <v>0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0</v>
      </c>
    </row>
    <row r="21" customFormat="false" ht="11.25" hidden="false" customHeight="true" outlineLevel="0" collapsed="false">
      <c r="A21" s="95" t="s">
        <v>76</v>
      </c>
      <c r="C21" s="96" t="n">
        <v>0</v>
      </c>
      <c r="D21" s="96" t="n">
        <v>0</v>
      </c>
      <c r="E21" s="96" t="n">
        <v>0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0</v>
      </c>
    </row>
    <row r="22" customFormat="false" ht="11.25" hidden="false" customHeight="true" outlineLevel="0" collapsed="false">
      <c r="A22" s="95" t="s">
        <v>77</v>
      </c>
      <c r="C22" s="97" t="n">
        <v>0</v>
      </c>
      <c r="D22" s="97" t="n">
        <v>0</v>
      </c>
      <c r="E22" s="97" t="n">
        <v>0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0</v>
      </c>
    </row>
    <row r="24" customFormat="false" ht="12" hidden="false" customHeight="true" outlineLevel="0" collapsed="false">
      <c r="A24" s="91" t="s">
        <v>100</v>
      </c>
    </row>
    <row r="26" customFormat="false" ht="12" hidden="false" customHeight="true" outlineLevel="0" collapsed="false">
      <c r="A26" s="92" t="s">
        <v>162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163</v>
      </c>
      <c r="C27" s="96" t="n">
        <v>0</v>
      </c>
      <c r="D27" s="96" t="n">
        <v>0</v>
      </c>
      <c r="E27" s="96" t="n">
        <v>0</v>
      </c>
      <c r="F27" s="96" t="n">
        <v>0</v>
      </c>
      <c r="G27" s="96" t="n">
        <v>0</v>
      </c>
      <c r="H27" s="96" t="n">
        <v>0</v>
      </c>
      <c r="I27" s="96" t="n">
        <v>0</v>
      </c>
      <c r="J27" s="96" t="n">
        <v>0</v>
      </c>
      <c r="K27" s="96" t="n">
        <v>0</v>
      </c>
      <c r="L27" s="96" t="n">
        <v>0</v>
      </c>
      <c r="M27" s="96" t="n">
        <v>0</v>
      </c>
      <c r="N27" s="96" t="n">
        <v>0</v>
      </c>
      <c r="O27" s="96" t="n">
        <v>0</v>
      </c>
      <c r="P27" s="96" t="n">
        <v>0</v>
      </c>
      <c r="Q27" s="96" t="n">
        <v>0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0</v>
      </c>
    </row>
    <row r="28" customFormat="false" ht="11.25" hidden="false" customHeight="true" outlineLevel="0" collapsed="false">
      <c r="A28" s="95" t="s">
        <v>164</v>
      </c>
      <c r="C28" s="96" t="n">
        <v>0</v>
      </c>
      <c r="D28" s="96" t="n">
        <v>0</v>
      </c>
      <c r="E28" s="96" t="n">
        <v>0</v>
      </c>
      <c r="F28" s="96" t="n">
        <v>0</v>
      </c>
      <c r="G28" s="96" t="n">
        <v>0</v>
      </c>
      <c r="H28" s="96" t="n">
        <v>0</v>
      </c>
      <c r="I28" s="96" t="n">
        <v>0</v>
      </c>
      <c r="J28" s="96" t="n">
        <v>0</v>
      </c>
      <c r="K28" s="96" t="n">
        <v>0</v>
      </c>
      <c r="L28" s="96" t="n">
        <v>0</v>
      </c>
      <c r="M28" s="96" t="n">
        <v>0</v>
      </c>
      <c r="N28" s="96" t="n">
        <v>0</v>
      </c>
      <c r="O28" s="96" t="n">
        <v>0</v>
      </c>
      <c r="P28" s="96" t="n">
        <v>0</v>
      </c>
      <c r="Q28" s="96" t="n">
        <v>0</v>
      </c>
      <c r="R28" s="96" t="n">
        <v>0</v>
      </c>
      <c r="S28" s="96" t="n">
        <v>0</v>
      </c>
      <c r="T28" s="96" t="n">
        <v>0</v>
      </c>
      <c r="U28" s="96" t="n">
        <v>0</v>
      </c>
      <c r="V28" s="96" t="n">
        <v>0</v>
      </c>
      <c r="W28" s="96" t="n">
        <v>0</v>
      </c>
      <c r="X28" s="96" t="n">
        <v>0</v>
      </c>
      <c r="Y28" s="96" t="n">
        <v>0</v>
      </c>
      <c r="Z28" s="96" t="n">
        <v>0</v>
      </c>
      <c r="AA28" s="96" t="n">
        <v>0</v>
      </c>
    </row>
    <row r="29" customFormat="false" ht="11.25" hidden="false" customHeight="true" outlineLevel="0" collapsed="false">
      <c r="A29" s="95" t="s">
        <v>165</v>
      </c>
      <c r="C29" s="97" t="n">
        <v>0</v>
      </c>
      <c r="D29" s="97" t="n">
        <v>0</v>
      </c>
      <c r="E29" s="97" t="n">
        <v>0</v>
      </c>
      <c r="F29" s="97" t="n">
        <v>0</v>
      </c>
      <c r="G29" s="97" t="n">
        <v>0</v>
      </c>
      <c r="H29" s="97" t="n">
        <v>0</v>
      </c>
      <c r="I29" s="97" t="n">
        <v>0</v>
      </c>
      <c r="J29" s="97" t="n">
        <v>0</v>
      </c>
      <c r="K29" s="97" t="n">
        <v>0</v>
      </c>
      <c r="L29" s="97" t="n">
        <v>0</v>
      </c>
      <c r="M29" s="97" t="n">
        <v>0</v>
      </c>
      <c r="N29" s="97" t="n">
        <v>0</v>
      </c>
      <c r="O29" s="97" t="n">
        <v>0</v>
      </c>
      <c r="P29" s="97" t="n">
        <v>0</v>
      </c>
      <c r="Q29" s="97" t="n">
        <v>0</v>
      </c>
      <c r="R29" s="97" t="n">
        <v>0</v>
      </c>
      <c r="S29" s="97" t="n">
        <v>0</v>
      </c>
      <c r="T29" s="97" t="n">
        <v>0</v>
      </c>
      <c r="U29" s="97" t="n">
        <v>0</v>
      </c>
      <c r="V29" s="97" t="n">
        <v>0</v>
      </c>
      <c r="W29" s="97" t="n">
        <v>0</v>
      </c>
      <c r="X29" s="97" t="n">
        <v>0</v>
      </c>
      <c r="Y29" s="97" t="n">
        <v>0</v>
      </c>
      <c r="Z29" s="97" t="n">
        <v>0</v>
      </c>
      <c r="AA29" s="97" t="n">
        <v>0</v>
      </c>
    </row>
    <row r="31" customFormat="false" ht="12" hidden="false" customHeight="true" outlineLevel="0" collapsed="false">
      <c r="A31" s="92" t="s">
        <v>166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166</v>
      </c>
      <c r="C32" s="96" t="n">
        <v>0</v>
      </c>
      <c r="D32" s="96" t="n">
        <v>0</v>
      </c>
      <c r="E32" s="96" t="n">
        <v>0</v>
      </c>
      <c r="F32" s="96" t="n">
        <v>0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0</v>
      </c>
    </row>
    <row r="34" customFormat="false" ht="11.25" hidden="false" customHeight="true" outlineLevel="0" collapsed="false">
      <c r="A34" s="101" t="s">
        <v>165</v>
      </c>
      <c r="B34" s="102"/>
      <c r="C34" s="103" t="n">
        <v>0</v>
      </c>
      <c r="D34" s="103" t="n">
        <v>0</v>
      </c>
      <c r="E34" s="103" t="n">
        <v>0</v>
      </c>
      <c r="F34" s="103" t="n">
        <v>0</v>
      </c>
      <c r="G34" s="103" t="n">
        <v>0</v>
      </c>
      <c r="H34" s="103" t="n">
        <v>0</v>
      </c>
      <c r="I34" s="103" t="n">
        <v>0</v>
      </c>
      <c r="J34" s="103" t="n">
        <v>0</v>
      </c>
      <c r="K34" s="103" t="n">
        <v>0</v>
      </c>
      <c r="L34" s="103" t="n">
        <v>0</v>
      </c>
      <c r="M34" s="103" t="n">
        <v>0</v>
      </c>
      <c r="N34" s="103" t="n">
        <v>0</v>
      </c>
      <c r="O34" s="103" t="n">
        <v>0</v>
      </c>
      <c r="P34" s="103" t="n">
        <v>0</v>
      </c>
      <c r="Q34" s="103" t="n">
        <v>0</v>
      </c>
      <c r="R34" s="103" t="n">
        <v>0</v>
      </c>
      <c r="S34" s="103" t="n">
        <v>0</v>
      </c>
      <c r="T34" s="103" t="n">
        <v>0</v>
      </c>
      <c r="U34" s="103" t="n">
        <v>0</v>
      </c>
      <c r="V34" s="103" t="n">
        <v>0</v>
      </c>
      <c r="W34" s="103" t="n">
        <v>0</v>
      </c>
      <c r="X34" s="103" t="n">
        <v>0</v>
      </c>
      <c r="Y34" s="103" t="n">
        <v>0</v>
      </c>
      <c r="Z34" s="103" t="n">
        <v>0</v>
      </c>
      <c r="AA34" s="104" t="n">
        <v>0</v>
      </c>
    </row>
    <row r="36" customFormat="false" ht="12" hidden="false" customHeight="true" outlineLevel="0" collapsed="false">
      <c r="A36" s="94" t="s">
        <v>158</v>
      </c>
    </row>
    <row r="37" customFormat="false" ht="11.25" hidden="false" customHeight="true" outlineLevel="0" collapsed="false">
      <c r="A37" s="95" t="s">
        <v>163</v>
      </c>
      <c r="C37" s="96" t="n">
        <v>0</v>
      </c>
      <c r="D37" s="96" t="n">
        <v>0</v>
      </c>
      <c r="E37" s="96" t="n">
        <v>0</v>
      </c>
      <c r="F37" s="96" t="n">
        <v>0</v>
      </c>
      <c r="G37" s="96" t="n">
        <v>0</v>
      </c>
      <c r="H37" s="96" t="n">
        <v>0</v>
      </c>
      <c r="I37" s="96" t="n">
        <v>0</v>
      </c>
      <c r="J37" s="96" t="n">
        <v>0</v>
      </c>
      <c r="K37" s="96" t="n">
        <v>0</v>
      </c>
      <c r="L37" s="96" t="n">
        <v>0</v>
      </c>
      <c r="M37" s="96" t="n">
        <v>0</v>
      </c>
      <c r="N37" s="96" t="n">
        <v>0</v>
      </c>
      <c r="O37" s="96" t="n">
        <v>0</v>
      </c>
      <c r="P37" s="96" t="n">
        <v>0</v>
      </c>
      <c r="Q37" s="96" t="n">
        <v>0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0</v>
      </c>
    </row>
    <row r="38" customFormat="false" ht="11.25" hidden="false" customHeight="true" outlineLevel="0" collapsed="false">
      <c r="A38" s="95" t="s">
        <v>164</v>
      </c>
      <c r="C38" s="96" t="n">
        <v>0</v>
      </c>
      <c r="D38" s="96" t="n">
        <v>0</v>
      </c>
      <c r="E38" s="96" t="n">
        <v>0</v>
      </c>
      <c r="F38" s="96" t="n">
        <v>0</v>
      </c>
      <c r="G38" s="96" t="n">
        <v>0</v>
      </c>
      <c r="H38" s="96" t="n">
        <v>0</v>
      </c>
      <c r="I38" s="96" t="n">
        <v>0</v>
      </c>
      <c r="J38" s="96" t="n">
        <v>0</v>
      </c>
      <c r="K38" s="96" t="n">
        <v>0</v>
      </c>
      <c r="L38" s="96" t="n">
        <v>0</v>
      </c>
      <c r="M38" s="96" t="n">
        <v>0</v>
      </c>
      <c r="N38" s="96" t="n">
        <v>0</v>
      </c>
      <c r="O38" s="96" t="n">
        <v>0</v>
      </c>
      <c r="P38" s="96" t="n">
        <v>0</v>
      </c>
      <c r="Q38" s="96" t="n">
        <v>0</v>
      </c>
      <c r="R38" s="96" t="n">
        <v>0</v>
      </c>
      <c r="S38" s="96" t="n">
        <v>0</v>
      </c>
      <c r="T38" s="96" t="n">
        <v>0</v>
      </c>
      <c r="U38" s="96" t="n">
        <v>0</v>
      </c>
      <c r="V38" s="96" t="n">
        <v>0</v>
      </c>
      <c r="W38" s="96" t="n">
        <v>0</v>
      </c>
      <c r="X38" s="96" t="n">
        <v>0</v>
      </c>
      <c r="Y38" s="96" t="n">
        <v>0</v>
      </c>
      <c r="Z38" s="96" t="n">
        <v>0</v>
      </c>
      <c r="AA38" s="96" t="n">
        <v>0</v>
      </c>
    </row>
    <row r="39" customFormat="false" ht="11.25" hidden="false" customHeight="true" outlineLevel="0" collapsed="false">
      <c r="A39" s="95" t="s">
        <v>166</v>
      </c>
      <c r="C39" s="96" t="n">
        <v>0</v>
      </c>
      <c r="D39" s="96" t="n">
        <v>0</v>
      </c>
      <c r="E39" s="96" t="n">
        <v>0</v>
      </c>
      <c r="F39" s="96" t="n">
        <v>0</v>
      </c>
      <c r="G39" s="96" t="n">
        <v>0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0</v>
      </c>
      <c r="N39" s="96" t="n">
        <v>0</v>
      </c>
      <c r="O39" s="96" t="n">
        <v>0</v>
      </c>
      <c r="P39" s="96" t="n">
        <v>0</v>
      </c>
      <c r="Q39" s="96" t="n">
        <v>0</v>
      </c>
      <c r="R39" s="96" t="n">
        <v>0</v>
      </c>
      <c r="S39" s="96" t="n">
        <v>0</v>
      </c>
      <c r="T39" s="96" t="n">
        <v>0</v>
      </c>
      <c r="U39" s="96" t="n">
        <v>0</v>
      </c>
      <c r="V39" s="96" t="n">
        <v>0</v>
      </c>
      <c r="W39" s="96" t="n">
        <v>0</v>
      </c>
      <c r="X39" s="96" t="n">
        <v>0</v>
      </c>
      <c r="Y39" s="96" t="n">
        <v>0</v>
      </c>
      <c r="Z39" s="96" t="n">
        <v>0</v>
      </c>
      <c r="AA39" s="96" t="n">
        <v>0</v>
      </c>
    </row>
    <row r="40" customFormat="false" ht="11.25" hidden="false" customHeight="true" outlineLevel="0" collapsed="false">
      <c r="A40" s="95" t="s">
        <v>165</v>
      </c>
      <c r="C40" s="97" t="n">
        <v>0</v>
      </c>
      <c r="D40" s="97" t="n">
        <v>0</v>
      </c>
      <c r="E40" s="97" t="n">
        <v>0</v>
      </c>
      <c r="F40" s="97" t="n">
        <v>0</v>
      </c>
      <c r="G40" s="97" t="n">
        <v>0</v>
      </c>
      <c r="H40" s="97" t="n">
        <v>0</v>
      </c>
      <c r="I40" s="97" t="n">
        <v>0</v>
      </c>
      <c r="J40" s="97" t="n">
        <v>0</v>
      </c>
      <c r="K40" s="97" t="n">
        <v>0</v>
      </c>
      <c r="L40" s="97" t="n">
        <v>0</v>
      </c>
      <c r="M40" s="97" t="n">
        <v>0</v>
      </c>
      <c r="N40" s="97" t="n">
        <v>0</v>
      </c>
      <c r="O40" s="97" t="n">
        <v>0</v>
      </c>
      <c r="P40" s="97" t="n">
        <v>0</v>
      </c>
      <c r="Q40" s="97" t="n">
        <v>0</v>
      </c>
      <c r="R40" s="97" t="n">
        <v>0</v>
      </c>
      <c r="S40" s="97" t="n">
        <v>0</v>
      </c>
      <c r="T40" s="97" t="n">
        <v>0</v>
      </c>
      <c r="U40" s="97" t="n">
        <v>0</v>
      </c>
      <c r="V40" s="97" t="n">
        <v>0</v>
      </c>
      <c r="W40" s="97" t="n">
        <v>0</v>
      </c>
      <c r="X40" s="97" t="n">
        <v>0</v>
      </c>
      <c r="Y40" s="97" t="n">
        <v>0</v>
      </c>
      <c r="Z40" s="97" t="n">
        <v>0</v>
      </c>
      <c r="AA40" s="97" t="n">
        <v>0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163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164</v>
      </c>
      <c r="C44" s="96" t="n">
        <v>0</v>
      </c>
      <c r="D44" s="96" t="n">
        <v>0</v>
      </c>
      <c r="E44" s="96" t="n">
        <v>0</v>
      </c>
      <c r="F44" s="96" t="n">
        <v>0</v>
      </c>
      <c r="G44" s="96" t="n">
        <v>0</v>
      </c>
      <c r="H44" s="96" t="n">
        <v>0</v>
      </c>
      <c r="I44" s="96" t="n">
        <v>0</v>
      </c>
      <c r="J44" s="96" t="n">
        <v>0</v>
      </c>
      <c r="K44" s="96" t="n">
        <v>0</v>
      </c>
      <c r="L44" s="96" t="n">
        <v>0</v>
      </c>
      <c r="M44" s="96" t="n">
        <v>0</v>
      </c>
      <c r="N44" s="96" t="n">
        <v>0</v>
      </c>
      <c r="O44" s="96" t="n">
        <v>0</v>
      </c>
      <c r="P44" s="96" t="n">
        <v>0</v>
      </c>
      <c r="Q44" s="96" t="n">
        <v>0</v>
      </c>
      <c r="R44" s="96" t="n">
        <v>0</v>
      </c>
      <c r="S44" s="96" t="n">
        <v>0</v>
      </c>
      <c r="T44" s="96" t="n">
        <v>0</v>
      </c>
      <c r="U44" s="96" t="n">
        <v>0</v>
      </c>
      <c r="V44" s="96" t="n">
        <v>0</v>
      </c>
      <c r="W44" s="96" t="n">
        <v>0</v>
      </c>
      <c r="X44" s="96" t="n">
        <v>0</v>
      </c>
      <c r="Y44" s="96" t="n">
        <v>0</v>
      </c>
      <c r="Z44" s="96" t="n">
        <v>0</v>
      </c>
      <c r="AA44" s="96" t="n">
        <v>0</v>
      </c>
    </row>
    <row r="45" customFormat="false" ht="11.25" hidden="false" customHeight="true" outlineLevel="0" collapsed="false">
      <c r="A45" s="95" t="s">
        <v>166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0</v>
      </c>
    </row>
    <row r="46" customFormat="false" ht="11.25" hidden="false" customHeight="true" outlineLevel="0" collapsed="false">
      <c r="A46" s="95" t="s">
        <v>165</v>
      </c>
      <c r="C46" s="97" t="n">
        <v>0</v>
      </c>
      <c r="D46" s="97" t="n">
        <v>0</v>
      </c>
      <c r="E46" s="97" t="n">
        <v>0</v>
      </c>
      <c r="F46" s="97" t="n">
        <v>0</v>
      </c>
      <c r="G46" s="97" t="n">
        <v>0</v>
      </c>
      <c r="H46" s="97" t="n">
        <v>0</v>
      </c>
      <c r="I46" s="97" t="n">
        <v>0</v>
      </c>
      <c r="J46" s="97" t="n">
        <v>0</v>
      </c>
      <c r="K46" s="97" t="n">
        <v>0</v>
      </c>
      <c r="L46" s="97" t="n">
        <v>0</v>
      </c>
      <c r="M46" s="97" t="n">
        <v>0</v>
      </c>
      <c r="N46" s="97" t="n">
        <v>0</v>
      </c>
      <c r="O46" s="97" t="n">
        <v>0</v>
      </c>
      <c r="P46" s="97" t="n">
        <v>0</v>
      </c>
      <c r="Q46" s="97" t="n">
        <v>0</v>
      </c>
      <c r="R46" s="97" t="n">
        <v>0</v>
      </c>
      <c r="S46" s="97" t="n">
        <v>0</v>
      </c>
      <c r="T46" s="97" t="n">
        <v>0</v>
      </c>
      <c r="U46" s="97" t="n">
        <v>0</v>
      </c>
      <c r="V46" s="97" t="n">
        <v>0</v>
      </c>
      <c r="W46" s="97" t="n">
        <v>0</v>
      </c>
      <c r="X46" s="97" t="n">
        <v>0</v>
      </c>
      <c r="Y46" s="97" t="n">
        <v>0</v>
      </c>
      <c r="Z46" s="97" t="n">
        <v>0</v>
      </c>
      <c r="AA46" s="97" t="n">
        <v>0</v>
      </c>
    </row>
    <row r="48" customFormat="false" ht="12" hidden="false" customHeight="true" outlineLevel="0" collapsed="false">
      <c r="A48" s="94" t="s">
        <v>159</v>
      </c>
    </row>
    <row r="49" customFormat="false" ht="11.25" hidden="false" customHeight="true" outlineLevel="0" collapsed="false">
      <c r="A49" s="95" t="s">
        <v>5</v>
      </c>
      <c r="C49" s="98" t="n">
        <v>3.53</v>
      </c>
      <c r="D49" s="98" t="n">
        <v>3.67</v>
      </c>
      <c r="E49" s="98" t="n">
        <v>3.64</v>
      </c>
      <c r="F49" s="98" t="n">
        <v>3.52</v>
      </c>
      <c r="G49" s="98" t="n">
        <v>3.58</v>
      </c>
      <c r="H49" s="98" t="n">
        <v>3.65</v>
      </c>
      <c r="I49" s="98" t="n">
        <v>3.71</v>
      </c>
      <c r="J49" s="98" t="n">
        <v>3.77</v>
      </c>
      <c r="K49" s="98" t="n">
        <v>3.78</v>
      </c>
      <c r="L49" s="98" t="n">
        <v>3.81</v>
      </c>
      <c r="M49" s="98" t="n">
        <v>4.25</v>
      </c>
      <c r="N49" s="98" t="n">
        <v>4.51</v>
      </c>
      <c r="O49" s="98" t="n">
        <v>4.64</v>
      </c>
      <c r="P49" s="98" t="n">
        <v>4.54</v>
      </c>
      <c r="Q49" s="98" t="n">
        <v>4.42</v>
      </c>
      <c r="R49" s="98" t="n">
        <v>4.23</v>
      </c>
      <c r="S49" s="98" t="n">
        <v>4.21</v>
      </c>
      <c r="T49" s="98" t="n">
        <v>4.27</v>
      </c>
      <c r="U49" s="98" t="n">
        <v>4.32</v>
      </c>
      <c r="V49" s="98" t="n">
        <v>4.38</v>
      </c>
      <c r="W49" s="98" t="n">
        <v>4.37</v>
      </c>
      <c r="X49" s="98" t="n">
        <v>4.42</v>
      </c>
      <c r="Y49" s="98" t="n">
        <v>4.65</v>
      </c>
      <c r="Z49" s="98" t="n">
        <v>4.87</v>
      </c>
      <c r="AA49" s="98"/>
    </row>
    <row r="50" customFormat="false" ht="11.25" hidden="false" customHeight="true" outlineLevel="0" collapsed="false">
      <c r="A50" s="95" t="s">
        <v>158</v>
      </c>
      <c r="C50" s="98" t="n">
        <v>3.74</v>
      </c>
      <c r="D50" s="98" t="n">
        <v>3.6</v>
      </c>
      <c r="E50" s="98" t="n">
        <v>3.55</v>
      </c>
      <c r="F50" s="98" t="n">
        <v>3.46</v>
      </c>
      <c r="G50" s="98" t="n">
        <v>3.51</v>
      </c>
      <c r="H50" s="98" t="n">
        <v>3.59</v>
      </c>
      <c r="I50" s="98" t="n">
        <v>3.65</v>
      </c>
      <c r="J50" s="98" t="n">
        <v>3.7</v>
      </c>
      <c r="K50" s="98" t="n">
        <v>3.71</v>
      </c>
      <c r="L50" s="98" t="n">
        <v>3.59</v>
      </c>
      <c r="M50" s="98" t="n">
        <v>4.18</v>
      </c>
      <c r="N50" s="98" t="n">
        <v>4.44</v>
      </c>
      <c r="O50" s="98" t="n">
        <v>4.56</v>
      </c>
      <c r="P50" s="98" t="n">
        <v>4.47</v>
      </c>
      <c r="Q50" s="98" t="n">
        <v>4.35</v>
      </c>
      <c r="R50" s="98" t="n">
        <v>4.13</v>
      </c>
      <c r="S50" s="98" t="n">
        <v>4.12</v>
      </c>
      <c r="T50" s="98" t="n">
        <v>4.17</v>
      </c>
      <c r="U50" s="98" t="n">
        <v>4.24</v>
      </c>
      <c r="V50" s="98" t="n">
        <v>4.3</v>
      </c>
      <c r="W50" s="98" t="n">
        <v>4.29</v>
      </c>
      <c r="X50" s="98" t="n">
        <v>4.34</v>
      </c>
      <c r="Y50" s="98" t="n">
        <v>4.59</v>
      </c>
      <c r="Z50" s="98" t="n">
        <v>4.8</v>
      </c>
      <c r="AA50" s="98"/>
    </row>
    <row r="51" customFormat="false" ht="11.25" hidden="false" customHeight="true" outlineLevel="0" collapsed="false">
      <c r="A51" s="95" t="s">
        <v>77</v>
      </c>
      <c r="C51" s="99" t="n">
        <v>-0.21</v>
      </c>
      <c r="D51" s="99" t="n">
        <v>0.0699999999999998</v>
      </c>
      <c r="E51" s="99" t="n">
        <v>0.0900000000000003</v>
      </c>
      <c r="F51" s="99" t="n">
        <v>0.0600000000000001</v>
      </c>
      <c r="G51" s="99" t="n">
        <v>0.0700000000000003</v>
      </c>
      <c r="H51" s="99" t="n">
        <v>0.0600000000000001</v>
      </c>
      <c r="I51" s="99" t="n">
        <v>0.0600000000000001</v>
      </c>
      <c r="J51" s="99" t="n">
        <v>0.0699999999999998</v>
      </c>
      <c r="K51" s="99" t="n">
        <v>0.0699999999999998</v>
      </c>
      <c r="L51" s="99" t="n">
        <v>0.22</v>
      </c>
      <c r="M51" s="99" t="n">
        <v>0.0700000000000003</v>
      </c>
      <c r="N51" s="99" t="n">
        <v>0.0699999999999994</v>
      </c>
      <c r="O51" s="99" t="n">
        <v>0.0800000000000001</v>
      </c>
      <c r="P51" s="99" t="n">
        <v>0.0700000000000003</v>
      </c>
      <c r="Q51" s="99" t="n">
        <v>0.0700000000000003</v>
      </c>
      <c r="R51" s="99" t="n">
        <v>0.100000000000001</v>
      </c>
      <c r="S51" s="99" t="n">
        <v>0.0899999999999999</v>
      </c>
      <c r="T51" s="99" t="n">
        <v>0.0999999999999996</v>
      </c>
      <c r="U51" s="99" t="n">
        <v>0.0800000000000001</v>
      </c>
      <c r="V51" s="99" t="n">
        <v>0.0800000000000001</v>
      </c>
      <c r="W51" s="99" t="n">
        <v>0.0800000000000001</v>
      </c>
      <c r="X51" s="99" t="n">
        <v>0.0800000000000001</v>
      </c>
      <c r="Y51" s="99" t="n">
        <v>0.0600000000000005</v>
      </c>
      <c r="Z51" s="99" t="n">
        <v>0.0700000000000003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0</v>
      </c>
      <c r="D54" s="98" t="n">
        <v>0</v>
      </c>
      <c r="E54" s="98" t="n">
        <v>0</v>
      </c>
      <c r="F54" s="98" t="n">
        <v>0</v>
      </c>
      <c r="G54" s="98" t="n">
        <v>0</v>
      </c>
      <c r="H54" s="98" t="n">
        <v>0</v>
      </c>
      <c r="I54" s="98" t="n">
        <v>0</v>
      </c>
      <c r="J54" s="98" t="n">
        <v>0</v>
      </c>
      <c r="K54" s="98" t="n">
        <v>0</v>
      </c>
      <c r="L54" s="98" t="n">
        <v>0</v>
      </c>
      <c r="M54" s="98" t="n">
        <v>0</v>
      </c>
      <c r="N54" s="98" t="n">
        <v>0</v>
      </c>
      <c r="O54" s="98" t="n">
        <v>0</v>
      </c>
      <c r="P54" s="98" t="n">
        <v>0</v>
      </c>
      <c r="Q54" s="98" t="n">
        <v>0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0</v>
      </c>
      <c r="D55" s="98" t="n">
        <v>0</v>
      </c>
      <c r="E55" s="98" t="n">
        <v>0</v>
      </c>
      <c r="F55" s="98" t="n">
        <v>0</v>
      </c>
      <c r="G55" s="98" t="n">
        <v>0</v>
      </c>
      <c r="H55" s="98" t="n">
        <v>0</v>
      </c>
      <c r="I55" s="98" t="n">
        <v>0</v>
      </c>
      <c r="J55" s="98" t="n">
        <v>0</v>
      </c>
      <c r="K55" s="98" t="n">
        <v>0</v>
      </c>
      <c r="L55" s="98" t="n">
        <v>0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160</v>
      </c>
    </row>
    <row r="58" customFormat="false" ht="11.25" hidden="false" customHeight="true" outlineLevel="0" collapsed="false">
      <c r="A58" s="95" t="s">
        <v>161</v>
      </c>
      <c r="C58" s="96" t="n">
        <v>0</v>
      </c>
      <c r="D58" s="96" t="n">
        <v>0</v>
      </c>
      <c r="E58" s="96" t="n">
        <v>0</v>
      </c>
      <c r="F58" s="96" t="n">
        <v>0</v>
      </c>
      <c r="G58" s="96" t="n">
        <v>0</v>
      </c>
      <c r="H58" s="96" t="n">
        <v>0</v>
      </c>
      <c r="I58" s="96" t="n">
        <v>0</v>
      </c>
      <c r="J58" s="96" t="n">
        <v>0</v>
      </c>
      <c r="K58" s="96" t="n">
        <v>0</v>
      </c>
      <c r="L58" s="96" t="n">
        <v>0</v>
      </c>
      <c r="M58" s="96" t="n">
        <v>0</v>
      </c>
      <c r="N58" s="96" t="n">
        <v>0</v>
      </c>
      <c r="O58" s="96" t="n">
        <v>0</v>
      </c>
      <c r="P58" s="96" t="n">
        <v>0</v>
      </c>
      <c r="Q58" s="96" t="n">
        <v>0</v>
      </c>
      <c r="R58" s="96" t="n">
        <v>0</v>
      </c>
      <c r="S58" s="96" t="n">
        <v>0</v>
      </c>
      <c r="T58" s="96" t="n">
        <v>0</v>
      </c>
      <c r="U58" s="96" t="n">
        <v>0</v>
      </c>
      <c r="V58" s="96" t="n">
        <v>0</v>
      </c>
      <c r="W58" s="96" t="n">
        <v>0</v>
      </c>
      <c r="X58" s="96" t="n">
        <v>0</v>
      </c>
      <c r="Y58" s="96" t="n">
        <v>0</v>
      </c>
      <c r="Z58" s="96" t="n">
        <v>0</v>
      </c>
      <c r="AA58" s="96" t="n">
        <v>0</v>
      </c>
    </row>
    <row r="59" customFormat="false" ht="11.25" hidden="false" customHeight="true" outlineLevel="0" collapsed="false">
      <c r="A59" s="95" t="s">
        <v>167</v>
      </c>
      <c r="C59" s="96" t="n">
        <v>0</v>
      </c>
      <c r="D59" s="96" t="n">
        <v>0</v>
      </c>
      <c r="E59" s="96" t="n">
        <v>0</v>
      </c>
      <c r="F59" s="96" t="n">
        <v>0</v>
      </c>
      <c r="G59" s="96" t="n">
        <v>0</v>
      </c>
      <c r="H59" s="96" t="n">
        <v>0</v>
      </c>
      <c r="I59" s="96" t="n">
        <v>0</v>
      </c>
      <c r="J59" s="96" t="n">
        <v>0</v>
      </c>
      <c r="K59" s="96" t="n">
        <v>0</v>
      </c>
      <c r="L59" s="96" t="n">
        <v>0</v>
      </c>
      <c r="M59" s="96" t="n">
        <v>0</v>
      </c>
      <c r="N59" s="96" t="n">
        <v>0</v>
      </c>
      <c r="O59" s="96" t="n">
        <v>0</v>
      </c>
      <c r="P59" s="96" t="n">
        <v>0</v>
      </c>
      <c r="Q59" s="96" t="n">
        <v>0</v>
      </c>
      <c r="R59" s="96" t="n">
        <v>0</v>
      </c>
      <c r="S59" s="96" t="n">
        <v>0</v>
      </c>
      <c r="T59" s="96" t="n">
        <v>0</v>
      </c>
      <c r="U59" s="96" t="n">
        <v>0</v>
      </c>
      <c r="V59" s="96" t="n">
        <v>0</v>
      </c>
      <c r="W59" s="96" t="n">
        <v>0</v>
      </c>
      <c r="X59" s="96" t="n">
        <v>0</v>
      </c>
      <c r="Y59" s="96" t="n">
        <v>0</v>
      </c>
      <c r="Z59" s="96" t="n">
        <v>0</v>
      </c>
      <c r="AA59" s="96" t="n">
        <v>0</v>
      </c>
    </row>
    <row r="60" customFormat="false" ht="11.25" hidden="false" customHeight="true" outlineLevel="0" collapsed="false">
      <c r="A60" s="101" t="s">
        <v>75</v>
      </c>
      <c r="B60" s="102"/>
      <c r="C60" s="103" t="n">
        <v>0</v>
      </c>
      <c r="D60" s="103" t="n">
        <v>0</v>
      </c>
      <c r="E60" s="103" t="n">
        <v>0</v>
      </c>
      <c r="F60" s="103" t="n">
        <v>0</v>
      </c>
      <c r="G60" s="103" t="n">
        <v>0</v>
      </c>
      <c r="H60" s="103" t="n">
        <v>0</v>
      </c>
      <c r="I60" s="103" t="n">
        <v>0</v>
      </c>
      <c r="J60" s="103" t="n">
        <v>0</v>
      </c>
      <c r="K60" s="103" t="n">
        <v>0</v>
      </c>
      <c r="L60" s="103" t="n">
        <v>0</v>
      </c>
      <c r="M60" s="103" t="n">
        <v>0</v>
      </c>
      <c r="N60" s="103" t="n">
        <v>0</v>
      </c>
      <c r="O60" s="103" t="n">
        <v>0</v>
      </c>
      <c r="P60" s="103" t="n">
        <v>0</v>
      </c>
      <c r="Q60" s="103" t="n">
        <v>0</v>
      </c>
      <c r="R60" s="103" t="n">
        <v>0</v>
      </c>
      <c r="S60" s="103" t="n">
        <v>0</v>
      </c>
      <c r="T60" s="103" t="n">
        <v>0</v>
      </c>
      <c r="U60" s="103" t="n">
        <v>0</v>
      </c>
      <c r="V60" s="103" t="n">
        <v>0</v>
      </c>
      <c r="W60" s="103" t="n">
        <v>0</v>
      </c>
      <c r="X60" s="103" t="n">
        <v>0</v>
      </c>
      <c r="Y60" s="103" t="n">
        <v>0</v>
      </c>
      <c r="Z60" s="103" t="n">
        <v>0</v>
      </c>
      <c r="AA60" s="104" t="n">
        <v>0</v>
      </c>
    </row>
    <row r="61" customFormat="false" ht="11.25" hidden="false" customHeight="true" outlineLevel="0" collapsed="false">
      <c r="A61" s="95" t="s">
        <v>76</v>
      </c>
      <c r="C61" s="96" t="n">
        <v>0</v>
      </c>
      <c r="D61" s="96" t="n">
        <v>0</v>
      </c>
      <c r="E61" s="96" t="n">
        <v>0</v>
      </c>
      <c r="F61" s="96" t="n">
        <v>0</v>
      </c>
      <c r="G61" s="96" t="n">
        <v>0</v>
      </c>
      <c r="H61" s="96" t="n">
        <v>0</v>
      </c>
      <c r="I61" s="96" t="n">
        <v>0</v>
      </c>
      <c r="J61" s="96" t="n">
        <v>0</v>
      </c>
      <c r="K61" s="96" t="n">
        <v>0</v>
      </c>
      <c r="L61" s="96" t="n">
        <v>0</v>
      </c>
      <c r="M61" s="96" t="n">
        <v>0</v>
      </c>
      <c r="N61" s="96" t="n">
        <v>0</v>
      </c>
      <c r="O61" s="96" t="n">
        <v>0</v>
      </c>
      <c r="P61" s="96" t="n">
        <v>0</v>
      </c>
      <c r="Q61" s="96" t="n">
        <v>0</v>
      </c>
      <c r="R61" s="96" t="n">
        <v>0</v>
      </c>
      <c r="S61" s="96" t="n">
        <v>0</v>
      </c>
      <c r="T61" s="96" t="n">
        <v>0</v>
      </c>
      <c r="U61" s="96" t="n">
        <v>0</v>
      </c>
      <c r="V61" s="96" t="n">
        <v>0</v>
      </c>
      <c r="W61" s="96" t="n">
        <v>0</v>
      </c>
      <c r="X61" s="96" t="n">
        <v>0</v>
      </c>
      <c r="Y61" s="96" t="n">
        <v>0</v>
      </c>
      <c r="Z61" s="96" t="n">
        <v>0</v>
      </c>
      <c r="AA61" s="96" t="n">
        <v>0</v>
      </c>
    </row>
    <row r="62" customFormat="false" ht="11.25" hidden="false" customHeight="true" outlineLevel="0" collapsed="false">
      <c r="A62" s="95" t="s">
        <v>77</v>
      </c>
      <c r="C62" s="97" t="n">
        <v>0</v>
      </c>
      <c r="D62" s="97" t="n">
        <v>0</v>
      </c>
      <c r="E62" s="97" t="n">
        <v>0</v>
      </c>
      <c r="F62" s="97" t="n">
        <v>0</v>
      </c>
      <c r="G62" s="97" t="n">
        <v>0</v>
      </c>
      <c r="H62" s="97" t="n">
        <v>0</v>
      </c>
      <c r="I62" s="97" t="n">
        <v>0</v>
      </c>
      <c r="J62" s="97" t="n">
        <v>0</v>
      </c>
      <c r="K62" s="97" t="n">
        <v>0</v>
      </c>
      <c r="L62" s="97" t="n">
        <v>0</v>
      </c>
      <c r="M62" s="97" t="n">
        <v>0</v>
      </c>
      <c r="N62" s="97" t="n">
        <v>0</v>
      </c>
      <c r="O62" s="97" t="n">
        <v>0</v>
      </c>
      <c r="P62" s="97" t="n">
        <v>0</v>
      </c>
      <c r="Q62" s="97" t="n">
        <v>0</v>
      </c>
      <c r="R62" s="97" t="n">
        <v>0</v>
      </c>
      <c r="S62" s="97" t="n">
        <v>0</v>
      </c>
      <c r="T62" s="97" t="n">
        <v>0</v>
      </c>
      <c r="U62" s="97" t="n">
        <v>0</v>
      </c>
      <c r="V62" s="97" t="n">
        <v>0</v>
      </c>
      <c r="W62" s="97" t="n">
        <v>0</v>
      </c>
      <c r="X62" s="97" t="n">
        <v>0</v>
      </c>
      <c r="Y62" s="97" t="n">
        <v>0</v>
      </c>
      <c r="Z62" s="97" t="n">
        <v>0</v>
      </c>
      <c r="AA62" s="97" t="n">
        <v>0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162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163</v>
      </c>
      <c r="C67" s="96" t="n">
        <v>0</v>
      </c>
      <c r="D67" s="96" t="n">
        <v>0</v>
      </c>
      <c r="E67" s="96" t="n">
        <v>0</v>
      </c>
      <c r="F67" s="96" t="n">
        <v>0</v>
      </c>
      <c r="G67" s="96" t="n">
        <v>0</v>
      </c>
      <c r="H67" s="96" t="n">
        <v>0</v>
      </c>
      <c r="I67" s="96" t="n">
        <v>0</v>
      </c>
      <c r="J67" s="96" t="n">
        <v>0</v>
      </c>
      <c r="K67" s="96" t="n">
        <v>0</v>
      </c>
      <c r="L67" s="96" t="n">
        <v>0</v>
      </c>
      <c r="M67" s="96" t="n">
        <v>0</v>
      </c>
      <c r="N67" s="96" t="n">
        <v>0</v>
      </c>
      <c r="O67" s="96" t="n">
        <v>0</v>
      </c>
      <c r="P67" s="96" t="n">
        <v>0</v>
      </c>
      <c r="Q67" s="96" t="n">
        <v>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0</v>
      </c>
    </row>
    <row r="68" customFormat="false" ht="11.25" hidden="false" customHeight="true" outlineLevel="0" collapsed="false">
      <c r="A68" s="95" t="s">
        <v>164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165</v>
      </c>
      <c r="C69" s="97" t="n">
        <v>0</v>
      </c>
      <c r="D69" s="97" t="n">
        <v>0</v>
      </c>
      <c r="E69" s="97" t="n">
        <v>0</v>
      </c>
      <c r="F69" s="97" t="n">
        <v>0</v>
      </c>
      <c r="G69" s="97" t="n">
        <v>0</v>
      </c>
      <c r="H69" s="97" t="n">
        <v>0</v>
      </c>
      <c r="I69" s="97" t="n">
        <v>0</v>
      </c>
      <c r="J69" s="97" t="n">
        <v>0</v>
      </c>
      <c r="K69" s="97" t="n">
        <v>0</v>
      </c>
      <c r="L69" s="97" t="n">
        <v>0</v>
      </c>
      <c r="M69" s="97" t="n">
        <v>0</v>
      </c>
      <c r="N69" s="97" t="n">
        <v>0</v>
      </c>
      <c r="O69" s="97" t="n">
        <v>0</v>
      </c>
      <c r="P69" s="97" t="n">
        <v>0</v>
      </c>
      <c r="Q69" s="97" t="n">
        <v>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0</v>
      </c>
    </row>
    <row r="71" customFormat="false" ht="12" hidden="false" customHeight="true" outlineLevel="0" collapsed="false">
      <c r="A71" s="92" t="s">
        <v>166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166</v>
      </c>
      <c r="C72" s="96" t="n">
        <v>0</v>
      </c>
      <c r="D72" s="96" t="n">
        <v>0</v>
      </c>
      <c r="E72" s="96" t="n">
        <v>0</v>
      </c>
      <c r="F72" s="96" t="n">
        <v>0</v>
      </c>
      <c r="G72" s="96" t="n">
        <v>0</v>
      </c>
      <c r="H72" s="96" t="n">
        <v>0</v>
      </c>
      <c r="I72" s="96" t="n">
        <v>0</v>
      </c>
      <c r="J72" s="96" t="n">
        <v>0</v>
      </c>
      <c r="K72" s="96" t="n">
        <v>0</v>
      </c>
      <c r="L72" s="96" t="n">
        <v>0</v>
      </c>
      <c r="M72" s="96" t="n">
        <v>0</v>
      </c>
      <c r="N72" s="96" t="n">
        <v>0</v>
      </c>
      <c r="O72" s="96" t="n">
        <v>0</v>
      </c>
      <c r="P72" s="96" t="n">
        <v>0</v>
      </c>
      <c r="Q72" s="96" t="n">
        <v>0</v>
      </c>
      <c r="R72" s="96" t="n">
        <v>0</v>
      </c>
      <c r="S72" s="96" t="n">
        <v>0</v>
      </c>
      <c r="T72" s="96" t="n">
        <v>0</v>
      </c>
      <c r="U72" s="96" t="n">
        <v>0</v>
      </c>
      <c r="V72" s="96" t="n">
        <v>0</v>
      </c>
      <c r="W72" s="96" t="n">
        <v>0</v>
      </c>
      <c r="X72" s="96" t="n">
        <v>0</v>
      </c>
      <c r="Y72" s="96" t="n">
        <v>0</v>
      </c>
      <c r="Z72" s="96" t="n">
        <v>0</v>
      </c>
      <c r="AA72" s="96" t="n">
        <v>0</v>
      </c>
    </row>
    <row r="74" customFormat="false" ht="11.25" hidden="false" customHeight="true" outlineLevel="0" collapsed="false">
      <c r="A74" s="101" t="s">
        <v>165</v>
      </c>
      <c r="B74" s="102"/>
      <c r="C74" s="103" t="n">
        <v>0</v>
      </c>
      <c r="D74" s="103" t="n">
        <v>0</v>
      </c>
      <c r="E74" s="103" t="n">
        <v>0</v>
      </c>
      <c r="F74" s="103" t="n">
        <v>0</v>
      </c>
      <c r="G74" s="103" t="n">
        <v>0</v>
      </c>
      <c r="H74" s="103" t="n">
        <v>0</v>
      </c>
      <c r="I74" s="103" t="n">
        <v>0</v>
      </c>
      <c r="J74" s="103" t="n">
        <v>0</v>
      </c>
      <c r="K74" s="103" t="n">
        <v>0</v>
      </c>
      <c r="L74" s="103" t="n">
        <v>0</v>
      </c>
      <c r="M74" s="103" t="n">
        <v>0</v>
      </c>
      <c r="N74" s="103" t="n">
        <v>0</v>
      </c>
      <c r="O74" s="103" t="n">
        <v>0</v>
      </c>
      <c r="P74" s="103" t="n">
        <v>0</v>
      </c>
      <c r="Q74" s="103" t="n">
        <v>0</v>
      </c>
      <c r="R74" s="103" t="n">
        <v>0</v>
      </c>
      <c r="S74" s="103" t="n">
        <v>0</v>
      </c>
      <c r="T74" s="103" t="n">
        <v>0</v>
      </c>
      <c r="U74" s="103" t="n">
        <v>0</v>
      </c>
      <c r="V74" s="103" t="n">
        <v>0</v>
      </c>
      <c r="W74" s="103" t="n">
        <v>0</v>
      </c>
      <c r="X74" s="103" t="n">
        <v>0</v>
      </c>
      <c r="Y74" s="103" t="n">
        <v>0</v>
      </c>
      <c r="Z74" s="103" t="n">
        <v>0</v>
      </c>
      <c r="AA74" s="104" t="n">
        <v>0</v>
      </c>
    </row>
    <row r="76" customFormat="false" ht="12" hidden="false" customHeight="true" outlineLevel="0" collapsed="false">
      <c r="A76" s="94" t="s">
        <v>158</v>
      </c>
    </row>
    <row r="77" customFormat="false" ht="11.25" hidden="false" customHeight="true" outlineLevel="0" collapsed="false">
      <c r="A77" s="95" t="s">
        <v>163</v>
      </c>
      <c r="C77" s="96" t="n">
        <v>0</v>
      </c>
      <c r="D77" s="96" t="n">
        <v>0</v>
      </c>
      <c r="E77" s="96" t="n">
        <v>0</v>
      </c>
      <c r="F77" s="96" t="n">
        <v>0</v>
      </c>
      <c r="G77" s="96" t="n">
        <v>0</v>
      </c>
      <c r="H77" s="96" t="n">
        <v>0</v>
      </c>
      <c r="I77" s="96" t="n">
        <v>0</v>
      </c>
      <c r="J77" s="96" t="n">
        <v>0</v>
      </c>
      <c r="K77" s="96" t="n">
        <v>0</v>
      </c>
      <c r="L77" s="96" t="n">
        <v>0</v>
      </c>
      <c r="M77" s="96" t="n">
        <v>0</v>
      </c>
      <c r="N77" s="96" t="n">
        <v>0</v>
      </c>
      <c r="O77" s="96" t="n">
        <v>0</v>
      </c>
      <c r="P77" s="96" t="n">
        <v>0</v>
      </c>
      <c r="Q77" s="96" t="n">
        <v>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0</v>
      </c>
    </row>
    <row r="78" customFormat="false" ht="11.25" hidden="false" customHeight="true" outlineLevel="0" collapsed="false">
      <c r="A78" s="95" t="s">
        <v>164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166</v>
      </c>
      <c r="C79" s="96" t="n">
        <v>0</v>
      </c>
      <c r="D79" s="96" t="n">
        <v>0</v>
      </c>
      <c r="E79" s="96" t="n">
        <v>0</v>
      </c>
      <c r="F79" s="96" t="n">
        <v>0</v>
      </c>
      <c r="G79" s="96" t="n">
        <v>0</v>
      </c>
      <c r="H79" s="96" t="n">
        <v>0</v>
      </c>
      <c r="I79" s="96" t="n">
        <v>0</v>
      </c>
      <c r="J79" s="96" t="n">
        <v>0</v>
      </c>
      <c r="K79" s="96" t="n">
        <v>0</v>
      </c>
      <c r="L79" s="96" t="n">
        <v>0</v>
      </c>
      <c r="M79" s="96" t="n">
        <v>0</v>
      </c>
      <c r="N79" s="96" t="n">
        <v>0</v>
      </c>
      <c r="O79" s="96" t="n">
        <v>0</v>
      </c>
      <c r="P79" s="96" t="n">
        <v>0</v>
      </c>
      <c r="Q79" s="96" t="n">
        <v>0</v>
      </c>
      <c r="R79" s="96" t="n">
        <v>0</v>
      </c>
      <c r="S79" s="96" t="n">
        <v>0</v>
      </c>
      <c r="T79" s="96" t="n">
        <v>0</v>
      </c>
      <c r="U79" s="96" t="n">
        <v>0</v>
      </c>
      <c r="V79" s="96" t="n">
        <v>0</v>
      </c>
      <c r="W79" s="96" t="n">
        <v>0</v>
      </c>
      <c r="X79" s="96" t="n">
        <v>0</v>
      </c>
      <c r="Y79" s="96" t="n">
        <v>0</v>
      </c>
      <c r="Z79" s="96" t="n">
        <v>0</v>
      </c>
      <c r="AA79" s="96" t="n">
        <v>0</v>
      </c>
    </row>
    <row r="80" customFormat="false" ht="11.25" hidden="false" customHeight="true" outlineLevel="0" collapsed="false">
      <c r="A80" s="95" t="s">
        <v>165</v>
      </c>
      <c r="C80" s="97" t="n">
        <v>0</v>
      </c>
      <c r="D80" s="97" t="n">
        <v>0</v>
      </c>
      <c r="E80" s="97" t="n">
        <v>0</v>
      </c>
      <c r="F80" s="97" t="n">
        <v>0</v>
      </c>
      <c r="G80" s="97" t="n">
        <v>0</v>
      </c>
      <c r="H80" s="97" t="n">
        <v>0</v>
      </c>
      <c r="I80" s="97" t="n">
        <v>0</v>
      </c>
      <c r="J80" s="97" t="n">
        <v>0</v>
      </c>
      <c r="K80" s="97" t="n">
        <v>0</v>
      </c>
      <c r="L80" s="97" t="n">
        <v>0</v>
      </c>
      <c r="M80" s="97" t="n">
        <v>0</v>
      </c>
      <c r="N80" s="97" t="n">
        <v>0</v>
      </c>
      <c r="O80" s="97" t="n">
        <v>0</v>
      </c>
      <c r="P80" s="97" t="n">
        <v>0</v>
      </c>
      <c r="Q80" s="97" t="n">
        <v>0</v>
      </c>
      <c r="R80" s="97" t="n">
        <v>0</v>
      </c>
      <c r="S80" s="97" t="n">
        <v>0</v>
      </c>
      <c r="T80" s="97" t="n">
        <v>0</v>
      </c>
      <c r="U80" s="97" t="n">
        <v>0</v>
      </c>
      <c r="V80" s="97" t="n">
        <v>0</v>
      </c>
      <c r="W80" s="97" t="n">
        <v>0</v>
      </c>
      <c r="X80" s="97" t="n">
        <v>0</v>
      </c>
      <c r="Y80" s="97" t="n">
        <v>0</v>
      </c>
      <c r="Z80" s="97" t="n">
        <v>0</v>
      </c>
      <c r="AA80" s="97" t="n">
        <v>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163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164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166</v>
      </c>
      <c r="C85" s="96" t="n">
        <v>0</v>
      </c>
      <c r="D85" s="96" t="n">
        <v>0</v>
      </c>
      <c r="E85" s="96" t="n">
        <v>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0</v>
      </c>
    </row>
    <row r="86" customFormat="false" ht="11.25" hidden="false" customHeight="true" outlineLevel="0" collapsed="false">
      <c r="A86" s="95" t="s">
        <v>165</v>
      </c>
      <c r="C86" s="97" t="n">
        <v>0</v>
      </c>
      <c r="D86" s="97" t="n">
        <v>0</v>
      </c>
      <c r="E86" s="97" t="n">
        <v>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0</v>
      </c>
    </row>
    <row r="88" customFormat="false" ht="12" hidden="false" customHeight="true" outlineLevel="0" collapsed="false">
      <c r="A88" s="94" t="s">
        <v>159</v>
      </c>
    </row>
    <row r="89" customFormat="false" ht="11.25" hidden="false" customHeight="true" outlineLevel="0" collapsed="false">
      <c r="A89" s="95" t="s">
        <v>5</v>
      </c>
      <c r="C89" s="98" t="n">
        <v>2.45</v>
      </c>
      <c r="D89" s="98" t="n">
        <v>2.47</v>
      </c>
      <c r="E89" s="98" t="n">
        <v>2.45</v>
      </c>
      <c r="F89" s="98" t="n">
        <v>2.27</v>
      </c>
      <c r="G89" s="98" t="n">
        <v>2.32</v>
      </c>
      <c r="H89" s="98" t="n">
        <v>2.37</v>
      </c>
      <c r="I89" s="98" t="n">
        <v>2.41</v>
      </c>
      <c r="J89" s="98" t="n">
        <v>2.44</v>
      </c>
      <c r="K89" s="98" t="n">
        <v>2.45</v>
      </c>
      <c r="L89" s="98" t="n">
        <v>2.47</v>
      </c>
      <c r="M89" s="98" t="n">
        <v>2.95</v>
      </c>
      <c r="N89" s="98" t="n">
        <v>3.12</v>
      </c>
      <c r="O89" s="98" t="n">
        <v>3.21</v>
      </c>
      <c r="P89" s="98" t="n">
        <v>3.14</v>
      </c>
      <c r="Q89" s="98" t="n">
        <v>3.06</v>
      </c>
      <c r="R89" s="98" t="n">
        <v>2.84</v>
      </c>
      <c r="S89" s="98" t="n">
        <v>2.83</v>
      </c>
      <c r="T89" s="98" t="n">
        <v>2.86</v>
      </c>
      <c r="U89" s="98" t="n">
        <v>2.9</v>
      </c>
      <c r="V89" s="98" t="n">
        <v>2.94</v>
      </c>
      <c r="W89" s="98" t="n">
        <v>2.94</v>
      </c>
      <c r="X89" s="98" t="n">
        <v>2.97</v>
      </c>
      <c r="Y89" s="98" t="n">
        <v>3.31</v>
      </c>
      <c r="Z89" s="98" t="n">
        <v>3.45</v>
      </c>
      <c r="AA89" s="98"/>
    </row>
    <row r="90" customFormat="false" ht="11.25" hidden="false" customHeight="true" outlineLevel="0" collapsed="false">
      <c r="A90" s="95" t="s">
        <v>158</v>
      </c>
      <c r="C90" s="98" t="n">
        <v>2.45</v>
      </c>
      <c r="D90" s="98" t="n">
        <v>2.44</v>
      </c>
      <c r="E90" s="98" t="n">
        <v>2.42</v>
      </c>
      <c r="F90" s="98" t="n">
        <v>2.24</v>
      </c>
      <c r="G90" s="98" t="n">
        <v>2.28</v>
      </c>
      <c r="H90" s="98" t="n">
        <v>2.33</v>
      </c>
      <c r="I90" s="98" t="n">
        <v>2.37</v>
      </c>
      <c r="J90" s="98" t="n">
        <v>2.41</v>
      </c>
      <c r="K90" s="98" t="n">
        <v>2.41</v>
      </c>
      <c r="L90" s="98" t="n">
        <v>2.33</v>
      </c>
      <c r="M90" s="98" t="n">
        <v>2.89</v>
      </c>
      <c r="N90" s="98" t="n">
        <v>3.07</v>
      </c>
      <c r="O90" s="98" t="n">
        <v>3.15</v>
      </c>
      <c r="P90" s="98" t="n">
        <v>3.09</v>
      </c>
      <c r="Q90" s="98" t="n">
        <v>3.01</v>
      </c>
      <c r="R90" s="98" t="n">
        <v>2.8</v>
      </c>
      <c r="S90" s="98" t="n">
        <v>2.79</v>
      </c>
      <c r="T90" s="98" t="n">
        <v>2.83</v>
      </c>
      <c r="U90" s="98" t="n">
        <v>2.87</v>
      </c>
      <c r="V90" s="98" t="n">
        <v>2.91</v>
      </c>
      <c r="W90" s="98" t="n">
        <v>2.91</v>
      </c>
      <c r="X90" s="98" t="n">
        <v>2.94</v>
      </c>
      <c r="Y90" s="98" t="n">
        <v>3.27</v>
      </c>
      <c r="Z90" s="98" t="n">
        <v>3.41</v>
      </c>
      <c r="AA90" s="98"/>
    </row>
    <row r="91" customFormat="false" ht="11.25" hidden="false" customHeight="true" outlineLevel="0" collapsed="false">
      <c r="A91" s="95" t="s">
        <v>77</v>
      </c>
      <c r="C91" s="99" t="n">
        <v>0</v>
      </c>
      <c r="D91" s="99" t="n">
        <v>0.0300000000000003</v>
      </c>
      <c r="E91" s="99" t="n">
        <v>0.0300000000000003</v>
      </c>
      <c r="F91" s="99" t="n">
        <v>0.0299999999999998</v>
      </c>
      <c r="G91" s="99" t="n">
        <v>0.04</v>
      </c>
      <c r="H91" s="99" t="n">
        <v>0.04</v>
      </c>
      <c r="I91" s="99" t="n">
        <v>0.04</v>
      </c>
      <c r="J91" s="99" t="n">
        <v>0.0299999999999998</v>
      </c>
      <c r="K91" s="99" t="n">
        <v>0.04</v>
      </c>
      <c r="L91" s="99" t="n">
        <v>0.14</v>
      </c>
      <c r="M91" s="99" t="n">
        <v>0.0600000000000001</v>
      </c>
      <c r="N91" s="99" t="n">
        <v>0.0500000000000003</v>
      </c>
      <c r="O91" s="99" t="n">
        <v>0.0600000000000001</v>
      </c>
      <c r="P91" s="99" t="n">
        <v>0.0500000000000003</v>
      </c>
      <c r="Q91" s="99" t="n">
        <v>0.0500000000000003</v>
      </c>
      <c r="R91" s="99" t="n">
        <v>0.04</v>
      </c>
      <c r="S91" s="99" t="n">
        <v>0.04</v>
      </c>
      <c r="T91" s="99" t="n">
        <v>0.0299999999999998</v>
      </c>
      <c r="U91" s="99" t="n">
        <v>0.0299999999999998</v>
      </c>
      <c r="V91" s="99" t="n">
        <v>0.0299999999999998</v>
      </c>
      <c r="W91" s="99" t="n">
        <v>0.0299999999999998</v>
      </c>
      <c r="X91" s="99" t="n">
        <v>0.0300000000000003</v>
      </c>
      <c r="Y91" s="99" t="n">
        <v>0.04</v>
      </c>
      <c r="Z91" s="99" t="n">
        <v>0.04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0</v>
      </c>
      <c r="D94" s="98" t="n">
        <v>0</v>
      </c>
      <c r="E94" s="98" t="n">
        <v>0</v>
      </c>
      <c r="F94" s="98" t="n">
        <v>0</v>
      </c>
      <c r="G94" s="98" t="n">
        <v>0</v>
      </c>
      <c r="H94" s="98" t="n">
        <v>0</v>
      </c>
      <c r="I94" s="98" t="n">
        <v>0</v>
      </c>
      <c r="J94" s="98" t="n">
        <v>0</v>
      </c>
      <c r="K94" s="98" t="n">
        <v>0</v>
      </c>
      <c r="L94" s="98" t="n">
        <v>0</v>
      </c>
      <c r="M94" s="98" t="n">
        <v>0</v>
      </c>
      <c r="N94" s="98" t="n">
        <v>0</v>
      </c>
      <c r="O94" s="98" t="n">
        <v>0</v>
      </c>
      <c r="P94" s="98" t="n">
        <v>0</v>
      </c>
      <c r="Q94" s="98" t="n">
        <v>0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0</v>
      </c>
      <c r="G95" s="98" t="n">
        <v>0</v>
      </c>
      <c r="H95" s="98" t="n">
        <v>0</v>
      </c>
      <c r="I95" s="98" t="n">
        <v>0</v>
      </c>
      <c r="J95" s="98" t="n">
        <v>0</v>
      </c>
      <c r="K95" s="98" t="n">
        <v>0</v>
      </c>
      <c r="L95" s="98" t="n">
        <v>0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160</v>
      </c>
    </row>
    <row r="98" customFormat="false" ht="11.25" hidden="false" customHeight="true" outlineLevel="0" collapsed="false">
      <c r="A98" s="95" t="s">
        <v>161</v>
      </c>
      <c r="C98" s="96" t="n">
        <v>0</v>
      </c>
      <c r="D98" s="96" t="n">
        <v>0</v>
      </c>
      <c r="E98" s="96" t="n">
        <v>0</v>
      </c>
      <c r="F98" s="96" t="n">
        <v>0</v>
      </c>
      <c r="G98" s="96" t="n">
        <v>0</v>
      </c>
      <c r="H98" s="96" t="n">
        <v>0</v>
      </c>
      <c r="I98" s="96" t="n">
        <v>0</v>
      </c>
      <c r="J98" s="96" t="n">
        <v>0</v>
      </c>
      <c r="K98" s="96" t="n">
        <v>0</v>
      </c>
      <c r="L98" s="96" t="n">
        <v>0</v>
      </c>
      <c r="M98" s="96" t="n">
        <v>0</v>
      </c>
      <c r="N98" s="96" t="n">
        <v>0</v>
      </c>
      <c r="O98" s="96" t="n">
        <v>0</v>
      </c>
      <c r="P98" s="96" t="n">
        <v>0</v>
      </c>
      <c r="Q98" s="96" t="n">
        <v>0</v>
      </c>
      <c r="R98" s="96" t="n">
        <v>0</v>
      </c>
      <c r="S98" s="96" t="n">
        <v>0</v>
      </c>
      <c r="T98" s="96" t="n">
        <v>0</v>
      </c>
      <c r="U98" s="96" t="n">
        <v>0</v>
      </c>
      <c r="V98" s="96" t="n">
        <v>0</v>
      </c>
      <c r="W98" s="96" t="n">
        <v>0</v>
      </c>
      <c r="X98" s="96" t="n">
        <v>0</v>
      </c>
      <c r="Y98" s="96" t="n">
        <v>0</v>
      </c>
      <c r="Z98" s="96" t="n">
        <v>0</v>
      </c>
      <c r="AA98" s="96" t="n">
        <v>0</v>
      </c>
    </row>
    <row r="99" customFormat="false" ht="11.25" hidden="false" customHeight="true" outlineLevel="0" collapsed="false">
      <c r="A99" s="95" t="s">
        <v>167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0</v>
      </c>
      <c r="D100" s="103" t="n">
        <v>0</v>
      </c>
      <c r="E100" s="103" t="n">
        <v>0</v>
      </c>
      <c r="F100" s="103" t="n">
        <v>0</v>
      </c>
      <c r="G100" s="103" t="n">
        <v>0</v>
      </c>
      <c r="H100" s="103" t="n">
        <v>0</v>
      </c>
      <c r="I100" s="103" t="n">
        <v>0</v>
      </c>
      <c r="J100" s="103" t="n">
        <v>0</v>
      </c>
      <c r="K100" s="103" t="n">
        <v>0</v>
      </c>
      <c r="L100" s="103" t="n">
        <v>0</v>
      </c>
      <c r="M100" s="103" t="n">
        <v>0</v>
      </c>
      <c r="N100" s="103" t="n">
        <v>0</v>
      </c>
      <c r="O100" s="103" t="n">
        <v>0</v>
      </c>
      <c r="P100" s="103" t="n">
        <v>0</v>
      </c>
      <c r="Q100" s="103" t="n">
        <v>0</v>
      </c>
      <c r="R100" s="103" t="n">
        <v>0</v>
      </c>
      <c r="S100" s="103" t="n">
        <v>0</v>
      </c>
      <c r="T100" s="103" t="n">
        <v>0</v>
      </c>
      <c r="U100" s="103" t="n">
        <v>0</v>
      </c>
      <c r="V100" s="103" t="n">
        <v>0</v>
      </c>
      <c r="W100" s="103" t="n">
        <v>0</v>
      </c>
      <c r="X100" s="103" t="n">
        <v>0</v>
      </c>
      <c r="Y100" s="103" t="n">
        <v>0</v>
      </c>
      <c r="Z100" s="103" t="n">
        <v>0</v>
      </c>
      <c r="AA100" s="104" t="n">
        <v>0</v>
      </c>
    </row>
    <row r="101" customFormat="false" ht="11.25" hidden="false" customHeight="true" outlineLevel="0" collapsed="false">
      <c r="A101" s="95" t="s">
        <v>76</v>
      </c>
      <c r="C101" s="96" t="n">
        <v>0</v>
      </c>
      <c r="D101" s="96" t="n">
        <v>0</v>
      </c>
      <c r="E101" s="96" t="n">
        <v>0</v>
      </c>
      <c r="F101" s="96" t="n">
        <v>0</v>
      </c>
      <c r="G101" s="96" t="n">
        <v>0</v>
      </c>
      <c r="H101" s="96" t="n">
        <v>0</v>
      </c>
      <c r="I101" s="96" t="n">
        <v>0</v>
      </c>
      <c r="J101" s="96" t="n">
        <v>0</v>
      </c>
      <c r="K101" s="96" t="n">
        <v>0</v>
      </c>
      <c r="L101" s="96" t="n">
        <v>0</v>
      </c>
      <c r="M101" s="96" t="n">
        <v>0</v>
      </c>
      <c r="N101" s="96" t="n">
        <v>0</v>
      </c>
      <c r="O101" s="96" t="n">
        <v>0</v>
      </c>
      <c r="P101" s="96" t="n">
        <v>0</v>
      </c>
      <c r="Q101" s="96" t="n">
        <v>0</v>
      </c>
      <c r="R101" s="96" t="n">
        <v>0</v>
      </c>
      <c r="S101" s="96" t="n">
        <v>0</v>
      </c>
      <c r="T101" s="96" t="n">
        <v>0</v>
      </c>
      <c r="U101" s="96" t="n">
        <v>0</v>
      </c>
      <c r="V101" s="96" t="n">
        <v>0</v>
      </c>
      <c r="W101" s="96" t="n">
        <v>0</v>
      </c>
      <c r="X101" s="96" t="n">
        <v>0</v>
      </c>
      <c r="Y101" s="96" t="n">
        <v>0</v>
      </c>
      <c r="Z101" s="96" t="n">
        <v>0</v>
      </c>
      <c r="AA101" s="96" t="n">
        <v>0</v>
      </c>
    </row>
    <row r="102" customFormat="false" ht="11.25" hidden="false" customHeight="true" outlineLevel="0" collapsed="false">
      <c r="A102" s="95" t="s">
        <v>77</v>
      </c>
      <c r="C102" s="97" t="n">
        <v>0</v>
      </c>
      <c r="D102" s="97" t="n">
        <v>0</v>
      </c>
      <c r="E102" s="97" t="n">
        <v>0</v>
      </c>
      <c r="F102" s="97" t="n">
        <v>0</v>
      </c>
      <c r="G102" s="97" t="n">
        <v>0</v>
      </c>
      <c r="H102" s="97" t="n">
        <v>0</v>
      </c>
      <c r="I102" s="97" t="n">
        <v>0</v>
      </c>
      <c r="J102" s="97" t="n">
        <v>0</v>
      </c>
      <c r="K102" s="97" t="n">
        <v>0</v>
      </c>
      <c r="L102" s="97" t="n">
        <v>0</v>
      </c>
      <c r="M102" s="97" t="n">
        <v>0</v>
      </c>
      <c r="N102" s="97" t="n">
        <v>0</v>
      </c>
      <c r="O102" s="97" t="n">
        <v>0</v>
      </c>
      <c r="P102" s="97" t="n">
        <v>0</v>
      </c>
      <c r="Q102" s="97" t="n">
        <v>0</v>
      </c>
      <c r="R102" s="97" t="n">
        <v>0</v>
      </c>
      <c r="S102" s="97" t="n">
        <v>0</v>
      </c>
      <c r="T102" s="97" t="n">
        <v>0</v>
      </c>
      <c r="U102" s="97" t="n">
        <v>0</v>
      </c>
      <c r="V102" s="97" t="n">
        <v>0</v>
      </c>
      <c r="W102" s="97" t="n">
        <v>0</v>
      </c>
      <c r="X102" s="97" t="n">
        <v>0</v>
      </c>
      <c r="Y102" s="97" t="n">
        <v>0</v>
      </c>
      <c r="Z102" s="97" t="n">
        <v>0</v>
      </c>
      <c r="AA102" s="97" t="n">
        <v>0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162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163</v>
      </c>
      <c r="C107" s="96" t="n">
        <v>25000</v>
      </c>
      <c r="D107" s="96" t="n">
        <v>25000</v>
      </c>
      <c r="E107" s="96" t="n">
        <v>25000</v>
      </c>
      <c r="F107" s="96" t="n">
        <v>0</v>
      </c>
      <c r="G107" s="96" t="n">
        <v>0</v>
      </c>
      <c r="H107" s="96" t="n">
        <v>0</v>
      </c>
      <c r="I107" s="96" t="n">
        <v>0</v>
      </c>
      <c r="J107" s="96" t="n">
        <v>0</v>
      </c>
      <c r="K107" s="96" t="n">
        <v>0</v>
      </c>
      <c r="L107" s="96" t="n">
        <v>0</v>
      </c>
      <c r="M107" s="96" t="n">
        <v>0</v>
      </c>
      <c r="N107" s="96" t="n">
        <v>0</v>
      </c>
      <c r="O107" s="96" t="n">
        <v>0</v>
      </c>
      <c r="P107" s="96" t="n">
        <v>0</v>
      </c>
      <c r="Q107" s="96" t="n">
        <v>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75000</v>
      </c>
    </row>
    <row r="108" customFormat="false" ht="11.25" hidden="false" customHeight="true" outlineLevel="0" collapsed="false">
      <c r="A108" s="95" t="s">
        <v>164</v>
      </c>
      <c r="C108" s="96" t="n">
        <v>0</v>
      </c>
      <c r="D108" s="96" t="n">
        <v>0</v>
      </c>
      <c r="E108" s="96" t="n">
        <v>0</v>
      </c>
      <c r="F108" s="96" t="n">
        <v>0</v>
      </c>
      <c r="G108" s="96" t="n">
        <v>0</v>
      </c>
      <c r="H108" s="96" t="n">
        <v>0</v>
      </c>
      <c r="I108" s="96" t="n">
        <v>0</v>
      </c>
      <c r="J108" s="96" t="n">
        <v>0</v>
      </c>
      <c r="K108" s="96" t="n">
        <v>0</v>
      </c>
      <c r="L108" s="96" t="n">
        <v>0</v>
      </c>
      <c r="M108" s="96" t="n">
        <v>0</v>
      </c>
      <c r="N108" s="96" t="n">
        <v>0</v>
      </c>
      <c r="O108" s="96" t="n">
        <v>0</v>
      </c>
      <c r="P108" s="96" t="n">
        <v>0</v>
      </c>
      <c r="Q108" s="96" t="n">
        <v>0</v>
      </c>
      <c r="R108" s="96" t="n">
        <v>0</v>
      </c>
      <c r="S108" s="96" t="n">
        <v>0</v>
      </c>
      <c r="T108" s="96" t="n">
        <v>0</v>
      </c>
      <c r="U108" s="96" t="n">
        <v>0</v>
      </c>
      <c r="V108" s="96" t="n">
        <v>0</v>
      </c>
      <c r="W108" s="96" t="n">
        <v>0</v>
      </c>
      <c r="X108" s="96" t="n">
        <v>0</v>
      </c>
      <c r="Y108" s="96" t="n">
        <v>0</v>
      </c>
      <c r="Z108" s="96" t="n">
        <v>0</v>
      </c>
      <c r="AA108" s="96" t="n">
        <v>0</v>
      </c>
    </row>
    <row r="109" customFormat="false" ht="11.25" hidden="false" customHeight="true" outlineLevel="0" collapsed="false">
      <c r="A109" s="95" t="s">
        <v>165</v>
      </c>
      <c r="C109" s="97" t="n">
        <v>25000</v>
      </c>
      <c r="D109" s="97" t="n">
        <v>25000</v>
      </c>
      <c r="E109" s="97" t="n">
        <v>25000</v>
      </c>
      <c r="F109" s="97" t="n">
        <v>0</v>
      </c>
      <c r="G109" s="97" t="n">
        <v>0</v>
      </c>
      <c r="H109" s="97" t="n">
        <v>0</v>
      </c>
      <c r="I109" s="97" t="n">
        <v>0</v>
      </c>
      <c r="J109" s="97" t="n">
        <v>0</v>
      </c>
      <c r="K109" s="97" t="n">
        <v>0</v>
      </c>
      <c r="L109" s="97" t="n">
        <v>0</v>
      </c>
      <c r="M109" s="97" t="n">
        <v>0</v>
      </c>
      <c r="N109" s="97" t="n">
        <v>0</v>
      </c>
      <c r="O109" s="97" t="n">
        <v>0</v>
      </c>
      <c r="P109" s="97" t="n">
        <v>0</v>
      </c>
      <c r="Q109" s="97" t="n">
        <v>0</v>
      </c>
      <c r="R109" s="97" t="n">
        <v>0</v>
      </c>
      <c r="S109" s="97" t="n">
        <v>0</v>
      </c>
      <c r="T109" s="97" t="n">
        <v>0</v>
      </c>
      <c r="U109" s="97" t="n">
        <v>0</v>
      </c>
      <c r="V109" s="97" t="n">
        <v>0</v>
      </c>
      <c r="W109" s="97" t="n">
        <v>0</v>
      </c>
      <c r="X109" s="97" t="n">
        <v>0</v>
      </c>
      <c r="Y109" s="97" t="n">
        <v>0</v>
      </c>
      <c r="Z109" s="97" t="n">
        <v>0</v>
      </c>
      <c r="AA109" s="97" t="n">
        <v>75000</v>
      </c>
    </row>
    <row r="111" customFormat="false" ht="12" hidden="false" customHeight="true" outlineLevel="0" collapsed="false">
      <c r="A111" s="92" t="s">
        <v>166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166</v>
      </c>
      <c r="C112" s="96" t="n">
        <v>0</v>
      </c>
      <c r="D112" s="96" t="n">
        <v>0</v>
      </c>
      <c r="E112" s="96" t="n">
        <v>0</v>
      </c>
      <c r="F112" s="96" t="n">
        <v>0</v>
      </c>
      <c r="G112" s="96" t="n">
        <v>0</v>
      </c>
      <c r="H112" s="96" t="n">
        <v>0</v>
      </c>
      <c r="I112" s="96" t="n">
        <v>0</v>
      </c>
      <c r="J112" s="96" t="n">
        <v>0</v>
      </c>
      <c r="K112" s="96" t="n">
        <v>0</v>
      </c>
      <c r="L112" s="96" t="n">
        <v>0</v>
      </c>
      <c r="M112" s="96" t="n">
        <v>0</v>
      </c>
      <c r="N112" s="96" t="n">
        <v>0</v>
      </c>
      <c r="O112" s="96" t="n">
        <v>0</v>
      </c>
      <c r="P112" s="96" t="n">
        <v>0</v>
      </c>
      <c r="Q112" s="96" t="n">
        <v>0</v>
      </c>
      <c r="R112" s="96" t="n">
        <v>0</v>
      </c>
      <c r="S112" s="96" t="n">
        <v>0</v>
      </c>
      <c r="T112" s="96" t="n">
        <v>0</v>
      </c>
      <c r="U112" s="96" t="n">
        <v>0</v>
      </c>
      <c r="V112" s="96" t="n">
        <v>0</v>
      </c>
      <c r="W112" s="96" t="n">
        <v>0</v>
      </c>
      <c r="X112" s="96" t="n">
        <v>0</v>
      </c>
      <c r="Y112" s="96" t="n">
        <v>0</v>
      </c>
      <c r="Z112" s="96" t="n">
        <v>0</v>
      </c>
      <c r="AA112" s="96" t="n">
        <v>0</v>
      </c>
    </row>
    <row r="114" customFormat="false" ht="11.25" hidden="false" customHeight="true" outlineLevel="0" collapsed="false">
      <c r="A114" s="101" t="s">
        <v>165</v>
      </c>
      <c r="B114" s="102"/>
      <c r="C114" s="103" t="n">
        <v>25000</v>
      </c>
      <c r="D114" s="103" t="n">
        <v>25000</v>
      </c>
      <c r="E114" s="103" t="n">
        <v>25000</v>
      </c>
      <c r="F114" s="103" t="n">
        <v>0</v>
      </c>
      <c r="G114" s="103" t="n">
        <v>0</v>
      </c>
      <c r="H114" s="103" t="n">
        <v>0</v>
      </c>
      <c r="I114" s="103" t="n">
        <v>0</v>
      </c>
      <c r="J114" s="103" t="n">
        <v>0</v>
      </c>
      <c r="K114" s="103" t="n">
        <v>0</v>
      </c>
      <c r="L114" s="103" t="n">
        <v>0</v>
      </c>
      <c r="M114" s="103" t="n">
        <v>0</v>
      </c>
      <c r="N114" s="103" t="n">
        <v>0</v>
      </c>
      <c r="O114" s="103" t="n">
        <v>0</v>
      </c>
      <c r="P114" s="103" t="n">
        <v>0</v>
      </c>
      <c r="Q114" s="103" t="n">
        <v>0</v>
      </c>
      <c r="R114" s="103" t="n">
        <v>0</v>
      </c>
      <c r="S114" s="103" t="n">
        <v>0</v>
      </c>
      <c r="T114" s="103" t="n">
        <v>0</v>
      </c>
      <c r="U114" s="103" t="n">
        <v>0</v>
      </c>
      <c r="V114" s="103" t="n">
        <v>0</v>
      </c>
      <c r="W114" s="103" t="n">
        <v>0</v>
      </c>
      <c r="X114" s="103" t="n">
        <v>0</v>
      </c>
      <c r="Y114" s="103" t="n">
        <v>0</v>
      </c>
      <c r="Z114" s="103" t="n">
        <v>0</v>
      </c>
      <c r="AA114" s="104" t="n">
        <v>75000</v>
      </c>
    </row>
    <row r="116" customFormat="false" ht="12" hidden="false" customHeight="true" outlineLevel="0" collapsed="false">
      <c r="A116" s="94" t="s">
        <v>158</v>
      </c>
    </row>
    <row r="117" customFormat="false" ht="11.25" hidden="false" customHeight="true" outlineLevel="0" collapsed="false">
      <c r="A117" s="95" t="s">
        <v>163</v>
      </c>
      <c r="C117" s="96" t="n">
        <v>25000</v>
      </c>
      <c r="D117" s="96" t="n">
        <v>25000</v>
      </c>
      <c r="E117" s="96" t="n">
        <v>25000</v>
      </c>
      <c r="F117" s="96" t="n">
        <v>0</v>
      </c>
      <c r="G117" s="96" t="n">
        <v>0</v>
      </c>
      <c r="H117" s="96" t="n">
        <v>0</v>
      </c>
      <c r="I117" s="96" t="n">
        <v>0</v>
      </c>
      <c r="J117" s="96" t="n">
        <v>0</v>
      </c>
      <c r="K117" s="96" t="n">
        <v>0</v>
      </c>
      <c r="L117" s="96" t="n">
        <v>0</v>
      </c>
      <c r="M117" s="96" t="n">
        <v>0</v>
      </c>
      <c r="N117" s="96" t="n">
        <v>0</v>
      </c>
      <c r="O117" s="96" t="n">
        <v>0</v>
      </c>
      <c r="P117" s="96" t="n">
        <v>0</v>
      </c>
      <c r="Q117" s="96" t="n">
        <v>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75000</v>
      </c>
    </row>
    <row r="118" customFormat="false" ht="11.25" hidden="false" customHeight="true" outlineLevel="0" collapsed="false">
      <c r="A118" s="95" t="s">
        <v>164</v>
      </c>
      <c r="C118" s="96" t="n">
        <v>0</v>
      </c>
      <c r="D118" s="96" t="n">
        <v>0</v>
      </c>
      <c r="E118" s="96" t="n">
        <v>0</v>
      </c>
      <c r="F118" s="96" t="n">
        <v>0</v>
      </c>
      <c r="G118" s="96" t="n">
        <v>0</v>
      </c>
      <c r="H118" s="96" t="n">
        <v>0</v>
      </c>
      <c r="I118" s="96" t="n">
        <v>0</v>
      </c>
      <c r="J118" s="96" t="n">
        <v>0</v>
      </c>
      <c r="K118" s="96" t="n">
        <v>0</v>
      </c>
      <c r="L118" s="96" t="n">
        <v>0</v>
      </c>
      <c r="M118" s="96" t="n">
        <v>0</v>
      </c>
      <c r="N118" s="96" t="n">
        <v>0</v>
      </c>
      <c r="O118" s="96" t="n">
        <v>0</v>
      </c>
      <c r="P118" s="96" t="n">
        <v>0</v>
      </c>
      <c r="Q118" s="96" t="n">
        <v>0</v>
      </c>
      <c r="R118" s="96" t="n">
        <v>0</v>
      </c>
      <c r="S118" s="96" t="n">
        <v>0</v>
      </c>
      <c r="T118" s="96" t="n">
        <v>0</v>
      </c>
      <c r="U118" s="96" t="n">
        <v>0</v>
      </c>
      <c r="V118" s="96" t="n">
        <v>0</v>
      </c>
      <c r="W118" s="96" t="n">
        <v>0</v>
      </c>
      <c r="X118" s="96" t="n">
        <v>0</v>
      </c>
      <c r="Y118" s="96" t="n">
        <v>0</v>
      </c>
      <c r="Z118" s="96" t="n">
        <v>0</v>
      </c>
      <c r="AA118" s="96" t="n">
        <v>0</v>
      </c>
    </row>
    <row r="119" customFormat="false" ht="11.25" hidden="false" customHeight="true" outlineLevel="0" collapsed="false">
      <c r="A119" s="95" t="s">
        <v>166</v>
      </c>
      <c r="C119" s="96" t="n">
        <v>0</v>
      </c>
      <c r="D119" s="96" t="n">
        <v>0</v>
      </c>
      <c r="E119" s="96" t="n">
        <v>0</v>
      </c>
      <c r="F119" s="96" t="n">
        <v>0</v>
      </c>
      <c r="G119" s="96" t="n">
        <v>0</v>
      </c>
      <c r="H119" s="96" t="n">
        <v>0</v>
      </c>
      <c r="I119" s="96" t="n">
        <v>0</v>
      </c>
      <c r="J119" s="96" t="n">
        <v>0</v>
      </c>
      <c r="K119" s="96" t="n">
        <v>0</v>
      </c>
      <c r="L119" s="96" t="n">
        <v>0</v>
      </c>
      <c r="M119" s="96" t="n">
        <v>0</v>
      </c>
      <c r="N119" s="96" t="n">
        <v>0</v>
      </c>
      <c r="O119" s="96" t="n">
        <v>0</v>
      </c>
      <c r="P119" s="96" t="n">
        <v>0</v>
      </c>
      <c r="Q119" s="96" t="n">
        <v>0</v>
      </c>
      <c r="R119" s="96" t="n">
        <v>0</v>
      </c>
      <c r="S119" s="96" t="n">
        <v>0</v>
      </c>
      <c r="T119" s="96" t="n">
        <v>0</v>
      </c>
      <c r="U119" s="96" t="n">
        <v>0</v>
      </c>
      <c r="V119" s="96" t="n">
        <v>0</v>
      </c>
      <c r="W119" s="96" t="n">
        <v>0</v>
      </c>
      <c r="X119" s="96" t="n">
        <v>0</v>
      </c>
      <c r="Y119" s="96" t="n">
        <v>0</v>
      </c>
      <c r="Z119" s="96" t="n">
        <v>0</v>
      </c>
      <c r="AA119" s="96" t="n">
        <v>0</v>
      </c>
    </row>
    <row r="120" customFormat="false" ht="11.25" hidden="false" customHeight="true" outlineLevel="0" collapsed="false">
      <c r="A120" s="95" t="s">
        <v>165</v>
      </c>
      <c r="C120" s="97" t="n">
        <v>25000</v>
      </c>
      <c r="D120" s="97" t="n">
        <v>25000</v>
      </c>
      <c r="E120" s="97" t="n">
        <v>25000</v>
      </c>
      <c r="F120" s="97" t="n">
        <v>0</v>
      </c>
      <c r="G120" s="97" t="n">
        <v>0</v>
      </c>
      <c r="H120" s="97" t="n">
        <v>0</v>
      </c>
      <c r="I120" s="97" t="n">
        <v>0</v>
      </c>
      <c r="J120" s="97" t="n">
        <v>0</v>
      </c>
      <c r="K120" s="97" t="n">
        <v>0</v>
      </c>
      <c r="L120" s="97" t="n">
        <v>0</v>
      </c>
      <c r="M120" s="97" t="n">
        <v>0</v>
      </c>
      <c r="N120" s="97" t="n">
        <v>0</v>
      </c>
      <c r="O120" s="97" t="n">
        <v>0</v>
      </c>
      <c r="P120" s="97" t="n">
        <v>0</v>
      </c>
      <c r="Q120" s="97" t="n">
        <v>0</v>
      </c>
      <c r="R120" s="97" t="n">
        <v>0</v>
      </c>
      <c r="S120" s="97" t="n">
        <v>0</v>
      </c>
      <c r="T120" s="97" t="n">
        <v>0</v>
      </c>
      <c r="U120" s="97" t="n">
        <v>0</v>
      </c>
      <c r="V120" s="97" t="n">
        <v>0</v>
      </c>
      <c r="W120" s="97" t="n">
        <v>0</v>
      </c>
      <c r="X120" s="97" t="n">
        <v>0</v>
      </c>
      <c r="Y120" s="97" t="n">
        <v>0</v>
      </c>
      <c r="Z120" s="97" t="n">
        <v>0</v>
      </c>
      <c r="AA120" s="97" t="n">
        <v>75000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163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164</v>
      </c>
      <c r="C124" s="96" t="n">
        <v>0</v>
      </c>
      <c r="D124" s="96" t="n">
        <v>0</v>
      </c>
      <c r="E124" s="96" t="n">
        <v>0</v>
      </c>
      <c r="F124" s="96" t="n">
        <v>0</v>
      </c>
      <c r="G124" s="96" t="n">
        <v>0</v>
      </c>
      <c r="H124" s="96" t="n">
        <v>0</v>
      </c>
      <c r="I124" s="96" t="n">
        <v>0</v>
      </c>
      <c r="J124" s="96" t="n">
        <v>0</v>
      </c>
      <c r="K124" s="96" t="n">
        <v>0</v>
      </c>
      <c r="L124" s="96" t="n">
        <v>0</v>
      </c>
      <c r="M124" s="96" t="n">
        <v>0</v>
      </c>
      <c r="N124" s="96" t="n">
        <v>0</v>
      </c>
      <c r="O124" s="96" t="n">
        <v>0</v>
      </c>
      <c r="P124" s="96" t="n">
        <v>0</v>
      </c>
      <c r="Q124" s="96" t="n">
        <v>0</v>
      </c>
      <c r="R124" s="96" t="n">
        <v>0</v>
      </c>
      <c r="S124" s="96" t="n">
        <v>0</v>
      </c>
      <c r="T124" s="96" t="n">
        <v>0</v>
      </c>
      <c r="U124" s="96" t="n">
        <v>0</v>
      </c>
      <c r="V124" s="96" t="n">
        <v>0</v>
      </c>
      <c r="W124" s="96" t="n">
        <v>0</v>
      </c>
      <c r="X124" s="96" t="n">
        <v>0</v>
      </c>
      <c r="Y124" s="96" t="n">
        <v>0</v>
      </c>
      <c r="Z124" s="96" t="n">
        <v>0</v>
      </c>
      <c r="AA124" s="96" t="n">
        <v>0</v>
      </c>
    </row>
    <row r="125" customFormat="false" ht="11.25" hidden="false" customHeight="true" outlineLevel="0" collapsed="false">
      <c r="A125" s="95" t="s">
        <v>166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165</v>
      </c>
      <c r="C126" s="97" t="n">
        <v>0</v>
      </c>
      <c r="D126" s="97" t="n">
        <v>0</v>
      </c>
      <c r="E126" s="97" t="n">
        <v>0</v>
      </c>
      <c r="F126" s="97" t="n">
        <v>0</v>
      </c>
      <c r="G126" s="97" t="n">
        <v>0</v>
      </c>
      <c r="H126" s="97" t="n">
        <v>0</v>
      </c>
      <c r="I126" s="97" t="n">
        <v>0</v>
      </c>
      <c r="J126" s="97" t="n">
        <v>0</v>
      </c>
      <c r="K126" s="97" t="n">
        <v>0</v>
      </c>
      <c r="L126" s="97" t="n">
        <v>0</v>
      </c>
      <c r="M126" s="97" t="n">
        <v>0</v>
      </c>
      <c r="N126" s="97" t="n">
        <v>0</v>
      </c>
      <c r="O126" s="97" t="n">
        <v>0</v>
      </c>
      <c r="P126" s="97" t="n">
        <v>0</v>
      </c>
      <c r="Q126" s="97" t="n">
        <v>0</v>
      </c>
      <c r="R126" s="97" t="n">
        <v>0</v>
      </c>
      <c r="S126" s="97" t="n">
        <v>0</v>
      </c>
      <c r="T126" s="97" t="n">
        <v>0</v>
      </c>
      <c r="U126" s="97" t="n">
        <v>0</v>
      </c>
      <c r="V126" s="97" t="n">
        <v>0</v>
      </c>
      <c r="W126" s="97" t="n">
        <v>0</v>
      </c>
      <c r="X126" s="97" t="n">
        <v>0</v>
      </c>
      <c r="Y126" s="97" t="n">
        <v>0</v>
      </c>
      <c r="Z126" s="97" t="n">
        <v>0</v>
      </c>
      <c r="AA126" s="97" t="n">
        <v>0</v>
      </c>
    </row>
    <row r="128" customFormat="false" ht="12" hidden="false" customHeight="true" outlineLevel="0" collapsed="false">
      <c r="A128" s="94" t="s">
        <v>159</v>
      </c>
    </row>
    <row r="129" customFormat="false" ht="11.25" hidden="false" customHeight="true" outlineLevel="0" collapsed="false">
      <c r="A129" s="95" t="s">
        <v>5</v>
      </c>
      <c r="C129" s="98" t="n">
        <v>2.631</v>
      </c>
      <c r="D129" s="98" t="n">
        <v>2.657</v>
      </c>
      <c r="E129" s="98" t="n">
        <v>2.637</v>
      </c>
      <c r="F129" s="98" t="n">
        <v>2.422</v>
      </c>
      <c r="G129" s="98" t="n">
        <v>2.464</v>
      </c>
      <c r="H129" s="98" t="n">
        <v>2.513</v>
      </c>
      <c r="I129" s="98" t="n">
        <v>2.553</v>
      </c>
      <c r="J129" s="98" t="n">
        <v>2.591</v>
      </c>
      <c r="K129" s="98" t="n">
        <v>2.596</v>
      </c>
      <c r="L129" s="98" t="n">
        <v>2.621</v>
      </c>
      <c r="M129" s="98" t="n">
        <v>3.296</v>
      </c>
      <c r="N129" s="98" t="n">
        <v>3.471</v>
      </c>
      <c r="O129" s="98" t="n">
        <v>3.556</v>
      </c>
      <c r="P129" s="98" t="n">
        <v>3.491</v>
      </c>
      <c r="Q129" s="98" t="n">
        <v>3.411</v>
      </c>
      <c r="R129" s="98" t="n">
        <v>3.036</v>
      </c>
      <c r="S129" s="98" t="n">
        <v>3.026</v>
      </c>
      <c r="T129" s="98" t="n">
        <v>3.061</v>
      </c>
      <c r="U129" s="98" t="n">
        <v>3.096</v>
      </c>
      <c r="V129" s="98" t="n">
        <v>3.138</v>
      </c>
      <c r="W129" s="98" t="n">
        <v>3.133</v>
      </c>
      <c r="X129" s="98" t="n">
        <v>3.163</v>
      </c>
      <c r="Y129" s="98" t="n">
        <v>3.67</v>
      </c>
      <c r="Z129" s="98" t="n">
        <v>3.813</v>
      </c>
      <c r="AA129" s="98"/>
    </row>
    <row r="130" customFormat="false" ht="11.25" hidden="false" customHeight="true" outlineLevel="0" collapsed="false">
      <c r="A130" s="95" t="s">
        <v>158</v>
      </c>
      <c r="C130" s="98" t="n">
        <v>2.64</v>
      </c>
      <c r="D130" s="98" t="n">
        <v>2.649</v>
      </c>
      <c r="E130" s="98" t="n">
        <v>2.629</v>
      </c>
      <c r="F130" s="98" t="n">
        <v>2.397</v>
      </c>
      <c r="G130" s="98" t="n">
        <v>2.434</v>
      </c>
      <c r="H130" s="98" t="n">
        <v>2.485</v>
      </c>
      <c r="I130" s="98" t="n">
        <v>2.525</v>
      </c>
      <c r="J130" s="98" t="n">
        <v>2.563</v>
      </c>
      <c r="K130" s="98" t="n">
        <v>2.568</v>
      </c>
      <c r="L130" s="98" t="n">
        <v>2.487</v>
      </c>
      <c r="M130" s="98" t="n">
        <v>3.262</v>
      </c>
      <c r="N130" s="98" t="n">
        <v>3.437</v>
      </c>
      <c r="O130" s="98" t="n">
        <v>3.522</v>
      </c>
      <c r="P130" s="98" t="n">
        <v>3.457</v>
      </c>
      <c r="Q130" s="98" t="n">
        <v>3.377</v>
      </c>
      <c r="R130" s="98" t="n">
        <v>2.98</v>
      </c>
      <c r="S130" s="98" t="n">
        <v>2.975</v>
      </c>
      <c r="T130" s="98" t="n">
        <v>3.01</v>
      </c>
      <c r="U130" s="98" t="n">
        <v>3.052</v>
      </c>
      <c r="V130" s="98" t="n">
        <v>3.094</v>
      </c>
      <c r="W130" s="98" t="n">
        <v>3.089</v>
      </c>
      <c r="X130" s="98" t="n">
        <v>3.119</v>
      </c>
      <c r="Y130" s="98" t="n">
        <v>3.628</v>
      </c>
      <c r="Z130" s="98" t="n">
        <v>3.771</v>
      </c>
      <c r="AA130" s="98"/>
    </row>
    <row r="131" customFormat="false" ht="11.25" hidden="false" customHeight="true" outlineLevel="0" collapsed="false">
      <c r="A131" s="95" t="s">
        <v>77</v>
      </c>
      <c r="C131" s="99" t="n">
        <v>-0.00900000000000034</v>
      </c>
      <c r="D131" s="99" t="n">
        <v>0.00800000000000001</v>
      </c>
      <c r="E131" s="99" t="n">
        <v>0.00800000000000001</v>
      </c>
      <c r="F131" s="99" t="n">
        <v>0.0250000000000004</v>
      </c>
      <c r="G131" s="99" t="n">
        <v>0.0299999999999998</v>
      </c>
      <c r="H131" s="99" t="n">
        <v>0.028</v>
      </c>
      <c r="I131" s="99" t="n">
        <v>0.028</v>
      </c>
      <c r="J131" s="99" t="n">
        <v>0.028</v>
      </c>
      <c r="K131" s="99" t="n">
        <v>0.028</v>
      </c>
      <c r="L131" s="99" t="n">
        <v>0.134</v>
      </c>
      <c r="M131" s="99" t="n">
        <v>0.0339999999999998</v>
      </c>
      <c r="N131" s="99" t="n">
        <v>0.0340000000000003</v>
      </c>
      <c r="O131" s="99" t="n">
        <v>0.0340000000000003</v>
      </c>
      <c r="P131" s="99" t="n">
        <v>0.0340000000000003</v>
      </c>
      <c r="Q131" s="99" t="n">
        <v>0.0340000000000003</v>
      </c>
      <c r="R131" s="99" t="n">
        <v>0.0560000000000001</v>
      </c>
      <c r="S131" s="99" t="n">
        <v>0.0509999999999997</v>
      </c>
      <c r="T131" s="99" t="n">
        <v>0.0510000000000002</v>
      </c>
      <c r="U131" s="99" t="n">
        <v>0.044</v>
      </c>
      <c r="V131" s="99" t="n">
        <v>0.044</v>
      </c>
      <c r="W131" s="99" t="n">
        <v>0.044</v>
      </c>
      <c r="X131" s="99" t="n">
        <v>0.0439999999999996</v>
      </c>
      <c r="Y131" s="99" t="n">
        <v>0.0419999999999998</v>
      </c>
      <c r="Z131" s="99" t="n">
        <v>0.0420000000000003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0</v>
      </c>
      <c r="D134" s="98" t="n">
        <v>0</v>
      </c>
      <c r="E134" s="98" t="n">
        <v>0</v>
      </c>
      <c r="F134" s="98" t="n">
        <v>0</v>
      </c>
      <c r="G134" s="98" t="n">
        <v>0</v>
      </c>
      <c r="H134" s="98" t="n">
        <v>0</v>
      </c>
      <c r="I134" s="98" t="n">
        <v>0</v>
      </c>
      <c r="J134" s="98" t="n">
        <v>0</v>
      </c>
      <c r="K134" s="98" t="n">
        <v>0</v>
      </c>
      <c r="L134" s="98" t="n">
        <v>0</v>
      </c>
      <c r="M134" s="98" t="n">
        <v>0</v>
      </c>
      <c r="N134" s="98" t="n">
        <v>0</v>
      </c>
      <c r="O134" s="98" t="n">
        <v>0</v>
      </c>
      <c r="P134" s="98" t="n">
        <v>0</v>
      </c>
      <c r="Q134" s="98" t="n">
        <v>0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0</v>
      </c>
      <c r="D135" s="98" t="n">
        <v>0</v>
      </c>
      <c r="E135" s="98" t="n">
        <v>0</v>
      </c>
      <c r="F135" s="98" t="n">
        <v>0</v>
      </c>
      <c r="G135" s="98" t="n">
        <v>0</v>
      </c>
      <c r="H135" s="98" t="n">
        <v>0</v>
      </c>
      <c r="I135" s="98" t="n">
        <v>0</v>
      </c>
      <c r="J135" s="98" t="n">
        <v>0</v>
      </c>
      <c r="K135" s="98" t="n">
        <v>0</v>
      </c>
      <c r="L135" s="98" t="n">
        <v>0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160</v>
      </c>
    </row>
    <row r="138" customFormat="false" ht="11.25" hidden="false" customHeight="true" outlineLevel="0" collapsed="false">
      <c r="A138" s="95" t="s">
        <v>161</v>
      </c>
      <c r="C138" s="96" t="n">
        <v>-328414</v>
      </c>
      <c r="D138" s="96" t="n">
        <v>-295779</v>
      </c>
      <c r="E138" s="100" t="n">
        <v>-326675</v>
      </c>
      <c r="F138" s="100" t="n">
        <v>0</v>
      </c>
      <c r="G138" s="100" t="n">
        <v>0</v>
      </c>
      <c r="H138" s="100" t="n">
        <v>0</v>
      </c>
      <c r="I138" s="100" t="n">
        <v>0</v>
      </c>
      <c r="J138" s="96" t="n">
        <v>0</v>
      </c>
      <c r="K138" s="96" t="n">
        <v>0</v>
      </c>
      <c r="L138" s="96" t="n">
        <v>0</v>
      </c>
      <c r="M138" s="96" t="n">
        <v>0</v>
      </c>
      <c r="N138" s="96" t="n">
        <v>0</v>
      </c>
      <c r="O138" s="96" t="n">
        <v>0</v>
      </c>
      <c r="P138" s="96" t="n">
        <v>0</v>
      </c>
      <c r="Q138" s="96" t="n">
        <v>0</v>
      </c>
      <c r="R138" s="96" t="n">
        <v>0</v>
      </c>
      <c r="S138" s="96" t="n">
        <v>0</v>
      </c>
      <c r="T138" s="96" t="n">
        <v>0</v>
      </c>
      <c r="U138" s="96" t="n">
        <v>0</v>
      </c>
      <c r="V138" s="96" t="n">
        <v>0</v>
      </c>
      <c r="W138" s="96" t="n">
        <v>0</v>
      </c>
      <c r="X138" s="96" t="n">
        <v>0</v>
      </c>
      <c r="Y138" s="96" t="n">
        <v>0</v>
      </c>
      <c r="Z138" s="96" t="n">
        <v>0</v>
      </c>
      <c r="AA138" s="96" t="n">
        <v>-950868</v>
      </c>
    </row>
    <row r="139" customFormat="false" ht="11.25" hidden="false" customHeight="true" outlineLevel="0" collapsed="false">
      <c r="A139" s="95" t="s">
        <v>167</v>
      </c>
      <c r="C139" s="96" t="n">
        <v>0</v>
      </c>
      <c r="D139" s="96" t="n">
        <v>0</v>
      </c>
      <c r="E139" s="96" t="n">
        <v>0</v>
      </c>
      <c r="F139" s="96" t="n">
        <v>0</v>
      </c>
      <c r="G139" s="96" t="n">
        <v>0</v>
      </c>
      <c r="H139" s="96" t="n">
        <v>0</v>
      </c>
      <c r="I139" s="96" t="n">
        <v>0</v>
      </c>
      <c r="J139" s="96" t="n">
        <v>0</v>
      </c>
      <c r="K139" s="96" t="n">
        <v>0</v>
      </c>
      <c r="L139" s="96" t="n">
        <v>0</v>
      </c>
      <c r="M139" s="96" t="n">
        <v>0</v>
      </c>
      <c r="N139" s="96" t="n">
        <v>0</v>
      </c>
      <c r="O139" s="96" t="n">
        <v>0</v>
      </c>
      <c r="P139" s="96" t="n">
        <v>0</v>
      </c>
      <c r="Q139" s="96" t="n">
        <v>0</v>
      </c>
      <c r="R139" s="96" t="n">
        <v>0</v>
      </c>
      <c r="S139" s="96" t="n">
        <v>0</v>
      </c>
      <c r="T139" s="96" t="n">
        <v>0</v>
      </c>
      <c r="U139" s="96" t="n">
        <v>0</v>
      </c>
      <c r="V139" s="96" t="n">
        <v>0</v>
      </c>
      <c r="W139" s="96" t="n">
        <v>0</v>
      </c>
      <c r="X139" s="96" t="n">
        <v>0</v>
      </c>
      <c r="Y139" s="96" t="n">
        <v>0</v>
      </c>
      <c r="Z139" s="96" t="n">
        <v>0</v>
      </c>
      <c r="AA139" s="96" t="n">
        <v>0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-328414</v>
      </c>
      <c r="D140" s="103" t="n">
        <v>-295779</v>
      </c>
      <c r="E140" s="103" t="n">
        <v>-326675</v>
      </c>
      <c r="F140" s="103" t="n">
        <v>0</v>
      </c>
      <c r="G140" s="103" t="n">
        <v>0</v>
      </c>
      <c r="H140" s="103" t="n">
        <v>0</v>
      </c>
      <c r="I140" s="103" t="n">
        <v>0</v>
      </c>
      <c r="J140" s="103" t="n">
        <v>0</v>
      </c>
      <c r="K140" s="103" t="n">
        <v>0</v>
      </c>
      <c r="L140" s="103" t="n">
        <v>0</v>
      </c>
      <c r="M140" s="103" t="n">
        <v>0</v>
      </c>
      <c r="N140" s="103" t="n">
        <v>0</v>
      </c>
      <c r="O140" s="103" t="n">
        <v>0</v>
      </c>
      <c r="P140" s="103" t="n">
        <v>0</v>
      </c>
      <c r="Q140" s="103" t="n">
        <v>0</v>
      </c>
      <c r="R140" s="103" t="n">
        <v>0</v>
      </c>
      <c r="S140" s="103" t="n">
        <v>0</v>
      </c>
      <c r="T140" s="103" t="n">
        <v>0</v>
      </c>
      <c r="U140" s="103" t="n">
        <v>0</v>
      </c>
      <c r="V140" s="103" t="n">
        <v>0</v>
      </c>
      <c r="W140" s="103" t="n">
        <v>0</v>
      </c>
      <c r="X140" s="103" t="n">
        <v>0</v>
      </c>
      <c r="Y140" s="103" t="n">
        <v>0</v>
      </c>
      <c r="Z140" s="103" t="n">
        <v>0</v>
      </c>
      <c r="AA140" s="104" t="n">
        <v>-950868</v>
      </c>
    </row>
    <row r="141" customFormat="false" ht="11.25" hidden="false" customHeight="true" outlineLevel="0" collapsed="false">
      <c r="A141" s="95" t="s">
        <v>76</v>
      </c>
      <c r="C141" s="96" t="n">
        <v>-328259</v>
      </c>
      <c r="D141" s="96" t="n">
        <v>-295641</v>
      </c>
      <c r="E141" s="96" t="n">
        <v>-326527</v>
      </c>
      <c r="F141" s="96" t="n">
        <v>0</v>
      </c>
      <c r="G141" s="96" t="n">
        <v>0</v>
      </c>
      <c r="H141" s="96" t="n">
        <v>0</v>
      </c>
      <c r="I141" s="96" t="n">
        <v>0</v>
      </c>
      <c r="J141" s="96" t="n">
        <v>0</v>
      </c>
      <c r="K141" s="96" t="n">
        <v>0</v>
      </c>
      <c r="L141" s="96" t="n">
        <v>0</v>
      </c>
      <c r="M141" s="96" t="n">
        <v>0</v>
      </c>
      <c r="N141" s="96" t="n">
        <v>0</v>
      </c>
      <c r="O141" s="96" t="n">
        <v>0</v>
      </c>
      <c r="P141" s="96" t="n">
        <v>0</v>
      </c>
      <c r="Q141" s="96" t="n">
        <v>0</v>
      </c>
      <c r="R141" s="96" t="n">
        <v>0</v>
      </c>
      <c r="S141" s="96" t="n">
        <v>0</v>
      </c>
      <c r="T141" s="96" t="n">
        <v>0</v>
      </c>
      <c r="U141" s="96" t="n">
        <v>0</v>
      </c>
      <c r="V141" s="96" t="n">
        <v>0</v>
      </c>
      <c r="W141" s="96" t="n">
        <v>0</v>
      </c>
      <c r="X141" s="96" t="n">
        <v>0</v>
      </c>
      <c r="Y141" s="96" t="n">
        <v>0</v>
      </c>
      <c r="Z141" s="96" t="n">
        <v>0</v>
      </c>
      <c r="AA141" s="96" t="n">
        <v>-950427</v>
      </c>
    </row>
    <row r="142" customFormat="false" ht="11.25" hidden="false" customHeight="true" outlineLevel="0" collapsed="false">
      <c r="A142" s="95" t="s">
        <v>77</v>
      </c>
      <c r="C142" s="97" t="n">
        <v>-155</v>
      </c>
      <c r="D142" s="97" t="n">
        <v>-138</v>
      </c>
      <c r="E142" s="97" t="n">
        <v>-148</v>
      </c>
      <c r="F142" s="97" t="n">
        <v>0</v>
      </c>
      <c r="G142" s="97" t="n">
        <v>0</v>
      </c>
      <c r="H142" s="97" t="n">
        <v>0</v>
      </c>
      <c r="I142" s="97" t="n">
        <v>0</v>
      </c>
      <c r="J142" s="97" t="n">
        <v>0</v>
      </c>
      <c r="K142" s="97" t="n">
        <v>0</v>
      </c>
      <c r="L142" s="97" t="n">
        <v>0</v>
      </c>
      <c r="M142" s="97" t="n">
        <v>0</v>
      </c>
      <c r="N142" s="97" t="n">
        <v>0</v>
      </c>
      <c r="O142" s="97" t="n">
        <v>0</v>
      </c>
      <c r="P142" s="97" t="n">
        <v>0</v>
      </c>
      <c r="Q142" s="97" t="n">
        <v>0</v>
      </c>
      <c r="R142" s="97" t="n">
        <v>0</v>
      </c>
      <c r="S142" s="97" t="n">
        <v>0</v>
      </c>
      <c r="T142" s="97" t="n">
        <v>0</v>
      </c>
      <c r="U142" s="97" t="n">
        <v>0</v>
      </c>
      <c r="V142" s="97" t="n">
        <v>0</v>
      </c>
      <c r="W142" s="97" t="n">
        <v>0</v>
      </c>
      <c r="X142" s="97" t="n">
        <v>0</v>
      </c>
      <c r="Y142" s="97" t="n">
        <v>0</v>
      </c>
      <c r="Z142" s="97" t="n">
        <v>0</v>
      </c>
      <c r="AA142" s="97" t="n">
        <v>-441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20</v>
      </c>
      <c r="C1" s="24"/>
    </row>
    <row r="2" customFormat="false" ht="10.5" hidden="false" customHeight="false" outlineLevel="0" collapsed="false">
      <c r="A2" s="23" t="str">
        <f aca="false">'GAS SUM'!A3</f>
        <v>As of December 26,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20" t="s">
        <v>21</v>
      </c>
      <c r="O6" s="19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25</v>
      </c>
      <c r="R7" s="28"/>
      <c r="S7" s="28"/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'5-DAY'!B39/1000</f>
        <v>3258.408</v>
      </c>
      <c r="P8" s="19" t="n">
        <v>3894</v>
      </c>
      <c r="Q8" s="19"/>
      <c r="R8" s="19"/>
      <c r="S8" s="19"/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'5-DAY'!B40/1000</f>
        <v>-1196.089</v>
      </c>
      <c r="P9" s="19" t="n">
        <v>1865</v>
      </c>
      <c r="Q9" s="19" t="n">
        <f aca="false">VAR!B4/1000</f>
        <v>2346.369</v>
      </c>
      <c r="R9" s="19"/>
      <c r="S9" s="19"/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'5-DAY'!B41/1000</f>
        <v>1275.855</v>
      </c>
      <c r="P10" s="19" t="n">
        <v>2117</v>
      </c>
      <c r="Q10" s="19" t="n">
        <f aca="false">VAR!B5/1000</f>
        <v>2188.87</v>
      </c>
      <c r="R10" s="19"/>
      <c r="S10" s="19"/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'5-DAY'!B42/1000</f>
        <v>-2323.857</v>
      </c>
      <c r="P11" s="19" t="n">
        <v>922</v>
      </c>
      <c r="Q11" s="19" t="n">
        <f aca="false">VAR!B6/1000</f>
        <v>2225.325</v>
      </c>
      <c r="R11" s="19"/>
      <c r="S11" s="19"/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'5-DAY'!B43/1000</f>
        <v>308.448</v>
      </c>
      <c r="P12" s="19" t="n">
        <f aca="false">SUM(O8:O12)</f>
        <v>1322.765</v>
      </c>
      <c r="Q12" s="19" t="n">
        <f aca="false">VAR!B7/1000</f>
        <v>2124.985</v>
      </c>
      <c r="R12" s="19"/>
      <c r="S12" s="19"/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'5-DAY'!B44/1000</f>
        <v>1183.435</v>
      </c>
      <c r="P13" s="19" t="n">
        <f aca="false">SUM(O9:O13)</f>
        <v>-752.208</v>
      </c>
      <c r="Q13" s="19" t="n">
        <f aca="false">VAR!B8/1000</f>
        <v>2145.674</v>
      </c>
      <c r="R13" s="19"/>
      <c r="S13" s="19"/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'5-DAY'!B45/1000</f>
        <v>1159.535</v>
      </c>
      <c r="P14" s="19" t="n">
        <f aca="false">SUM(O10:O14)</f>
        <v>1603.416</v>
      </c>
      <c r="Q14" s="19" t="n">
        <f aca="false">VAR!B9/1000</f>
        <v>2094.985</v>
      </c>
      <c r="R14" s="19"/>
      <c r="S14" s="19"/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'5-DAY'!B46/1000</f>
        <v>-595.706</v>
      </c>
      <c r="P15" s="19" t="n">
        <f aca="false">SUM(O11:O15)</f>
        <v>-268.145</v>
      </c>
      <c r="Q15" s="19" t="n">
        <f aca="false">VAR!B10/1000</f>
        <v>2079.287</v>
      </c>
      <c r="R15" s="19"/>
      <c r="S15" s="19"/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'5-DAY'!B47/1000</f>
        <v>-6281.869</v>
      </c>
      <c r="P16" s="19" t="n">
        <f aca="false">SUM(O12:O16)</f>
        <v>-4226.157</v>
      </c>
      <c r="Q16" s="19" t="n">
        <f aca="false">VAR!B11/1000</f>
        <v>1611.819</v>
      </c>
      <c r="R16" s="19"/>
      <c r="S16" s="19"/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'5-DAY'!B48/1000</f>
        <v>-44.611</v>
      </c>
      <c r="P17" s="19" t="n">
        <f aca="false">SUM(O13:O17)</f>
        <v>-4579.216</v>
      </c>
      <c r="Q17" s="19" t="n">
        <f aca="false">VAR!B12/1000</f>
        <v>1644.596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'5-DAY'!B49/1000</f>
        <v>-1707.207</v>
      </c>
      <c r="P18" s="19" t="n">
        <f aca="false">SUM(O14:O18)</f>
        <v>-7469.858</v>
      </c>
      <c r="Q18" s="19" t="n">
        <f aca="false">VAR!B13/1000</f>
        <v>1777.097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'5-DAY'!B50/1000</f>
        <v>27.549</v>
      </c>
      <c r="P19" s="19" t="n">
        <f aca="false">SUM(O15:O19)</f>
        <v>-8601.844</v>
      </c>
      <c r="Q19" s="19" t="n">
        <f aca="false">VAR!B14/1000</f>
        <v>1743.795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'5-DAY'!B51/1000</f>
        <v>634.746</v>
      </c>
      <c r="P20" s="19" t="n">
        <f aca="false">SUM(O16:O20)</f>
        <v>-7371.392</v>
      </c>
      <c r="Q20" s="19" t="n">
        <f aca="false">VAR!B15/1000</f>
        <v>1716.027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'5-DAY'!B52/1000</f>
        <v>1044.671</v>
      </c>
      <c r="P21" s="19" t="n">
        <f aca="false">SUM(O17:O21)</f>
        <v>-44.8520000000001</v>
      </c>
      <c r="Q21" s="19" t="n">
        <f aca="false">VAR!B16/1000</f>
        <v>1664.305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'5-DAY'!B53/1000</f>
        <v>-546.792</v>
      </c>
      <c r="P22" s="19" t="n">
        <f aca="false">SUM(O18:O22)</f>
        <v>-547.033</v>
      </c>
      <c r="Q22" s="19" t="n">
        <f aca="false">VAR!B17/1000</f>
        <v>1874.522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'5-DAY'!B54/1000</f>
        <v>1777.844</v>
      </c>
      <c r="P23" s="19" t="n">
        <f aca="false">SUM(O19:O23)</f>
        <v>2938.018</v>
      </c>
      <c r="Q23" s="19" t="n">
        <f aca="false">VAR!B18/1000</f>
        <v>1748.801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'5-DAY'!B55/1000</f>
        <v>-343.241</v>
      </c>
      <c r="P24" s="19" t="n">
        <f aca="false">SUM(O20:O24)</f>
        <v>2567.228</v>
      </c>
      <c r="Q24" s="19" t="n">
        <f aca="false">VAR!B19/1000</f>
        <v>1821.611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'5-DAY'!B56/1000</f>
        <v>918.192</v>
      </c>
      <c r="P25" s="19" t="n">
        <f aca="false">SUM(O21:O25)</f>
        <v>2850.674</v>
      </c>
      <c r="Q25" s="19" t="n">
        <f aca="false">VAR!B20/1000</f>
        <v>1776.291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'5-DAY'!B57/1000</f>
        <v>1529.049</v>
      </c>
      <c r="P26" s="19" t="n">
        <f aca="false">SUM(O22:O26)</f>
        <v>3335.052</v>
      </c>
      <c r="Q26" s="19" t="n">
        <f aca="false">VAR!B21/1000</f>
        <v>1688.411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'5-DAY'!B58/1000</f>
        <v>198.209</v>
      </c>
      <c r="P27" s="19" t="n">
        <f aca="false">SUM(O23:O27)</f>
        <v>4080.053</v>
      </c>
      <c r="Q27" s="19" t="n">
        <f aca="false">VAR!B22/1000</f>
        <v>1648.123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'5-DAY'!B59/1000</f>
        <v>1578.88</v>
      </c>
      <c r="P28" s="19" t="n">
        <f aca="false">SUM(O24:O28)</f>
        <v>3881.089</v>
      </c>
      <c r="Q28" s="19" t="n">
        <f aca="false">VAR!B23/1000</f>
        <v>1788.488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'5-DAY'!B60/1000</f>
        <v>-262.4</v>
      </c>
      <c r="P29" s="19" t="n">
        <f aca="false">SUM(O25:O29)</f>
        <v>3961.93</v>
      </c>
      <c r="Q29" s="19" t="n">
        <f aca="false">VAR!B24/1000</f>
        <v>1894.682</v>
      </c>
    </row>
    <row r="30" customFormat="false" ht="9" hidden="false" customHeight="false" outlineLevel="0" collapsed="false">
      <c r="N30" s="29" t="n">
        <f aca="false">'5-DAY'!A61</f>
        <v>37134</v>
      </c>
      <c r="O30" s="30" t="n">
        <f aca="false">'5-DAY'!B61/1000</f>
        <v>404.653</v>
      </c>
      <c r="P30" s="30" t="n">
        <f aca="false">SUM(O26:O30)</f>
        <v>3448.391</v>
      </c>
      <c r="Q30" s="30" t="n">
        <f aca="false">VAR!B25/1000</f>
        <v>1955.089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'5-DAY'!B62/1000</f>
        <v>2030.401</v>
      </c>
      <c r="P31" s="19" t="n">
        <f aca="false">SUM(O27:O31)</f>
        <v>3949.743</v>
      </c>
      <c r="Q31" s="19" t="n">
        <f aca="false">VAR!B26/1000</f>
        <v>1973.918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'5-DAY'!B63/1000</f>
        <v>-267.932</v>
      </c>
      <c r="P32" s="19" t="n">
        <f aca="false">SUM(O28:O32)</f>
        <v>3483.602</v>
      </c>
      <c r="Q32" s="19" t="n">
        <f aca="false">VAR!B27/1000</f>
        <v>1973.918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'5-DAY'!B64/1000</f>
        <v>-174.272</v>
      </c>
      <c r="P33" s="19" t="n">
        <f aca="false">SUM(O29:O33)</f>
        <v>1730.45</v>
      </c>
      <c r="Q33" s="19" t="n">
        <f aca="false">VAR!B28/1000</f>
        <v>850.299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'5-DAY'!B65/1000</f>
        <v>-259.29</v>
      </c>
      <c r="P34" s="19" t="n">
        <f aca="false">SUM(O30:O34)</f>
        <v>1733.56</v>
      </c>
      <c r="Q34" s="19" t="n">
        <f aca="false">VAR!B29/1000</f>
        <v>995.491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'5-DAY'!B66/1000</f>
        <v>155.904</v>
      </c>
      <c r="P35" s="19" t="n">
        <f aca="false">SUM(O31:O35)</f>
        <v>1484.811</v>
      </c>
      <c r="Q35" s="19" t="n">
        <f aca="false">VAR!B30/1000</f>
        <v>1216.305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'5-DAY'!B67/1000</f>
        <v>10.329</v>
      </c>
      <c r="P36" s="19" t="n">
        <f aca="false">SUM(O32:O36)</f>
        <v>-535.261</v>
      </c>
      <c r="Q36" s="19" t="n">
        <f aca="false">VAR!B31/1000</f>
        <v>1255.926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'5-DAY'!B68/1000</f>
        <v>-1035.151</v>
      </c>
      <c r="P37" s="19" t="n">
        <f aca="false">SUM(O33:O37)</f>
        <v>-1302.48</v>
      </c>
      <c r="Q37" s="19" t="n">
        <f aca="false">VAR!B32/1000</f>
        <v>1323.775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'5-DAY'!B69/1000</f>
        <v>131.955</v>
      </c>
      <c r="P38" s="19" t="n">
        <f aca="false">SUM(O34:O38)</f>
        <v>-996.253</v>
      </c>
      <c r="Q38" s="19" t="n">
        <f aca="false">VAR!B33/1000</f>
        <v>1378.447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'5-DAY'!B70/1000</f>
        <v>-519.455</v>
      </c>
      <c r="P39" s="19" t="n">
        <f aca="false">SUM(O35:O39)</f>
        <v>-1256.418</v>
      </c>
      <c r="Q39" s="19" t="n">
        <f aca="false">VAR!B34/1000</f>
        <v>1308.291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'5-DAY'!B71/1000</f>
        <v>927.493</v>
      </c>
      <c r="P40" s="19" t="n">
        <f aca="false">SUM(O36:O40)</f>
        <v>-484.829</v>
      </c>
      <c r="Q40" s="19" t="n">
        <f aca="false">VAR!B35/1000</f>
        <v>1524.084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'5-DAY'!B72/1000</f>
        <v>278.897</v>
      </c>
      <c r="P41" s="19" t="n">
        <f aca="false">SUM(O37:O41)</f>
        <v>-216.261</v>
      </c>
      <c r="Q41" s="19" t="n">
        <f aca="false">VAR!B36/1000</f>
        <v>1336.349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'5-DAY'!B73/1000</f>
        <v>-324.249</v>
      </c>
      <c r="P42" s="19" t="n">
        <f aca="false">SUM(O38:O42)</f>
        <v>494.641</v>
      </c>
      <c r="Q42" s="19" t="n">
        <f aca="false">VAR!B37/1000</f>
        <v>1268.363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'5-DAY'!B74/1000</f>
        <v>131.147</v>
      </c>
      <c r="P43" s="19" t="n">
        <f aca="false">SUM(O39:O43)</f>
        <v>493.833</v>
      </c>
      <c r="Q43" s="19" t="n">
        <f aca="false">VAR!B38/1000</f>
        <v>1211.328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'5-DAY'!B75/1000</f>
        <v>649.428</v>
      </c>
      <c r="P44" s="19" t="n">
        <f aca="false">SUM(O40:O44)</f>
        <v>1662.716</v>
      </c>
      <c r="Q44" s="19" t="n">
        <f aca="false">VAR!B39/1000</f>
        <v>1507.055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'5-DAY'!B76/1000</f>
        <v>-1177.383</v>
      </c>
      <c r="P45" s="19" t="n">
        <f aca="false">SUM(O41:O45)</f>
        <v>-442.16</v>
      </c>
      <c r="Q45" s="19" t="n">
        <f aca="false">VAR!B40/1000</f>
        <v>1350.778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'5-DAY'!B77/1000</f>
        <v>330.499</v>
      </c>
      <c r="P46" s="19" t="n">
        <f aca="false">SUM(O42:O46)</f>
        <v>-390.558</v>
      </c>
      <c r="Q46" s="19" t="n">
        <f aca="false">VAR!B41/1000</f>
        <v>1365.565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'5-DAY'!B78/1000</f>
        <v>237.216</v>
      </c>
      <c r="P47" s="19" t="n">
        <f aca="false">SUM(O43:O47)</f>
        <v>170.907</v>
      </c>
      <c r="Q47" s="19" t="n">
        <f aca="false">VAR!B42/1000</f>
        <v>1406.354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'5-DAY'!B79/1000</f>
        <v>-413.713</v>
      </c>
      <c r="P48" s="30" t="n">
        <f aca="false">SUM(O44:O48)</f>
        <v>-373.953</v>
      </c>
      <c r="Q48" s="30" t="n">
        <f aca="false">VAR!B43/1000</f>
        <v>1483.992</v>
      </c>
    </row>
    <row r="49" customFormat="false" ht="9" hidden="false" customHeight="false" outlineLevel="0" collapsed="false">
      <c r="M49" s="21"/>
      <c r="N49" s="32" t="n">
        <f aca="false">'5-DAY'!A80</f>
        <v>37165</v>
      </c>
      <c r="O49" s="33" t="n">
        <f aca="false">'5-DAY'!B80/1000</f>
        <v>-398.024</v>
      </c>
      <c r="P49" s="33" t="n">
        <f aca="false">SUM(O45:O49)</f>
        <v>-1421.405</v>
      </c>
      <c r="Q49" s="33" t="n">
        <f aca="false">VAR!B44/1000</f>
        <v>1438.638</v>
      </c>
    </row>
    <row r="50" customFormat="false" ht="9" hidden="false" customHeight="false" outlineLevel="0" collapsed="false">
      <c r="N50" s="32" t="n">
        <f aca="false">'5-DAY'!A81</f>
        <v>37166</v>
      </c>
      <c r="O50" s="33" t="n">
        <f aca="false">'5-DAY'!B81/1000</f>
        <v>-39.333</v>
      </c>
      <c r="P50" s="33" t="n">
        <f aca="false">SUM(O46:O50)</f>
        <v>-283.355</v>
      </c>
      <c r="Q50" s="33" t="n">
        <f aca="false">VAR!B45/1000</f>
        <v>1284.451</v>
      </c>
    </row>
    <row r="51" customFormat="false" ht="9" hidden="false" customHeight="false" outlineLevel="0" collapsed="false">
      <c r="N51" s="32" t="n">
        <f aca="false">'5-DAY'!A82</f>
        <v>37167</v>
      </c>
      <c r="O51" s="33" t="n">
        <f aca="false">'5-DAY'!B82/1000</f>
        <v>312.679</v>
      </c>
      <c r="P51" s="33" t="n">
        <f aca="false">SUM(O47:O51)</f>
        <v>-301.175</v>
      </c>
      <c r="Q51" s="33" t="n">
        <f aca="false">VAR!B46/1000</f>
        <v>554.984</v>
      </c>
    </row>
    <row r="52" customFormat="false" ht="9" hidden="false" customHeight="false" outlineLevel="0" collapsed="false">
      <c r="N52" s="32" t="n">
        <f aca="false">'5-DAY'!A83</f>
        <v>37168</v>
      </c>
      <c r="O52" s="33" t="n">
        <f aca="false">'5-DAY'!B83/1000</f>
        <v>209.436</v>
      </c>
      <c r="P52" s="33" t="n">
        <f aca="false">SUM(O48:O52)</f>
        <v>-328.955</v>
      </c>
      <c r="Q52" s="33" t="n">
        <f aca="false">VAR!B47/1000</f>
        <v>632.764</v>
      </c>
    </row>
    <row r="53" customFormat="false" ht="9" hidden="false" customHeight="false" outlineLevel="0" collapsed="false">
      <c r="N53" s="32" t="n">
        <f aca="false">'5-DAY'!A84</f>
        <v>37169</v>
      </c>
      <c r="O53" s="33" t="n">
        <f aca="false">'5-DAY'!B84/1000</f>
        <v>-301.617</v>
      </c>
      <c r="P53" s="33" t="n">
        <f aca="false">SUM(O49:O53)</f>
        <v>-216.859</v>
      </c>
      <c r="Q53" s="33" t="n">
        <f aca="false">VAR!B48/1000</f>
        <v>490.476</v>
      </c>
    </row>
    <row r="54" customFormat="false" ht="9" hidden="false" customHeight="false" outlineLevel="0" collapsed="false">
      <c r="N54" s="32" t="n">
        <f aca="false">'5-DAY'!A85</f>
        <v>37172</v>
      </c>
      <c r="O54" s="33" t="n">
        <f aca="false">'5-DAY'!B85/1000</f>
        <v>111.378</v>
      </c>
      <c r="P54" s="33" t="n">
        <f aca="false">SUM(O50:O54)</f>
        <v>292.543</v>
      </c>
      <c r="Q54" s="33" t="n">
        <f aca="false">VAR!B49/1000</f>
        <v>559.63</v>
      </c>
    </row>
    <row r="55" customFormat="false" ht="9" hidden="false" customHeight="false" outlineLevel="0" collapsed="false">
      <c r="N55" s="32" t="n">
        <f aca="false">'5-DAY'!A86</f>
        <v>37173</v>
      </c>
      <c r="O55" s="33" t="n">
        <f aca="false">'5-DAY'!B86/1000</f>
        <v>349.385</v>
      </c>
      <c r="P55" s="33" t="n">
        <f aca="false">SUM(O51:O55)</f>
        <v>681.261</v>
      </c>
      <c r="Q55" s="33" t="n">
        <f aca="false">VAR!B50/1000</f>
        <v>515.339</v>
      </c>
    </row>
    <row r="56" customFormat="false" ht="9" hidden="false" customHeight="false" outlineLevel="0" collapsed="false">
      <c r="N56" s="32" t="n">
        <f aca="false">'5-DAY'!A87</f>
        <v>37174</v>
      </c>
      <c r="O56" s="33" t="n">
        <f aca="false">'5-DAY'!B87/1000</f>
        <v>51.354</v>
      </c>
      <c r="P56" s="33" t="n">
        <f aca="false">SUM(O52:O56)</f>
        <v>419.936</v>
      </c>
      <c r="Q56" s="33" t="n">
        <f aca="false">VAR!B51/1000</f>
        <v>495.302</v>
      </c>
    </row>
    <row r="57" customFormat="false" ht="9" hidden="false" customHeight="false" outlineLevel="0" collapsed="false">
      <c r="N57" s="32" t="n">
        <f aca="false">'5-DAY'!A88</f>
        <v>37175</v>
      </c>
      <c r="O57" s="33" t="n">
        <f aca="false">'5-DAY'!B88/1000</f>
        <v>32.035</v>
      </c>
      <c r="P57" s="33" t="n">
        <f aca="false">SUM(O53:O57)</f>
        <v>242.535</v>
      </c>
      <c r="Q57" s="33" t="n">
        <f aca="false">VAR!B52/1000</f>
        <v>538.061</v>
      </c>
    </row>
    <row r="58" customFormat="false" ht="9" hidden="false" customHeight="false" outlineLevel="0" collapsed="false">
      <c r="N58" s="32" t="n">
        <f aca="false">'5-DAY'!A89</f>
        <v>37176</v>
      </c>
      <c r="O58" s="33" t="n">
        <f aca="false">'5-DAY'!B89/1000</f>
        <v>-49.485</v>
      </c>
      <c r="P58" s="33" t="n">
        <f aca="false">SUM(O54:O58)</f>
        <v>494.667</v>
      </c>
      <c r="Q58" s="33" t="n">
        <f aca="false">VAR!B53/1000</f>
        <v>602.751</v>
      </c>
    </row>
    <row r="59" customFormat="false" ht="9" hidden="false" customHeight="false" outlineLevel="0" collapsed="false">
      <c r="N59" s="32" t="n">
        <f aca="false">'5-DAY'!A90</f>
        <v>37179</v>
      </c>
      <c r="O59" s="33" t="n">
        <f aca="false">'5-DAY'!B90/1000</f>
        <v>34.54</v>
      </c>
      <c r="P59" s="33" t="n">
        <f aca="false">SUM(O55:O59)</f>
        <v>417.829</v>
      </c>
      <c r="Q59" s="33" t="n">
        <f aca="false">VAR!B54/1000</f>
        <v>580.128</v>
      </c>
    </row>
    <row r="60" customFormat="false" ht="9" hidden="false" customHeight="false" outlineLevel="0" collapsed="false">
      <c r="N60" s="32" t="n">
        <f aca="false">'5-DAY'!A91</f>
        <v>37180</v>
      </c>
      <c r="O60" s="33" t="n">
        <f aca="false">'5-DAY'!B91/1000</f>
        <v>-444.586</v>
      </c>
      <c r="P60" s="33" t="n">
        <f aca="false">SUM(O56:O60)</f>
        <v>-376.142</v>
      </c>
      <c r="Q60" s="33" t="n">
        <f aca="false">VAR!B55/1000</f>
        <v>513.093</v>
      </c>
    </row>
    <row r="61" customFormat="false" ht="9" hidden="false" customHeight="false" outlineLevel="0" collapsed="false">
      <c r="N61" s="32" t="n">
        <f aca="false">'5-DAY'!A92</f>
        <v>37181</v>
      </c>
      <c r="O61" s="33" t="n">
        <f aca="false">'5-DAY'!B92/1000</f>
        <v>-269.704</v>
      </c>
      <c r="P61" s="33" t="n">
        <f aca="false">SUM(O57:O61)</f>
        <v>-697.2</v>
      </c>
      <c r="Q61" s="33" t="n">
        <f aca="false">VAR!B56/1000</f>
        <v>580.584</v>
      </c>
    </row>
    <row r="62" customFormat="false" ht="9" hidden="false" customHeight="false" outlineLevel="0" collapsed="false">
      <c r="N62" s="32" t="n">
        <f aca="false">'5-DAY'!A93</f>
        <v>37182</v>
      </c>
      <c r="O62" s="33" t="n">
        <f aca="false">'5-DAY'!B93/1000</f>
        <v>-416.871</v>
      </c>
      <c r="P62" s="33" t="n">
        <f aca="false">SUM(O58:O62)</f>
        <v>-1146.106</v>
      </c>
      <c r="Q62" s="33" t="n">
        <f aca="false">VAR!B57/1000</f>
        <v>548.558</v>
      </c>
    </row>
    <row r="63" customFormat="false" ht="9" hidden="false" customHeight="false" outlineLevel="0" collapsed="false">
      <c r="N63" s="32" t="n">
        <f aca="false">'5-DAY'!A94</f>
        <v>37183</v>
      </c>
      <c r="O63" s="33" t="n">
        <f aca="false">'5-DAY'!B94/1000</f>
        <v>-1174.327</v>
      </c>
      <c r="P63" s="33" t="n">
        <f aca="false">SUM(O59:O63)</f>
        <v>-2270.948</v>
      </c>
      <c r="Q63" s="33" t="n">
        <f aca="false">VAR!B58/1000</f>
        <v>534.12</v>
      </c>
    </row>
    <row r="64" customFormat="false" ht="9" hidden="false" customHeight="false" outlineLevel="0" collapsed="false">
      <c r="N64" s="32" t="n">
        <f aca="false">'5-DAY'!A95</f>
        <v>37186</v>
      </c>
      <c r="O64" s="33" t="n">
        <f aca="false">'5-DAY'!B95/1000</f>
        <v>393.687</v>
      </c>
      <c r="P64" s="33" t="n">
        <f aca="false">SUM(O60:O64)</f>
        <v>-1911.801</v>
      </c>
      <c r="Q64" s="33" t="n">
        <f aca="false">VAR!B59/1000</f>
        <v>596.225</v>
      </c>
    </row>
    <row r="65" customFormat="false" ht="9" hidden="false" customHeight="false" outlineLevel="0" collapsed="false">
      <c r="N65" s="32" t="n">
        <f aca="false">'5-DAY'!A96</f>
        <v>37187</v>
      </c>
      <c r="O65" s="33" t="n">
        <f aca="false">'5-DAY'!B96/1000</f>
        <v>-166.299</v>
      </c>
      <c r="P65" s="33" t="n">
        <f aca="false">SUM(O61:O65)</f>
        <v>-1633.514</v>
      </c>
      <c r="Q65" s="33" t="n">
        <f aca="false">VAR!B60/1000</f>
        <v>555.53</v>
      </c>
    </row>
    <row r="66" customFormat="false" ht="9" hidden="false" customHeight="false" outlineLevel="0" collapsed="false">
      <c r="N66" s="32" t="n">
        <f aca="false">'5-DAY'!A97</f>
        <v>37188</v>
      </c>
      <c r="O66" s="33" t="n">
        <f aca="false">'5-DAY'!B97/1000</f>
        <v>181.651</v>
      </c>
      <c r="P66" s="33" t="n">
        <f aca="false">SUM(O62:O66)</f>
        <v>-1182.159</v>
      </c>
      <c r="Q66" s="33" t="n">
        <f aca="false">VAR!B61/1000</f>
        <v>578.453</v>
      </c>
    </row>
    <row r="67" customFormat="false" ht="9" hidden="false" customHeight="false" outlineLevel="0" collapsed="false">
      <c r="N67" s="32" t="n">
        <f aca="false">'5-DAY'!A98</f>
        <v>37189</v>
      </c>
      <c r="O67" s="33" t="n">
        <f aca="false">'5-DAY'!B98/1000</f>
        <v>-140.019</v>
      </c>
      <c r="P67" s="33" t="n">
        <f aca="false">SUM(O63:O67)</f>
        <v>-905.307</v>
      </c>
      <c r="Q67" s="33" t="n">
        <f aca="false">VAR!B62/1000</f>
        <v>566.703</v>
      </c>
    </row>
    <row r="68" customFormat="false" ht="9" hidden="false" customHeight="false" outlineLevel="0" collapsed="false">
      <c r="N68" s="32" t="n">
        <f aca="false">'5-DAY'!A99</f>
        <v>37190</v>
      </c>
      <c r="O68" s="33" t="n">
        <f aca="false">'5-DAY'!B99/1000</f>
        <v>277.883</v>
      </c>
      <c r="P68" s="33" t="n">
        <f aca="false">SUM(O64:O68)</f>
        <v>546.903</v>
      </c>
      <c r="Q68" s="33" t="n">
        <f aca="false">VAR!B63/1000</f>
        <v>580.917</v>
      </c>
    </row>
    <row r="69" customFormat="false" ht="9" hidden="false" customHeight="false" outlineLevel="0" collapsed="false">
      <c r="N69" s="32" t="n">
        <f aca="false">'5-DAY'!A100</f>
        <v>37193</v>
      </c>
      <c r="O69" s="33" t="n">
        <f aca="false">'5-DAY'!B100/1000</f>
        <v>-313.999</v>
      </c>
      <c r="P69" s="33" t="n">
        <f aca="false">SUM(O65:O69)</f>
        <v>-160.783</v>
      </c>
      <c r="Q69" s="33" t="n">
        <f aca="false">VAR!B64/1000</f>
        <v>595.709</v>
      </c>
    </row>
    <row r="70" customFormat="false" ht="9" hidden="false" customHeight="false" outlineLevel="0" collapsed="false">
      <c r="N70" s="32" t="n">
        <f aca="false">'5-DAY'!A101</f>
        <v>37194</v>
      </c>
      <c r="O70" s="33" t="n">
        <f aca="false">'5-DAY'!B101/1000</f>
        <v>-276.743</v>
      </c>
      <c r="P70" s="33" t="n">
        <f aca="false">SUM(O66:O70)</f>
        <v>-271.227</v>
      </c>
      <c r="Q70" s="33" t="n">
        <f aca="false">VAR!B65/1000</f>
        <v>625.084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'5-DAY'!B102/1000</f>
        <v>-419.461</v>
      </c>
      <c r="P71" s="30" t="n">
        <f aca="false">SUM(O67:O71)</f>
        <v>-872.339</v>
      </c>
      <c r="Q71" s="30" t="n">
        <f aca="false">VAR!B66/1000</f>
        <v>625.364</v>
      </c>
    </row>
    <row r="72" customFormat="false" ht="9" hidden="false" customHeight="false" outlineLevel="0" collapsed="false">
      <c r="N72" s="32" t="n">
        <f aca="false">'5-DAY'!A103</f>
        <v>37196</v>
      </c>
      <c r="O72" s="33" t="n">
        <f aca="false">'5-DAY'!B103/1000</f>
        <v>245.388</v>
      </c>
      <c r="P72" s="33" t="n">
        <f aca="false">SUM(O68:O72)</f>
        <v>-486.932</v>
      </c>
      <c r="Q72" s="33" t="n">
        <f aca="false">VAR!B67/1000</f>
        <v>407.821</v>
      </c>
    </row>
    <row r="73" customFormat="false" ht="9" hidden="false" customHeight="false" outlineLevel="0" collapsed="false">
      <c r="N73" s="32" t="n">
        <f aca="false">'5-DAY'!A104</f>
        <v>37197</v>
      </c>
      <c r="O73" s="33" t="n">
        <f aca="false">'5-DAY'!B104/1000</f>
        <v>-152.12</v>
      </c>
      <c r="P73" s="33" t="n">
        <f aca="false">SUM(O69:O73)</f>
        <v>-916.935</v>
      </c>
      <c r="Q73" s="33" t="n">
        <f aca="false">VAR!B68/1000</f>
        <v>409.054</v>
      </c>
    </row>
    <row r="74" customFormat="false" ht="9" hidden="false" customHeight="false" outlineLevel="0" collapsed="false">
      <c r="N74" s="32" t="n">
        <f aca="false">'5-DAY'!A105</f>
        <v>37200</v>
      </c>
      <c r="O74" s="33" t="n">
        <f aca="false">'5-DAY'!B105/1000</f>
        <v>-265.527</v>
      </c>
      <c r="P74" s="33" t="n">
        <f aca="false">SUM(O70:O74)</f>
        <v>-868.463</v>
      </c>
      <c r="Q74" s="33" t="n">
        <f aca="false">VAR!B69/1000</f>
        <v>546.87</v>
      </c>
    </row>
    <row r="75" customFormat="false" ht="9" hidden="false" customHeight="false" outlineLevel="0" collapsed="false">
      <c r="N75" s="32" t="n">
        <f aca="false">'5-DAY'!A106</f>
        <v>37201</v>
      </c>
      <c r="O75" s="33" t="n">
        <f aca="false">'5-DAY'!B106/1000</f>
        <v>-492.586</v>
      </c>
      <c r="P75" s="33" t="n">
        <f aca="false">SUM(O71:O75)</f>
        <v>-1084.306</v>
      </c>
      <c r="Q75" s="33" t="n">
        <f aca="false">VAR!B70/1000</f>
        <v>618.4</v>
      </c>
    </row>
    <row r="76" customFormat="false" ht="9" hidden="false" customHeight="false" outlineLevel="0" collapsed="false">
      <c r="N76" s="32" t="n">
        <f aca="false">'5-DAY'!A107</f>
        <v>37202</v>
      </c>
      <c r="O76" s="33" t="n">
        <f aca="false">'5-DAY'!B107/1000</f>
        <v>19.552</v>
      </c>
      <c r="P76" s="33" t="n">
        <f aca="false">SUM(O72:O76)</f>
        <v>-645.293</v>
      </c>
      <c r="Q76" s="33" t="n">
        <f aca="false">VAR!B71/1000</f>
        <v>559.293</v>
      </c>
    </row>
    <row r="77" customFormat="false" ht="9" hidden="false" customHeight="false" outlineLevel="0" collapsed="false">
      <c r="N77" s="32" t="n">
        <f aca="false">'5-DAY'!A108</f>
        <v>37203</v>
      </c>
      <c r="O77" s="33" t="n">
        <f aca="false">'5-DAY'!B108/1000</f>
        <v>-402.571</v>
      </c>
      <c r="P77" s="33" t="n">
        <f aca="false">SUM(O73:O77)</f>
        <v>-1293.252</v>
      </c>
      <c r="Q77" s="33" t="n">
        <f aca="false">VAR!B72/1000</f>
        <v>566.614</v>
      </c>
    </row>
    <row r="78" customFormat="false" ht="9" hidden="false" customHeight="false" outlineLevel="0" collapsed="false">
      <c r="N78" s="32" t="n">
        <f aca="false">'5-DAY'!A109</f>
        <v>37204</v>
      </c>
      <c r="O78" s="33" t="n">
        <f aca="false">'5-DAY'!B109/1000</f>
        <v>-217.343</v>
      </c>
      <c r="P78" s="33" t="n">
        <f aca="false">SUM(O74:O78)</f>
        <v>-1358.475</v>
      </c>
      <c r="Q78" s="33" t="n">
        <f aca="false">VAR!B73/1000</f>
        <v>582.274</v>
      </c>
    </row>
    <row r="79" customFormat="false" ht="9" hidden="false" customHeight="false" outlineLevel="0" collapsed="false">
      <c r="N79" s="32" t="n">
        <f aca="false">'5-DAY'!A110</f>
        <v>37207</v>
      </c>
      <c r="O79" s="33" t="n">
        <f aca="false">'5-DAY'!B110/1000</f>
        <v>151.613</v>
      </c>
      <c r="P79" s="33" t="n">
        <f aca="false">SUM(O75:O79)</f>
        <v>-941.335</v>
      </c>
      <c r="Q79" s="33" t="n">
        <f aca="false">VAR!B74/1000</f>
        <v>728.022</v>
      </c>
    </row>
    <row r="80" customFormat="false" ht="9" hidden="false" customHeight="false" outlineLevel="0" collapsed="false">
      <c r="N80" s="32" t="n">
        <f aca="false">'5-DAY'!A111</f>
        <v>37208</v>
      </c>
      <c r="O80" s="33" t="n">
        <f aca="false">'5-DAY'!B111/1000</f>
        <v>170.042</v>
      </c>
      <c r="P80" s="33" t="n">
        <f aca="false">SUM(O76:O80)</f>
        <v>-278.707</v>
      </c>
      <c r="Q80" s="33" t="n">
        <f aca="false">VAR!B75/1000</f>
        <v>618.94</v>
      </c>
    </row>
    <row r="81" customFormat="false" ht="9" hidden="false" customHeight="false" outlineLevel="0" collapsed="false">
      <c r="N81" s="32" t="n">
        <f aca="false">'5-DAY'!A112</f>
        <v>37209</v>
      </c>
      <c r="O81" s="33" t="n">
        <f aca="false">'5-DAY'!B112/1000</f>
        <v>176.655</v>
      </c>
      <c r="P81" s="33" t="n">
        <f aca="false">SUM(O77:O81)</f>
        <v>-121.604</v>
      </c>
      <c r="Q81" s="33" t="n">
        <f aca="false">VAR!B76/1000</f>
        <v>690.967</v>
      </c>
    </row>
    <row r="82" customFormat="false" ht="9" hidden="false" customHeight="false" outlineLevel="0" collapsed="false">
      <c r="N82" s="32" t="n">
        <f aca="false">'5-DAY'!A113</f>
        <v>37210</v>
      </c>
      <c r="O82" s="33" t="n">
        <f aca="false">'5-DAY'!B113/1000</f>
        <v>450.645</v>
      </c>
      <c r="P82" s="33" t="n">
        <f aca="false">SUM(O78:O82)</f>
        <v>731.612</v>
      </c>
      <c r="Q82" s="33" t="n">
        <f aca="false">VAR!B77/1000</f>
        <v>728.217</v>
      </c>
    </row>
    <row r="83" customFormat="false" ht="9" hidden="false" customHeight="false" outlineLevel="0" collapsed="false">
      <c r="N83" s="32" t="n">
        <f aca="false">'5-DAY'!A114</f>
        <v>37211</v>
      </c>
      <c r="O83" s="33" t="n">
        <f aca="false">'5-DAY'!B114/1000</f>
        <v>-414.707</v>
      </c>
      <c r="P83" s="33" t="n">
        <f aca="false">SUM(O79:O83)</f>
        <v>534.248</v>
      </c>
      <c r="Q83" s="33" t="n">
        <f aca="false">VAR!B78/1000</f>
        <v>629.777</v>
      </c>
    </row>
    <row r="84" customFormat="false" ht="9" hidden="false" customHeight="false" outlineLevel="0" collapsed="false">
      <c r="N84" s="32" t="n">
        <f aca="false">'5-DAY'!A115</f>
        <v>37214</v>
      </c>
      <c r="O84" s="33" t="n">
        <f aca="false">'5-DAY'!B115/1000</f>
        <v>-493.7</v>
      </c>
      <c r="P84" s="33" t="n">
        <f aca="false">SUM(O80:O84)</f>
        <v>-111.065</v>
      </c>
      <c r="Q84" s="33" t="n">
        <f aca="false">VAR!B79/1000</f>
        <v>450.432</v>
      </c>
    </row>
    <row r="85" customFormat="false" ht="9" hidden="false" customHeight="false" outlineLevel="0" collapsed="false">
      <c r="N85" s="32" t="n">
        <f aca="false">'5-DAY'!A116</f>
        <v>37215</v>
      </c>
      <c r="O85" s="33" t="n">
        <f aca="false">'5-DAY'!B116/1000</f>
        <v>37.487</v>
      </c>
      <c r="P85" s="33" t="n">
        <f aca="false">SUM(O81:O85)</f>
        <v>-243.62</v>
      </c>
      <c r="Q85" s="33" t="n">
        <f aca="false">VAR!B80/1000</f>
        <v>516.967</v>
      </c>
    </row>
    <row r="86" customFormat="false" ht="9" hidden="false" customHeight="false" outlineLevel="0" collapsed="false">
      <c r="N86" s="32" t="n">
        <f aca="false">'5-DAY'!A117</f>
        <v>37216</v>
      </c>
      <c r="O86" s="33" t="n">
        <f aca="false">'5-DAY'!B117/1000</f>
        <v>1206.935</v>
      </c>
      <c r="P86" s="33" t="n">
        <f aca="false">SUM(O82:O86)</f>
        <v>786.66</v>
      </c>
      <c r="Q86" s="33" t="n">
        <f aca="false">VAR!B81/1000</f>
        <v>681.358</v>
      </c>
    </row>
    <row r="87" customFormat="false" ht="9" hidden="false" customHeight="false" outlineLevel="0" collapsed="false">
      <c r="N87" s="32" t="n">
        <f aca="false">'5-DAY'!A118</f>
        <v>37221</v>
      </c>
      <c r="O87" s="33" t="n">
        <f aca="false">'5-DAY'!B118/1000</f>
        <v>1548.124</v>
      </c>
      <c r="P87" s="33" t="n">
        <f aca="false">SUM(O83:O87)</f>
        <v>1884.139</v>
      </c>
      <c r="Q87" s="33" t="n">
        <f aca="false">VAR!B82/1000</f>
        <v>729.554</v>
      </c>
    </row>
    <row r="88" customFormat="false" ht="9" hidden="false" customHeight="false" outlineLevel="0" collapsed="false">
      <c r="N88" s="32" t="n">
        <f aca="false">'5-DAY'!A119</f>
        <v>37222</v>
      </c>
      <c r="O88" s="33" t="n">
        <f aca="false">'5-DAY'!B119/1000</f>
        <v>-588.067</v>
      </c>
      <c r="P88" s="33" t="n">
        <f aca="false">SUM(O84:O88)</f>
        <v>1710.779</v>
      </c>
      <c r="Q88" s="33" t="n">
        <f aca="false">VAR!B83/1000</f>
        <v>776.344</v>
      </c>
    </row>
    <row r="89" customFormat="false" ht="9" hidden="false" customHeight="false" outlineLevel="0" collapsed="false">
      <c r="N89" s="32" t="n">
        <f aca="false">'5-DAY'!A120</f>
        <v>37223</v>
      </c>
      <c r="O89" s="33" t="n">
        <f aca="false">'5-DAY'!B120/1000</f>
        <v>307.183</v>
      </c>
      <c r="P89" s="33" t="n">
        <f aca="false">SUM(O85:O89)</f>
        <v>2511.662</v>
      </c>
      <c r="Q89" s="33" t="n">
        <f aca="false">VAR!B84/1000</f>
        <v>918.458</v>
      </c>
    </row>
    <row r="90" customFormat="false" ht="9" hidden="false" customHeight="false" outlineLevel="0" collapsed="false">
      <c r="N90" s="32" t="n">
        <f aca="false">'5-DAY'!A121</f>
        <v>37224</v>
      </c>
      <c r="O90" s="33" t="n">
        <f aca="false">'5-DAY'!B121/1000</f>
        <v>773.383</v>
      </c>
      <c r="P90" s="33" t="n">
        <f aca="false">SUM(O86:O90)</f>
        <v>3247.558</v>
      </c>
      <c r="Q90" s="33" t="n">
        <f aca="false">VAR!B85/1000</f>
        <v>913.348</v>
      </c>
    </row>
    <row r="91" customFormat="false" ht="9" hidden="false" customHeight="false" outlineLevel="0" collapsed="false">
      <c r="N91" s="31" t="n">
        <f aca="false">'5-DAY'!A122</f>
        <v>37225</v>
      </c>
      <c r="O91" s="30" t="n">
        <f aca="false">'5-DAY'!B122/1000</f>
        <v>-1163.676</v>
      </c>
      <c r="P91" s="30" t="n">
        <f aca="false">SUM(O87:O91)</f>
        <v>876.947</v>
      </c>
      <c r="Q91" s="30" t="n">
        <f aca="false">VAR!B86/1000</f>
        <v>980.641</v>
      </c>
    </row>
    <row r="92" customFormat="false" ht="9" hidden="false" customHeight="false" outlineLevel="0" collapsed="false">
      <c r="N92" s="32" t="n">
        <f aca="false">'5-DAY'!A123</f>
        <v>37228</v>
      </c>
      <c r="O92" s="33" t="n">
        <f aca="false">'5-DAY'!B123/1000</f>
        <v>-481.454</v>
      </c>
      <c r="P92" s="33" t="n">
        <f aca="false">SUM(O88:O92)</f>
        <v>-1152.631</v>
      </c>
      <c r="Q92" s="33" t="n">
        <f aca="false">VAR!B87/1000</f>
        <v>589.757</v>
      </c>
    </row>
    <row r="93" customFormat="false" ht="9" hidden="false" customHeight="false" outlineLevel="0" collapsed="false">
      <c r="N93" s="32" t="n">
        <f aca="false">'5-DAY'!A124</f>
        <v>37229</v>
      </c>
      <c r="O93" s="33" t="n">
        <f aca="false">'5-DAY'!B124/1000</f>
        <v>543.856</v>
      </c>
      <c r="P93" s="33" t="n">
        <f aca="false">SUM(O89:O93)</f>
        <v>-20.7079999999999</v>
      </c>
      <c r="Q93" s="33" t="n">
        <f aca="false">VAR!B88/1000</f>
        <v>511.25</v>
      </c>
    </row>
    <row r="94" customFormat="false" ht="9" hidden="false" customHeight="false" outlineLevel="0" collapsed="false">
      <c r="N94" s="32" t="n">
        <f aca="false">'5-DAY'!A125</f>
        <v>37230</v>
      </c>
      <c r="O94" s="33" t="n">
        <f aca="false">'5-DAY'!B125/1000</f>
        <v>325.347</v>
      </c>
      <c r="P94" s="33" t="n">
        <f aca="false">SUM(O90:O94)</f>
        <v>-2.54399999999993</v>
      </c>
      <c r="Q94" s="33" t="n">
        <f aca="false">VAR!B89/1000</f>
        <v>508.541</v>
      </c>
    </row>
    <row r="95" customFormat="false" ht="9" hidden="false" customHeight="false" outlineLevel="0" collapsed="false">
      <c r="N95" s="32" t="n">
        <f aca="false">'5-DAY'!A126</f>
        <v>37231</v>
      </c>
      <c r="O95" s="33" t="n">
        <f aca="false">'5-DAY'!B126/1000</f>
        <v>26.728</v>
      </c>
      <c r="P95" s="33" t="n">
        <f aca="false">SUM(O91:O95)</f>
        <v>-749.199</v>
      </c>
      <c r="Q95" s="33" t="n">
        <f aca="false">VAR!B90/1000</f>
        <v>529.505</v>
      </c>
    </row>
    <row r="96" customFormat="false" ht="9" hidden="false" customHeight="false" outlineLevel="0" collapsed="false">
      <c r="N96" s="32" t="n">
        <f aca="false">'5-DAY'!A127</f>
        <v>37232</v>
      </c>
      <c r="O96" s="33" t="n">
        <f aca="false">'5-DAY'!B127/1000</f>
        <v>-1074.863</v>
      </c>
      <c r="P96" s="33" t="n">
        <f aca="false">SUM(O92:O96)</f>
        <v>-660.386</v>
      </c>
      <c r="Q96" s="33" t="n">
        <f aca="false">VAR!B91/1000</f>
        <v>484.805</v>
      </c>
      <c r="S96" s="34"/>
    </row>
    <row r="97" customFormat="false" ht="9" hidden="false" customHeight="false" outlineLevel="0" collapsed="false">
      <c r="N97" s="32" t="n">
        <f aca="false">'5-DAY'!A128</f>
        <v>37235</v>
      </c>
      <c r="O97" s="33" t="n">
        <f aca="false">'5-DAY'!B128/1000</f>
        <v>-349.919</v>
      </c>
      <c r="P97" s="33" t="n">
        <f aca="false">SUM(O93:O97)</f>
        <v>-528.851</v>
      </c>
      <c r="Q97" s="33" t="n">
        <f aca="false">VAR!B92/1000</f>
        <v>346.165</v>
      </c>
    </row>
    <row r="98" customFormat="false" ht="9" hidden="false" customHeight="false" outlineLevel="0" collapsed="false">
      <c r="N98" s="32" t="n">
        <f aca="false">'5-DAY'!A129</f>
        <v>37236</v>
      </c>
      <c r="O98" s="33" t="n">
        <f aca="false">'5-DAY'!B129/1000</f>
        <v>-249.331</v>
      </c>
      <c r="P98" s="33" t="n">
        <f aca="false">SUM(O94:O98)</f>
        <v>-1322.038</v>
      </c>
      <c r="Q98" s="33" t="n">
        <f aca="false">VAR!B93/1000</f>
        <v>490.929</v>
      </c>
    </row>
    <row r="99" customFormat="false" ht="9" hidden="false" customHeight="false" outlineLevel="0" collapsed="false">
      <c r="N99" s="32" t="n">
        <f aca="false">'5-DAY'!A130</f>
        <v>37237</v>
      </c>
      <c r="O99" s="33" t="n">
        <f aca="false">'5-DAY'!B130/1000</f>
        <v>174.995</v>
      </c>
      <c r="P99" s="33" t="n">
        <f aca="false">SUM(O95:O99)</f>
        <v>-1472.39</v>
      </c>
      <c r="Q99" s="33" t="n">
        <f aca="false">VAR!B94/1000</f>
        <v>527.434</v>
      </c>
    </row>
    <row r="100" customFormat="false" ht="9" hidden="false" customHeight="false" outlineLevel="0" collapsed="false">
      <c r="N100" s="32" t="n">
        <f aca="false">'5-DAY'!A131</f>
        <v>37238</v>
      </c>
      <c r="O100" s="33" t="n">
        <f aca="false">'5-DAY'!B131/1000</f>
        <v>413.945</v>
      </c>
      <c r="P100" s="33" t="n">
        <f aca="false">SUM(O96:O100)</f>
        <v>-1085.173</v>
      </c>
      <c r="Q100" s="33" t="n">
        <f aca="false">VAR!B95/1000</f>
        <v>390.067</v>
      </c>
    </row>
    <row r="101" customFormat="false" ht="9" hidden="false" customHeight="false" outlineLevel="0" collapsed="false">
      <c r="N101" s="32" t="n">
        <f aca="false">'5-DAY'!A132</f>
        <v>37239</v>
      </c>
      <c r="O101" s="33" t="n">
        <f aca="false">'5-DAY'!B132/1000</f>
        <v>-111.77</v>
      </c>
      <c r="P101" s="33" t="n">
        <f aca="false">SUM(O97:O101)</f>
        <v>-122.08</v>
      </c>
      <c r="Q101" s="33" t="n">
        <f aca="false">VAR!B96/1000</f>
        <v>301.541</v>
      </c>
    </row>
    <row r="102" customFormat="false" ht="9" hidden="false" customHeight="false" outlineLevel="0" collapsed="false">
      <c r="N102" s="32" t="n">
        <f aca="false">'5-DAY'!A133</f>
        <v>37242</v>
      </c>
      <c r="O102" s="33" t="n">
        <f aca="false">'5-DAY'!B133/1000</f>
        <v>152.869</v>
      </c>
      <c r="P102" s="33" t="n">
        <f aca="false">SUM(O98:O102)</f>
        <v>380.708</v>
      </c>
      <c r="Q102" s="33" t="n">
        <f aca="false">VAR!B97/1000</f>
        <v>410.206</v>
      </c>
    </row>
    <row r="103" customFormat="false" ht="9" hidden="false" customHeight="false" outlineLevel="0" collapsed="false">
      <c r="N103" s="32" t="n">
        <f aca="false">'5-DAY'!A134</f>
        <v>37243</v>
      </c>
      <c r="O103" s="33" t="n">
        <f aca="false">'5-DAY'!B134/1000</f>
        <v>35.911</v>
      </c>
      <c r="P103" s="33" t="n">
        <f aca="false">SUM(O99:O103)</f>
        <v>665.95</v>
      </c>
      <c r="Q103" s="33" t="n">
        <f aca="false">VAR!B98/1000</f>
        <v>407.381</v>
      </c>
    </row>
    <row r="104" customFormat="false" ht="9" hidden="false" customHeight="false" outlineLevel="0" collapsed="false">
      <c r="N104" s="32" t="n">
        <f aca="false">'5-DAY'!A135</f>
        <v>37244</v>
      </c>
      <c r="O104" s="33" t="n">
        <f aca="false">'5-DAY'!B135/1000</f>
        <v>567.32</v>
      </c>
      <c r="P104" s="33" t="n">
        <f aca="false">SUM(O100:O104)</f>
        <v>1058.275</v>
      </c>
      <c r="Q104" s="33" t="n">
        <f aca="false">VAR!B99/1000</f>
        <v>453.176</v>
      </c>
    </row>
    <row r="105" customFormat="false" ht="9" hidden="false" customHeight="false" outlineLevel="0" collapsed="false">
      <c r="N105" s="32" t="n">
        <f aca="false">'5-DAY'!A136</f>
        <v>37245</v>
      </c>
      <c r="O105" s="33" t="n">
        <f aca="false">'5-DAY'!B136/1000</f>
        <v>-391.955</v>
      </c>
      <c r="P105" s="33" t="n">
        <f aca="false">SUM(O101:O105)</f>
        <v>252.375</v>
      </c>
      <c r="Q105" s="33" t="n">
        <f aca="false">VAR!B100/1000</f>
        <v>502.348</v>
      </c>
    </row>
    <row r="106" customFormat="false" ht="9" hidden="false" customHeight="false" outlineLevel="0" collapsed="false">
      <c r="N106" s="32" t="n">
        <f aca="false">'5-DAY'!A137</f>
        <v>37246</v>
      </c>
      <c r="O106" s="33" t="n">
        <f aca="false">'5-DAY'!B137/1000</f>
        <v>-418.847</v>
      </c>
      <c r="P106" s="33" t="n">
        <f aca="false">SUM(O102:O106)</f>
        <v>-54.7019999999999</v>
      </c>
      <c r="Q106" s="33" t="n">
        <f aca="false">VAR!B101/1000</f>
        <v>348.234</v>
      </c>
    </row>
    <row r="107" customFormat="false" ht="9" hidden="false" customHeight="false" outlineLevel="0" collapsed="false">
      <c r="N107" s="32" t="n">
        <f aca="false">'5-DAY'!A138</f>
        <v>37249</v>
      </c>
      <c r="O107" s="33" t="n">
        <f aca="false">'5-DAY'!B138/1000</f>
        <v>0</v>
      </c>
      <c r="P107" s="33" t="n">
        <f aca="false">SUM(O103:O107)</f>
        <v>-207.571</v>
      </c>
      <c r="Q107" s="33" t="n">
        <f aca="false">VAR!B102/1000</f>
        <v>347.552</v>
      </c>
    </row>
    <row r="108" customFormat="false" ht="9" hidden="false" customHeight="false" outlineLevel="0" collapsed="false">
      <c r="N108" s="32" t="n">
        <f aca="false">'5-DAY'!A139</f>
        <v>37251</v>
      </c>
      <c r="O108" s="33" t="n">
        <f aca="false">'5-DAY'!B139/1000</f>
        <v>-59.488</v>
      </c>
      <c r="P108" s="33" t="n">
        <f aca="false">SUM(O104:O108)</f>
        <v>-302.97</v>
      </c>
      <c r="Q108" s="33" t="n">
        <f aca="false">VAR!B103/1000</f>
        <v>305.387</v>
      </c>
    </row>
    <row r="109" customFormat="false" ht="9" hidden="false" customHeight="false" outlineLevel="0" collapsed="false">
      <c r="N109" s="32" t="n">
        <f aca="false">'5-DAY'!A140</f>
        <v>37252</v>
      </c>
      <c r="O109" s="33" t="n">
        <f aca="false">'5-DAY'!B140/1000</f>
        <v>0</v>
      </c>
      <c r="P109" s="33" t="n">
        <f aca="false">SUM(O105:O109)</f>
        <v>-870.29</v>
      </c>
      <c r="Q109" s="33" t="n">
        <f aca="false">VAR!B104/1000</f>
        <v>0</v>
      </c>
    </row>
    <row r="110" customFormat="false" ht="9" hidden="false" customHeight="false" outlineLevel="0" collapsed="false">
      <c r="N110" s="32" t="n">
        <f aca="false">'5-DAY'!A141</f>
        <v>37253</v>
      </c>
      <c r="O110" s="33" t="n">
        <f aca="false">'5-DAY'!B141/1000</f>
        <v>0</v>
      </c>
      <c r="P110" s="33" t="n">
        <f aca="false">SUM(O106:O110)</f>
        <v>-478.335</v>
      </c>
      <c r="Q110" s="33" t="n">
        <f aca="false">VAR!B105/1000</f>
        <v>0</v>
      </c>
    </row>
    <row r="111" customFormat="false" ht="9" hidden="false" customHeight="false" outlineLevel="0" collapsed="false">
      <c r="N111" s="31" t="n">
        <f aca="false">'5-DAY'!A142</f>
        <v>37256</v>
      </c>
      <c r="O111" s="30" t="n">
        <f aca="false">'5-DAY'!B142/1000</f>
        <v>0</v>
      </c>
      <c r="P111" s="30" t="n">
        <f aca="false">SUM(O107:O111)</f>
        <v>-59.488</v>
      </c>
      <c r="Q111" s="30" t="n">
        <f aca="false">VAR!B106/1000</f>
        <v>0</v>
      </c>
    </row>
    <row r="112" customFormat="false" ht="9" hidden="false" customHeight="false" outlineLevel="0" collapsed="false">
      <c r="N112" s="32"/>
      <c r="O112" s="33"/>
      <c r="P112" s="33"/>
      <c r="Q112" s="33"/>
    </row>
    <row r="113" customFormat="false" ht="9" hidden="false" customHeight="false" outlineLevel="0" collapsed="false">
      <c r="N113" s="32"/>
      <c r="O113" s="33"/>
      <c r="P113" s="33"/>
      <c r="Q113" s="33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REGULATORY PORTFOLIO</oddHeader>
    <oddFooter/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4" activeCellId="0" sqref="A4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169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117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158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159</v>
      </c>
    </row>
    <row r="15" customFormat="false" ht="11.25" hidden="false" customHeight="true" outlineLevel="0" collapsed="false">
      <c r="A15" s="95" t="s">
        <v>5</v>
      </c>
      <c r="C15" s="98" t="n">
        <v>2.91</v>
      </c>
      <c r="D15" s="98" t="n">
        <v>2.94</v>
      </c>
      <c r="E15" s="98" t="n">
        <v>2.92</v>
      </c>
      <c r="F15" s="98" t="n">
        <v>2.87</v>
      </c>
      <c r="G15" s="98" t="n">
        <v>2.91</v>
      </c>
      <c r="H15" s="98" t="n">
        <v>2.96</v>
      </c>
      <c r="I15" s="98" t="n">
        <v>3</v>
      </c>
      <c r="J15" s="98" t="n">
        <v>3.04</v>
      </c>
      <c r="K15" s="98" t="n">
        <v>3.05</v>
      </c>
      <c r="L15" s="98" t="n">
        <v>3.07</v>
      </c>
      <c r="M15" s="98" t="n">
        <v>3.26</v>
      </c>
      <c r="N15" s="98" t="n">
        <v>3.43</v>
      </c>
      <c r="O15" s="98" t="n">
        <v>3.52</v>
      </c>
      <c r="P15" s="98" t="n">
        <v>3.45</v>
      </c>
      <c r="Q15" s="98" t="n">
        <v>3.37</v>
      </c>
      <c r="R15" s="98" t="n">
        <v>3.22</v>
      </c>
      <c r="S15" s="98" t="n">
        <v>3.21</v>
      </c>
      <c r="T15" s="98" t="n">
        <v>3.24</v>
      </c>
      <c r="U15" s="98" t="n">
        <v>3.28</v>
      </c>
      <c r="V15" s="98" t="n">
        <v>3.32</v>
      </c>
      <c r="W15" s="98" t="n">
        <v>3.31</v>
      </c>
      <c r="X15" s="98" t="n">
        <v>3.34</v>
      </c>
      <c r="Y15" s="98" t="n">
        <v>3.49</v>
      </c>
      <c r="Z15" s="98" t="n">
        <v>3.63</v>
      </c>
      <c r="AA15" s="98"/>
    </row>
    <row r="16" customFormat="false" ht="11.25" hidden="false" customHeight="true" outlineLevel="0" collapsed="false">
      <c r="A16" s="95" t="s">
        <v>158</v>
      </c>
      <c r="C16" s="98" t="n">
        <v>2.9</v>
      </c>
      <c r="D16" s="98" t="n">
        <v>2.89</v>
      </c>
      <c r="E16" s="98" t="n">
        <v>2.87</v>
      </c>
      <c r="F16" s="98" t="n">
        <v>2.82</v>
      </c>
      <c r="G16" s="98" t="n">
        <v>2.86</v>
      </c>
      <c r="H16" s="98" t="n">
        <v>2.91</v>
      </c>
      <c r="I16" s="98" t="n">
        <v>2.95</v>
      </c>
      <c r="J16" s="98" t="n">
        <v>2.99</v>
      </c>
      <c r="K16" s="98" t="n">
        <v>3</v>
      </c>
      <c r="L16" s="98" t="n">
        <v>2.91</v>
      </c>
      <c r="M16" s="98" t="n">
        <v>3.2</v>
      </c>
      <c r="N16" s="98" t="n">
        <v>3.38</v>
      </c>
      <c r="O16" s="98" t="n">
        <v>3.46</v>
      </c>
      <c r="P16" s="98" t="n">
        <v>3.4</v>
      </c>
      <c r="Q16" s="98" t="n">
        <v>3.32</v>
      </c>
      <c r="R16" s="98" t="n">
        <v>3.16</v>
      </c>
      <c r="S16" s="98" t="n">
        <v>3.16</v>
      </c>
      <c r="T16" s="98" t="n">
        <v>3.19</v>
      </c>
      <c r="U16" s="98" t="n">
        <v>3.23</v>
      </c>
      <c r="V16" s="98" t="n">
        <v>3.28</v>
      </c>
      <c r="W16" s="98" t="n">
        <v>3.27</v>
      </c>
      <c r="X16" s="98" t="n">
        <v>3.3</v>
      </c>
      <c r="Y16" s="98" t="n">
        <v>3.44</v>
      </c>
      <c r="Z16" s="98" t="n">
        <v>3.59</v>
      </c>
      <c r="AA16" s="98"/>
    </row>
    <row r="17" customFormat="false" ht="11.25" hidden="false" customHeight="true" outlineLevel="0" collapsed="false">
      <c r="A17" s="95" t="s">
        <v>77</v>
      </c>
      <c r="C17" s="99" t="n">
        <v>0.0100000000000002</v>
      </c>
      <c r="D17" s="99" t="n">
        <v>0.0499999999999998</v>
      </c>
      <c r="E17" s="99" t="n">
        <v>0.0499999999999998</v>
      </c>
      <c r="F17" s="99" t="n">
        <v>0.0500000000000003</v>
      </c>
      <c r="G17" s="99" t="n">
        <v>0.0500000000000003</v>
      </c>
      <c r="H17" s="99" t="n">
        <v>0.0499999999999998</v>
      </c>
      <c r="I17" s="99" t="n">
        <v>0.0499999999999998</v>
      </c>
      <c r="J17" s="99" t="n">
        <v>0.0499999999999998</v>
      </c>
      <c r="K17" s="99" t="n">
        <v>0.0499999999999998</v>
      </c>
      <c r="L17" s="99" t="n">
        <v>0.16</v>
      </c>
      <c r="M17" s="99" t="n">
        <v>0.0599999999999996</v>
      </c>
      <c r="N17" s="99" t="n">
        <v>0.0500000000000003</v>
      </c>
      <c r="O17" s="99" t="n">
        <v>0.0600000000000001</v>
      </c>
      <c r="P17" s="99" t="n">
        <v>0.0500000000000003</v>
      </c>
      <c r="Q17" s="99" t="n">
        <v>0.0500000000000003</v>
      </c>
      <c r="R17" s="99" t="n">
        <v>0.0600000000000001</v>
      </c>
      <c r="S17" s="99" t="n">
        <v>0.0499999999999998</v>
      </c>
      <c r="T17" s="99" t="n">
        <v>0.0500000000000003</v>
      </c>
      <c r="U17" s="99" t="n">
        <v>0.0499999999999998</v>
      </c>
      <c r="V17" s="99" t="n">
        <v>0.04</v>
      </c>
      <c r="W17" s="99" t="n">
        <v>0.04</v>
      </c>
      <c r="X17" s="99" t="n">
        <v>0.04</v>
      </c>
      <c r="Y17" s="99" t="n">
        <v>0.0500000000000003</v>
      </c>
      <c r="Z17" s="99" t="n">
        <v>0.04</v>
      </c>
      <c r="AA17" s="98"/>
    </row>
    <row r="19" customFormat="false" ht="12" hidden="false" customHeight="true" outlineLevel="0" collapsed="false">
      <c r="A19" s="94" t="s">
        <v>160</v>
      </c>
    </row>
    <row r="20" customFormat="false" ht="11.25" hidden="false" customHeight="true" outlineLevel="0" collapsed="false">
      <c r="A20" s="95" t="s">
        <v>161</v>
      </c>
      <c r="C20" s="96" t="n">
        <v>51071</v>
      </c>
      <c r="D20" s="96" t="n">
        <v>32637</v>
      </c>
      <c r="E20" s="100" t="n">
        <v>10438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94146</v>
      </c>
    </row>
    <row r="21" customFormat="false" ht="11.25" hidden="false" customHeight="true" outlineLevel="0" collapsed="false">
      <c r="A21" s="95" t="s">
        <v>76</v>
      </c>
      <c r="C21" s="96" t="n">
        <v>51047</v>
      </c>
      <c r="D21" s="96" t="n">
        <v>32622</v>
      </c>
      <c r="E21" s="96" t="n">
        <v>10434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94103</v>
      </c>
    </row>
    <row r="22" customFormat="false" ht="11.25" hidden="false" customHeight="true" outlineLevel="0" collapsed="false">
      <c r="A22" s="95" t="s">
        <v>77</v>
      </c>
      <c r="C22" s="97" t="n">
        <v>24</v>
      </c>
      <c r="D22" s="97" t="n">
        <v>15</v>
      </c>
      <c r="E22" s="97" t="n">
        <v>4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43</v>
      </c>
    </row>
    <row r="24" customFormat="false" ht="12" hidden="false" customHeight="true" outlineLevel="0" collapsed="false">
      <c r="A24" s="91" t="s">
        <v>100</v>
      </c>
      <c r="D24" s="173"/>
    </row>
    <row r="26" customFormat="false" ht="12" hidden="false" customHeight="true" outlineLevel="0" collapsed="false">
      <c r="A26" s="92" t="s">
        <v>162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163</v>
      </c>
      <c r="C27" s="96" t="n">
        <v>0</v>
      </c>
      <c r="D27" s="96" t="n">
        <v>0</v>
      </c>
      <c r="E27" s="96" t="n">
        <v>0</v>
      </c>
      <c r="F27" s="96" t="n">
        <v>0</v>
      </c>
      <c r="G27" s="96" t="n">
        <v>0</v>
      </c>
      <c r="H27" s="96" t="n">
        <v>0</v>
      </c>
      <c r="I27" s="96" t="n">
        <v>0</v>
      </c>
      <c r="J27" s="96" t="n">
        <v>0</v>
      </c>
      <c r="K27" s="96" t="n">
        <v>0</v>
      </c>
      <c r="L27" s="96" t="n">
        <v>0</v>
      </c>
      <c r="M27" s="96" t="n">
        <v>0</v>
      </c>
      <c r="N27" s="96" t="n">
        <v>0</v>
      </c>
      <c r="O27" s="96" t="n">
        <v>0</v>
      </c>
      <c r="P27" s="96" t="n">
        <v>0</v>
      </c>
      <c r="Q27" s="96" t="n">
        <v>0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0</v>
      </c>
    </row>
    <row r="28" customFormat="false" ht="11.25" hidden="false" customHeight="true" outlineLevel="0" collapsed="false">
      <c r="A28" s="95" t="s">
        <v>164</v>
      </c>
      <c r="C28" s="96" t="n">
        <v>0</v>
      </c>
      <c r="D28" s="96" t="n">
        <v>0</v>
      </c>
      <c r="E28" s="96" t="n">
        <v>0</v>
      </c>
      <c r="F28" s="96" t="n">
        <v>0</v>
      </c>
      <c r="G28" s="96" t="n">
        <v>0</v>
      </c>
      <c r="H28" s="96" t="n">
        <v>0</v>
      </c>
      <c r="I28" s="96" t="n">
        <v>0</v>
      </c>
      <c r="J28" s="96" t="n">
        <v>0</v>
      </c>
      <c r="K28" s="96" t="n">
        <v>0</v>
      </c>
      <c r="L28" s="96" t="n">
        <v>0</v>
      </c>
      <c r="M28" s="96" t="n">
        <v>0</v>
      </c>
      <c r="N28" s="96" t="n">
        <v>0</v>
      </c>
      <c r="O28" s="96" t="n">
        <v>0</v>
      </c>
      <c r="P28" s="96" t="n">
        <v>0</v>
      </c>
      <c r="Q28" s="96" t="n">
        <v>0</v>
      </c>
      <c r="R28" s="96" t="n">
        <v>0</v>
      </c>
      <c r="S28" s="96" t="n">
        <v>0</v>
      </c>
      <c r="T28" s="96" t="n">
        <v>0</v>
      </c>
      <c r="U28" s="96" t="n">
        <v>0</v>
      </c>
      <c r="V28" s="96" t="n">
        <v>0</v>
      </c>
      <c r="W28" s="96" t="n">
        <v>0</v>
      </c>
      <c r="X28" s="96" t="n">
        <v>0</v>
      </c>
      <c r="Y28" s="96" t="n">
        <v>0</v>
      </c>
      <c r="Z28" s="96" t="n">
        <v>0</v>
      </c>
      <c r="AA28" s="96" t="n">
        <v>0</v>
      </c>
    </row>
    <row r="29" customFormat="false" ht="11.25" hidden="false" customHeight="true" outlineLevel="0" collapsed="false">
      <c r="A29" s="95" t="s">
        <v>165</v>
      </c>
      <c r="C29" s="97" t="n">
        <v>0</v>
      </c>
      <c r="D29" s="97" t="n">
        <v>0</v>
      </c>
      <c r="E29" s="97" t="n">
        <v>0</v>
      </c>
      <c r="F29" s="97" t="n">
        <v>0</v>
      </c>
      <c r="G29" s="97" t="n">
        <v>0</v>
      </c>
      <c r="H29" s="97" t="n">
        <v>0</v>
      </c>
      <c r="I29" s="97" t="n">
        <v>0</v>
      </c>
      <c r="J29" s="97" t="n">
        <v>0</v>
      </c>
      <c r="K29" s="97" t="n">
        <v>0</v>
      </c>
      <c r="L29" s="97" t="n">
        <v>0</v>
      </c>
      <c r="M29" s="97" t="n">
        <v>0</v>
      </c>
      <c r="N29" s="97" t="n">
        <v>0</v>
      </c>
      <c r="O29" s="97" t="n">
        <v>0</v>
      </c>
      <c r="P29" s="97" t="n">
        <v>0</v>
      </c>
      <c r="Q29" s="97" t="n">
        <v>0</v>
      </c>
      <c r="R29" s="97" t="n">
        <v>0</v>
      </c>
      <c r="S29" s="97" t="n">
        <v>0</v>
      </c>
      <c r="T29" s="97" t="n">
        <v>0</v>
      </c>
      <c r="U29" s="97" t="n">
        <v>0</v>
      </c>
      <c r="V29" s="97" t="n">
        <v>0</v>
      </c>
      <c r="W29" s="97" t="n">
        <v>0</v>
      </c>
      <c r="X29" s="97" t="n">
        <v>0</v>
      </c>
      <c r="Y29" s="97" t="n">
        <v>0</v>
      </c>
      <c r="Z29" s="97" t="n">
        <v>0</v>
      </c>
      <c r="AA29" s="97" t="n">
        <v>0</v>
      </c>
    </row>
    <row r="31" customFormat="false" ht="12" hidden="false" customHeight="true" outlineLevel="0" collapsed="false">
      <c r="A31" s="92" t="s">
        <v>166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166</v>
      </c>
      <c r="C32" s="96" t="n">
        <v>0</v>
      </c>
      <c r="D32" s="96" t="n">
        <v>0</v>
      </c>
      <c r="E32" s="96" t="n">
        <v>0</v>
      </c>
      <c r="F32" s="96" t="n">
        <v>0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0</v>
      </c>
    </row>
    <row r="34" customFormat="false" ht="11.25" hidden="false" customHeight="true" outlineLevel="0" collapsed="false">
      <c r="A34" s="101" t="s">
        <v>165</v>
      </c>
      <c r="B34" s="102"/>
      <c r="C34" s="103" t="n">
        <v>0</v>
      </c>
      <c r="D34" s="103" t="n">
        <v>0</v>
      </c>
      <c r="E34" s="103" t="n">
        <v>0</v>
      </c>
      <c r="F34" s="103" t="n">
        <v>0</v>
      </c>
      <c r="G34" s="103" t="n">
        <v>0</v>
      </c>
      <c r="H34" s="103" t="n">
        <v>0</v>
      </c>
      <c r="I34" s="103" t="n">
        <v>0</v>
      </c>
      <c r="J34" s="103" t="n">
        <v>0</v>
      </c>
      <c r="K34" s="103" t="n">
        <v>0</v>
      </c>
      <c r="L34" s="103" t="n">
        <v>0</v>
      </c>
      <c r="M34" s="103" t="n">
        <v>0</v>
      </c>
      <c r="N34" s="103" t="n">
        <v>0</v>
      </c>
      <c r="O34" s="103" t="n">
        <v>0</v>
      </c>
      <c r="P34" s="103" t="n">
        <v>0</v>
      </c>
      <c r="Q34" s="103" t="n">
        <v>0</v>
      </c>
      <c r="R34" s="103" t="n">
        <v>0</v>
      </c>
      <c r="S34" s="103" t="n">
        <v>0</v>
      </c>
      <c r="T34" s="103" t="n">
        <v>0</v>
      </c>
      <c r="U34" s="103" t="n">
        <v>0</v>
      </c>
      <c r="V34" s="103" t="n">
        <v>0</v>
      </c>
      <c r="W34" s="103" t="n">
        <v>0</v>
      </c>
      <c r="X34" s="103" t="n">
        <v>0</v>
      </c>
      <c r="Y34" s="103" t="n">
        <v>0</v>
      </c>
      <c r="Z34" s="103" t="n">
        <v>0</v>
      </c>
      <c r="AA34" s="104" t="n">
        <v>0</v>
      </c>
    </row>
    <row r="36" customFormat="false" ht="12" hidden="false" customHeight="true" outlineLevel="0" collapsed="false">
      <c r="A36" s="94" t="s">
        <v>158</v>
      </c>
    </row>
    <row r="37" customFormat="false" ht="11.25" hidden="false" customHeight="true" outlineLevel="0" collapsed="false">
      <c r="A37" s="95" t="s">
        <v>163</v>
      </c>
      <c r="C37" s="96" t="n">
        <v>0</v>
      </c>
      <c r="D37" s="96" t="n">
        <v>0</v>
      </c>
      <c r="E37" s="96" t="n">
        <v>0</v>
      </c>
      <c r="F37" s="96" t="n">
        <v>0</v>
      </c>
      <c r="G37" s="96" t="n">
        <v>0</v>
      </c>
      <c r="H37" s="96" t="n">
        <v>0</v>
      </c>
      <c r="I37" s="96" t="n">
        <v>0</v>
      </c>
      <c r="J37" s="96" t="n">
        <v>0</v>
      </c>
      <c r="K37" s="96" t="n">
        <v>0</v>
      </c>
      <c r="L37" s="96" t="n">
        <v>0</v>
      </c>
      <c r="M37" s="96" t="n">
        <v>0</v>
      </c>
      <c r="N37" s="96" t="n">
        <v>0</v>
      </c>
      <c r="O37" s="96" t="n">
        <v>0</v>
      </c>
      <c r="P37" s="96" t="n">
        <v>0</v>
      </c>
      <c r="Q37" s="96" t="n">
        <v>0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0</v>
      </c>
    </row>
    <row r="38" customFormat="false" ht="11.25" hidden="false" customHeight="true" outlineLevel="0" collapsed="false">
      <c r="A38" s="95" t="s">
        <v>164</v>
      </c>
      <c r="C38" s="96" t="n">
        <v>0</v>
      </c>
      <c r="D38" s="96" t="n">
        <v>0</v>
      </c>
      <c r="E38" s="96" t="n">
        <v>0</v>
      </c>
      <c r="F38" s="96" t="n">
        <v>0</v>
      </c>
      <c r="G38" s="96" t="n">
        <v>0</v>
      </c>
      <c r="H38" s="96" t="n">
        <v>0</v>
      </c>
      <c r="I38" s="96" t="n">
        <v>0</v>
      </c>
      <c r="J38" s="96" t="n">
        <v>0</v>
      </c>
      <c r="K38" s="96" t="n">
        <v>0</v>
      </c>
      <c r="L38" s="96" t="n">
        <v>0</v>
      </c>
      <c r="M38" s="96" t="n">
        <v>0</v>
      </c>
      <c r="N38" s="96" t="n">
        <v>0</v>
      </c>
      <c r="O38" s="96" t="n">
        <v>0</v>
      </c>
      <c r="P38" s="96" t="n">
        <v>0</v>
      </c>
      <c r="Q38" s="96" t="n">
        <v>0</v>
      </c>
      <c r="R38" s="96" t="n">
        <v>0</v>
      </c>
      <c r="S38" s="96" t="n">
        <v>0</v>
      </c>
      <c r="T38" s="96" t="n">
        <v>0</v>
      </c>
      <c r="U38" s="96" t="n">
        <v>0</v>
      </c>
      <c r="V38" s="96" t="n">
        <v>0</v>
      </c>
      <c r="W38" s="96" t="n">
        <v>0</v>
      </c>
      <c r="X38" s="96" t="n">
        <v>0</v>
      </c>
      <c r="Y38" s="96" t="n">
        <v>0</v>
      </c>
      <c r="Z38" s="96" t="n">
        <v>0</v>
      </c>
      <c r="AA38" s="96" t="n">
        <v>0</v>
      </c>
    </row>
    <row r="39" customFormat="false" ht="11.25" hidden="false" customHeight="true" outlineLevel="0" collapsed="false">
      <c r="A39" s="95" t="s">
        <v>166</v>
      </c>
      <c r="C39" s="96" t="n">
        <v>0</v>
      </c>
      <c r="D39" s="96" t="n">
        <v>0</v>
      </c>
      <c r="E39" s="96" t="n">
        <v>0</v>
      </c>
      <c r="F39" s="96" t="n">
        <v>0</v>
      </c>
      <c r="G39" s="96" t="n">
        <v>0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0</v>
      </c>
      <c r="N39" s="96" t="n">
        <v>0</v>
      </c>
      <c r="O39" s="96" t="n">
        <v>0</v>
      </c>
      <c r="P39" s="96" t="n">
        <v>0</v>
      </c>
      <c r="Q39" s="96" t="n">
        <v>0</v>
      </c>
      <c r="R39" s="96" t="n">
        <v>0</v>
      </c>
      <c r="S39" s="96" t="n">
        <v>0</v>
      </c>
      <c r="T39" s="96" t="n">
        <v>0</v>
      </c>
      <c r="U39" s="96" t="n">
        <v>0</v>
      </c>
      <c r="V39" s="96" t="n">
        <v>0</v>
      </c>
      <c r="W39" s="96" t="n">
        <v>0</v>
      </c>
      <c r="X39" s="96" t="n">
        <v>0</v>
      </c>
      <c r="Y39" s="96" t="n">
        <v>0</v>
      </c>
      <c r="Z39" s="96" t="n">
        <v>0</v>
      </c>
      <c r="AA39" s="96" t="n">
        <v>0</v>
      </c>
    </row>
    <row r="40" customFormat="false" ht="11.25" hidden="false" customHeight="true" outlineLevel="0" collapsed="false">
      <c r="A40" s="95" t="s">
        <v>165</v>
      </c>
      <c r="C40" s="97" t="n">
        <v>0</v>
      </c>
      <c r="D40" s="97" t="n">
        <v>0</v>
      </c>
      <c r="E40" s="97" t="n">
        <v>0</v>
      </c>
      <c r="F40" s="97" t="n">
        <v>0</v>
      </c>
      <c r="G40" s="97" t="n">
        <v>0</v>
      </c>
      <c r="H40" s="97" t="n">
        <v>0</v>
      </c>
      <c r="I40" s="97" t="n">
        <v>0</v>
      </c>
      <c r="J40" s="97" t="n">
        <v>0</v>
      </c>
      <c r="K40" s="97" t="n">
        <v>0</v>
      </c>
      <c r="L40" s="97" t="n">
        <v>0</v>
      </c>
      <c r="M40" s="97" t="n">
        <v>0</v>
      </c>
      <c r="N40" s="97" t="n">
        <v>0</v>
      </c>
      <c r="O40" s="97" t="n">
        <v>0</v>
      </c>
      <c r="P40" s="97" t="n">
        <v>0</v>
      </c>
      <c r="Q40" s="97" t="n">
        <v>0</v>
      </c>
      <c r="R40" s="97" t="n">
        <v>0</v>
      </c>
      <c r="S40" s="97" t="n">
        <v>0</v>
      </c>
      <c r="T40" s="97" t="n">
        <v>0</v>
      </c>
      <c r="U40" s="97" t="n">
        <v>0</v>
      </c>
      <c r="V40" s="97" t="n">
        <v>0</v>
      </c>
      <c r="W40" s="97" t="n">
        <v>0</v>
      </c>
      <c r="X40" s="97" t="n">
        <v>0</v>
      </c>
      <c r="Y40" s="97" t="n">
        <v>0</v>
      </c>
      <c r="Z40" s="97" t="n">
        <v>0</v>
      </c>
      <c r="AA40" s="97" t="n">
        <v>0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163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164</v>
      </c>
      <c r="C44" s="96" t="n">
        <v>0</v>
      </c>
      <c r="D44" s="96" t="n">
        <v>0</v>
      </c>
      <c r="E44" s="96" t="n">
        <v>0</v>
      </c>
      <c r="F44" s="96" t="n">
        <v>0</v>
      </c>
      <c r="G44" s="96" t="n">
        <v>0</v>
      </c>
      <c r="H44" s="96" t="n">
        <v>0</v>
      </c>
      <c r="I44" s="96" t="n">
        <v>0</v>
      </c>
      <c r="J44" s="96" t="n">
        <v>0</v>
      </c>
      <c r="K44" s="96" t="n">
        <v>0</v>
      </c>
      <c r="L44" s="96" t="n">
        <v>0</v>
      </c>
      <c r="M44" s="96" t="n">
        <v>0</v>
      </c>
      <c r="N44" s="96" t="n">
        <v>0</v>
      </c>
      <c r="O44" s="96" t="n">
        <v>0</v>
      </c>
      <c r="P44" s="96" t="n">
        <v>0</v>
      </c>
      <c r="Q44" s="96" t="n">
        <v>0</v>
      </c>
      <c r="R44" s="96" t="n">
        <v>0</v>
      </c>
      <c r="S44" s="96" t="n">
        <v>0</v>
      </c>
      <c r="T44" s="96" t="n">
        <v>0</v>
      </c>
      <c r="U44" s="96" t="n">
        <v>0</v>
      </c>
      <c r="V44" s="96" t="n">
        <v>0</v>
      </c>
      <c r="W44" s="96" t="n">
        <v>0</v>
      </c>
      <c r="X44" s="96" t="n">
        <v>0</v>
      </c>
      <c r="Y44" s="96" t="n">
        <v>0</v>
      </c>
      <c r="Z44" s="96" t="n">
        <v>0</v>
      </c>
      <c r="AA44" s="96" t="n">
        <v>0</v>
      </c>
    </row>
    <row r="45" customFormat="false" ht="11.25" hidden="false" customHeight="true" outlineLevel="0" collapsed="false">
      <c r="A45" s="95" t="s">
        <v>166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0</v>
      </c>
    </row>
    <row r="46" customFormat="false" ht="11.25" hidden="false" customHeight="true" outlineLevel="0" collapsed="false">
      <c r="A46" s="95" t="s">
        <v>165</v>
      </c>
      <c r="C46" s="97" t="n">
        <v>0</v>
      </c>
      <c r="D46" s="97" t="n">
        <v>0</v>
      </c>
      <c r="E46" s="97" t="n">
        <v>0</v>
      </c>
      <c r="F46" s="97" t="n">
        <v>0</v>
      </c>
      <c r="G46" s="97" t="n">
        <v>0</v>
      </c>
      <c r="H46" s="97" t="n">
        <v>0</v>
      </c>
      <c r="I46" s="97" t="n">
        <v>0</v>
      </c>
      <c r="J46" s="97" t="n">
        <v>0</v>
      </c>
      <c r="K46" s="97" t="n">
        <v>0</v>
      </c>
      <c r="L46" s="97" t="n">
        <v>0</v>
      </c>
      <c r="M46" s="97" t="n">
        <v>0</v>
      </c>
      <c r="N46" s="97" t="n">
        <v>0</v>
      </c>
      <c r="O46" s="97" t="n">
        <v>0</v>
      </c>
      <c r="P46" s="97" t="n">
        <v>0</v>
      </c>
      <c r="Q46" s="97" t="n">
        <v>0</v>
      </c>
      <c r="R46" s="97" t="n">
        <v>0</v>
      </c>
      <c r="S46" s="97" t="n">
        <v>0</v>
      </c>
      <c r="T46" s="97" t="n">
        <v>0</v>
      </c>
      <c r="U46" s="97" t="n">
        <v>0</v>
      </c>
      <c r="V46" s="97" t="n">
        <v>0</v>
      </c>
      <c r="W46" s="97" t="n">
        <v>0</v>
      </c>
      <c r="X46" s="97" t="n">
        <v>0</v>
      </c>
      <c r="Y46" s="97" t="n">
        <v>0</v>
      </c>
      <c r="Z46" s="97" t="n">
        <v>0</v>
      </c>
      <c r="AA46" s="97" t="n">
        <v>0</v>
      </c>
    </row>
    <row r="48" customFormat="false" ht="12" hidden="false" customHeight="true" outlineLevel="0" collapsed="false">
      <c r="A48" s="94" t="s">
        <v>159</v>
      </c>
    </row>
    <row r="49" customFormat="false" ht="11.25" hidden="false" customHeight="true" outlineLevel="0" collapsed="false">
      <c r="A49" s="95" t="s">
        <v>5</v>
      </c>
      <c r="C49" s="98" t="n">
        <v>3.53</v>
      </c>
      <c r="D49" s="98" t="n">
        <v>3.67</v>
      </c>
      <c r="E49" s="98" t="n">
        <v>3.64</v>
      </c>
      <c r="F49" s="98" t="n">
        <v>3.52</v>
      </c>
      <c r="G49" s="98" t="n">
        <v>3.58</v>
      </c>
      <c r="H49" s="98" t="n">
        <v>3.65</v>
      </c>
      <c r="I49" s="98" t="n">
        <v>3.71</v>
      </c>
      <c r="J49" s="98" t="n">
        <v>3.77</v>
      </c>
      <c r="K49" s="98" t="n">
        <v>3.78</v>
      </c>
      <c r="L49" s="98" t="n">
        <v>3.81</v>
      </c>
      <c r="M49" s="98" t="n">
        <v>4.25</v>
      </c>
      <c r="N49" s="98" t="n">
        <v>4.51</v>
      </c>
      <c r="O49" s="98" t="n">
        <v>4.64</v>
      </c>
      <c r="P49" s="98" t="n">
        <v>4.54</v>
      </c>
      <c r="Q49" s="98" t="n">
        <v>4.42</v>
      </c>
      <c r="R49" s="98" t="n">
        <v>4.23</v>
      </c>
      <c r="S49" s="98" t="n">
        <v>4.21</v>
      </c>
      <c r="T49" s="98" t="n">
        <v>4.27</v>
      </c>
      <c r="U49" s="98" t="n">
        <v>4.32</v>
      </c>
      <c r="V49" s="98" t="n">
        <v>4.38</v>
      </c>
      <c r="W49" s="98" t="n">
        <v>4.37</v>
      </c>
      <c r="X49" s="98" t="n">
        <v>4.42</v>
      </c>
      <c r="Y49" s="98" t="n">
        <v>4.65</v>
      </c>
      <c r="Z49" s="98" t="n">
        <v>4.87</v>
      </c>
      <c r="AA49" s="98"/>
    </row>
    <row r="50" customFormat="false" ht="11.25" hidden="false" customHeight="true" outlineLevel="0" collapsed="false">
      <c r="A50" s="95" t="s">
        <v>158</v>
      </c>
      <c r="C50" s="98" t="n">
        <v>3.74</v>
      </c>
      <c r="D50" s="98" t="n">
        <v>3.6</v>
      </c>
      <c r="E50" s="98" t="n">
        <v>3.55</v>
      </c>
      <c r="F50" s="98" t="n">
        <v>3.46</v>
      </c>
      <c r="G50" s="98" t="n">
        <v>3.51</v>
      </c>
      <c r="H50" s="98" t="n">
        <v>3.59</v>
      </c>
      <c r="I50" s="98" t="n">
        <v>3.65</v>
      </c>
      <c r="J50" s="98" t="n">
        <v>3.7</v>
      </c>
      <c r="K50" s="98" t="n">
        <v>3.71</v>
      </c>
      <c r="L50" s="98" t="n">
        <v>3.59</v>
      </c>
      <c r="M50" s="98" t="n">
        <v>4.18</v>
      </c>
      <c r="N50" s="98" t="n">
        <v>4.44</v>
      </c>
      <c r="O50" s="98" t="n">
        <v>4.56</v>
      </c>
      <c r="P50" s="98" t="n">
        <v>4.47</v>
      </c>
      <c r="Q50" s="98" t="n">
        <v>4.35</v>
      </c>
      <c r="R50" s="98" t="n">
        <v>4.13</v>
      </c>
      <c r="S50" s="98" t="n">
        <v>4.12</v>
      </c>
      <c r="T50" s="98" t="n">
        <v>4.17</v>
      </c>
      <c r="U50" s="98" t="n">
        <v>4.24</v>
      </c>
      <c r="V50" s="98" t="n">
        <v>4.3</v>
      </c>
      <c r="W50" s="98" t="n">
        <v>4.29</v>
      </c>
      <c r="X50" s="98" t="n">
        <v>4.34</v>
      </c>
      <c r="Y50" s="98" t="n">
        <v>4.59</v>
      </c>
      <c r="Z50" s="98" t="n">
        <v>4.8</v>
      </c>
      <c r="AA50" s="98"/>
    </row>
    <row r="51" customFormat="false" ht="11.25" hidden="false" customHeight="true" outlineLevel="0" collapsed="false">
      <c r="A51" s="95" t="s">
        <v>77</v>
      </c>
      <c r="C51" s="99" t="n">
        <v>-0.21</v>
      </c>
      <c r="D51" s="99" t="n">
        <v>0.0699999999999998</v>
      </c>
      <c r="E51" s="99" t="n">
        <v>0.0900000000000003</v>
      </c>
      <c r="F51" s="99" t="n">
        <v>0.0600000000000001</v>
      </c>
      <c r="G51" s="99" t="n">
        <v>0.0700000000000003</v>
      </c>
      <c r="H51" s="99" t="n">
        <v>0.0600000000000001</v>
      </c>
      <c r="I51" s="99" t="n">
        <v>0.0600000000000001</v>
      </c>
      <c r="J51" s="99" t="n">
        <v>0.0699999999999998</v>
      </c>
      <c r="K51" s="99" t="n">
        <v>0.0699999999999998</v>
      </c>
      <c r="L51" s="99" t="n">
        <v>0.22</v>
      </c>
      <c r="M51" s="99" t="n">
        <v>0.0700000000000003</v>
      </c>
      <c r="N51" s="99" t="n">
        <v>0.0699999999999994</v>
      </c>
      <c r="O51" s="99" t="n">
        <v>0.0800000000000001</v>
      </c>
      <c r="P51" s="99" t="n">
        <v>0.0700000000000003</v>
      </c>
      <c r="Q51" s="99" t="n">
        <v>0.0700000000000003</v>
      </c>
      <c r="R51" s="99" t="n">
        <v>0.100000000000001</v>
      </c>
      <c r="S51" s="99" t="n">
        <v>0.0899999999999999</v>
      </c>
      <c r="T51" s="99" t="n">
        <v>0.0999999999999996</v>
      </c>
      <c r="U51" s="99" t="n">
        <v>0.0800000000000001</v>
      </c>
      <c r="V51" s="99" t="n">
        <v>0.0800000000000001</v>
      </c>
      <c r="W51" s="99" t="n">
        <v>0.0800000000000001</v>
      </c>
      <c r="X51" s="99" t="n">
        <v>0.0800000000000001</v>
      </c>
      <c r="Y51" s="99" t="n">
        <v>0.0600000000000005</v>
      </c>
      <c r="Z51" s="99" t="n">
        <v>0.0700000000000003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5.0681</v>
      </c>
      <c r="D54" s="98" t="n">
        <v>5.0681</v>
      </c>
      <c r="E54" s="98" t="n">
        <v>5.0681</v>
      </c>
      <c r="F54" s="98" t="n">
        <v>4.4022</v>
      </c>
      <c r="G54" s="98" t="n">
        <v>4.4022</v>
      </c>
      <c r="H54" s="98" t="n">
        <v>4.4022</v>
      </c>
      <c r="I54" s="98" t="n">
        <v>4.4022</v>
      </c>
      <c r="J54" s="98" t="n">
        <v>4.4022</v>
      </c>
      <c r="K54" s="98" t="n">
        <v>4.4022</v>
      </c>
      <c r="L54" s="98" t="n">
        <v>4.4022</v>
      </c>
      <c r="M54" s="98" t="n">
        <v>0</v>
      </c>
      <c r="N54" s="98" t="n">
        <v>0</v>
      </c>
      <c r="O54" s="98" t="n">
        <v>0</v>
      </c>
      <c r="P54" s="98" t="n">
        <v>0</v>
      </c>
      <c r="Q54" s="98" t="n">
        <v>0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5.0671</v>
      </c>
      <c r="D55" s="98" t="n">
        <v>5.0671</v>
      </c>
      <c r="E55" s="98" t="n">
        <v>5.0671</v>
      </c>
      <c r="F55" s="98" t="n">
        <v>4.3406</v>
      </c>
      <c r="G55" s="98" t="n">
        <v>4.3406</v>
      </c>
      <c r="H55" s="98" t="n">
        <v>4.3406</v>
      </c>
      <c r="I55" s="98" t="n">
        <v>4.3406</v>
      </c>
      <c r="J55" s="98" t="n">
        <v>4.3406</v>
      </c>
      <c r="K55" s="98" t="n">
        <v>4.3406</v>
      </c>
      <c r="L55" s="98" t="n">
        <v>4.3406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160</v>
      </c>
    </row>
    <row r="58" customFormat="false" ht="11.25" hidden="false" customHeight="true" outlineLevel="0" collapsed="false">
      <c r="A58" s="95" t="s">
        <v>161</v>
      </c>
      <c r="C58" s="96" t="n">
        <v>-5482</v>
      </c>
      <c r="D58" s="96" t="n">
        <v>-4937</v>
      </c>
      <c r="E58" s="96" t="n">
        <v>-5453</v>
      </c>
      <c r="F58" s="96" t="n">
        <v>-52379</v>
      </c>
      <c r="G58" s="96" t="n">
        <v>-54105</v>
      </c>
      <c r="H58" s="96" t="n">
        <v>-52240</v>
      </c>
      <c r="I58" s="96" t="n">
        <v>-53861</v>
      </c>
      <c r="J58" s="96" t="n">
        <v>-53736</v>
      </c>
      <c r="K58" s="96" t="n">
        <v>-51882</v>
      </c>
      <c r="L58" s="96" t="n">
        <v>-53485</v>
      </c>
      <c r="M58" s="96" t="n">
        <v>0</v>
      </c>
      <c r="N58" s="96" t="n">
        <v>0</v>
      </c>
      <c r="O58" s="96" t="n">
        <v>0</v>
      </c>
      <c r="P58" s="96" t="n">
        <v>0</v>
      </c>
      <c r="Q58" s="96" t="n">
        <v>0</v>
      </c>
      <c r="R58" s="96" t="n">
        <v>0</v>
      </c>
      <c r="S58" s="96" t="n">
        <v>0</v>
      </c>
      <c r="T58" s="96" t="n">
        <v>0</v>
      </c>
      <c r="U58" s="96" t="n">
        <v>0</v>
      </c>
      <c r="V58" s="96" t="n">
        <v>0</v>
      </c>
      <c r="W58" s="96" t="n">
        <v>0</v>
      </c>
      <c r="X58" s="96" t="n">
        <v>0</v>
      </c>
      <c r="Y58" s="96" t="n">
        <v>0</v>
      </c>
      <c r="Z58" s="96" t="n">
        <v>0</v>
      </c>
      <c r="AA58" s="96" t="n">
        <v>-387560</v>
      </c>
    </row>
    <row r="59" customFormat="false" ht="11.25" hidden="false" customHeight="true" outlineLevel="0" collapsed="false">
      <c r="A59" s="95" t="s">
        <v>167</v>
      </c>
      <c r="C59" s="96" t="n">
        <v>0</v>
      </c>
      <c r="D59" s="96" t="n">
        <v>0</v>
      </c>
      <c r="E59" s="96" t="n">
        <v>0</v>
      </c>
      <c r="F59" s="96" t="n">
        <v>0</v>
      </c>
      <c r="G59" s="96" t="n">
        <v>0</v>
      </c>
      <c r="H59" s="96" t="n">
        <v>0</v>
      </c>
      <c r="I59" s="96" t="n">
        <v>0</v>
      </c>
      <c r="J59" s="96" t="n">
        <v>0</v>
      </c>
      <c r="K59" s="96" t="n">
        <v>0</v>
      </c>
      <c r="L59" s="96" t="n">
        <v>0</v>
      </c>
      <c r="M59" s="96" t="n">
        <v>0</v>
      </c>
      <c r="N59" s="96" t="n">
        <v>0</v>
      </c>
      <c r="O59" s="96" t="n">
        <v>0</v>
      </c>
      <c r="P59" s="96" t="n">
        <v>0</v>
      </c>
      <c r="Q59" s="96" t="n">
        <v>0</v>
      </c>
      <c r="R59" s="96" t="n">
        <v>0</v>
      </c>
      <c r="S59" s="96" t="n">
        <v>0</v>
      </c>
      <c r="T59" s="96" t="n">
        <v>0</v>
      </c>
      <c r="U59" s="96" t="n">
        <v>0</v>
      </c>
      <c r="V59" s="96" t="n">
        <v>0</v>
      </c>
      <c r="W59" s="96" t="n">
        <v>0</v>
      </c>
      <c r="X59" s="96" t="n">
        <v>0</v>
      </c>
      <c r="Y59" s="96" t="n">
        <v>0</v>
      </c>
      <c r="Z59" s="96" t="n">
        <v>0</v>
      </c>
      <c r="AA59" s="96" t="n">
        <v>0</v>
      </c>
    </row>
    <row r="60" customFormat="false" ht="11.25" hidden="false" customHeight="true" outlineLevel="0" collapsed="false">
      <c r="A60" s="101" t="s">
        <v>75</v>
      </c>
      <c r="B60" s="102"/>
      <c r="C60" s="103" t="n">
        <v>-5482</v>
      </c>
      <c r="D60" s="103" t="n">
        <v>-4937</v>
      </c>
      <c r="E60" s="103" t="n">
        <v>-5453</v>
      </c>
      <c r="F60" s="103" t="n">
        <v>-52379</v>
      </c>
      <c r="G60" s="103" t="n">
        <v>-54105</v>
      </c>
      <c r="H60" s="103" t="n">
        <v>-52240</v>
      </c>
      <c r="I60" s="103" t="n">
        <v>-53861</v>
      </c>
      <c r="J60" s="103" t="n">
        <v>-53736</v>
      </c>
      <c r="K60" s="103" t="n">
        <v>-51882</v>
      </c>
      <c r="L60" s="103" t="n">
        <v>-53485</v>
      </c>
      <c r="M60" s="103" t="n">
        <v>0</v>
      </c>
      <c r="N60" s="103" t="n">
        <v>0</v>
      </c>
      <c r="O60" s="103" t="n">
        <v>0</v>
      </c>
      <c r="P60" s="103" t="n">
        <v>0</v>
      </c>
      <c r="Q60" s="103" t="n">
        <v>0</v>
      </c>
      <c r="R60" s="103" t="n">
        <v>0</v>
      </c>
      <c r="S60" s="103" t="n">
        <v>0</v>
      </c>
      <c r="T60" s="103" t="n">
        <v>0</v>
      </c>
      <c r="U60" s="103" t="n">
        <v>0</v>
      </c>
      <c r="V60" s="103" t="n">
        <v>0</v>
      </c>
      <c r="W60" s="103" t="n">
        <v>0</v>
      </c>
      <c r="X60" s="103" t="n">
        <v>0</v>
      </c>
      <c r="Y60" s="103" t="n">
        <v>0</v>
      </c>
      <c r="Z60" s="103" t="n">
        <v>0</v>
      </c>
      <c r="AA60" s="104" t="n">
        <v>-387560</v>
      </c>
    </row>
    <row r="61" customFormat="false" ht="11.25" hidden="false" customHeight="true" outlineLevel="0" collapsed="false">
      <c r="A61" s="95" t="s">
        <v>76</v>
      </c>
      <c r="C61" s="96" t="n">
        <v>-5479</v>
      </c>
      <c r="D61" s="96" t="n">
        <v>-4935</v>
      </c>
      <c r="E61" s="96" t="n">
        <v>-5451</v>
      </c>
      <c r="F61" s="96" t="n">
        <v>-52356</v>
      </c>
      <c r="G61" s="96" t="n">
        <v>-54085</v>
      </c>
      <c r="H61" s="96" t="n">
        <v>-52221</v>
      </c>
      <c r="I61" s="96" t="n">
        <v>-53841</v>
      </c>
      <c r="J61" s="96" t="n">
        <v>-53717</v>
      </c>
      <c r="K61" s="96" t="n">
        <v>-51862</v>
      </c>
      <c r="L61" s="96" t="n">
        <v>-53465</v>
      </c>
      <c r="M61" s="96" t="n">
        <v>0</v>
      </c>
      <c r="N61" s="96" t="n">
        <v>0</v>
      </c>
      <c r="O61" s="96" t="n">
        <v>0</v>
      </c>
      <c r="P61" s="96" t="n">
        <v>0</v>
      </c>
      <c r="Q61" s="96" t="n">
        <v>0</v>
      </c>
      <c r="R61" s="96" t="n">
        <v>0</v>
      </c>
      <c r="S61" s="96" t="n">
        <v>0</v>
      </c>
      <c r="T61" s="96" t="n">
        <v>0</v>
      </c>
      <c r="U61" s="96" t="n">
        <v>0</v>
      </c>
      <c r="V61" s="96" t="n">
        <v>0</v>
      </c>
      <c r="W61" s="96" t="n">
        <v>0</v>
      </c>
      <c r="X61" s="96" t="n">
        <v>0</v>
      </c>
      <c r="Y61" s="96" t="n">
        <v>0</v>
      </c>
      <c r="Z61" s="96" t="n">
        <v>0</v>
      </c>
      <c r="AA61" s="96" t="n">
        <v>-387412</v>
      </c>
    </row>
    <row r="62" customFormat="false" ht="11.25" hidden="false" customHeight="true" outlineLevel="0" collapsed="false">
      <c r="A62" s="95" t="s">
        <v>77</v>
      </c>
      <c r="C62" s="97" t="n">
        <v>-3</v>
      </c>
      <c r="D62" s="97" t="n">
        <v>-2</v>
      </c>
      <c r="E62" s="97" t="n">
        <v>-2</v>
      </c>
      <c r="F62" s="97" t="n">
        <v>-23</v>
      </c>
      <c r="G62" s="97" t="n">
        <v>-20</v>
      </c>
      <c r="H62" s="97" t="n">
        <v>-19</v>
      </c>
      <c r="I62" s="97" t="n">
        <v>-20</v>
      </c>
      <c r="J62" s="97" t="n">
        <v>-19</v>
      </c>
      <c r="K62" s="97" t="n">
        <v>-20</v>
      </c>
      <c r="L62" s="97" t="n">
        <v>-20</v>
      </c>
      <c r="M62" s="97" t="n">
        <v>0</v>
      </c>
      <c r="N62" s="97" t="n">
        <v>0</v>
      </c>
      <c r="O62" s="97" t="n">
        <v>0</v>
      </c>
      <c r="P62" s="97" t="n">
        <v>0</v>
      </c>
      <c r="Q62" s="97" t="n">
        <v>0</v>
      </c>
      <c r="R62" s="97" t="n">
        <v>0</v>
      </c>
      <c r="S62" s="97" t="n">
        <v>0</v>
      </c>
      <c r="T62" s="97" t="n">
        <v>0</v>
      </c>
      <c r="U62" s="97" t="n">
        <v>0</v>
      </c>
      <c r="V62" s="97" t="n">
        <v>0</v>
      </c>
      <c r="W62" s="97" t="n">
        <v>0</v>
      </c>
      <c r="X62" s="97" t="n">
        <v>0</v>
      </c>
      <c r="Y62" s="97" t="n">
        <v>0</v>
      </c>
      <c r="Z62" s="97" t="n">
        <v>0</v>
      </c>
      <c r="AA62" s="97" t="n">
        <v>-148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162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163</v>
      </c>
      <c r="C67" s="96" t="n">
        <v>0</v>
      </c>
      <c r="D67" s="96" t="n">
        <v>0</v>
      </c>
      <c r="E67" s="96" t="n">
        <v>0</v>
      </c>
      <c r="F67" s="96" t="n">
        <v>0</v>
      </c>
      <c r="G67" s="96" t="n">
        <v>0</v>
      </c>
      <c r="H67" s="96" t="n">
        <v>0</v>
      </c>
      <c r="I67" s="96" t="n">
        <v>0</v>
      </c>
      <c r="J67" s="96" t="n">
        <v>0</v>
      </c>
      <c r="K67" s="96" t="n">
        <v>0</v>
      </c>
      <c r="L67" s="96" t="n">
        <v>0</v>
      </c>
      <c r="M67" s="96" t="n">
        <v>0</v>
      </c>
      <c r="N67" s="96" t="n">
        <v>0</v>
      </c>
      <c r="O67" s="96" t="n">
        <v>0</v>
      </c>
      <c r="P67" s="96" t="n">
        <v>0</v>
      </c>
      <c r="Q67" s="96" t="n">
        <v>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0</v>
      </c>
    </row>
    <row r="68" customFormat="false" ht="11.25" hidden="false" customHeight="true" outlineLevel="0" collapsed="false">
      <c r="A68" s="95" t="s">
        <v>164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165</v>
      </c>
      <c r="C69" s="97" t="n">
        <v>0</v>
      </c>
      <c r="D69" s="97" t="n">
        <v>0</v>
      </c>
      <c r="E69" s="97" t="n">
        <v>0</v>
      </c>
      <c r="F69" s="97" t="n">
        <v>0</v>
      </c>
      <c r="G69" s="97" t="n">
        <v>0</v>
      </c>
      <c r="H69" s="97" t="n">
        <v>0</v>
      </c>
      <c r="I69" s="97" t="n">
        <v>0</v>
      </c>
      <c r="J69" s="97" t="n">
        <v>0</v>
      </c>
      <c r="K69" s="97" t="n">
        <v>0</v>
      </c>
      <c r="L69" s="97" t="n">
        <v>0</v>
      </c>
      <c r="M69" s="97" t="n">
        <v>0</v>
      </c>
      <c r="N69" s="97" t="n">
        <v>0</v>
      </c>
      <c r="O69" s="97" t="n">
        <v>0</v>
      </c>
      <c r="P69" s="97" t="n">
        <v>0</v>
      </c>
      <c r="Q69" s="97" t="n">
        <v>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0</v>
      </c>
    </row>
    <row r="71" customFormat="false" ht="12" hidden="false" customHeight="true" outlineLevel="0" collapsed="false">
      <c r="A71" s="92" t="s">
        <v>166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166</v>
      </c>
      <c r="C72" s="96" t="n">
        <v>0</v>
      </c>
      <c r="D72" s="96" t="n">
        <v>0</v>
      </c>
      <c r="E72" s="96" t="n">
        <v>0</v>
      </c>
      <c r="F72" s="96" t="n">
        <v>0</v>
      </c>
      <c r="G72" s="96" t="n">
        <v>0</v>
      </c>
      <c r="H72" s="96" t="n">
        <v>0</v>
      </c>
      <c r="I72" s="96" t="n">
        <v>0</v>
      </c>
      <c r="J72" s="96" t="n">
        <v>0</v>
      </c>
      <c r="K72" s="96" t="n">
        <v>0</v>
      </c>
      <c r="L72" s="96" t="n">
        <v>0</v>
      </c>
      <c r="M72" s="96" t="n">
        <v>0</v>
      </c>
      <c r="N72" s="96" t="n">
        <v>0</v>
      </c>
      <c r="O72" s="96" t="n">
        <v>0</v>
      </c>
      <c r="P72" s="96" t="n">
        <v>0</v>
      </c>
      <c r="Q72" s="96" t="n">
        <v>0</v>
      </c>
      <c r="R72" s="96" t="n">
        <v>0</v>
      </c>
      <c r="S72" s="96" t="n">
        <v>0</v>
      </c>
      <c r="T72" s="96" t="n">
        <v>0</v>
      </c>
      <c r="U72" s="96" t="n">
        <v>0</v>
      </c>
      <c r="V72" s="96" t="n">
        <v>0</v>
      </c>
      <c r="W72" s="96" t="n">
        <v>0</v>
      </c>
      <c r="X72" s="96" t="n">
        <v>0</v>
      </c>
      <c r="Y72" s="96" t="n">
        <v>0</v>
      </c>
      <c r="Z72" s="96" t="n">
        <v>0</v>
      </c>
      <c r="AA72" s="96" t="n">
        <v>0</v>
      </c>
    </row>
    <row r="74" customFormat="false" ht="11.25" hidden="false" customHeight="true" outlineLevel="0" collapsed="false">
      <c r="A74" s="101" t="s">
        <v>165</v>
      </c>
      <c r="B74" s="102"/>
      <c r="C74" s="103" t="n">
        <v>0</v>
      </c>
      <c r="D74" s="103" t="n">
        <v>0</v>
      </c>
      <c r="E74" s="103" t="n">
        <v>0</v>
      </c>
      <c r="F74" s="103" t="n">
        <v>0</v>
      </c>
      <c r="G74" s="103" t="n">
        <v>0</v>
      </c>
      <c r="H74" s="103" t="n">
        <v>0</v>
      </c>
      <c r="I74" s="103" t="n">
        <v>0</v>
      </c>
      <c r="J74" s="103" t="n">
        <v>0</v>
      </c>
      <c r="K74" s="103" t="n">
        <v>0</v>
      </c>
      <c r="L74" s="103" t="n">
        <v>0</v>
      </c>
      <c r="M74" s="103" t="n">
        <v>0</v>
      </c>
      <c r="N74" s="103" t="n">
        <v>0</v>
      </c>
      <c r="O74" s="103" t="n">
        <v>0</v>
      </c>
      <c r="P74" s="103" t="n">
        <v>0</v>
      </c>
      <c r="Q74" s="103" t="n">
        <v>0</v>
      </c>
      <c r="R74" s="103" t="n">
        <v>0</v>
      </c>
      <c r="S74" s="103" t="n">
        <v>0</v>
      </c>
      <c r="T74" s="103" t="n">
        <v>0</v>
      </c>
      <c r="U74" s="103" t="n">
        <v>0</v>
      </c>
      <c r="V74" s="103" t="n">
        <v>0</v>
      </c>
      <c r="W74" s="103" t="n">
        <v>0</v>
      </c>
      <c r="X74" s="103" t="n">
        <v>0</v>
      </c>
      <c r="Y74" s="103" t="n">
        <v>0</v>
      </c>
      <c r="Z74" s="103" t="n">
        <v>0</v>
      </c>
      <c r="AA74" s="104" t="n">
        <v>0</v>
      </c>
    </row>
    <row r="76" customFormat="false" ht="12" hidden="false" customHeight="true" outlineLevel="0" collapsed="false">
      <c r="A76" s="94" t="s">
        <v>158</v>
      </c>
    </row>
    <row r="77" customFormat="false" ht="11.25" hidden="false" customHeight="true" outlineLevel="0" collapsed="false">
      <c r="A77" s="95" t="s">
        <v>163</v>
      </c>
      <c r="C77" s="96" t="n">
        <v>0</v>
      </c>
      <c r="D77" s="96" t="n">
        <v>0</v>
      </c>
      <c r="E77" s="96" t="n">
        <v>0</v>
      </c>
      <c r="F77" s="96" t="n">
        <v>0</v>
      </c>
      <c r="G77" s="96" t="n">
        <v>0</v>
      </c>
      <c r="H77" s="96" t="n">
        <v>0</v>
      </c>
      <c r="I77" s="96" t="n">
        <v>0</v>
      </c>
      <c r="J77" s="96" t="n">
        <v>0</v>
      </c>
      <c r="K77" s="96" t="n">
        <v>0</v>
      </c>
      <c r="L77" s="96" t="n">
        <v>0</v>
      </c>
      <c r="M77" s="96" t="n">
        <v>0</v>
      </c>
      <c r="N77" s="96" t="n">
        <v>0</v>
      </c>
      <c r="O77" s="96" t="n">
        <v>0</v>
      </c>
      <c r="P77" s="96" t="n">
        <v>0</v>
      </c>
      <c r="Q77" s="96" t="n">
        <v>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0</v>
      </c>
    </row>
    <row r="78" customFormat="false" ht="11.25" hidden="false" customHeight="true" outlineLevel="0" collapsed="false">
      <c r="A78" s="95" t="s">
        <v>164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166</v>
      </c>
      <c r="C79" s="96" t="n">
        <v>0</v>
      </c>
      <c r="D79" s="96" t="n">
        <v>0</v>
      </c>
      <c r="E79" s="96" t="n">
        <v>0</v>
      </c>
      <c r="F79" s="96" t="n">
        <v>0</v>
      </c>
      <c r="G79" s="96" t="n">
        <v>0</v>
      </c>
      <c r="H79" s="96" t="n">
        <v>0</v>
      </c>
      <c r="I79" s="96" t="n">
        <v>0</v>
      </c>
      <c r="J79" s="96" t="n">
        <v>0</v>
      </c>
      <c r="K79" s="96" t="n">
        <v>0</v>
      </c>
      <c r="L79" s="96" t="n">
        <v>0</v>
      </c>
      <c r="M79" s="96" t="n">
        <v>0</v>
      </c>
      <c r="N79" s="96" t="n">
        <v>0</v>
      </c>
      <c r="O79" s="96" t="n">
        <v>0</v>
      </c>
      <c r="P79" s="96" t="n">
        <v>0</v>
      </c>
      <c r="Q79" s="96" t="n">
        <v>0</v>
      </c>
      <c r="R79" s="96" t="n">
        <v>0</v>
      </c>
      <c r="S79" s="96" t="n">
        <v>0</v>
      </c>
      <c r="T79" s="96" t="n">
        <v>0</v>
      </c>
      <c r="U79" s="96" t="n">
        <v>0</v>
      </c>
      <c r="V79" s="96" t="n">
        <v>0</v>
      </c>
      <c r="W79" s="96" t="n">
        <v>0</v>
      </c>
      <c r="X79" s="96" t="n">
        <v>0</v>
      </c>
      <c r="Y79" s="96" t="n">
        <v>0</v>
      </c>
      <c r="Z79" s="96" t="n">
        <v>0</v>
      </c>
      <c r="AA79" s="96" t="n">
        <v>0</v>
      </c>
    </row>
    <row r="80" customFormat="false" ht="11.25" hidden="false" customHeight="true" outlineLevel="0" collapsed="false">
      <c r="A80" s="95" t="s">
        <v>165</v>
      </c>
      <c r="C80" s="97" t="n">
        <v>0</v>
      </c>
      <c r="D80" s="97" t="n">
        <v>0</v>
      </c>
      <c r="E80" s="97" t="n">
        <v>0</v>
      </c>
      <c r="F80" s="97" t="n">
        <v>0</v>
      </c>
      <c r="G80" s="97" t="n">
        <v>0</v>
      </c>
      <c r="H80" s="97" t="n">
        <v>0</v>
      </c>
      <c r="I80" s="97" t="n">
        <v>0</v>
      </c>
      <c r="J80" s="97" t="n">
        <v>0</v>
      </c>
      <c r="K80" s="97" t="n">
        <v>0</v>
      </c>
      <c r="L80" s="97" t="n">
        <v>0</v>
      </c>
      <c r="M80" s="97" t="n">
        <v>0</v>
      </c>
      <c r="N80" s="97" t="n">
        <v>0</v>
      </c>
      <c r="O80" s="97" t="n">
        <v>0</v>
      </c>
      <c r="P80" s="97" t="n">
        <v>0</v>
      </c>
      <c r="Q80" s="97" t="n">
        <v>0</v>
      </c>
      <c r="R80" s="97" t="n">
        <v>0</v>
      </c>
      <c r="S80" s="97" t="n">
        <v>0</v>
      </c>
      <c r="T80" s="97" t="n">
        <v>0</v>
      </c>
      <c r="U80" s="97" t="n">
        <v>0</v>
      </c>
      <c r="V80" s="97" t="n">
        <v>0</v>
      </c>
      <c r="W80" s="97" t="n">
        <v>0</v>
      </c>
      <c r="X80" s="97" t="n">
        <v>0</v>
      </c>
      <c r="Y80" s="97" t="n">
        <v>0</v>
      </c>
      <c r="Z80" s="97" t="n">
        <v>0</v>
      </c>
      <c r="AA80" s="97" t="n">
        <v>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163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164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166</v>
      </c>
      <c r="C85" s="96" t="n">
        <v>0</v>
      </c>
      <c r="D85" s="96" t="n">
        <v>0</v>
      </c>
      <c r="E85" s="96" t="n">
        <v>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0</v>
      </c>
    </row>
    <row r="86" customFormat="false" ht="11.25" hidden="false" customHeight="true" outlineLevel="0" collapsed="false">
      <c r="A86" s="95" t="s">
        <v>165</v>
      </c>
      <c r="C86" s="97" t="n">
        <v>0</v>
      </c>
      <c r="D86" s="97" t="n">
        <v>0</v>
      </c>
      <c r="E86" s="97" t="n">
        <v>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0</v>
      </c>
    </row>
    <row r="88" customFormat="false" ht="12" hidden="false" customHeight="true" outlineLevel="0" collapsed="false">
      <c r="A88" s="94" t="s">
        <v>159</v>
      </c>
    </row>
    <row r="89" customFormat="false" ht="11.25" hidden="false" customHeight="true" outlineLevel="0" collapsed="false">
      <c r="A89" s="95" t="s">
        <v>5</v>
      </c>
      <c r="C89" s="98" t="n">
        <v>2.45</v>
      </c>
      <c r="D89" s="98" t="n">
        <v>2.47</v>
      </c>
      <c r="E89" s="98" t="n">
        <v>2.45</v>
      </c>
      <c r="F89" s="98" t="n">
        <v>2.27</v>
      </c>
      <c r="G89" s="98" t="n">
        <v>2.32</v>
      </c>
      <c r="H89" s="98" t="n">
        <v>2.37</v>
      </c>
      <c r="I89" s="98" t="n">
        <v>2.41</v>
      </c>
      <c r="J89" s="98" t="n">
        <v>2.44</v>
      </c>
      <c r="K89" s="98" t="n">
        <v>2.45</v>
      </c>
      <c r="L89" s="98" t="n">
        <v>2.47</v>
      </c>
      <c r="M89" s="98" t="n">
        <v>2.95</v>
      </c>
      <c r="N89" s="98" t="n">
        <v>3.12</v>
      </c>
      <c r="O89" s="98" t="n">
        <v>3.21</v>
      </c>
      <c r="P89" s="98" t="n">
        <v>3.14</v>
      </c>
      <c r="Q89" s="98" t="n">
        <v>3.06</v>
      </c>
      <c r="R89" s="98" t="n">
        <v>2.84</v>
      </c>
      <c r="S89" s="98" t="n">
        <v>2.83</v>
      </c>
      <c r="T89" s="98" t="n">
        <v>2.86</v>
      </c>
      <c r="U89" s="98" t="n">
        <v>2.9</v>
      </c>
      <c r="V89" s="98" t="n">
        <v>2.94</v>
      </c>
      <c r="W89" s="98" t="n">
        <v>2.94</v>
      </c>
      <c r="X89" s="98" t="n">
        <v>2.97</v>
      </c>
      <c r="Y89" s="98" t="n">
        <v>3.31</v>
      </c>
      <c r="Z89" s="98" t="n">
        <v>3.45</v>
      </c>
      <c r="AA89" s="98"/>
    </row>
    <row r="90" customFormat="false" ht="11.25" hidden="false" customHeight="true" outlineLevel="0" collapsed="false">
      <c r="A90" s="95" t="s">
        <v>158</v>
      </c>
      <c r="C90" s="98" t="n">
        <v>2.45</v>
      </c>
      <c r="D90" s="98" t="n">
        <v>2.44</v>
      </c>
      <c r="E90" s="98" t="n">
        <v>2.42</v>
      </c>
      <c r="F90" s="98" t="n">
        <v>2.24</v>
      </c>
      <c r="G90" s="98" t="n">
        <v>2.28</v>
      </c>
      <c r="H90" s="98" t="n">
        <v>2.33</v>
      </c>
      <c r="I90" s="98" t="n">
        <v>2.37</v>
      </c>
      <c r="J90" s="98" t="n">
        <v>2.41</v>
      </c>
      <c r="K90" s="98" t="n">
        <v>2.41</v>
      </c>
      <c r="L90" s="98" t="n">
        <v>2.33</v>
      </c>
      <c r="M90" s="98" t="n">
        <v>2.89</v>
      </c>
      <c r="N90" s="98" t="n">
        <v>3.07</v>
      </c>
      <c r="O90" s="98" t="n">
        <v>3.15</v>
      </c>
      <c r="P90" s="98" t="n">
        <v>3.09</v>
      </c>
      <c r="Q90" s="98" t="n">
        <v>3.01</v>
      </c>
      <c r="R90" s="98" t="n">
        <v>2.8</v>
      </c>
      <c r="S90" s="98" t="n">
        <v>2.79</v>
      </c>
      <c r="T90" s="98" t="n">
        <v>2.83</v>
      </c>
      <c r="U90" s="98" t="n">
        <v>2.87</v>
      </c>
      <c r="V90" s="98" t="n">
        <v>2.91</v>
      </c>
      <c r="W90" s="98" t="n">
        <v>2.91</v>
      </c>
      <c r="X90" s="98" t="n">
        <v>2.94</v>
      </c>
      <c r="Y90" s="98" t="n">
        <v>3.27</v>
      </c>
      <c r="Z90" s="98" t="n">
        <v>3.41</v>
      </c>
      <c r="AA90" s="98"/>
    </row>
    <row r="91" customFormat="false" ht="11.25" hidden="false" customHeight="true" outlineLevel="0" collapsed="false">
      <c r="A91" s="95" t="s">
        <v>77</v>
      </c>
      <c r="C91" s="99" t="n">
        <v>0</v>
      </c>
      <c r="D91" s="99" t="n">
        <v>0.0300000000000003</v>
      </c>
      <c r="E91" s="99" t="n">
        <v>0.0300000000000003</v>
      </c>
      <c r="F91" s="99" t="n">
        <v>0.0299999999999998</v>
      </c>
      <c r="G91" s="99" t="n">
        <v>0.04</v>
      </c>
      <c r="H91" s="99" t="n">
        <v>0.04</v>
      </c>
      <c r="I91" s="99" t="n">
        <v>0.04</v>
      </c>
      <c r="J91" s="99" t="n">
        <v>0.0299999999999998</v>
      </c>
      <c r="K91" s="99" t="n">
        <v>0.04</v>
      </c>
      <c r="L91" s="99" t="n">
        <v>0.14</v>
      </c>
      <c r="M91" s="99" t="n">
        <v>0.0600000000000001</v>
      </c>
      <c r="N91" s="99" t="n">
        <v>0.0500000000000003</v>
      </c>
      <c r="O91" s="99" t="n">
        <v>0.0600000000000001</v>
      </c>
      <c r="P91" s="99" t="n">
        <v>0.0500000000000003</v>
      </c>
      <c r="Q91" s="99" t="n">
        <v>0.0500000000000003</v>
      </c>
      <c r="R91" s="99" t="n">
        <v>0.04</v>
      </c>
      <c r="S91" s="99" t="n">
        <v>0.04</v>
      </c>
      <c r="T91" s="99" t="n">
        <v>0.0299999999999998</v>
      </c>
      <c r="U91" s="99" t="n">
        <v>0.0299999999999998</v>
      </c>
      <c r="V91" s="99" t="n">
        <v>0.0299999999999998</v>
      </c>
      <c r="W91" s="99" t="n">
        <v>0.0299999999999998</v>
      </c>
      <c r="X91" s="99" t="n">
        <v>0.0300000000000003</v>
      </c>
      <c r="Y91" s="99" t="n">
        <v>0.04</v>
      </c>
      <c r="Z91" s="99" t="n">
        <v>0.04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0</v>
      </c>
      <c r="D94" s="98" t="n">
        <v>0</v>
      </c>
      <c r="E94" s="98" t="n">
        <v>0</v>
      </c>
      <c r="F94" s="98" t="n">
        <v>2.301</v>
      </c>
      <c r="G94" s="98" t="n">
        <v>2.301</v>
      </c>
      <c r="H94" s="98" t="n">
        <v>2.301</v>
      </c>
      <c r="I94" s="98" t="n">
        <v>2.301</v>
      </c>
      <c r="J94" s="98" t="n">
        <v>2.301</v>
      </c>
      <c r="K94" s="98" t="n">
        <v>2.301</v>
      </c>
      <c r="L94" s="98" t="n">
        <v>2.301</v>
      </c>
      <c r="M94" s="98" t="n">
        <v>0</v>
      </c>
      <c r="N94" s="98" t="n">
        <v>0</v>
      </c>
      <c r="O94" s="98" t="n">
        <v>0</v>
      </c>
      <c r="P94" s="98" t="n">
        <v>0</v>
      </c>
      <c r="Q94" s="98" t="n">
        <v>0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2.33</v>
      </c>
      <c r="G95" s="98" t="n">
        <v>2.33</v>
      </c>
      <c r="H95" s="98" t="n">
        <v>2.33</v>
      </c>
      <c r="I95" s="98" t="n">
        <v>2.33</v>
      </c>
      <c r="J95" s="98" t="n">
        <v>2.33</v>
      </c>
      <c r="K95" s="98" t="n">
        <v>2.33</v>
      </c>
      <c r="L95" s="98" t="n">
        <v>2.33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160</v>
      </c>
    </row>
    <row r="98" customFormat="false" ht="11.25" hidden="false" customHeight="true" outlineLevel="0" collapsed="false">
      <c r="A98" s="95" t="s">
        <v>161</v>
      </c>
      <c r="C98" s="96" t="n">
        <v>0</v>
      </c>
      <c r="D98" s="96" t="n">
        <v>0</v>
      </c>
      <c r="E98" s="96" t="n">
        <v>0</v>
      </c>
      <c r="F98" s="96" t="n">
        <v>21561</v>
      </c>
      <c r="G98" s="96" t="n">
        <v>22271</v>
      </c>
      <c r="H98" s="96" t="n">
        <v>21503</v>
      </c>
      <c r="I98" s="96" t="n">
        <v>22171</v>
      </c>
      <c r="J98" s="96" t="n">
        <v>22119</v>
      </c>
      <c r="K98" s="96" t="n">
        <v>21356</v>
      </c>
      <c r="L98" s="96" t="n">
        <v>22016</v>
      </c>
      <c r="M98" s="96" t="n">
        <v>0</v>
      </c>
      <c r="N98" s="96" t="n">
        <v>0</v>
      </c>
      <c r="O98" s="96" t="n">
        <v>0</v>
      </c>
      <c r="P98" s="96" t="n">
        <v>0</v>
      </c>
      <c r="Q98" s="96" t="n">
        <v>0</v>
      </c>
      <c r="R98" s="96" t="n">
        <v>0</v>
      </c>
      <c r="S98" s="96" t="n">
        <v>0</v>
      </c>
      <c r="T98" s="96" t="n">
        <v>0</v>
      </c>
      <c r="U98" s="96" t="n">
        <v>0</v>
      </c>
      <c r="V98" s="96" t="n">
        <v>0</v>
      </c>
      <c r="W98" s="96" t="n">
        <v>0</v>
      </c>
      <c r="X98" s="96" t="n">
        <v>0</v>
      </c>
      <c r="Y98" s="96" t="n">
        <v>0</v>
      </c>
      <c r="Z98" s="96" t="n">
        <v>0</v>
      </c>
      <c r="AA98" s="96" t="n">
        <v>152997</v>
      </c>
    </row>
    <row r="99" customFormat="false" ht="11.25" hidden="false" customHeight="true" outlineLevel="0" collapsed="false">
      <c r="A99" s="95" t="s">
        <v>167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0</v>
      </c>
      <c r="D100" s="103" t="n">
        <v>0</v>
      </c>
      <c r="E100" s="103" t="n">
        <v>0</v>
      </c>
      <c r="F100" s="103" t="n">
        <v>21561</v>
      </c>
      <c r="G100" s="103" t="n">
        <v>22271</v>
      </c>
      <c r="H100" s="103" t="n">
        <v>21503</v>
      </c>
      <c r="I100" s="103" t="n">
        <v>22171</v>
      </c>
      <c r="J100" s="103" t="n">
        <v>22119</v>
      </c>
      <c r="K100" s="103" t="n">
        <v>21356</v>
      </c>
      <c r="L100" s="103" t="n">
        <v>22016</v>
      </c>
      <c r="M100" s="103" t="n">
        <v>0</v>
      </c>
      <c r="N100" s="103" t="n">
        <v>0</v>
      </c>
      <c r="O100" s="103" t="n">
        <v>0</v>
      </c>
      <c r="P100" s="103" t="n">
        <v>0</v>
      </c>
      <c r="Q100" s="103" t="n">
        <v>0</v>
      </c>
      <c r="R100" s="103" t="n">
        <v>0</v>
      </c>
      <c r="S100" s="103" t="n">
        <v>0</v>
      </c>
      <c r="T100" s="103" t="n">
        <v>0</v>
      </c>
      <c r="U100" s="103" t="n">
        <v>0</v>
      </c>
      <c r="V100" s="103" t="n">
        <v>0</v>
      </c>
      <c r="W100" s="103" t="n">
        <v>0</v>
      </c>
      <c r="X100" s="103" t="n">
        <v>0</v>
      </c>
      <c r="Y100" s="103" t="n">
        <v>0</v>
      </c>
      <c r="Z100" s="103" t="n">
        <v>0</v>
      </c>
      <c r="AA100" s="104" t="n">
        <v>152997</v>
      </c>
    </row>
    <row r="101" customFormat="false" ht="11.25" hidden="false" customHeight="true" outlineLevel="0" collapsed="false">
      <c r="A101" s="95" t="s">
        <v>76</v>
      </c>
      <c r="C101" s="96" t="n">
        <v>0</v>
      </c>
      <c r="D101" s="96" t="n">
        <v>0</v>
      </c>
      <c r="E101" s="96" t="n">
        <v>0</v>
      </c>
      <c r="F101" s="96" t="n">
        <v>21551</v>
      </c>
      <c r="G101" s="96" t="n">
        <v>22263</v>
      </c>
      <c r="H101" s="96" t="n">
        <v>21496</v>
      </c>
      <c r="I101" s="96" t="n">
        <v>22163</v>
      </c>
      <c r="J101" s="96" t="n">
        <v>22111</v>
      </c>
      <c r="K101" s="96" t="n">
        <v>21348</v>
      </c>
      <c r="L101" s="96" t="n">
        <v>22008</v>
      </c>
      <c r="M101" s="96" t="n">
        <v>0</v>
      </c>
      <c r="N101" s="96" t="n">
        <v>0</v>
      </c>
      <c r="O101" s="96" t="n">
        <v>0</v>
      </c>
      <c r="P101" s="96" t="n">
        <v>0</v>
      </c>
      <c r="Q101" s="96" t="n">
        <v>0</v>
      </c>
      <c r="R101" s="96" t="n">
        <v>0</v>
      </c>
      <c r="S101" s="96" t="n">
        <v>0</v>
      </c>
      <c r="T101" s="96" t="n">
        <v>0</v>
      </c>
      <c r="U101" s="96" t="n">
        <v>0</v>
      </c>
      <c r="V101" s="96" t="n">
        <v>0</v>
      </c>
      <c r="W101" s="96" t="n">
        <v>0</v>
      </c>
      <c r="X101" s="96" t="n">
        <v>0</v>
      </c>
      <c r="Y101" s="96" t="n">
        <v>0</v>
      </c>
      <c r="Z101" s="96" t="n">
        <v>0</v>
      </c>
      <c r="AA101" s="96" t="n">
        <v>152940</v>
      </c>
    </row>
    <row r="102" customFormat="false" ht="11.25" hidden="false" customHeight="true" outlineLevel="0" collapsed="false">
      <c r="A102" s="95" t="s">
        <v>77</v>
      </c>
      <c r="C102" s="97" t="n">
        <v>0</v>
      </c>
      <c r="D102" s="97" t="n">
        <v>0</v>
      </c>
      <c r="E102" s="97" t="n">
        <v>0</v>
      </c>
      <c r="F102" s="97" t="n">
        <v>10</v>
      </c>
      <c r="G102" s="97" t="n">
        <v>8</v>
      </c>
      <c r="H102" s="97" t="n">
        <v>7</v>
      </c>
      <c r="I102" s="97" t="n">
        <v>8</v>
      </c>
      <c r="J102" s="97" t="n">
        <v>8</v>
      </c>
      <c r="K102" s="97" t="n">
        <v>8</v>
      </c>
      <c r="L102" s="97" t="n">
        <v>8</v>
      </c>
      <c r="M102" s="97" t="n">
        <v>0</v>
      </c>
      <c r="N102" s="97" t="n">
        <v>0</v>
      </c>
      <c r="O102" s="97" t="n">
        <v>0</v>
      </c>
      <c r="P102" s="97" t="n">
        <v>0</v>
      </c>
      <c r="Q102" s="97" t="n">
        <v>0</v>
      </c>
      <c r="R102" s="97" t="n">
        <v>0</v>
      </c>
      <c r="S102" s="97" t="n">
        <v>0</v>
      </c>
      <c r="T102" s="97" t="n">
        <v>0</v>
      </c>
      <c r="U102" s="97" t="n">
        <v>0</v>
      </c>
      <c r="V102" s="97" t="n">
        <v>0</v>
      </c>
      <c r="W102" s="97" t="n">
        <v>0</v>
      </c>
      <c r="X102" s="97" t="n">
        <v>0</v>
      </c>
      <c r="Y102" s="97" t="n">
        <v>0</v>
      </c>
      <c r="Z102" s="97" t="n">
        <v>0</v>
      </c>
      <c r="AA102" s="97" t="n">
        <v>57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162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163</v>
      </c>
      <c r="C107" s="96" t="n">
        <v>0</v>
      </c>
      <c r="D107" s="96" t="n">
        <v>0</v>
      </c>
      <c r="E107" s="96" t="n">
        <v>0</v>
      </c>
      <c r="F107" s="96" t="n">
        <v>0</v>
      </c>
      <c r="G107" s="96" t="n">
        <v>0</v>
      </c>
      <c r="H107" s="96" t="n">
        <v>0</v>
      </c>
      <c r="I107" s="96" t="n">
        <v>0</v>
      </c>
      <c r="J107" s="96" t="n">
        <v>0</v>
      </c>
      <c r="K107" s="96" t="n">
        <v>0</v>
      </c>
      <c r="L107" s="96" t="n">
        <v>0</v>
      </c>
      <c r="M107" s="96" t="n">
        <v>0</v>
      </c>
      <c r="N107" s="96" t="n">
        <v>0</v>
      </c>
      <c r="O107" s="96" t="n">
        <v>0</v>
      </c>
      <c r="P107" s="96" t="n">
        <v>0</v>
      </c>
      <c r="Q107" s="96" t="n">
        <v>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0</v>
      </c>
    </row>
    <row r="108" customFormat="false" ht="11.25" hidden="false" customHeight="true" outlineLevel="0" collapsed="false">
      <c r="A108" s="95" t="s">
        <v>164</v>
      </c>
      <c r="C108" s="96" t="n">
        <v>0</v>
      </c>
      <c r="D108" s="96" t="n">
        <v>0</v>
      </c>
      <c r="E108" s="96" t="n">
        <v>0</v>
      </c>
      <c r="F108" s="96" t="n">
        <v>0</v>
      </c>
      <c r="G108" s="96" t="n">
        <v>0</v>
      </c>
      <c r="H108" s="96" t="n">
        <v>0</v>
      </c>
      <c r="I108" s="96" t="n">
        <v>0</v>
      </c>
      <c r="J108" s="96" t="n">
        <v>0</v>
      </c>
      <c r="K108" s="96" t="n">
        <v>0</v>
      </c>
      <c r="L108" s="96" t="n">
        <v>0</v>
      </c>
      <c r="M108" s="96" t="n">
        <v>0</v>
      </c>
      <c r="N108" s="96" t="n">
        <v>0</v>
      </c>
      <c r="O108" s="96" t="n">
        <v>0</v>
      </c>
      <c r="P108" s="96" t="n">
        <v>0</v>
      </c>
      <c r="Q108" s="96" t="n">
        <v>0</v>
      </c>
      <c r="R108" s="96" t="n">
        <v>0</v>
      </c>
      <c r="S108" s="96" t="n">
        <v>0</v>
      </c>
      <c r="T108" s="96" t="n">
        <v>0</v>
      </c>
      <c r="U108" s="96" t="n">
        <v>0</v>
      </c>
      <c r="V108" s="96" t="n">
        <v>0</v>
      </c>
      <c r="W108" s="96" t="n">
        <v>0</v>
      </c>
      <c r="X108" s="96" t="n">
        <v>0</v>
      </c>
      <c r="Y108" s="96" t="n">
        <v>0</v>
      </c>
      <c r="Z108" s="96" t="n">
        <v>0</v>
      </c>
      <c r="AA108" s="96" t="n">
        <v>0</v>
      </c>
    </row>
    <row r="109" customFormat="false" ht="11.25" hidden="false" customHeight="true" outlineLevel="0" collapsed="false">
      <c r="A109" s="95" t="s">
        <v>165</v>
      </c>
      <c r="C109" s="97" t="n">
        <v>0</v>
      </c>
      <c r="D109" s="97" t="n">
        <v>0</v>
      </c>
      <c r="E109" s="97" t="n">
        <v>0</v>
      </c>
      <c r="F109" s="97" t="n">
        <v>0</v>
      </c>
      <c r="G109" s="97" t="n">
        <v>0</v>
      </c>
      <c r="H109" s="97" t="n">
        <v>0</v>
      </c>
      <c r="I109" s="97" t="n">
        <v>0</v>
      </c>
      <c r="J109" s="97" t="n">
        <v>0</v>
      </c>
      <c r="K109" s="97" t="n">
        <v>0</v>
      </c>
      <c r="L109" s="97" t="n">
        <v>0</v>
      </c>
      <c r="M109" s="97" t="n">
        <v>0</v>
      </c>
      <c r="N109" s="97" t="n">
        <v>0</v>
      </c>
      <c r="O109" s="97" t="n">
        <v>0</v>
      </c>
      <c r="P109" s="97" t="n">
        <v>0</v>
      </c>
      <c r="Q109" s="97" t="n">
        <v>0</v>
      </c>
      <c r="R109" s="97" t="n">
        <v>0</v>
      </c>
      <c r="S109" s="97" t="n">
        <v>0</v>
      </c>
      <c r="T109" s="97" t="n">
        <v>0</v>
      </c>
      <c r="U109" s="97" t="n">
        <v>0</v>
      </c>
      <c r="V109" s="97" t="n">
        <v>0</v>
      </c>
      <c r="W109" s="97" t="n">
        <v>0</v>
      </c>
      <c r="X109" s="97" t="n">
        <v>0</v>
      </c>
      <c r="Y109" s="97" t="n">
        <v>0</v>
      </c>
      <c r="Z109" s="97" t="n">
        <v>0</v>
      </c>
      <c r="AA109" s="97" t="n">
        <v>0</v>
      </c>
    </row>
    <row r="111" customFormat="false" ht="12" hidden="false" customHeight="true" outlineLevel="0" collapsed="false">
      <c r="A111" s="92" t="s">
        <v>166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166</v>
      </c>
      <c r="C112" s="96" t="n">
        <v>0</v>
      </c>
      <c r="D112" s="96" t="n">
        <v>0</v>
      </c>
      <c r="E112" s="96" t="n">
        <v>0</v>
      </c>
      <c r="F112" s="96" t="n">
        <v>0</v>
      </c>
      <c r="G112" s="96" t="n">
        <v>0</v>
      </c>
      <c r="H112" s="96" t="n">
        <v>0</v>
      </c>
      <c r="I112" s="96" t="n">
        <v>0</v>
      </c>
      <c r="J112" s="96" t="n">
        <v>0</v>
      </c>
      <c r="K112" s="96" t="n">
        <v>0</v>
      </c>
      <c r="L112" s="96" t="n">
        <v>0</v>
      </c>
      <c r="M112" s="96" t="n">
        <v>0</v>
      </c>
      <c r="N112" s="96" t="n">
        <v>0</v>
      </c>
      <c r="O112" s="96" t="n">
        <v>0</v>
      </c>
      <c r="P112" s="96" t="n">
        <v>0</v>
      </c>
      <c r="Q112" s="96" t="n">
        <v>0</v>
      </c>
      <c r="R112" s="96" t="n">
        <v>0</v>
      </c>
      <c r="S112" s="96" t="n">
        <v>0</v>
      </c>
      <c r="T112" s="96" t="n">
        <v>0</v>
      </c>
      <c r="U112" s="96" t="n">
        <v>0</v>
      </c>
      <c r="V112" s="96" t="n">
        <v>0</v>
      </c>
      <c r="W112" s="96" t="n">
        <v>0</v>
      </c>
      <c r="X112" s="96" t="n">
        <v>0</v>
      </c>
      <c r="Y112" s="96" t="n">
        <v>0</v>
      </c>
      <c r="Z112" s="96" t="n">
        <v>0</v>
      </c>
      <c r="AA112" s="96" t="n">
        <v>0</v>
      </c>
    </row>
    <row r="114" customFormat="false" ht="11.25" hidden="false" customHeight="true" outlineLevel="0" collapsed="false">
      <c r="A114" s="101" t="s">
        <v>165</v>
      </c>
      <c r="B114" s="102"/>
      <c r="C114" s="103" t="n">
        <v>0</v>
      </c>
      <c r="D114" s="103" t="n">
        <v>0</v>
      </c>
      <c r="E114" s="103" t="n">
        <v>0</v>
      </c>
      <c r="F114" s="103" t="n">
        <v>0</v>
      </c>
      <c r="G114" s="103" t="n">
        <v>0</v>
      </c>
      <c r="H114" s="103" t="n">
        <v>0</v>
      </c>
      <c r="I114" s="103" t="n">
        <v>0</v>
      </c>
      <c r="J114" s="103" t="n">
        <v>0</v>
      </c>
      <c r="K114" s="103" t="n">
        <v>0</v>
      </c>
      <c r="L114" s="103" t="n">
        <v>0</v>
      </c>
      <c r="M114" s="103" t="n">
        <v>0</v>
      </c>
      <c r="N114" s="103" t="n">
        <v>0</v>
      </c>
      <c r="O114" s="103" t="n">
        <v>0</v>
      </c>
      <c r="P114" s="103" t="n">
        <v>0</v>
      </c>
      <c r="Q114" s="103" t="n">
        <v>0</v>
      </c>
      <c r="R114" s="103" t="n">
        <v>0</v>
      </c>
      <c r="S114" s="103" t="n">
        <v>0</v>
      </c>
      <c r="T114" s="103" t="n">
        <v>0</v>
      </c>
      <c r="U114" s="103" t="n">
        <v>0</v>
      </c>
      <c r="V114" s="103" t="n">
        <v>0</v>
      </c>
      <c r="W114" s="103" t="n">
        <v>0</v>
      </c>
      <c r="X114" s="103" t="n">
        <v>0</v>
      </c>
      <c r="Y114" s="103" t="n">
        <v>0</v>
      </c>
      <c r="Z114" s="103" t="n">
        <v>0</v>
      </c>
      <c r="AA114" s="104" t="n">
        <v>0</v>
      </c>
    </row>
    <row r="116" customFormat="false" ht="12" hidden="false" customHeight="true" outlineLevel="0" collapsed="false">
      <c r="A116" s="94" t="s">
        <v>158</v>
      </c>
    </row>
    <row r="117" customFormat="false" ht="11.25" hidden="false" customHeight="true" outlineLevel="0" collapsed="false">
      <c r="A117" s="95" t="s">
        <v>163</v>
      </c>
      <c r="C117" s="96" t="n">
        <v>0</v>
      </c>
      <c r="D117" s="96" t="n">
        <v>0</v>
      </c>
      <c r="E117" s="96" t="n">
        <v>0</v>
      </c>
      <c r="F117" s="96" t="n">
        <v>0</v>
      </c>
      <c r="G117" s="96" t="n">
        <v>0</v>
      </c>
      <c r="H117" s="96" t="n">
        <v>0</v>
      </c>
      <c r="I117" s="96" t="n">
        <v>0</v>
      </c>
      <c r="J117" s="96" t="n">
        <v>0</v>
      </c>
      <c r="K117" s="96" t="n">
        <v>0</v>
      </c>
      <c r="L117" s="96" t="n">
        <v>0</v>
      </c>
      <c r="M117" s="96" t="n">
        <v>0</v>
      </c>
      <c r="N117" s="96" t="n">
        <v>0</v>
      </c>
      <c r="O117" s="96" t="n">
        <v>0</v>
      </c>
      <c r="P117" s="96" t="n">
        <v>0</v>
      </c>
      <c r="Q117" s="96" t="n">
        <v>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0</v>
      </c>
    </row>
    <row r="118" customFormat="false" ht="11.25" hidden="false" customHeight="true" outlineLevel="0" collapsed="false">
      <c r="A118" s="95" t="s">
        <v>164</v>
      </c>
      <c r="C118" s="96" t="n">
        <v>0</v>
      </c>
      <c r="D118" s="96" t="n">
        <v>0</v>
      </c>
      <c r="E118" s="96" t="n">
        <v>0</v>
      </c>
      <c r="F118" s="96" t="n">
        <v>0</v>
      </c>
      <c r="G118" s="96" t="n">
        <v>0</v>
      </c>
      <c r="H118" s="96" t="n">
        <v>0</v>
      </c>
      <c r="I118" s="96" t="n">
        <v>0</v>
      </c>
      <c r="J118" s="96" t="n">
        <v>0</v>
      </c>
      <c r="K118" s="96" t="n">
        <v>0</v>
      </c>
      <c r="L118" s="96" t="n">
        <v>0</v>
      </c>
      <c r="M118" s="96" t="n">
        <v>0</v>
      </c>
      <c r="N118" s="96" t="n">
        <v>0</v>
      </c>
      <c r="O118" s="96" t="n">
        <v>0</v>
      </c>
      <c r="P118" s="96" t="n">
        <v>0</v>
      </c>
      <c r="Q118" s="96" t="n">
        <v>0</v>
      </c>
      <c r="R118" s="96" t="n">
        <v>0</v>
      </c>
      <c r="S118" s="96" t="n">
        <v>0</v>
      </c>
      <c r="T118" s="96" t="n">
        <v>0</v>
      </c>
      <c r="U118" s="96" t="n">
        <v>0</v>
      </c>
      <c r="V118" s="96" t="n">
        <v>0</v>
      </c>
      <c r="W118" s="96" t="n">
        <v>0</v>
      </c>
      <c r="X118" s="96" t="n">
        <v>0</v>
      </c>
      <c r="Y118" s="96" t="n">
        <v>0</v>
      </c>
      <c r="Z118" s="96" t="n">
        <v>0</v>
      </c>
      <c r="AA118" s="96" t="n">
        <v>0</v>
      </c>
    </row>
    <row r="119" customFormat="false" ht="11.25" hidden="false" customHeight="true" outlineLevel="0" collapsed="false">
      <c r="A119" s="95" t="s">
        <v>166</v>
      </c>
      <c r="C119" s="96" t="n">
        <v>0</v>
      </c>
      <c r="D119" s="96" t="n">
        <v>0</v>
      </c>
      <c r="E119" s="96" t="n">
        <v>0</v>
      </c>
      <c r="F119" s="96" t="n">
        <v>0</v>
      </c>
      <c r="G119" s="96" t="n">
        <v>0</v>
      </c>
      <c r="H119" s="96" t="n">
        <v>0</v>
      </c>
      <c r="I119" s="96" t="n">
        <v>0</v>
      </c>
      <c r="J119" s="96" t="n">
        <v>0</v>
      </c>
      <c r="K119" s="96" t="n">
        <v>0</v>
      </c>
      <c r="L119" s="96" t="n">
        <v>0</v>
      </c>
      <c r="M119" s="96" t="n">
        <v>0</v>
      </c>
      <c r="N119" s="96" t="n">
        <v>0</v>
      </c>
      <c r="O119" s="96" t="n">
        <v>0</v>
      </c>
      <c r="P119" s="96" t="n">
        <v>0</v>
      </c>
      <c r="Q119" s="96" t="n">
        <v>0</v>
      </c>
      <c r="R119" s="96" t="n">
        <v>0</v>
      </c>
      <c r="S119" s="96" t="n">
        <v>0</v>
      </c>
      <c r="T119" s="96" t="n">
        <v>0</v>
      </c>
      <c r="U119" s="96" t="n">
        <v>0</v>
      </c>
      <c r="V119" s="96" t="n">
        <v>0</v>
      </c>
      <c r="W119" s="96" t="n">
        <v>0</v>
      </c>
      <c r="X119" s="96" t="n">
        <v>0</v>
      </c>
      <c r="Y119" s="96" t="n">
        <v>0</v>
      </c>
      <c r="Z119" s="96" t="n">
        <v>0</v>
      </c>
      <c r="AA119" s="96" t="n">
        <v>0</v>
      </c>
    </row>
    <row r="120" customFormat="false" ht="11.25" hidden="false" customHeight="true" outlineLevel="0" collapsed="false">
      <c r="A120" s="95" t="s">
        <v>165</v>
      </c>
      <c r="C120" s="97" t="n">
        <v>0</v>
      </c>
      <c r="D120" s="97" t="n">
        <v>0</v>
      </c>
      <c r="E120" s="97" t="n">
        <v>0</v>
      </c>
      <c r="F120" s="97" t="n">
        <v>0</v>
      </c>
      <c r="G120" s="97" t="n">
        <v>0</v>
      </c>
      <c r="H120" s="97" t="n">
        <v>0</v>
      </c>
      <c r="I120" s="97" t="n">
        <v>0</v>
      </c>
      <c r="J120" s="97" t="n">
        <v>0</v>
      </c>
      <c r="K120" s="97" t="n">
        <v>0</v>
      </c>
      <c r="L120" s="97" t="n">
        <v>0</v>
      </c>
      <c r="M120" s="97" t="n">
        <v>0</v>
      </c>
      <c r="N120" s="97" t="n">
        <v>0</v>
      </c>
      <c r="O120" s="97" t="n">
        <v>0</v>
      </c>
      <c r="P120" s="97" t="n">
        <v>0</v>
      </c>
      <c r="Q120" s="97" t="n">
        <v>0</v>
      </c>
      <c r="R120" s="97" t="n">
        <v>0</v>
      </c>
      <c r="S120" s="97" t="n">
        <v>0</v>
      </c>
      <c r="T120" s="97" t="n">
        <v>0</v>
      </c>
      <c r="U120" s="97" t="n">
        <v>0</v>
      </c>
      <c r="V120" s="97" t="n">
        <v>0</v>
      </c>
      <c r="W120" s="97" t="n">
        <v>0</v>
      </c>
      <c r="X120" s="97" t="n">
        <v>0</v>
      </c>
      <c r="Y120" s="97" t="n">
        <v>0</v>
      </c>
      <c r="Z120" s="97" t="n">
        <v>0</v>
      </c>
      <c r="AA120" s="97" t="n">
        <v>0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163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164</v>
      </c>
      <c r="C124" s="96" t="n">
        <v>0</v>
      </c>
      <c r="D124" s="96" t="n">
        <v>0</v>
      </c>
      <c r="E124" s="96" t="n">
        <v>0</v>
      </c>
      <c r="F124" s="96" t="n">
        <v>0</v>
      </c>
      <c r="G124" s="96" t="n">
        <v>0</v>
      </c>
      <c r="H124" s="96" t="n">
        <v>0</v>
      </c>
      <c r="I124" s="96" t="n">
        <v>0</v>
      </c>
      <c r="J124" s="96" t="n">
        <v>0</v>
      </c>
      <c r="K124" s="96" t="n">
        <v>0</v>
      </c>
      <c r="L124" s="96" t="n">
        <v>0</v>
      </c>
      <c r="M124" s="96" t="n">
        <v>0</v>
      </c>
      <c r="N124" s="96" t="n">
        <v>0</v>
      </c>
      <c r="O124" s="96" t="n">
        <v>0</v>
      </c>
      <c r="P124" s="96" t="n">
        <v>0</v>
      </c>
      <c r="Q124" s="96" t="n">
        <v>0</v>
      </c>
      <c r="R124" s="96" t="n">
        <v>0</v>
      </c>
      <c r="S124" s="96" t="n">
        <v>0</v>
      </c>
      <c r="T124" s="96" t="n">
        <v>0</v>
      </c>
      <c r="U124" s="96" t="n">
        <v>0</v>
      </c>
      <c r="V124" s="96" t="n">
        <v>0</v>
      </c>
      <c r="W124" s="96" t="n">
        <v>0</v>
      </c>
      <c r="X124" s="96" t="n">
        <v>0</v>
      </c>
      <c r="Y124" s="96" t="n">
        <v>0</v>
      </c>
      <c r="Z124" s="96" t="n">
        <v>0</v>
      </c>
      <c r="AA124" s="96" t="n">
        <v>0</v>
      </c>
    </row>
    <row r="125" customFormat="false" ht="11.25" hidden="false" customHeight="true" outlineLevel="0" collapsed="false">
      <c r="A125" s="95" t="s">
        <v>166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165</v>
      </c>
      <c r="C126" s="97" t="n">
        <v>0</v>
      </c>
      <c r="D126" s="97" t="n">
        <v>0</v>
      </c>
      <c r="E126" s="97" t="n">
        <v>0</v>
      </c>
      <c r="F126" s="97" t="n">
        <v>0</v>
      </c>
      <c r="G126" s="97" t="n">
        <v>0</v>
      </c>
      <c r="H126" s="97" t="n">
        <v>0</v>
      </c>
      <c r="I126" s="97" t="n">
        <v>0</v>
      </c>
      <c r="J126" s="97" t="n">
        <v>0</v>
      </c>
      <c r="K126" s="97" t="n">
        <v>0</v>
      </c>
      <c r="L126" s="97" t="n">
        <v>0</v>
      </c>
      <c r="M126" s="97" t="n">
        <v>0</v>
      </c>
      <c r="N126" s="97" t="n">
        <v>0</v>
      </c>
      <c r="O126" s="97" t="n">
        <v>0</v>
      </c>
      <c r="P126" s="97" t="n">
        <v>0</v>
      </c>
      <c r="Q126" s="97" t="n">
        <v>0</v>
      </c>
      <c r="R126" s="97" t="n">
        <v>0</v>
      </c>
      <c r="S126" s="97" t="n">
        <v>0</v>
      </c>
      <c r="T126" s="97" t="n">
        <v>0</v>
      </c>
      <c r="U126" s="97" t="n">
        <v>0</v>
      </c>
      <c r="V126" s="97" t="n">
        <v>0</v>
      </c>
      <c r="W126" s="97" t="n">
        <v>0</v>
      </c>
      <c r="X126" s="97" t="n">
        <v>0</v>
      </c>
      <c r="Y126" s="97" t="n">
        <v>0</v>
      </c>
      <c r="Z126" s="97" t="n">
        <v>0</v>
      </c>
      <c r="AA126" s="97" t="n">
        <v>0</v>
      </c>
    </row>
    <row r="128" customFormat="false" ht="12" hidden="false" customHeight="true" outlineLevel="0" collapsed="false">
      <c r="A128" s="94" t="s">
        <v>159</v>
      </c>
    </row>
    <row r="129" customFormat="false" ht="11.25" hidden="false" customHeight="true" outlineLevel="0" collapsed="false">
      <c r="A129" s="95" t="s">
        <v>5</v>
      </c>
      <c r="C129" s="98" t="n">
        <v>2.631</v>
      </c>
      <c r="D129" s="98" t="n">
        <v>2.657</v>
      </c>
      <c r="E129" s="98" t="n">
        <v>2.637</v>
      </c>
      <c r="F129" s="98" t="n">
        <v>2.422</v>
      </c>
      <c r="G129" s="98" t="n">
        <v>2.464</v>
      </c>
      <c r="H129" s="98" t="n">
        <v>2.513</v>
      </c>
      <c r="I129" s="98" t="n">
        <v>2.553</v>
      </c>
      <c r="J129" s="98" t="n">
        <v>2.591</v>
      </c>
      <c r="K129" s="98" t="n">
        <v>2.596</v>
      </c>
      <c r="L129" s="98" t="n">
        <v>2.621</v>
      </c>
      <c r="M129" s="98" t="n">
        <v>3.296</v>
      </c>
      <c r="N129" s="98" t="n">
        <v>3.471</v>
      </c>
      <c r="O129" s="98" t="n">
        <v>3.556</v>
      </c>
      <c r="P129" s="98" t="n">
        <v>3.491</v>
      </c>
      <c r="Q129" s="98" t="n">
        <v>3.411</v>
      </c>
      <c r="R129" s="98" t="n">
        <v>3.036</v>
      </c>
      <c r="S129" s="98" t="n">
        <v>3.026</v>
      </c>
      <c r="T129" s="98" t="n">
        <v>3.061</v>
      </c>
      <c r="U129" s="98" t="n">
        <v>3.096</v>
      </c>
      <c r="V129" s="98" t="n">
        <v>3.138</v>
      </c>
      <c r="W129" s="98" t="n">
        <v>3.133</v>
      </c>
      <c r="X129" s="98" t="n">
        <v>3.163</v>
      </c>
      <c r="Y129" s="98" t="n">
        <v>3.67</v>
      </c>
      <c r="Z129" s="98" t="n">
        <v>3.813</v>
      </c>
      <c r="AA129" s="98"/>
    </row>
    <row r="130" customFormat="false" ht="11.25" hidden="false" customHeight="true" outlineLevel="0" collapsed="false">
      <c r="A130" s="95" t="s">
        <v>158</v>
      </c>
      <c r="C130" s="98" t="n">
        <v>2.64</v>
      </c>
      <c r="D130" s="98" t="n">
        <v>2.649</v>
      </c>
      <c r="E130" s="98" t="n">
        <v>2.629</v>
      </c>
      <c r="F130" s="98" t="n">
        <v>2.397</v>
      </c>
      <c r="G130" s="98" t="n">
        <v>2.434</v>
      </c>
      <c r="H130" s="98" t="n">
        <v>2.485</v>
      </c>
      <c r="I130" s="98" t="n">
        <v>2.525</v>
      </c>
      <c r="J130" s="98" t="n">
        <v>2.563</v>
      </c>
      <c r="K130" s="98" t="n">
        <v>2.568</v>
      </c>
      <c r="L130" s="98" t="n">
        <v>2.487</v>
      </c>
      <c r="M130" s="98" t="n">
        <v>3.262</v>
      </c>
      <c r="N130" s="98" t="n">
        <v>3.437</v>
      </c>
      <c r="O130" s="98" t="n">
        <v>3.522</v>
      </c>
      <c r="P130" s="98" t="n">
        <v>3.457</v>
      </c>
      <c r="Q130" s="98" t="n">
        <v>3.377</v>
      </c>
      <c r="R130" s="98" t="n">
        <v>2.98</v>
      </c>
      <c r="S130" s="98" t="n">
        <v>2.975</v>
      </c>
      <c r="T130" s="98" t="n">
        <v>3.01</v>
      </c>
      <c r="U130" s="98" t="n">
        <v>3.052</v>
      </c>
      <c r="V130" s="98" t="n">
        <v>3.094</v>
      </c>
      <c r="W130" s="98" t="n">
        <v>3.089</v>
      </c>
      <c r="X130" s="98" t="n">
        <v>3.119</v>
      </c>
      <c r="Y130" s="98" t="n">
        <v>3.628</v>
      </c>
      <c r="Z130" s="98" t="n">
        <v>3.771</v>
      </c>
      <c r="AA130" s="98"/>
    </row>
    <row r="131" customFormat="false" ht="11.25" hidden="false" customHeight="true" outlineLevel="0" collapsed="false">
      <c r="A131" s="95" t="s">
        <v>77</v>
      </c>
      <c r="C131" s="99" t="n">
        <v>-0.00900000000000034</v>
      </c>
      <c r="D131" s="99" t="n">
        <v>0.00800000000000001</v>
      </c>
      <c r="E131" s="99" t="n">
        <v>0.00800000000000001</v>
      </c>
      <c r="F131" s="99" t="n">
        <v>0.0250000000000004</v>
      </c>
      <c r="G131" s="99" t="n">
        <v>0.0299999999999998</v>
      </c>
      <c r="H131" s="99" t="n">
        <v>0.028</v>
      </c>
      <c r="I131" s="99" t="n">
        <v>0.028</v>
      </c>
      <c r="J131" s="99" t="n">
        <v>0.028</v>
      </c>
      <c r="K131" s="99" t="n">
        <v>0.028</v>
      </c>
      <c r="L131" s="99" t="n">
        <v>0.134</v>
      </c>
      <c r="M131" s="99" t="n">
        <v>0.0339999999999998</v>
      </c>
      <c r="N131" s="99" t="n">
        <v>0.0340000000000003</v>
      </c>
      <c r="O131" s="99" t="n">
        <v>0.0340000000000003</v>
      </c>
      <c r="P131" s="99" t="n">
        <v>0.0340000000000003</v>
      </c>
      <c r="Q131" s="99" t="n">
        <v>0.0340000000000003</v>
      </c>
      <c r="R131" s="99" t="n">
        <v>0.0560000000000001</v>
      </c>
      <c r="S131" s="99" t="n">
        <v>0.0509999999999997</v>
      </c>
      <c r="T131" s="99" t="n">
        <v>0.0510000000000002</v>
      </c>
      <c r="U131" s="99" t="n">
        <v>0.044</v>
      </c>
      <c r="V131" s="99" t="n">
        <v>0.044</v>
      </c>
      <c r="W131" s="99" t="n">
        <v>0.044</v>
      </c>
      <c r="X131" s="99" t="n">
        <v>0.0439999999999996</v>
      </c>
      <c r="Y131" s="99" t="n">
        <v>0.0419999999999998</v>
      </c>
      <c r="Z131" s="99" t="n">
        <v>0.0420000000000003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4.2578</v>
      </c>
      <c r="D134" s="98" t="n">
        <v>4.2578</v>
      </c>
      <c r="E134" s="98" t="n">
        <v>4.2578</v>
      </c>
      <c r="F134" s="98" t="n">
        <v>3.2256</v>
      </c>
      <c r="G134" s="98" t="n">
        <v>3.2256</v>
      </c>
      <c r="H134" s="98" t="n">
        <v>3.2256</v>
      </c>
      <c r="I134" s="98" t="n">
        <v>3.2256</v>
      </c>
      <c r="J134" s="98" t="n">
        <v>3.2256</v>
      </c>
      <c r="K134" s="98" t="n">
        <v>3.2256</v>
      </c>
      <c r="L134" s="98" t="n">
        <v>3.2256</v>
      </c>
      <c r="M134" s="98" t="n">
        <v>0</v>
      </c>
      <c r="N134" s="98" t="n">
        <v>0</v>
      </c>
      <c r="O134" s="98" t="n">
        <v>0</v>
      </c>
      <c r="P134" s="98" t="n">
        <v>0</v>
      </c>
      <c r="Q134" s="98" t="n">
        <v>0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4.3778</v>
      </c>
      <c r="D135" s="98" t="n">
        <v>4.3778</v>
      </c>
      <c r="E135" s="98" t="n">
        <v>4.3778</v>
      </c>
      <c r="F135" s="98" t="n">
        <v>3.2469</v>
      </c>
      <c r="G135" s="98" t="n">
        <v>3.2469</v>
      </c>
      <c r="H135" s="98" t="n">
        <v>3.2469</v>
      </c>
      <c r="I135" s="98" t="n">
        <v>3.2469</v>
      </c>
      <c r="J135" s="98" t="n">
        <v>3.2469</v>
      </c>
      <c r="K135" s="98" t="n">
        <v>3.2469</v>
      </c>
      <c r="L135" s="98" t="n">
        <v>3.2469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160</v>
      </c>
    </row>
    <row r="138" customFormat="false" ht="11.25" hidden="false" customHeight="true" outlineLevel="0" collapsed="false">
      <c r="A138" s="95" t="s">
        <v>161</v>
      </c>
      <c r="C138" s="96" t="n">
        <v>167150</v>
      </c>
      <c r="D138" s="96" t="n">
        <v>150540</v>
      </c>
      <c r="E138" s="100" t="n">
        <v>166265</v>
      </c>
      <c r="F138" s="100" t="n">
        <v>25278</v>
      </c>
      <c r="G138" s="100" t="n">
        <v>26111</v>
      </c>
      <c r="H138" s="100" t="n">
        <v>25211</v>
      </c>
      <c r="I138" s="100" t="n">
        <v>25993</v>
      </c>
      <c r="J138" s="96" t="n">
        <v>25933</v>
      </c>
      <c r="K138" s="96" t="n">
        <v>25038</v>
      </c>
      <c r="L138" s="96" t="n">
        <v>25812</v>
      </c>
      <c r="M138" s="96" t="n">
        <v>0</v>
      </c>
      <c r="N138" s="96" t="n">
        <v>0</v>
      </c>
      <c r="O138" s="96" t="n">
        <v>0</v>
      </c>
      <c r="P138" s="96" t="n">
        <v>0</v>
      </c>
      <c r="Q138" s="96" t="n">
        <v>0</v>
      </c>
      <c r="R138" s="96" t="n">
        <v>0</v>
      </c>
      <c r="S138" s="96" t="n">
        <v>0</v>
      </c>
      <c r="T138" s="96" t="n">
        <v>0</v>
      </c>
      <c r="U138" s="96" t="n">
        <v>0</v>
      </c>
      <c r="V138" s="96" t="n">
        <v>0</v>
      </c>
      <c r="W138" s="96" t="n">
        <v>0</v>
      </c>
      <c r="X138" s="96" t="n">
        <v>0</v>
      </c>
      <c r="Y138" s="96" t="n">
        <v>0</v>
      </c>
      <c r="Z138" s="96" t="n">
        <v>0</v>
      </c>
      <c r="AA138" s="96" t="n">
        <v>663331</v>
      </c>
    </row>
    <row r="139" customFormat="false" ht="11.25" hidden="false" customHeight="true" outlineLevel="0" collapsed="false">
      <c r="A139" s="95" t="s">
        <v>167</v>
      </c>
      <c r="C139" s="96" t="n">
        <v>0</v>
      </c>
      <c r="D139" s="96" t="n">
        <v>0</v>
      </c>
      <c r="E139" s="96" t="n">
        <v>0</v>
      </c>
      <c r="F139" s="96" t="n">
        <v>0</v>
      </c>
      <c r="G139" s="96" t="n">
        <v>0</v>
      </c>
      <c r="H139" s="96" t="n">
        <v>0</v>
      </c>
      <c r="I139" s="96" t="n">
        <v>0</v>
      </c>
      <c r="J139" s="96" t="n">
        <v>0</v>
      </c>
      <c r="K139" s="96" t="n">
        <v>0</v>
      </c>
      <c r="L139" s="96" t="n">
        <v>0</v>
      </c>
      <c r="M139" s="96" t="n">
        <v>0</v>
      </c>
      <c r="N139" s="96" t="n">
        <v>0</v>
      </c>
      <c r="O139" s="96" t="n">
        <v>0</v>
      </c>
      <c r="P139" s="96" t="n">
        <v>0</v>
      </c>
      <c r="Q139" s="96" t="n">
        <v>0</v>
      </c>
      <c r="R139" s="96" t="n">
        <v>0</v>
      </c>
      <c r="S139" s="96" t="n">
        <v>0</v>
      </c>
      <c r="T139" s="96" t="n">
        <v>0</v>
      </c>
      <c r="U139" s="96" t="n">
        <v>0</v>
      </c>
      <c r="V139" s="96" t="n">
        <v>0</v>
      </c>
      <c r="W139" s="96" t="n">
        <v>0</v>
      </c>
      <c r="X139" s="96" t="n">
        <v>0</v>
      </c>
      <c r="Y139" s="96" t="n">
        <v>0</v>
      </c>
      <c r="Z139" s="96" t="n">
        <v>0</v>
      </c>
      <c r="AA139" s="96" t="n">
        <v>0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167150</v>
      </c>
      <c r="D140" s="103" t="n">
        <v>150540</v>
      </c>
      <c r="E140" s="103" t="n">
        <v>166265</v>
      </c>
      <c r="F140" s="103" t="n">
        <v>25278</v>
      </c>
      <c r="G140" s="103" t="n">
        <v>26111</v>
      </c>
      <c r="H140" s="103" t="n">
        <v>25211</v>
      </c>
      <c r="I140" s="103" t="n">
        <v>25993</v>
      </c>
      <c r="J140" s="103" t="n">
        <v>25933</v>
      </c>
      <c r="K140" s="103" t="n">
        <v>25038</v>
      </c>
      <c r="L140" s="103" t="n">
        <v>25812</v>
      </c>
      <c r="M140" s="103" t="n">
        <v>0</v>
      </c>
      <c r="N140" s="103" t="n">
        <v>0</v>
      </c>
      <c r="O140" s="103" t="n">
        <v>0</v>
      </c>
      <c r="P140" s="103" t="n">
        <v>0</v>
      </c>
      <c r="Q140" s="103" t="n">
        <v>0</v>
      </c>
      <c r="R140" s="103" t="n">
        <v>0</v>
      </c>
      <c r="S140" s="103" t="n">
        <v>0</v>
      </c>
      <c r="T140" s="103" t="n">
        <v>0</v>
      </c>
      <c r="U140" s="103" t="n">
        <v>0</v>
      </c>
      <c r="V140" s="103" t="n">
        <v>0</v>
      </c>
      <c r="W140" s="103" t="n">
        <v>0</v>
      </c>
      <c r="X140" s="103" t="n">
        <v>0</v>
      </c>
      <c r="Y140" s="103" t="n">
        <v>0</v>
      </c>
      <c r="Z140" s="103" t="n">
        <v>0</v>
      </c>
      <c r="AA140" s="104" t="n">
        <v>663331</v>
      </c>
    </row>
    <row r="141" customFormat="false" ht="11.25" hidden="false" customHeight="true" outlineLevel="0" collapsed="false">
      <c r="A141" s="95" t="s">
        <v>76</v>
      </c>
      <c r="C141" s="96" t="n">
        <v>167071</v>
      </c>
      <c r="D141" s="96" t="n">
        <v>150470</v>
      </c>
      <c r="E141" s="96" t="n">
        <v>166190</v>
      </c>
      <c r="F141" s="96" t="n">
        <v>25267</v>
      </c>
      <c r="G141" s="96" t="n">
        <v>26102</v>
      </c>
      <c r="H141" s="96" t="n">
        <v>25202</v>
      </c>
      <c r="I141" s="96" t="n">
        <v>25984</v>
      </c>
      <c r="J141" s="96" t="n">
        <v>25924</v>
      </c>
      <c r="K141" s="96" t="n">
        <v>25029</v>
      </c>
      <c r="L141" s="96" t="n">
        <v>25802</v>
      </c>
      <c r="M141" s="96" t="n">
        <v>0</v>
      </c>
      <c r="N141" s="96" t="n">
        <v>0</v>
      </c>
      <c r="O141" s="96" t="n">
        <v>0</v>
      </c>
      <c r="P141" s="96" t="n">
        <v>0</v>
      </c>
      <c r="Q141" s="96" t="n">
        <v>0</v>
      </c>
      <c r="R141" s="96" t="n">
        <v>0</v>
      </c>
      <c r="S141" s="96" t="n">
        <v>0</v>
      </c>
      <c r="T141" s="96" t="n">
        <v>0</v>
      </c>
      <c r="U141" s="96" t="n">
        <v>0</v>
      </c>
      <c r="V141" s="96" t="n">
        <v>0</v>
      </c>
      <c r="W141" s="96" t="n">
        <v>0</v>
      </c>
      <c r="X141" s="96" t="n">
        <v>0</v>
      </c>
      <c r="Y141" s="96" t="n">
        <v>0</v>
      </c>
      <c r="Z141" s="96" t="n">
        <v>0</v>
      </c>
      <c r="AA141" s="96" t="n">
        <v>663041</v>
      </c>
    </row>
    <row r="142" customFormat="false" ht="11.25" hidden="false" customHeight="true" outlineLevel="0" collapsed="false">
      <c r="A142" s="95" t="s">
        <v>77</v>
      </c>
      <c r="C142" s="97" t="n">
        <v>79</v>
      </c>
      <c r="D142" s="97" t="n">
        <v>70</v>
      </c>
      <c r="E142" s="97" t="n">
        <v>75</v>
      </c>
      <c r="F142" s="97" t="n">
        <v>11</v>
      </c>
      <c r="G142" s="97" t="n">
        <v>9</v>
      </c>
      <c r="H142" s="97" t="n">
        <v>9</v>
      </c>
      <c r="I142" s="97" t="n">
        <v>9</v>
      </c>
      <c r="J142" s="97" t="n">
        <v>9</v>
      </c>
      <c r="K142" s="97" t="n">
        <v>9</v>
      </c>
      <c r="L142" s="97" t="n">
        <v>10</v>
      </c>
      <c r="M142" s="97" t="n">
        <v>0</v>
      </c>
      <c r="N142" s="97" t="n">
        <v>0</v>
      </c>
      <c r="O142" s="97" t="n">
        <v>0</v>
      </c>
      <c r="P142" s="97" t="n">
        <v>0</v>
      </c>
      <c r="Q142" s="97" t="n">
        <v>0</v>
      </c>
      <c r="R142" s="97" t="n">
        <v>0</v>
      </c>
      <c r="S142" s="97" t="n">
        <v>0</v>
      </c>
      <c r="T142" s="97" t="n">
        <v>0</v>
      </c>
      <c r="U142" s="97" t="n">
        <v>0</v>
      </c>
      <c r="V142" s="97" t="n">
        <v>0</v>
      </c>
      <c r="W142" s="97" t="n">
        <v>0</v>
      </c>
      <c r="X142" s="97" t="n">
        <v>0</v>
      </c>
      <c r="Y142" s="97" t="n">
        <v>0</v>
      </c>
      <c r="Z142" s="97" t="n">
        <v>0</v>
      </c>
      <c r="AA142" s="97" t="n">
        <v>290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3" manualBreakCount="3">
    <brk id="22" man="true" max="16383" min="0"/>
    <brk id="31" man="true" max="16383" min="0"/>
    <brk id="71" man="true" max="16383" min="0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4" activeCellId="0" sqref="A4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170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117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158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159</v>
      </c>
    </row>
    <row r="15" customFormat="false" ht="11.25" hidden="false" customHeight="true" outlineLevel="0" collapsed="false">
      <c r="A15" s="95" t="s">
        <v>5</v>
      </c>
      <c r="C15" s="98" t="n">
        <v>2.91</v>
      </c>
      <c r="D15" s="98" t="n">
        <v>2.94</v>
      </c>
      <c r="E15" s="98" t="n">
        <v>2.92</v>
      </c>
      <c r="F15" s="98" t="n">
        <v>2.87</v>
      </c>
      <c r="G15" s="98" t="n">
        <v>2.91</v>
      </c>
      <c r="H15" s="98" t="n">
        <v>2.96</v>
      </c>
      <c r="I15" s="98" t="n">
        <v>3</v>
      </c>
      <c r="J15" s="98" t="n">
        <v>3.04</v>
      </c>
      <c r="K15" s="98" t="n">
        <v>3.05</v>
      </c>
      <c r="L15" s="98" t="n">
        <v>3.07</v>
      </c>
      <c r="M15" s="98" t="n">
        <v>3.26</v>
      </c>
      <c r="N15" s="98" t="n">
        <v>3.43</v>
      </c>
      <c r="O15" s="98" t="n">
        <v>3.52</v>
      </c>
      <c r="P15" s="98" t="n">
        <v>3.45</v>
      </c>
      <c r="Q15" s="98" t="n">
        <v>3.37</v>
      </c>
      <c r="R15" s="98" t="n">
        <v>3.22</v>
      </c>
      <c r="S15" s="98" t="n">
        <v>3.21</v>
      </c>
      <c r="T15" s="98" t="n">
        <v>3.24</v>
      </c>
      <c r="U15" s="98" t="n">
        <v>3.28</v>
      </c>
      <c r="V15" s="98" t="n">
        <v>3.32</v>
      </c>
      <c r="W15" s="98" t="n">
        <v>3.31</v>
      </c>
      <c r="X15" s="98" t="n">
        <v>3.34</v>
      </c>
      <c r="Y15" s="98" t="n">
        <v>3.49</v>
      </c>
      <c r="Z15" s="98" t="n">
        <v>3.63</v>
      </c>
      <c r="AA15" s="98"/>
    </row>
    <row r="16" customFormat="false" ht="11.25" hidden="false" customHeight="true" outlineLevel="0" collapsed="false">
      <c r="A16" s="95" t="s">
        <v>158</v>
      </c>
      <c r="C16" s="98" t="n">
        <v>2.9</v>
      </c>
      <c r="D16" s="98" t="n">
        <v>2.89</v>
      </c>
      <c r="E16" s="98" t="n">
        <v>2.87</v>
      </c>
      <c r="F16" s="98" t="n">
        <v>2.82</v>
      </c>
      <c r="G16" s="98" t="n">
        <v>2.86</v>
      </c>
      <c r="H16" s="98" t="n">
        <v>2.91</v>
      </c>
      <c r="I16" s="98" t="n">
        <v>2.95</v>
      </c>
      <c r="J16" s="98" t="n">
        <v>2.99</v>
      </c>
      <c r="K16" s="98" t="n">
        <v>3</v>
      </c>
      <c r="L16" s="98" t="n">
        <v>2.91</v>
      </c>
      <c r="M16" s="98" t="n">
        <v>3.2</v>
      </c>
      <c r="N16" s="98" t="n">
        <v>3.38</v>
      </c>
      <c r="O16" s="98" t="n">
        <v>3.46</v>
      </c>
      <c r="P16" s="98" t="n">
        <v>3.4</v>
      </c>
      <c r="Q16" s="98" t="n">
        <v>3.32</v>
      </c>
      <c r="R16" s="98" t="n">
        <v>3.16</v>
      </c>
      <c r="S16" s="98" t="n">
        <v>3.16</v>
      </c>
      <c r="T16" s="98" t="n">
        <v>3.19</v>
      </c>
      <c r="U16" s="98" t="n">
        <v>3.23</v>
      </c>
      <c r="V16" s="98" t="n">
        <v>3.28</v>
      </c>
      <c r="W16" s="98" t="n">
        <v>3.27</v>
      </c>
      <c r="X16" s="98" t="n">
        <v>3.3</v>
      </c>
      <c r="Y16" s="98" t="n">
        <v>3.44</v>
      </c>
      <c r="Z16" s="98" t="n">
        <v>3.59</v>
      </c>
      <c r="AA16" s="98"/>
    </row>
    <row r="17" customFormat="false" ht="11.25" hidden="false" customHeight="true" outlineLevel="0" collapsed="false">
      <c r="A17" s="95" t="s">
        <v>77</v>
      </c>
      <c r="C17" s="99" t="n">
        <v>0.0100000000000002</v>
      </c>
      <c r="D17" s="99" t="n">
        <v>0.0499999999999998</v>
      </c>
      <c r="E17" s="99" t="n">
        <v>0.0499999999999998</v>
      </c>
      <c r="F17" s="99" t="n">
        <v>0.0500000000000003</v>
      </c>
      <c r="G17" s="99" t="n">
        <v>0.0500000000000003</v>
      </c>
      <c r="H17" s="99" t="n">
        <v>0.0499999999999998</v>
      </c>
      <c r="I17" s="99" t="n">
        <v>0.0499999999999998</v>
      </c>
      <c r="J17" s="99" t="n">
        <v>0.0499999999999998</v>
      </c>
      <c r="K17" s="99" t="n">
        <v>0.0499999999999998</v>
      </c>
      <c r="L17" s="99" t="n">
        <v>0.16</v>
      </c>
      <c r="M17" s="99" t="n">
        <v>0.0599999999999996</v>
      </c>
      <c r="N17" s="99" t="n">
        <v>0.0500000000000003</v>
      </c>
      <c r="O17" s="99" t="n">
        <v>0.0600000000000001</v>
      </c>
      <c r="P17" s="99" t="n">
        <v>0.0500000000000003</v>
      </c>
      <c r="Q17" s="99" t="n">
        <v>0.0500000000000003</v>
      </c>
      <c r="R17" s="99" t="n">
        <v>0.0600000000000001</v>
      </c>
      <c r="S17" s="99" t="n">
        <v>0.0499999999999998</v>
      </c>
      <c r="T17" s="99" t="n">
        <v>0.0500000000000003</v>
      </c>
      <c r="U17" s="99" t="n">
        <v>0.0499999999999998</v>
      </c>
      <c r="V17" s="99" t="n">
        <v>0.04</v>
      </c>
      <c r="W17" s="99" t="n">
        <v>0.04</v>
      </c>
      <c r="X17" s="99" t="n">
        <v>0.04</v>
      </c>
      <c r="Y17" s="99" t="n">
        <v>0.0500000000000003</v>
      </c>
      <c r="Z17" s="99" t="n">
        <v>0.04</v>
      </c>
      <c r="AA17" s="98"/>
    </row>
    <row r="19" customFormat="false" ht="12" hidden="false" customHeight="true" outlineLevel="0" collapsed="false">
      <c r="A19" s="94" t="s">
        <v>160</v>
      </c>
    </row>
    <row r="20" customFormat="false" ht="11.25" hidden="false" customHeight="true" outlineLevel="0" collapsed="false">
      <c r="A20" s="95" t="s">
        <v>161</v>
      </c>
      <c r="C20" s="96" t="n">
        <v>0</v>
      </c>
      <c r="D20" s="96" t="n">
        <v>0</v>
      </c>
      <c r="E20" s="100" t="n">
        <v>0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0</v>
      </c>
    </row>
    <row r="21" customFormat="false" ht="11.25" hidden="false" customHeight="true" outlineLevel="0" collapsed="false">
      <c r="A21" s="95" t="s">
        <v>76</v>
      </c>
      <c r="C21" s="96" t="n">
        <v>0</v>
      </c>
      <c r="D21" s="96" t="n">
        <v>0</v>
      </c>
      <c r="E21" s="96" t="n">
        <v>0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0</v>
      </c>
    </row>
    <row r="22" customFormat="false" ht="11.25" hidden="false" customHeight="true" outlineLevel="0" collapsed="false">
      <c r="A22" s="95" t="s">
        <v>77</v>
      </c>
      <c r="C22" s="97" t="n">
        <v>0</v>
      </c>
      <c r="D22" s="97" t="n">
        <v>0</v>
      </c>
      <c r="E22" s="97" t="n">
        <v>0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0</v>
      </c>
    </row>
    <row r="24" customFormat="false" ht="12" hidden="false" customHeight="true" outlineLevel="0" collapsed="false">
      <c r="A24" s="91" t="s">
        <v>100</v>
      </c>
    </row>
    <row r="26" customFormat="false" ht="12" hidden="false" customHeight="true" outlineLevel="0" collapsed="false">
      <c r="A26" s="92" t="s">
        <v>162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163</v>
      </c>
      <c r="C27" s="96" t="n">
        <v>0</v>
      </c>
      <c r="D27" s="96" t="n">
        <v>0</v>
      </c>
      <c r="E27" s="96" t="n">
        <v>0</v>
      </c>
      <c r="F27" s="96" t="n">
        <v>0</v>
      </c>
      <c r="G27" s="96" t="n">
        <v>0</v>
      </c>
      <c r="H27" s="96" t="n">
        <v>0</v>
      </c>
      <c r="I27" s="96" t="n">
        <v>0</v>
      </c>
      <c r="J27" s="96" t="n">
        <v>0</v>
      </c>
      <c r="K27" s="96" t="n">
        <v>0</v>
      </c>
      <c r="L27" s="96" t="n">
        <v>0</v>
      </c>
      <c r="M27" s="96" t="n">
        <v>0</v>
      </c>
      <c r="N27" s="96" t="n">
        <v>0</v>
      </c>
      <c r="O27" s="96" t="n">
        <v>0</v>
      </c>
      <c r="P27" s="96" t="n">
        <v>0</v>
      </c>
      <c r="Q27" s="96" t="n">
        <v>0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0</v>
      </c>
    </row>
    <row r="28" customFormat="false" ht="11.25" hidden="false" customHeight="true" outlineLevel="0" collapsed="false">
      <c r="A28" s="95" t="s">
        <v>164</v>
      </c>
      <c r="C28" s="96" t="n">
        <v>0</v>
      </c>
      <c r="D28" s="96" t="n">
        <v>0</v>
      </c>
      <c r="E28" s="96" t="n">
        <v>0</v>
      </c>
      <c r="F28" s="96" t="n">
        <v>0</v>
      </c>
      <c r="G28" s="96" t="n">
        <v>0</v>
      </c>
      <c r="H28" s="96" t="n">
        <v>0</v>
      </c>
      <c r="I28" s="96" t="n">
        <v>0</v>
      </c>
      <c r="J28" s="96" t="n">
        <v>0</v>
      </c>
      <c r="K28" s="96" t="n">
        <v>0</v>
      </c>
      <c r="L28" s="96" t="n">
        <v>0</v>
      </c>
      <c r="M28" s="96" t="n">
        <v>0</v>
      </c>
      <c r="N28" s="96" t="n">
        <v>0</v>
      </c>
      <c r="O28" s="96" t="n">
        <v>0</v>
      </c>
      <c r="P28" s="96" t="n">
        <v>0</v>
      </c>
      <c r="Q28" s="96" t="n">
        <v>0</v>
      </c>
      <c r="R28" s="96" t="n">
        <v>0</v>
      </c>
      <c r="S28" s="96" t="n">
        <v>0</v>
      </c>
      <c r="T28" s="96" t="n">
        <v>0</v>
      </c>
      <c r="U28" s="96" t="n">
        <v>0</v>
      </c>
      <c r="V28" s="96" t="n">
        <v>0</v>
      </c>
      <c r="W28" s="96" t="n">
        <v>0</v>
      </c>
      <c r="X28" s="96" t="n">
        <v>0</v>
      </c>
      <c r="Y28" s="96" t="n">
        <v>0</v>
      </c>
      <c r="Z28" s="96" t="n">
        <v>0</v>
      </c>
      <c r="AA28" s="96" t="n">
        <v>0</v>
      </c>
    </row>
    <row r="29" customFormat="false" ht="11.25" hidden="false" customHeight="true" outlineLevel="0" collapsed="false">
      <c r="A29" s="95" t="s">
        <v>165</v>
      </c>
      <c r="C29" s="97" t="n">
        <v>0</v>
      </c>
      <c r="D29" s="97" t="n">
        <v>0</v>
      </c>
      <c r="E29" s="97" t="n">
        <v>0</v>
      </c>
      <c r="F29" s="97" t="n">
        <v>0</v>
      </c>
      <c r="G29" s="97" t="n">
        <v>0</v>
      </c>
      <c r="H29" s="97" t="n">
        <v>0</v>
      </c>
      <c r="I29" s="97" t="n">
        <v>0</v>
      </c>
      <c r="J29" s="97" t="n">
        <v>0</v>
      </c>
      <c r="K29" s="97" t="n">
        <v>0</v>
      </c>
      <c r="L29" s="97" t="n">
        <v>0</v>
      </c>
      <c r="M29" s="97" t="n">
        <v>0</v>
      </c>
      <c r="N29" s="97" t="n">
        <v>0</v>
      </c>
      <c r="O29" s="97" t="n">
        <v>0</v>
      </c>
      <c r="P29" s="97" t="n">
        <v>0</v>
      </c>
      <c r="Q29" s="97" t="n">
        <v>0</v>
      </c>
      <c r="R29" s="97" t="n">
        <v>0</v>
      </c>
      <c r="S29" s="97" t="n">
        <v>0</v>
      </c>
      <c r="T29" s="97" t="n">
        <v>0</v>
      </c>
      <c r="U29" s="97" t="n">
        <v>0</v>
      </c>
      <c r="V29" s="97" t="n">
        <v>0</v>
      </c>
      <c r="W29" s="97" t="n">
        <v>0</v>
      </c>
      <c r="X29" s="97" t="n">
        <v>0</v>
      </c>
      <c r="Y29" s="97" t="n">
        <v>0</v>
      </c>
      <c r="Z29" s="97" t="n">
        <v>0</v>
      </c>
      <c r="AA29" s="97" t="n">
        <v>0</v>
      </c>
    </row>
    <row r="31" customFormat="false" ht="12" hidden="false" customHeight="true" outlineLevel="0" collapsed="false">
      <c r="A31" s="92" t="s">
        <v>166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166</v>
      </c>
      <c r="C32" s="96" t="n">
        <v>0</v>
      </c>
      <c r="D32" s="96" t="n">
        <v>0</v>
      </c>
      <c r="E32" s="96" t="n">
        <v>0</v>
      </c>
      <c r="F32" s="96" t="n">
        <v>0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0</v>
      </c>
    </row>
    <row r="34" customFormat="false" ht="11.25" hidden="false" customHeight="true" outlineLevel="0" collapsed="false">
      <c r="A34" s="101" t="s">
        <v>165</v>
      </c>
      <c r="B34" s="102"/>
      <c r="C34" s="103" t="n">
        <v>0</v>
      </c>
      <c r="D34" s="103" t="n">
        <v>0</v>
      </c>
      <c r="E34" s="103" t="n">
        <v>0</v>
      </c>
      <c r="F34" s="103" t="n">
        <v>0</v>
      </c>
      <c r="G34" s="103" t="n">
        <v>0</v>
      </c>
      <c r="H34" s="103" t="n">
        <v>0</v>
      </c>
      <c r="I34" s="103" t="n">
        <v>0</v>
      </c>
      <c r="J34" s="103" t="n">
        <v>0</v>
      </c>
      <c r="K34" s="103" t="n">
        <v>0</v>
      </c>
      <c r="L34" s="103" t="n">
        <v>0</v>
      </c>
      <c r="M34" s="103" t="n">
        <v>0</v>
      </c>
      <c r="N34" s="103" t="n">
        <v>0</v>
      </c>
      <c r="O34" s="103" t="n">
        <v>0</v>
      </c>
      <c r="P34" s="103" t="n">
        <v>0</v>
      </c>
      <c r="Q34" s="103" t="n">
        <v>0</v>
      </c>
      <c r="R34" s="103" t="n">
        <v>0</v>
      </c>
      <c r="S34" s="103" t="n">
        <v>0</v>
      </c>
      <c r="T34" s="103" t="n">
        <v>0</v>
      </c>
      <c r="U34" s="103" t="n">
        <v>0</v>
      </c>
      <c r="V34" s="103" t="n">
        <v>0</v>
      </c>
      <c r="W34" s="103" t="n">
        <v>0</v>
      </c>
      <c r="X34" s="103" t="n">
        <v>0</v>
      </c>
      <c r="Y34" s="103" t="n">
        <v>0</v>
      </c>
      <c r="Z34" s="103" t="n">
        <v>0</v>
      </c>
      <c r="AA34" s="104" t="n">
        <v>0</v>
      </c>
    </row>
    <row r="36" customFormat="false" ht="12" hidden="false" customHeight="true" outlineLevel="0" collapsed="false">
      <c r="A36" s="94" t="s">
        <v>158</v>
      </c>
    </row>
    <row r="37" customFormat="false" ht="11.25" hidden="false" customHeight="true" outlineLevel="0" collapsed="false">
      <c r="A37" s="95" t="s">
        <v>163</v>
      </c>
      <c r="C37" s="96" t="n">
        <v>0</v>
      </c>
      <c r="D37" s="96" t="n">
        <v>0</v>
      </c>
      <c r="E37" s="96" t="n">
        <v>0</v>
      </c>
      <c r="F37" s="96" t="n">
        <v>0</v>
      </c>
      <c r="G37" s="96" t="n">
        <v>0</v>
      </c>
      <c r="H37" s="96" t="n">
        <v>0</v>
      </c>
      <c r="I37" s="96" t="n">
        <v>0</v>
      </c>
      <c r="J37" s="96" t="n">
        <v>0</v>
      </c>
      <c r="K37" s="96" t="n">
        <v>0</v>
      </c>
      <c r="L37" s="96" t="n">
        <v>0</v>
      </c>
      <c r="M37" s="96" t="n">
        <v>0</v>
      </c>
      <c r="N37" s="96" t="n">
        <v>0</v>
      </c>
      <c r="O37" s="96" t="n">
        <v>0</v>
      </c>
      <c r="P37" s="96" t="n">
        <v>0</v>
      </c>
      <c r="Q37" s="96" t="n">
        <v>0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0</v>
      </c>
    </row>
    <row r="38" customFormat="false" ht="11.25" hidden="false" customHeight="true" outlineLevel="0" collapsed="false">
      <c r="A38" s="95" t="s">
        <v>164</v>
      </c>
      <c r="C38" s="96" t="n">
        <v>0</v>
      </c>
      <c r="D38" s="96" t="n">
        <v>0</v>
      </c>
      <c r="E38" s="96" t="n">
        <v>0</v>
      </c>
      <c r="F38" s="96" t="n">
        <v>0</v>
      </c>
      <c r="G38" s="96" t="n">
        <v>0</v>
      </c>
      <c r="H38" s="96" t="n">
        <v>0</v>
      </c>
      <c r="I38" s="96" t="n">
        <v>0</v>
      </c>
      <c r="J38" s="96" t="n">
        <v>0</v>
      </c>
      <c r="K38" s="96" t="n">
        <v>0</v>
      </c>
      <c r="L38" s="96" t="n">
        <v>0</v>
      </c>
      <c r="M38" s="96" t="n">
        <v>0</v>
      </c>
      <c r="N38" s="96" t="n">
        <v>0</v>
      </c>
      <c r="O38" s="96" t="n">
        <v>0</v>
      </c>
      <c r="P38" s="96" t="n">
        <v>0</v>
      </c>
      <c r="Q38" s="96" t="n">
        <v>0</v>
      </c>
      <c r="R38" s="96" t="n">
        <v>0</v>
      </c>
      <c r="S38" s="96" t="n">
        <v>0</v>
      </c>
      <c r="T38" s="96" t="n">
        <v>0</v>
      </c>
      <c r="U38" s="96" t="n">
        <v>0</v>
      </c>
      <c r="V38" s="96" t="n">
        <v>0</v>
      </c>
      <c r="W38" s="96" t="n">
        <v>0</v>
      </c>
      <c r="X38" s="96" t="n">
        <v>0</v>
      </c>
      <c r="Y38" s="96" t="n">
        <v>0</v>
      </c>
      <c r="Z38" s="96" t="n">
        <v>0</v>
      </c>
      <c r="AA38" s="96" t="n">
        <v>0</v>
      </c>
    </row>
    <row r="39" customFormat="false" ht="11.25" hidden="false" customHeight="true" outlineLevel="0" collapsed="false">
      <c r="A39" s="95" t="s">
        <v>166</v>
      </c>
      <c r="C39" s="96" t="n">
        <v>0</v>
      </c>
      <c r="D39" s="96" t="n">
        <v>0</v>
      </c>
      <c r="E39" s="96" t="n">
        <v>0</v>
      </c>
      <c r="F39" s="96" t="n">
        <v>0</v>
      </c>
      <c r="G39" s="96" t="n">
        <v>0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0</v>
      </c>
      <c r="N39" s="96" t="n">
        <v>0</v>
      </c>
      <c r="O39" s="96" t="n">
        <v>0</v>
      </c>
      <c r="P39" s="96" t="n">
        <v>0</v>
      </c>
      <c r="Q39" s="96" t="n">
        <v>0</v>
      </c>
      <c r="R39" s="96" t="n">
        <v>0</v>
      </c>
      <c r="S39" s="96" t="n">
        <v>0</v>
      </c>
      <c r="T39" s="96" t="n">
        <v>0</v>
      </c>
      <c r="U39" s="96" t="n">
        <v>0</v>
      </c>
      <c r="V39" s="96" t="n">
        <v>0</v>
      </c>
      <c r="W39" s="96" t="n">
        <v>0</v>
      </c>
      <c r="X39" s="96" t="n">
        <v>0</v>
      </c>
      <c r="Y39" s="96" t="n">
        <v>0</v>
      </c>
      <c r="Z39" s="96" t="n">
        <v>0</v>
      </c>
      <c r="AA39" s="96" t="n">
        <v>0</v>
      </c>
    </row>
    <row r="40" customFormat="false" ht="11.25" hidden="false" customHeight="true" outlineLevel="0" collapsed="false">
      <c r="A40" s="95" t="s">
        <v>165</v>
      </c>
      <c r="C40" s="97" t="n">
        <v>0</v>
      </c>
      <c r="D40" s="97" t="n">
        <v>0</v>
      </c>
      <c r="E40" s="97" t="n">
        <v>0</v>
      </c>
      <c r="F40" s="97" t="n">
        <v>0</v>
      </c>
      <c r="G40" s="97" t="n">
        <v>0</v>
      </c>
      <c r="H40" s="97" t="n">
        <v>0</v>
      </c>
      <c r="I40" s="97" t="n">
        <v>0</v>
      </c>
      <c r="J40" s="97" t="n">
        <v>0</v>
      </c>
      <c r="K40" s="97" t="n">
        <v>0</v>
      </c>
      <c r="L40" s="97" t="n">
        <v>0</v>
      </c>
      <c r="M40" s="97" t="n">
        <v>0</v>
      </c>
      <c r="N40" s="97" t="n">
        <v>0</v>
      </c>
      <c r="O40" s="97" t="n">
        <v>0</v>
      </c>
      <c r="P40" s="97" t="n">
        <v>0</v>
      </c>
      <c r="Q40" s="97" t="n">
        <v>0</v>
      </c>
      <c r="R40" s="97" t="n">
        <v>0</v>
      </c>
      <c r="S40" s="97" t="n">
        <v>0</v>
      </c>
      <c r="T40" s="97" t="n">
        <v>0</v>
      </c>
      <c r="U40" s="97" t="n">
        <v>0</v>
      </c>
      <c r="V40" s="97" t="n">
        <v>0</v>
      </c>
      <c r="W40" s="97" t="n">
        <v>0</v>
      </c>
      <c r="X40" s="97" t="n">
        <v>0</v>
      </c>
      <c r="Y40" s="97" t="n">
        <v>0</v>
      </c>
      <c r="Z40" s="97" t="n">
        <v>0</v>
      </c>
      <c r="AA40" s="97" t="n">
        <v>0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163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164</v>
      </c>
      <c r="C44" s="96" t="n">
        <v>0</v>
      </c>
      <c r="D44" s="96" t="n">
        <v>0</v>
      </c>
      <c r="E44" s="96" t="n">
        <v>0</v>
      </c>
      <c r="F44" s="96" t="n">
        <v>0</v>
      </c>
      <c r="G44" s="96" t="n">
        <v>0</v>
      </c>
      <c r="H44" s="96" t="n">
        <v>0</v>
      </c>
      <c r="I44" s="96" t="n">
        <v>0</v>
      </c>
      <c r="J44" s="96" t="n">
        <v>0</v>
      </c>
      <c r="K44" s="96" t="n">
        <v>0</v>
      </c>
      <c r="L44" s="96" t="n">
        <v>0</v>
      </c>
      <c r="M44" s="96" t="n">
        <v>0</v>
      </c>
      <c r="N44" s="96" t="n">
        <v>0</v>
      </c>
      <c r="O44" s="96" t="n">
        <v>0</v>
      </c>
      <c r="P44" s="96" t="n">
        <v>0</v>
      </c>
      <c r="Q44" s="96" t="n">
        <v>0</v>
      </c>
      <c r="R44" s="96" t="n">
        <v>0</v>
      </c>
      <c r="S44" s="96" t="n">
        <v>0</v>
      </c>
      <c r="T44" s="96" t="n">
        <v>0</v>
      </c>
      <c r="U44" s="96" t="n">
        <v>0</v>
      </c>
      <c r="V44" s="96" t="n">
        <v>0</v>
      </c>
      <c r="W44" s="96" t="n">
        <v>0</v>
      </c>
      <c r="X44" s="96" t="n">
        <v>0</v>
      </c>
      <c r="Y44" s="96" t="n">
        <v>0</v>
      </c>
      <c r="Z44" s="96" t="n">
        <v>0</v>
      </c>
      <c r="AA44" s="96" t="n">
        <v>0</v>
      </c>
    </row>
    <row r="45" customFormat="false" ht="11.25" hidden="false" customHeight="true" outlineLevel="0" collapsed="false">
      <c r="A45" s="95" t="s">
        <v>166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0</v>
      </c>
    </row>
    <row r="46" customFormat="false" ht="11.25" hidden="false" customHeight="true" outlineLevel="0" collapsed="false">
      <c r="A46" s="95" t="s">
        <v>165</v>
      </c>
      <c r="C46" s="97" t="n">
        <v>0</v>
      </c>
      <c r="D46" s="97" t="n">
        <v>0</v>
      </c>
      <c r="E46" s="97" t="n">
        <v>0</v>
      </c>
      <c r="F46" s="97" t="n">
        <v>0</v>
      </c>
      <c r="G46" s="97" t="n">
        <v>0</v>
      </c>
      <c r="H46" s="97" t="n">
        <v>0</v>
      </c>
      <c r="I46" s="97" t="n">
        <v>0</v>
      </c>
      <c r="J46" s="97" t="n">
        <v>0</v>
      </c>
      <c r="K46" s="97" t="n">
        <v>0</v>
      </c>
      <c r="L46" s="97" t="n">
        <v>0</v>
      </c>
      <c r="M46" s="97" t="n">
        <v>0</v>
      </c>
      <c r="N46" s="97" t="n">
        <v>0</v>
      </c>
      <c r="O46" s="97" t="n">
        <v>0</v>
      </c>
      <c r="P46" s="97" t="n">
        <v>0</v>
      </c>
      <c r="Q46" s="97" t="n">
        <v>0</v>
      </c>
      <c r="R46" s="97" t="n">
        <v>0</v>
      </c>
      <c r="S46" s="97" t="n">
        <v>0</v>
      </c>
      <c r="T46" s="97" t="n">
        <v>0</v>
      </c>
      <c r="U46" s="97" t="n">
        <v>0</v>
      </c>
      <c r="V46" s="97" t="n">
        <v>0</v>
      </c>
      <c r="W46" s="97" t="n">
        <v>0</v>
      </c>
      <c r="X46" s="97" t="n">
        <v>0</v>
      </c>
      <c r="Y46" s="97" t="n">
        <v>0</v>
      </c>
      <c r="Z46" s="97" t="n">
        <v>0</v>
      </c>
      <c r="AA46" s="97" t="n">
        <v>0</v>
      </c>
    </row>
    <row r="48" customFormat="false" ht="12" hidden="false" customHeight="true" outlineLevel="0" collapsed="false">
      <c r="A48" s="94" t="s">
        <v>159</v>
      </c>
    </row>
    <row r="49" customFormat="false" ht="11.25" hidden="false" customHeight="true" outlineLevel="0" collapsed="false">
      <c r="A49" s="95" t="s">
        <v>5</v>
      </c>
      <c r="C49" s="98" t="n">
        <v>3.53</v>
      </c>
      <c r="D49" s="98" t="n">
        <v>3.67</v>
      </c>
      <c r="E49" s="98" t="n">
        <v>3.64</v>
      </c>
      <c r="F49" s="98" t="n">
        <v>3.52</v>
      </c>
      <c r="G49" s="98" t="n">
        <v>3.58</v>
      </c>
      <c r="H49" s="98" t="n">
        <v>3.65</v>
      </c>
      <c r="I49" s="98" t="n">
        <v>3.71</v>
      </c>
      <c r="J49" s="98" t="n">
        <v>3.77</v>
      </c>
      <c r="K49" s="98" t="n">
        <v>3.78</v>
      </c>
      <c r="L49" s="98" t="n">
        <v>3.81</v>
      </c>
      <c r="M49" s="98" t="n">
        <v>4.25</v>
      </c>
      <c r="N49" s="98" t="n">
        <v>4.51</v>
      </c>
      <c r="O49" s="98" t="n">
        <v>4.64</v>
      </c>
      <c r="P49" s="98" t="n">
        <v>4.54</v>
      </c>
      <c r="Q49" s="98" t="n">
        <v>4.42</v>
      </c>
      <c r="R49" s="98" t="n">
        <v>4.23</v>
      </c>
      <c r="S49" s="98" t="n">
        <v>4.21</v>
      </c>
      <c r="T49" s="98" t="n">
        <v>4.27</v>
      </c>
      <c r="U49" s="98" t="n">
        <v>4.32</v>
      </c>
      <c r="V49" s="98" t="n">
        <v>4.38</v>
      </c>
      <c r="W49" s="98" t="n">
        <v>4.37</v>
      </c>
      <c r="X49" s="98" t="n">
        <v>4.42</v>
      </c>
      <c r="Y49" s="98" t="n">
        <v>4.65</v>
      </c>
      <c r="Z49" s="98" t="n">
        <v>4.87</v>
      </c>
      <c r="AA49" s="98"/>
    </row>
    <row r="50" customFormat="false" ht="11.25" hidden="false" customHeight="true" outlineLevel="0" collapsed="false">
      <c r="A50" s="95" t="s">
        <v>158</v>
      </c>
      <c r="C50" s="98" t="n">
        <v>3.74</v>
      </c>
      <c r="D50" s="98" t="n">
        <v>3.6</v>
      </c>
      <c r="E50" s="98" t="n">
        <v>3.55</v>
      </c>
      <c r="F50" s="98" t="n">
        <v>3.46</v>
      </c>
      <c r="G50" s="98" t="n">
        <v>3.51</v>
      </c>
      <c r="H50" s="98" t="n">
        <v>3.59</v>
      </c>
      <c r="I50" s="98" t="n">
        <v>3.65</v>
      </c>
      <c r="J50" s="98" t="n">
        <v>3.7</v>
      </c>
      <c r="K50" s="98" t="n">
        <v>3.71</v>
      </c>
      <c r="L50" s="98" t="n">
        <v>3.59</v>
      </c>
      <c r="M50" s="98" t="n">
        <v>4.18</v>
      </c>
      <c r="N50" s="98" t="n">
        <v>4.44</v>
      </c>
      <c r="O50" s="98" t="n">
        <v>4.56</v>
      </c>
      <c r="P50" s="98" t="n">
        <v>4.47</v>
      </c>
      <c r="Q50" s="98" t="n">
        <v>4.35</v>
      </c>
      <c r="R50" s="98" t="n">
        <v>4.13</v>
      </c>
      <c r="S50" s="98" t="n">
        <v>4.12</v>
      </c>
      <c r="T50" s="98" t="n">
        <v>4.17</v>
      </c>
      <c r="U50" s="98" t="n">
        <v>4.24</v>
      </c>
      <c r="V50" s="98" t="n">
        <v>4.3</v>
      </c>
      <c r="W50" s="98" t="n">
        <v>4.29</v>
      </c>
      <c r="X50" s="98" t="n">
        <v>4.34</v>
      </c>
      <c r="Y50" s="98" t="n">
        <v>4.59</v>
      </c>
      <c r="Z50" s="98" t="n">
        <v>4.8</v>
      </c>
      <c r="AA50" s="98"/>
    </row>
    <row r="51" customFormat="false" ht="11.25" hidden="false" customHeight="true" outlineLevel="0" collapsed="false">
      <c r="A51" s="95" t="s">
        <v>77</v>
      </c>
      <c r="C51" s="99" t="n">
        <v>-0.21</v>
      </c>
      <c r="D51" s="99" t="n">
        <v>0.0699999999999998</v>
      </c>
      <c r="E51" s="99" t="n">
        <v>0.0900000000000003</v>
      </c>
      <c r="F51" s="99" t="n">
        <v>0.0600000000000001</v>
      </c>
      <c r="G51" s="99" t="n">
        <v>0.0700000000000003</v>
      </c>
      <c r="H51" s="99" t="n">
        <v>0.0600000000000001</v>
      </c>
      <c r="I51" s="99" t="n">
        <v>0.0600000000000001</v>
      </c>
      <c r="J51" s="99" t="n">
        <v>0.0699999999999998</v>
      </c>
      <c r="K51" s="99" t="n">
        <v>0.0699999999999998</v>
      </c>
      <c r="L51" s="99" t="n">
        <v>0.22</v>
      </c>
      <c r="M51" s="99" t="n">
        <v>0.0700000000000003</v>
      </c>
      <c r="N51" s="99" t="n">
        <v>0.0699999999999994</v>
      </c>
      <c r="O51" s="99" t="n">
        <v>0.0800000000000001</v>
      </c>
      <c r="P51" s="99" t="n">
        <v>0.0700000000000003</v>
      </c>
      <c r="Q51" s="99" t="n">
        <v>0.0700000000000003</v>
      </c>
      <c r="R51" s="99" t="n">
        <v>0.100000000000001</v>
      </c>
      <c r="S51" s="99" t="n">
        <v>0.0899999999999999</v>
      </c>
      <c r="T51" s="99" t="n">
        <v>0.0999999999999996</v>
      </c>
      <c r="U51" s="99" t="n">
        <v>0.0800000000000001</v>
      </c>
      <c r="V51" s="99" t="n">
        <v>0.0800000000000001</v>
      </c>
      <c r="W51" s="99" t="n">
        <v>0.0800000000000001</v>
      </c>
      <c r="X51" s="99" t="n">
        <v>0.0800000000000001</v>
      </c>
      <c r="Y51" s="99" t="n">
        <v>0.0600000000000005</v>
      </c>
      <c r="Z51" s="99" t="n">
        <v>0.0700000000000003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0</v>
      </c>
      <c r="D54" s="98" t="n">
        <v>0</v>
      </c>
      <c r="E54" s="98" t="n">
        <v>0</v>
      </c>
      <c r="F54" s="98" t="n">
        <v>0</v>
      </c>
      <c r="G54" s="98" t="n">
        <v>0</v>
      </c>
      <c r="H54" s="98" t="n">
        <v>0</v>
      </c>
      <c r="I54" s="98" t="n">
        <v>0</v>
      </c>
      <c r="J54" s="98" t="n">
        <v>0</v>
      </c>
      <c r="K54" s="98" t="n">
        <v>0</v>
      </c>
      <c r="L54" s="98" t="n">
        <v>0</v>
      </c>
      <c r="M54" s="98" t="n">
        <v>0</v>
      </c>
      <c r="N54" s="98" t="n">
        <v>0</v>
      </c>
      <c r="O54" s="98" t="n">
        <v>0</v>
      </c>
      <c r="P54" s="98" t="n">
        <v>0</v>
      </c>
      <c r="Q54" s="98" t="n">
        <v>0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0</v>
      </c>
      <c r="D55" s="98" t="n">
        <v>0</v>
      </c>
      <c r="E55" s="98" t="n">
        <v>0</v>
      </c>
      <c r="F55" s="98" t="n">
        <v>0</v>
      </c>
      <c r="G55" s="98" t="n">
        <v>0</v>
      </c>
      <c r="H55" s="98" t="n">
        <v>0</v>
      </c>
      <c r="I55" s="98" t="n">
        <v>0</v>
      </c>
      <c r="J55" s="98" t="n">
        <v>0</v>
      </c>
      <c r="K55" s="98" t="n">
        <v>0</v>
      </c>
      <c r="L55" s="98" t="n">
        <v>0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160</v>
      </c>
    </row>
    <row r="58" customFormat="false" ht="11.25" hidden="false" customHeight="true" outlineLevel="0" collapsed="false">
      <c r="A58" s="95" t="s">
        <v>161</v>
      </c>
      <c r="C58" s="96" t="n">
        <v>0</v>
      </c>
      <c r="D58" s="96" t="n">
        <v>0</v>
      </c>
      <c r="E58" s="96" t="n">
        <v>0</v>
      </c>
      <c r="F58" s="96" t="n">
        <v>0</v>
      </c>
      <c r="G58" s="96" t="n">
        <v>0</v>
      </c>
      <c r="H58" s="96" t="n">
        <v>0</v>
      </c>
      <c r="I58" s="96" t="n">
        <v>0</v>
      </c>
      <c r="J58" s="96" t="n">
        <v>0</v>
      </c>
      <c r="K58" s="96" t="n">
        <v>0</v>
      </c>
      <c r="L58" s="96" t="n">
        <v>0</v>
      </c>
      <c r="M58" s="96" t="n">
        <v>0</v>
      </c>
      <c r="N58" s="96" t="n">
        <v>0</v>
      </c>
      <c r="O58" s="96" t="n">
        <v>0</v>
      </c>
      <c r="P58" s="96" t="n">
        <v>0</v>
      </c>
      <c r="Q58" s="96" t="n">
        <v>0</v>
      </c>
      <c r="R58" s="96" t="n">
        <v>0</v>
      </c>
      <c r="S58" s="96" t="n">
        <v>0</v>
      </c>
      <c r="T58" s="96" t="n">
        <v>0</v>
      </c>
      <c r="U58" s="96" t="n">
        <v>0</v>
      </c>
      <c r="V58" s="96" t="n">
        <v>0</v>
      </c>
      <c r="W58" s="96" t="n">
        <v>0</v>
      </c>
      <c r="X58" s="96" t="n">
        <v>0</v>
      </c>
      <c r="Y58" s="96" t="n">
        <v>0</v>
      </c>
      <c r="Z58" s="96" t="n">
        <v>0</v>
      </c>
      <c r="AA58" s="96" t="n">
        <v>0</v>
      </c>
    </row>
    <row r="59" customFormat="false" ht="11.25" hidden="false" customHeight="true" outlineLevel="0" collapsed="false">
      <c r="A59" s="95" t="s">
        <v>167</v>
      </c>
      <c r="C59" s="96" t="n">
        <v>0</v>
      </c>
      <c r="D59" s="96" t="n">
        <v>0</v>
      </c>
      <c r="E59" s="96" t="n">
        <v>0</v>
      </c>
      <c r="F59" s="96" t="n">
        <v>0</v>
      </c>
      <c r="G59" s="96" t="n">
        <v>0</v>
      </c>
      <c r="H59" s="96" t="n">
        <v>0</v>
      </c>
      <c r="I59" s="96" t="n">
        <v>0</v>
      </c>
      <c r="J59" s="96" t="n">
        <v>0</v>
      </c>
      <c r="K59" s="96" t="n">
        <v>0</v>
      </c>
      <c r="L59" s="96" t="n">
        <v>0</v>
      </c>
      <c r="M59" s="96" t="n">
        <v>0</v>
      </c>
      <c r="N59" s="96" t="n">
        <v>0</v>
      </c>
      <c r="O59" s="96" t="n">
        <v>0</v>
      </c>
      <c r="P59" s="96" t="n">
        <v>0</v>
      </c>
      <c r="Q59" s="96" t="n">
        <v>0</v>
      </c>
      <c r="R59" s="96" t="n">
        <v>0</v>
      </c>
      <c r="S59" s="96" t="n">
        <v>0</v>
      </c>
      <c r="T59" s="96" t="n">
        <v>0</v>
      </c>
      <c r="U59" s="96" t="n">
        <v>0</v>
      </c>
      <c r="V59" s="96" t="n">
        <v>0</v>
      </c>
      <c r="W59" s="96" t="n">
        <v>0</v>
      </c>
      <c r="X59" s="96" t="n">
        <v>0</v>
      </c>
      <c r="Y59" s="96" t="n">
        <v>0</v>
      </c>
      <c r="Z59" s="96" t="n">
        <v>0</v>
      </c>
      <c r="AA59" s="96" t="n">
        <v>0</v>
      </c>
    </row>
    <row r="60" customFormat="false" ht="11.25" hidden="false" customHeight="true" outlineLevel="0" collapsed="false">
      <c r="A60" s="101" t="s">
        <v>75</v>
      </c>
      <c r="B60" s="102"/>
      <c r="C60" s="103" t="n">
        <v>0</v>
      </c>
      <c r="D60" s="103" t="n">
        <v>0</v>
      </c>
      <c r="E60" s="103" t="n">
        <v>0</v>
      </c>
      <c r="F60" s="103" t="n">
        <v>0</v>
      </c>
      <c r="G60" s="103" t="n">
        <v>0</v>
      </c>
      <c r="H60" s="103" t="n">
        <v>0</v>
      </c>
      <c r="I60" s="103" t="n">
        <v>0</v>
      </c>
      <c r="J60" s="103" t="n">
        <v>0</v>
      </c>
      <c r="K60" s="103" t="n">
        <v>0</v>
      </c>
      <c r="L60" s="103" t="n">
        <v>0</v>
      </c>
      <c r="M60" s="103" t="n">
        <v>0</v>
      </c>
      <c r="N60" s="103" t="n">
        <v>0</v>
      </c>
      <c r="O60" s="103" t="n">
        <v>0</v>
      </c>
      <c r="P60" s="103" t="n">
        <v>0</v>
      </c>
      <c r="Q60" s="103" t="n">
        <v>0</v>
      </c>
      <c r="R60" s="103" t="n">
        <v>0</v>
      </c>
      <c r="S60" s="103" t="n">
        <v>0</v>
      </c>
      <c r="T60" s="103" t="n">
        <v>0</v>
      </c>
      <c r="U60" s="103" t="n">
        <v>0</v>
      </c>
      <c r="V60" s="103" t="n">
        <v>0</v>
      </c>
      <c r="W60" s="103" t="n">
        <v>0</v>
      </c>
      <c r="X60" s="103" t="n">
        <v>0</v>
      </c>
      <c r="Y60" s="103" t="n">
        <v>0</v>
      </c>
      <c r="Z60" s="103" t="n">
        <v>0</v>
      </c>
      <c r="AA60" s="104" t="n">
        <v>0</v>
      </c>
    </row>
    <row r="61" customFormat="false" ht="11.25" hidden="false" customHeight="true" outlineLevel="0" collapsed="false">
      <c r="A61" s="95" t="s">
        <v>76</v>
      </c>
      <c r="C61" s="96" t="n">
        <v>0</v>
      </c>
      <c r="D61" s="96" t="n">
        <v>0</v>
      </c>
      <c r="E61" s="96" t="n">
        <v>0</v>
      </c>
      <c r="F61" s="96" t="n">
        <v>0</v>
      </c>
      <c r="G61" s="96" t="n">
        <v>0</v>
      </c>
      <c r="H61" s="96" t="n">
        <v>0</v>
      </c>
      <c r="I61" s="96" t="n">
        <v>0</v>
      </c>
      <c r="J61" s="96" t="n">
        <v>0</v>
      </c>
      <c r="K61" s="96" t="n">
        <v>0</v>
      </c>
      <c r="L61" s="96" t="n">
        <v>0</v>
      </c>
      <c r="M61" s="96" t="n">
        <v>0</v>
      </c>
      <c r="N61" s="96" t="n">
        <v>0</v>
      </c>
      <c r="O61" s="96" t="n">
        <v>0</v>
      </c>
      <c r="P61" s="96" t="n">
        <v>0</v>
      </c>
      <c r="Q61" s="96" t="n">
        <v>0</v>
      </c>
      <c r="R61" s="96" t="n">
        <v>0</v>
      </c>
      <c r="S61" s="96" t="n">
        <v>0</v>
      </c>
      <c r="T61" s="96" t="n">
        <v>0</v>
      </c>
      <c r="U61" s="96" t="n">
        <v>0</v>
      </c>
      <c r="V61" s="96" t="n">
        <v>0</v>
      </c>
      <c r="W61" s="96" t="n">
        <v>0</v>
      </c>
      <c r="X61" s="96" t="n">
        <v>0</v>
      </c>
      <c r="Y61" s="96" t="n">
        <v>0</v>
      </c>
      <c r="Z61" s="96" t="n">
        <v>0</v>
      </c>
      <c r="AA61" s="96" t="n">
        <v>0</v>
      </c>
    </row>
    <row r="62" customFormat="false" ht="11.25" hidden="false" customHeight="true" outlineLevel="0" collapsed="false">
      <c r="A62" s="95" t="s">
        <v>77</v>
      </c>
      <c r="C62" s="97" t="n">
        <v>0</v>
      </c>
      <c r="D62" s="97" t="n">
        <v>0</v>
      </c>
      <c r="E62" s="97" t="n">
        <v>0</v>
      </c>
      <c r="F62" s="97" t="n">
        <v>0</v>
      </c>
      <c r="G62" s="97" t="n">
        <v>0</v>
      </c>
      <c r="H62" s="97" t="n">
        <v>0</v>
      </c>
      <c r="I62" s="97" t="n">
        <v>0</v>
      </c>
      <c r="J62" s="97" t="n">
        <v>0</v>
      </c>
      <c r="K62" s="97" t="n">
        <v>0</v>
      </c>
      <c r="L62" s="97" t="n">
        <v>0</v>
      </c>
      <c r="M62" s="97" t="n">
        <v>0</v>
      </c>
      <c r="N62" s="97" t="n">
        <v>0</v>
      </c>
      <c r="O62" s="97" t="n">
        <v>0</v>
      </c>
      <c r="P62" s="97" t="n">
        <v>0</v>
      </c>
      <c r="Q62" s="97" t="n">
        <v>0</v>
      </c>
      <c r="R62" s="97" t="n">
        <v>0</v>
      </c>
      <c r="S62" s="97" t="n">
        <v>0</v>
      </c>
      <c r="T62" s="97" t="n">
        <v>0</v>
      </c>
      <c r="U62" s="97" t="n">
        <v>0</v>
      </c>
      <c r="V62" s="97" t="n">
        <v>0</v>
      </c>
      <c r="W62" s="97" t="n">
        <v>0</v>
      </c>
      <c r="X62" s="97" t="n">
        <v>0</v>
      </c>
      <c r="Y62" s="97" t="n">
        <v>0</v>
      </c>
      <c r="Z62" s="97" t="n">
        <v>0</v>
      </c>
      <c r="AA62" s="97" t="n">
        <v>0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162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163</v>
      </c>
      <c r="C67" s="96" t="n">
        <v>0</v>
      </c>
      <c r="D67" s="96" t="n">
        <v>0</v>
      </c>
      <c r="E67" s="96" t="n">
        <v>0</v>
      </c>
      <c r="F67" s="96" t="n">
        <v>0</v>
      </c>
      <c r="G67" s="96" t="n">
        <v>0</v>
      </c>
      <c r="H67" s="96" t="n">
        <v>0</v>
      </c>
      <c r="I67" s="96" t="n">
        <v>0</v>
      </c>
      <c r="J67" s="96" t="n">
        <v>0</v>
      </c>
      <c r="K67" s="96" t="n">
        <v>0</v>
      </c>
      <c r="L67" s="96" t="n">
        <v>0</v>
      </c>
      <c r="M67" s="96" t="n">
        <v>0</v>
      </c>
      <c r="N67" s="96" t="n">
        <v>0</v>
      </c>
      <c r="O67" s="96" t="n">
        <v>0</v>
      </c>
      <c r="P67" s="96" t="n">
        <v>0</v>
      </c>
      <c r="Q67" s="96" t="n">
        <v>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0</v>
      </c>
    </row>
    <row r="68" customFormat="false" ht="11.25" hidden="false" customHeight="true" outlineLevel="0" collapsed="false">
      <c r="A68" s="95" t="s">
        <v>164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165</v>
      </c>
      <c r="C69" s="97" t="n">
        <v>0</v>
      </c>
      <c r="D69" s="97" t="n">
        <v>0</v>
      </c>
      <c r="E69" s="97" t="n">
        <v>0</v>
      </c>
      <c r="F69" s="97" t="n">
        <v>0</v>
      </c>
      <c r="G69" s="97" t="n">
        <v>0</v>
      </c>
      <c r="H69" s="97" t="n">
        <v>0</v>
      </c>
      <c r="I69" s="97" t="n">
        <v>0</v>
      </c>
      <c r="J69" s="97" t="n">
        <v>0</v>
      </c>
      <c r="K69" s="97" t="n">
        <v>0</v>
      </c>
      <c r="L69" s="97" t="n">
        <v>0</v>
      </c>
      <c r="M69" s="97" t="n">
        <v>0</v>
      </c>
      <c r="N69" s="97" t="n">
        <v>0</v>
      </c>
      <c r="O69" s="97" t="n">
        <v>0</v>
      </c>
      <c r="P69" s="97" t="n">
        <v>0</v>
      </c>
      <c r="Q69" s="97" t="n">
        <v>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0</v>
      </c>
    </row>
    <row r="71" customFormat="false" ht="12" hidden="false" customHeight="true" outlineLevel="0" collapsed="false">
      <c r="A71" s="92" t="s">
        <v>166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166</v>
      </c>
      <c r="C72" s="96" t="n">
        <v>0</v>
      </c>
      <c r="D72" s="96" t="n">
        <v>0</v>
      </c>
      <c r="E72" s="96" t="n">
        <v>0</v>
      </c>
      <c r="F72" s="96" t="n">
        <v>0</v>
      </c>
      <c r="G72" s="96" t="n">
        <v>0</v>
      </c>
      <c r="H72" s="96" t="n">
        <v>0</v>
      </c>
      <c r="I72" s="96" t="n">
        <v>0</v>
      </c>
      <c r="J72" s="96" t="n">
        <v>0</v>
      </c>
      <c r="K72" s="96" t="n">
        <v>0</v>
      </c>
      <c r="L72" s="96" t="n">
        <v>0</v>
      </c>
      <c r="M72" s="96" t="n">
        <v>0</v>
      </c>
      <c r="N72" s="96" t="n">
        <v>0</v>
      </c>
      <c r="O72" s="96" t="n">
        <v>0</v>
      </c>
      <c r="P72" s="96" t="n">
        <v>0</v>
      </c>
      <c r="Q72" s="96" t="n">
        <v>0</v>
      </c>
      <c r="R72" s="96" t="n">
        <v>0</v>
      </c>
      <c r="S72" s="96" t="n">
        <v>0</v>
      </c>
      <c r="T72" s="96" t="n">
        <v>0</v>
      </c>
      <c r="U72" s="96" t="n">
        <v>0</v>
      </c>
      <c r="V72" s="96" t="n">
        <v>0</v>
      </c>
      <c r="W72" s="96" t="n">
        <v>0</v>
      </c>
      <c r="X72" s="96" t="n">
        <v>0</v>
      </c>
      <c r="Y72" s="96" t="n">
        <v>0</v>
      </c>
      <c r="Z72" s="96" t="n">
        <v>0</v>
      </c>
      <c r="AA72" s="96" t="n">
        <v>0</v>
      </c>
    </row>
    <row r="74" customFormat="false" ht="11.25" hidden="false" customHeight="true" outlineLevel="0" collapsed="false">
      <c r="A74" s="101" t="s">
        <v>165</v>
      </c>
      <c r="B74" s="102"/>
      <c r="C74" s="103" t="n">
        <v>0</v>
      </c>
      <c r="D74" s="103" t="n">
        <v>0</v>
      </c>
      <c r="E74" s="103" t="n">
        <v>0</v>
      </c>
      <c r="F74" s="103" t="n">
        <v>0</v>
      </c>
      <c r="G74" s="103" t="n">
        <v>0</v>
      </c>
      <c r="H74" s="103" t="n">
        <v>0</v>
      </c>
      <c r="I74" s="103" t="n">
        <v>0</v>
      </c>
      <c r="J74" s="103" t="n">
        <v>0</v>
      </c>
      <c r="K74" s="103" t="n">
        <v>0</v>
      </c>
      <c r="L74" s="103" t="n">
        <v>0</v>
      </c>
      <c r="M74" s="103" t="n">
        <v>0</v>
      </c>
      <c r="N74" s="103" t="n">
        <v>0</v>
      </c>
      <c r="O74" s="103" t="n">
        <v>0</v>
      </c>
      <c r="P74" s="103" t="n">
        <v>0</v>
      </c>
      <c r="Q74" s="103" t="n">
        <v>0</v>
      </c>
      <c r="R74" s="103" t="n">
        <v>0</v>
      </c>
      <c r="S74" s="103" t="n">
        <v>0</v>
      </c>
      <c r="T74" s="103" t="n">
        <v>0</v>
      </c>
      <c r="U74" s="103" t="n">
        <v>0</v>
      </c>
      <c r="V74" s="103" t="n">
        <v>0</v>
      </c>
      <c r="W74" s="103" t="n">
        <v>0</v>
      </c>
      <c r="X74" s="103" t="n">
        <v>0</v>
      </c>
      <c r="Y74" s="103" t="n">
        <v>0</v>
      </c>
      <c r="Z74" s="103" t="n">
        <v>0</v>
      </c>
      <c r="AA74" s="104" t="n">
        <v>0</v>
      </c>
    </row>
    <row r="76" customFormat="false" ht="12" hidden="false" customHeight="true" outlineLevel="0" collapsed="false">
      <c r="A76" s="94" t="s">
        <v>158</v>
      </c>
    </row>
    <row r="77" customFormat="false" ht="11.25" hidden="false" customHeight="true" outlineLevel="0" collapsed="false">
      <c r="A77" s="95" t="s">
        <v>163</v>
      </c>
      <c r="C77" s="96" t="n">
        <v>0</v>
      </c>
      <c r="D77" s="96" t="n">
        <v>0</v>
      </c>
      <c r="E77" s="96" t="n">
        <v>0</v>
      </c>
      <c r="F77" s="96" t="n">
        <v>0</v>
      </c>
      <c r="G77" s="96" t="n">
        <v>0</v>
      </c>
      <c r="H77" s="96" t="n">
        <v>0</v>
      </c>
      <c r="I77" s="96" t="n">
        <v>0</v>
      </c>
      <c r="J77" s="96" t="n">
        <v>0</v>
      </c>
      <c r="K77" s="96" t="n">
        <v>0</v>
      </c>
      <c r="L77" s="96" t="n">
        <v>0</v>
      </c>
      <c r="M77" s="96" t="n">
        <v>0</v>
      </c>
      <c r="N77" s="96" t="n">
        <v>0</v>
      </c>
      <c r="O77" s="96" t="n">
        <v>0</v>
      </c>
      <c r="P77" s="96" t="n">
        <v>0</v>
      </c>
      <c r="Q77" s="96" t="n">
        <v>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0</v>
      </c>
    </row>
    <row r="78" customFormat="false" ht="11.25" hidden="false" customHeight="true" outlineLevel="0" collapsed="false">
      <c r="A78" s="95" t="s">
        <v>164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166</v>
      </c>
      <c r="C79" s="96" t="n">
        <v>0</v>
      </c>
      <c r="D79" s="96" t="n">
        <v>0</v>
      </c>
      <c r="E79" s="96" t="n">
        <v>0</v>
      </c>
      <c r="F79" s="96" t="n">
        <v>0</v>
      </c>
      <c r="G79" s="96" t="n">
        <v>0</v>
      </c>
      <c r="H79" s="96" t="n">
        <v>0</v>
      </c>
      <c r="I79" s="96" t="n">
        <v>0</v>
      </c>
      <c r="J79" s="96" t="n">
        <v>0</v>
      </c>
      <c r="K79" s="96" t="n">
        <v>0</v>
      </c>
      <c r="L79" s="96" t="n">
        <v>0</v>
      </c>
      <c r="M79" s="96" t="n">
        <v>0</v>
      </c>
      <c r="N79" s="96" t="n">
        <v>0</v>
      </c>
      <c r="O79" s="96" t="n">
        <v>0</v>
      </c>
      <c r="P79" s="96" t="n">
        <v>0</v>
      </c>
      <c r="Q79" s="96" t="n">
        <v>0</v>
      </c>
      <c r="R79" s="96" t="n">
        <v>0</v>
      </c>
      <c r="S79" s="96" t="n">
        <v>0</v>
      </c>
      <c r="T79" s="96" t="n">
        <v>0</v>
      </c>
      <c r="U79" s="96" t="n">
        <v>0</v>
      </c>
      <c r="V79" s="96" t="n">
        <v>0</v>
      </c>
      <c r="W79" s="96" t="n">
        <v>0</v>
      </c>
      <c r="X79" s="96" t="n">
        <v>0</v>
      </c>
      <c r="Y79" s="96" t="n">
        <v>0</v>
      </c>
      <c r="Z79" s="96" t="n">
        <v>0</v>
      </c>
      <c r="AA79" s="96" t="n">
        <v>0</v>
      </c>
    </row>
    <row r="80" customFormat="false" ht="11.25" hidden="false" customHeight="true" outlineLevel="0" collapsed="false">
      <c r="A80" s="95" t="s">
        <v>165</v>
      </c>
      <c r="C80" s="97" t="n">
        <v>0</v>
      </c>
      <c r="D80" s="97" t="n">
        <v>0</v>
      </c>
      <c r="E80" s="97" t="n">
        <v>0</v>
      </c>
      <c r="F80" s="97" t="n">
        <v>0</v>
      </c>
      <c r="G80" s="97" t="n">
        <v>0</v>
      </c>
      <c r="H80" s="97" t="n">
        <v>0</v>
      </c>
      <c r="I80" s="97" t="n">
        <v>0</v>
      </c>
      <c r="J80" s="97" t="n">
        <v>0</v>
      </c>
      <c r="K80" s="97" t="n">
        <v>0</v>
      </c>
      <c r="L80" s="97" t="n">
        <v>0</v>
      </c>
      <c r="M80" s="97" t="n">
        <v>0</v>
      </c>
      <c r="N80" s="97" t="n">
        <v>0</v>
      </c>
      <c r="O80" s="97" t="n">
        <v>0</v>
      </c>
      <c r="P80" s="97" t="n">
        <v>0</v>
      </c>
      <c r="Q80" s="97" t="n">
        <v>0</v>
      </c>
      <c r="R80" s="97" t="n">
        <v>0</v>
      </c>
      <c r="S80" s="97" t="n">
        <v>0</v>
      </c>
      <c r="T80" s="97" t="n">
        <v>0</v>
      </c>
      <c r="U80" s="97" t="n">
        <v>0</v>
      </c>
      <c r="V80" s="97" t="n">
        <v>0</v>
      </c>
      <c r="W80" s="97" t="n">
        <v>0</v>
      </c>
      <c r="X80" s="97" t="n">
        <v>0</v>
      </c>
      <c r="Y80" s="97" t="n">
        <v>0</v>
      </c>
      <c r="Z80" s="97" t="n">
        <v>0</v>
      </c>
      <c r="AA80" s="97" t="n">
        <v>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163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164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166</v>
      </c>
      <c r="C85" s="96" t="n">
        <v>0</v>
      </c>
      <c r="D85" s="96" t="n">
        <v>0</v>
      </c>
      <c r="E85" s="96" t="n">
        <v>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0</v>
      </c>
    </row>
    <row r="86" customFormat="false" ht="11.25" hidden="false" customHeight="true" outlineLevel="0" collapsed="false">
      <c r="A86" s="95" t="s">
        <v>165</v>
      </c>
      <c r="C86" s="97" t="n">
        <v>0</v>
      </c>
      <c r="D86" s="97" t="n">
        <v>0</v>
      </c>
      <c r="E86" s="97" t="n">
        <v>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0</v>
      </c>
    </row>
    <row r="88" customFormat="false" ht="12" hidden="false" customHeight="true" outlineLevel="0" collapsed="false">
      <c r="A88" s="94" t="s">
        <v>159</v>
      </c>
    </row>
    <row r="89" customFormat="false" ht="11.25" hidden="false" customHeight="true" outlineLevel="0" collapsed="false">
      <c r="A89" s="95" t="s">
        <v>5</v>
      </c>
      <c r="C89" s="98" t="n">
        <v>2.45</v>
      </c>
      <c r="D89" s="98" t="n">
        <v>2.47</v>
      </c>
      <c r="E89" s="98" t="n">
        <v>2.45</v>
      </c>
      <c r="F89" s="98" t="n">
        <v>2.27</v>
      </c>
      <c r="G89" s="98" t="n">
        <v>2.32</v>
      </c>
      <c r="H89" s="98" t="n">
        <v>2.37</v>
      </c>
      <c r="I89" s="98" t="n">
        <v>2.41</v>
      </c>
      <c r="J89" s="98" t="n">
        <v>2.44</v>
      </c>
      <c r="K89" s="98" t="n">
        <v>2.45</v>
      </c>
      <c r="L89" s="98" t="n">
        <v>2.47</v>
      </c>
      <c r="M89" s="98" t="n">
        <v>2.95</v>
      </c>
      <c r="N89" s="98" t="n">
        <v>3.12</v>
      </c>
      <c r="O89" s="98" t="n">
        <v>3.21</v>
      </c>
      <c r="P89" s="98" t="n">
        <v>3.14</v>
      </c>
      <c r="Q89" s="98" t="n">
        <v>3.06</v>
      </c>
      <c r="R89" s="98" t="n">
        <v>2.84</v>
      </c>
      <c r="S89" s="98" t="n">
        <v>2.83</v>
      </c>
      <c r="T89" s="98" t="n">
        <v>2.86</v>
      </c>
      <c r="U89" s="98" t="n">
        <v>2.9</v>
      </c>
      <c r="V89" s="98" t="n">
        <v>2.94</v>
      </c>
      <c r="W89" s="98" t="n">
        <v>2.94</v>
      </c>
      <c r="X89" s="98" t="n">
        <v>2.97</v>
      </c>
      <c r="Y89" s="98" t="n">
        <v>3.31</v>
      </c>
      <c r="Z89" s="98" t="n">
        <v>3.45</v>
      </c>
      <c r="AA89" s="98"/>
    </row>
    <row r="90" customFormat="false" ht="11.25" hidden="false" customHeight="true" outlineLevel="0" collapsed="false">
      <c r="A90" s="95" t="s">
        <v>158</v>
      </c>
      <c r="C90" s="98" t="n">
        <v>2.45</v>
      </c>
      <c r="D90" s="98" t="n">
        <v>2.44</v>
      </c>
      <c r="E90" s="98" t="n">
        <v>2.42</v>
      </c>
      <c r="F90" s="98" t="n">
        <v>2.24</v>
      </c>
      <c r="G90" s="98" t="n">
        <v>2.28</v>
      </c>
      <c r="H90" s="98" t="n">
        <v>2.33</v>
      </c>
      <c r="I90" s="98" t="n">
        <v>2.37</v>
      </c>
      <c r="J90" s="98" t="n">
        <v>2.41</v>
      </c>
      <c r="K90" s="98" t="n">
        <v>2.41</v>
      </c>
      <c r="L90" s="98" t="n">
        <v>2.33</v>
      </c>
      <c r="M90" s="98" t="n">
        <v>2.89</v>
      </c>
      <c r="N90" s="98" t="n">
        <v>3.07</v>
      </c>
      <c r="O90" s="98" t="n">
        <v>3.15</v>
      </c>
      <c r="P90" s="98" t="n">
        <v>3.09</v>
      </c>
      <c r="Q90" s="98" t="n">
        <v>3.01</v>
      </c>
      <c r="R90" s="98" t="n">
        <v>2.8</v>
      </c>
      <c r="S90" s="98" t="n">
        <v>2.79</v>
      </c>
      <c r="T90" s="98" t="n">
        <v>2.83</v>
      </c>
      <c r="U90" s="98" t="n">
        <v>2.87</v>
      </c>
      <c r="V90" s="98" t="n">
        <v>2.91</v>
      </c>
      <c r="W90" s="98" t="n">
        <v>2.91</v>
      </c>
      <c r="X90" s="98" t="n">
        <v>2.94</v>
      </c>
      <c r="Y90" s="98" t="n">
        <v>3.27</v>
      </c>
      <c r="Z90" s="98" t="n">
        <v>3.41</v>
      </c>
      <c r="AA90" s="98"/>
    </row>
    <row r="91" customFormat="false" ht="11.25" hidden="false" customHeight="true" outlineLevel="0" collapsed="false">
      <c r="A91" s="95" t="s">
        <v>77</v>
      </c>
      <c r="C91" s="99" t="n">
        <v>0</v>
      </c>
      <c r="D91" s="99" t="n">
        <v>0.0300000000000003</v>
      </c>
      <c r="E91" s="99" t="n">
        <v>0.0300000000000003</v>
      </c>
      <c r="F91" s="99" t="n">
        <v>0.0299999999999998</v>
      </c>
      <c r="G91" s="99" t="n">
        <v>0.04</v>
      </c>
      <c r="H91" s="99" t="n">
        <v>0.04</v>
      </c>
      <c r="I91" s="99" t="n">
        <v>0.04</v>
      </c>
      <c r="J91" s="99" t="n">
        <v>0.0299999999999998</v>
      </c>
      <c r="K91" s="99" t="n">
        <v>0.04</v>
      </c>
      <c r="L91" s="99" t="n">
        <v>0.14</v>
      </c>
      <c r="M91" s="99" t="n">
        <v>0.0600000000000001</v>
      </c>
      <c r="N91" s="99" t="n">
        <v>0.0500000000000003</v>
      </c>
      <c r="O91" s="99" t="n">
        <v>0.0600000000000001</v>
      </c>
      <c r="P91" s="99" t="n">
        <v>0.0500000000000003</v>
      </c>
      <c r="Q91" s="99" t="n">
        <v>0.0500000000000003</v>
      </c>
      <c r="R91" s="99" t="n">
        <v>0.04</v>
      </c>
      <c r="S91" s="99" t="n">
        <v>0.04</v>
      </c>
      <c r="T91" s="99" t="n">
        <v>0.0299999999999998</v>
      </c>
      <c r="U91" s="99" t="n">
        <v>0.0299999999999998</v>
      </c>
      <c r="V91" s="99" t="n">
        <v>0.0299999999999998</v>
      </c>
      <c r="W91" s="99" t="n">
        <v>0.0299999999999998</v>
      </c>
      <c r="X91" s="99" t="n">
        <v>0.0300000000000003</v>
      </c>
      <c r="Y91" s="99" t="n">
        <v>0.04</v>
      </c>
      <c r="Z91" s="99" t="n">
        <v>0.04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0</v>
      </c>
      <c r="D94" s="98" t="n">
        <v>0</v>
      </c>
      <c r="E94" s="98" t="n">
        <v>0</v>
      </c>
      <c r="F94" s="98" t="n">
        <v>0</v>
      </c>
      <c r="G94" s="98" t="n">
        <v>0</v>
      </c>
      <c r="H94" s="98" t="n">
        <v>0</v>
      </c>
      <c r="I94" s="98" t="n">
        <v>0</v>
      </c>
      <c r="J94" s="98" t="n">
        <v>0</v>
      </c>
      <c r="K94" s="98" t="n">
        <v>0</v>
      </c>
      <c r="L94" s="98" t="n">
        <v>0</v>
      </c>
      <c r="M94" s="98" t="n">
        <v>0</v>
      </c>
      <c r="N94" s="98" t="n">
        <v>0</v>
      </c>
      <c r="O94" s="98" t="n">
        <v>0</v>
      </c>
      <c r="P94" s="98" t="n">
        <v>0</v>
      </c>
      <c r="Q94" s="98" t="n">
        <v>0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0</v>
      </c>
      <c r="G95" s="98" t="n">
        <v>0</v>
      </c>
      <c r="H95" s="98" t="n">
        <v>0</v>
      </c>
      <c r="I95" s="98" t="n">
        <v>0</v>
      </c>
      <c r="J95" s="98" t="n">
        <v>0</v>
      </c>
      <c r="K95" s="98" t="n">
        <v>0</v>
      </c>
      <c r="L95" s="98" t="n">
        <v>0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160</v>
      </c>
    </row>
    <row r="98" customFormat="false" ht="11.25" hidden="false" customHeight="true" outlineLevel="0" collapsed="false">
      <c r="A98" s="95" t="s">
        <v>161</v>
      </c>
      <c r="C98" s="96" t="n">
        <v>0</v>
      </c>
      <c r="D98" s="96" t="n">
        <v>0</v>
      </c>
      <c r="E98" s="96" t="n">
        <v>0</v>
      </c>
      <c r="F98" s="96" t="n">
        <v>0</v>
      </c>
      <c r="G98" s="96" t="n">
        <v>0</v>
      </c>
      <c r="H98" s="96" t="n">
        <v>0</v>
      </c>
      <c r="I98" s="96" t="n">
        <v>0</v>
      </c>
      <c r="J98" s="96" t="n">
        <v>0</v>
      </c>
      <c r="K98" s="96" t="n">
        <v>0</v>
      </c>
      <c r="L98" s="96" t="n">
        <v>0</v>
      </c>
      <c r="M98" s="96" t="n">
        <v>0</v>
      </c>
      <c r="N98" s="96" t="n">
        <v>0</v>
      </c>
      <c r="O98" s="96" t="n">
        <v>0</v>
      </c>
      <c r="P98" s="96" t="n">
        <v>0</v>
      </c>
      <c r="Q98" s="96" t="n">
        <v>0</v>
      </c>
      <c r="R98" s="96" t="n">
        <v>0</v>
      </c>
      <c r="S98" s="96" t="n">
        <v>0</v>
      </c>
      <c r="T98" s="96" t="n">
        <v>0</v>
      </c>
      <c r="U98" s="96" t="n">
        <v>0</v>
      </c>
      <c r="V98" s="96" t="n">
        <v>0</v>
      </c>
      <c r="W98" s="96" t="n">
        <v>0</v>
      </c>
      <c r="X98" s="96" t="n">
        <v>0</v>
      </c>
      <c r="Y98" s="96" t="n">
        <v>0</v>
      </c>
      <c r="Z98" s="96" t="n">
        <v>0</v>
      </c>
      <c r="AA98" s="96" t="n">
        <v>0</v>
      </c>
    </row>
    <row r="99" customFormat="false" ht="11.25" hidden="false" customHeight="true" outlineLevel="0" collapsed="false">
      <c r="A99" s="95" t="s">
        <v>167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0</v>
      </c>
      <c r="D100" s="103" t="n">
        <v>0</v>
      </c>
      <c r="E100" s="103" t="n">
        <v>0</v>
      </c>
      <c r="F100" s="103" t="n">
        <v>0</v>
      </c>
      <c r="G100" s="103" t="n">
        <v>0</v>
      </c>
      <c r="H100" s="103" t="n">
        <v>0</v>
      </c>
      <c r="I100" s="103" t="n">
        <v>0</v>
      </c>
      <c r="J100" s="103" t="n">
        <v>0</v>
      </c>
      <c r="K100" s="103" t="n">
        <v>0</v>
      </c>
      <c r="L100" s="103" t="n">
        <v>0</v>
      </c>
      <c r="M100" s="103" t="n">
        <v>0</v>
      </c>
      <c r="N100" s="103" t="n">
        <v>0</v>
      </c>
      <c r="O100" s="103" t="n">
        <v>0</v>
      </c>
      <c r="P100" s="103" t="n">
        <v>0</v>
      </c>
      <c r="Q100" s="103" t="n">
        <v>0</v>
      </c>
      <c r="R100" s="103" t="n">
        <v>0</v>
      </c>
      <c r="S100" s="103" t="n">
        <v>0</v>
      </c>
      <c r="T100" s="103" t="n">
        <v>0</v>
      </c>
      <c r="U100" s="103" t="n">
        <v>0</v>
      </c>
      <c r="V100" s="103" t="n">
        <v>0</v>
      </c>
      <c r="W100" s="103" t="n">
        <v>0</v>
      </c>
      <c r="X100" s="103" t="n">
        <v>0</v>
      </c>
      <c r="Y100" s="103" t="n">
        <v>0</v>
      </c>
      <c r="Z100" s="103" t="n">
        <v>0</v>
      </c>
      <c r="AA100" s="104" t="n">
        <v>0</v>
      </c>
    </row>
    <row r="101" customFormat="false" ht="11.25" hidden="false" customHeight="true" outlineLevel="0" collapsed="false">
      <c r="A101" s="95" t="s">
        <v>76</v>
      </c>
      <c r="C101" s="96" t="n">
        <v>0</v>
      </c>
      <c r="D101" s="96" t="n">
        <v>0</v>
      </c>
      <c r="E101" s="96" t="n">
        <v>0</v>
      </c>
      <c r="F101" s="96" t="n">
        <v>0</v>
      </c>
      <c r="G101" s="96" t="n">
        <v>0</v>
      </c>
      <c r="H101" s="96" t="n">
        <v>0</v>
      </c>
      <c r="I101" s="96" t="n">
        <v>0</v>
      </c>
      <c r="J101" s="96" t="n">
        <v>0</v>
      </c>
      <c r="K101" s="96" t="n">
        <v>0</v>
      </c>
      <c r="L101" s="96" t="n">
        <v>0</v>
      </c>
      <c r="M101" s="96" t="n">
        <v>0</v>
      </c>
      <c r="N101" s="96" t="n">
        <v>0</v>
      </c>
      <c r="O101" s="96" t="n">
        <v>0</v>
      </c>
      <c r="P101" s="96" t="n">
        <v>0</v>
      </c>
      <c r="Q101" s="96" t="n">
        <v>0</v>
      </c>
      <c r="R101" s="96" t="n">
        <v>0</v>
      </c>
      <c r="S101" s="96" t="n">
        <v>0</v>
      </c>
      <c r="T101" s="96" t="n">
        <v>0</v>
      </c>
      <c r="U101" s="96" t="n">
        <v>0</v>
      </c>
      <c r="V101" s="96" t="n">
        <v>0</v>
      </c>
      <c r="W101" s="96" t="n">
        <v>0</v>
      </c>
      <c r="X101" s="96" t="n">
        <v>0</v>
      </c>
      <c r="Y101" s="96" t="n">
        <v>0</v>
      </c>
      <c r="Z101" s="96" t="n">
        <v>0</v>
      </c>
      <c r="AA101" s="96" t="n">
        <v>0</v>
      </c>
    </row>
    <row r="102" customFormat="false" ht="11.25" hidden="false" customHeight="true" outlineLevel="0" collapsed="false">
      <c r="A102" s="95" t="s">
        <v>77</v>
      </c>
      <c r="C102" s="97" t="n">
        <v>0</v>
      </c>
      <c r="D102" s="97" t="n">
        <v>0</v>
      </c>
      <c r="E102" s="97" t="n">
        <v>0</v>
      </c>
      <c r="F102" s="97" t="n">
        <v>0</v>
      </c>
      <c r="G102" s="97" t="n">
        <v>0</v>
      </c>
      <c r="H102" s="97" t="n">
        <v>0</v>
      </c>
      <c r="I102" s="97" t="n">
        <v>0</v>
      </c>
      <c r="J102" s="97" t="n">
        <v>0</v>
      </c>
      <c r="K102" s="97" t="n">
        <v>0</v>
      </c>
      <c r="L102" s="97" t="n">
        <v>0</v>
      </c>
      <c r="M102" s="97" t="n">
        <v>0</v>
      </c>
      <c r="N102" s="97" t="n">
        <v>0</v>
      </c>
      <c r="O102" s="97" t="n">
        <v>0</v>
      </c>
      <c r="P102" s="97" t="n">
        <v>0</v>
      </c>
      <c r="Q102" s="97" t="n">
        <v>0</v>
      </c>
      <c r="R102" s="97" t="n">
        <v>0</v>
      </c>
      <c r="S102" s="97" t="n">
        <v>0</v>
      </c>
      <c r="T102" s="97" t="n">
        <v>0</v>
      </c>
      <c r="U102" s="97" t="n">
        <v>0</v>
      </c>
      <c r="V102" s="97" t="n">
        <v>0</v>
      </c>
      <c r="W102" s="97" t="n">
        <v>0</v>
      </c>
      <c r="X102" s="97" t="n">
        <v>0</v>
      </c>
      <c r="Y102" s="97" t="n">
        <v>0</v>
      </c>
      <c r="Z102" s="97" t="n">
        <v>0</v>
      </c>
      <c r="AA102" s="97" t="n">
        <v>0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162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163</v>
      </c>
      <c r="C107" s="96" t="n">
        <v>0</v>
      </c>
      <c r="D107" s="96" t="n">
        <v>0</v>
      </c>
      <c r="E107" s="96" t="n">
        <v>0</v>
      </c>
      <c r="F107" s="96" t="n">
        <v>0</v>
      </c>
      <c r="G107" s="96" t="n">
        <v>0</v>
      </c>
      <c r="H107" s="96" t="n">
        <v>0</v>
      </c>
      <c r="I107" s="96" t="n">
        <v>0</v>
      </c>
      <c r="J107" s="96" t="n">
        <v>0</v>
      </c>
      <c r="K107" s="96" t="n">
        <v>0</v>
      </c>
      <c r="L107" s="96" t="n">
        <v>0</v>
      </c>
      <c r="M107" s="96" t="n">
        <v>0</v>
      </c>
      <c r="N107" s="96" t="n">
        <v>0</v>
      </c>
      <c r="O107" s="96" t="n">
        <v>0</v>
      </c>
      <c r="P107" s="96" t="n">
        <v>0</v>
      </c>
      <c r="Q107" s="96" t="n">
        <v>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0</v>
      </c>
    </row>
    <row r="108" customFormat="false" ht="11.25" hidden="false" customHeight="true" outlineLevel="0" collapsed="false">
      <c r="A108" s="95" t="s">
        <v>164</v>
      </c>
      <c r="C108" s="96" t="n">
        <v>0</v>
      </c>
      <c r="D108" s="96" t="n">
        <v>0</v>
      </c>
      <c r="E108" s="96" t="n">
        <v>0</v>
      </c>
      <c r="F108" s="96" t="n">
        <v>0</v>
      </c>
      <c r="G108" s="96" t="n">
        <v>0</v>
      </c>
      <c r="H108" s="96" t="n">
        <v>0</v>
      </c>
      <c r="I108" s="96" t="n">
        <v>0</v>
      </c>
      <c r="J108" s="96" t="n">
        <v>0</v>
      </c>
      <c r="K108" s="96" t="n">
        <v>0</v>
      </c>
      <c r="L108" s="96" t="n">
        <v>0</v>
      </c>
      <c r="M108" s="96" t="n">
        <v>0</v>
      </c>
      <c r="N108" s="96" t="n">
        <v>0</v>
      </c>
      <c r="O108" s="96" t="n">
        <v>0</v>
      </c>
      <c r="P108" s="96" t="n">
        <v>0</v>
      </c>
      <c r="Q108" s="96" t="n">
        <v>0</v>
      </c>
      <c r="R108" s="96" t="n">
        <v>0</v>
      </c>
      <c r="S108" s="96" t="n">
        <v>0</v>
      </c>
      <c r="T108" s="96" t="n">
        <v>0</v>
      </c>
      <c r="U108" s="96" t="n">
        <v>0</v>
      </c>
      <c r="V108" s="96" t="n">
        <v>0</v>
      </c>
      <c r="W108" s="96" t="n">
        <v>0</v>
      </c>
      <c r="X108" s="96" t="n">
        <v>0</v>
      </c>
      <c r="Y108" s="96" t="n">
        <v>0</v>
      </c>
      <c r="Z108" s="96" t="n">
        <v>0</v>
      </c>
      <c r="AA108" s="96" t="n">
        <v>0</v>
      </c>
    </row>
    <row r="109" customFormat="false" ht="11.25" hidden="false" customHeight="true" outlineLevel="0" collapsed="false">
      <c r="A109" s="95" t="s">
        <v>165</v>
      </c>
      <c r="C109" s="97" t="n">
        <v>0</v>
      </c>
      <c r="D109" s="97" t="n">
        <v>0</v>
      </c>
      <c r="E109" s="97" t="n">
        <v>0</v>
      </c>
      <c r="F109" s="97" t="n">
        <v>0</v>
      </c>
      <c r="G109" s="97" t="n">
        <v>0</v>
      </c>
      <c r="H109" s="97" t="n">
        <v>0</v>
      </c>
      <c r="I109" s="97" t="n">
        <v>0</v>
      </c>
      <c r="J109" s="97" t="n">
        <v>0</v>
      </c>
      <c r="K109" s="97" t="n">
        <v>0</v>
      </c>
      <c r="L109" s="97" t="n">
        <v>0</v>
      </c>
      <c r="M109" s="97" t="n">
        <v>0</v>
      </c>
      <c r="N109" s="97" t="n">
        <v>0</v>
      </c>
      <c r="O109" s="97" t="n">
        <v>0</v>
      </c>
      <c r="P109" s="97" t="n">
        <v>0</v>
      </c>
      <c r="Q109" s="97" t="n">
        <v>0</v>
      </c>
      <c r="R109" s="97" t="n">
        <v>0</v>
      </c>
      <c r="S109" s="97" t="n">
        <v>0</v>
      </c>
      <c r="T109" s="97" t="n">
        <v>0</v>
      </c>
      <c r="U109" s="97" t="n">
        <v>0</v>
      </c>
      <c r="V109" s="97" t="n">
        <v>0</v>
      </c>
      <c r="W109" s="97" t="n">
        <v>0</v>
      </c>
      <c r="X109" s="97" t="n">
        <v>0</v>
      </c>
      <c r="Y109" s="97" t="n">
        <v>0</v>
      </c>
      <c r="Z109" s="97" t="n">
        <v>0</v>
      </c>
      <c r="AA109" s="97" t="n">
        <v>0</v>
      </c>
    </row>
    <row r="111" customFormat="false" ht="12" hidden="false" customHeight="true" outlineLevel="0" collapsed="false">
      <c r="A111" s="92" t="s">
        <v>166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166</v>
      </c>
      <c r="C112" s="96" t="n">
        <v>0</v>
      </c>
      <c r="D112" s="96" t="n">
        <v>0</v>
      </c>
      <c r="E112" s="96" t="n">
        <v>0</v>
      </c>
      <c r="F112" s="96" t="n">
        <v>0</v>
      </c>
      <c r="G112" s="96" t="n">
        <v>0</v>
      </c>
      <c r="H112" s="96" t="n">
        <v>0</v>
      </c>
      <c r="I112" s="96" t="n">
        <v>0</v>
      </c>
      <c r="J112" s="96" t="n">
        <v>0</v>
      </c>
      <c r="K112" s="96" t="n">
        <v>0</v>
      </c>
      <c r="L112" s="96" t="n">
        <v>0</v>
      </c>
      <c r="M112" s="96" t="n">
        <v>0</v>
      </c>
      <c r="N112" s="96" t="n">
        <v>0</v>
      </c>
      <c r="O112" s="96" t="n">
        <v>0</v>
      </c>
      <c r="P112" s="96" t="n">
        <v>0</v>
      </c>
      <c r="Q112" s="96" t="n">
        <v>0</v>
      </c>
      <c r="R112" s="96" t="n">
        <v>0</v>
      </c>
      <c r="S112" s="96" t="n">
        <v>0</v>
      </c>
      <c r="T112" s="96" t="n">
        <v>0</v>
      </c>
      <c r="U112" s="96" t="n">
        <v>0</v>
      </c>
      <c r="V112" s="96" t="n">
        <v>0</v>
      </c>
      <c r="W112" s="96" t="n">
        <v>0</v>
      </c>
      <c r="X112" s="96" t="n">
        <v>0</v>
      </c>
      <c r="Y112" s="96" t="n">
        <v>0</v>
      </c>
      <c r="Z112" s="96" t="n">
        <v>0</v>
      </c>
      <c r="AA112" s="96" t="n">
        <v>0</v>
      </c>
    </row>
    <row r="114" customFormat="false" ht="11.25" hidden="false" customHeight="true" outlineLevel="0" collapsed="false">
      <c r="A114" s="101" t="s">
        <v>165</v>
      </c>
      <c r="B114" s="102"/>
      <c r="C114" s="103" t="n">
        <v>0</v>
      </c>
      <c r="D114" s="103" t="n">
        <v>0</v>
      </c>
      <c r="E114" s="103" t="n">
        <v>0</v>
      </c>
      <c r="F114" s="103" t="n">
        <v>0</v>
      </c>
      <c r="G114" s="103" t="n">
        <v>0</v>
      </c>
      <c r="H114" s="103" t="n">
        <v>0</v>
      </c>
      <c r="I114" s="103" t="n">
        <v>0</v>
      </c>
      <c r="J114" s="103" t="n">
        <v>0</v>
      </c>
      <c r="K114" s="103" t="n">
        <v>0</v>
      </c>
      <c r="L114" s="103" t="n">
        <v>0</v>
      </c>
      <c r="M114" s="103" t="n">
        <v>0</v>
      </c>
      <c r="N114" s="103" t="n">
        <v>0</v>
      </c>
      <c r="O114" s="103" t="n">
        <v>0</v>
      </c>
      <c r="P114" s="103" t="n">
        <v>0</v>
      </c>
      <c r="Q114" s="103" t="n">
        <v>0</v>
      </c>
      <c r="R114" s="103" t="n">
        <v>0</v>
      </c>
      <c r="S114" s="103" t="n">
        <v>0</v>
      </c>
      <c r="T114" s="103" t="n">
        <v>0</v>
      </c>
      <c r="U114" s="103" t="n">
        <v>0</v>
      </c>
      <c r="V114" s="103" t="n">
        <v>0</v>
      </c>
      <c r="W114" s="103" t="n">
        <v>0</v>
      </c>
      <c r="X114" s="103" t="n">
        <v>0</v>
      </c>
      <c r="Y114" s="103" t="n">
        <v>0</v>
      </c>
      <c r="Z114" s="103" t="n">
        <v>0</v>
      </c>
      <c r="AA114" s="104" t="n">
        <v>0</v>
      </c>
    </row>
    <row r="116" customFormat="false" ht="12" hidden="false" customHeight="true" outlineLevel="0" collapsed="false">
      <c r="A116" s="94" t="s">
        <v>158</v>
      </c>
    </row>
    <row r="117" customFormat="false" ht="11.25" hidden="false" customHeight="true" outlineLevel="0" collapsed="false">
      <c r="A117" s="95" t="s">
        <v>163</v>
      </c>
      <c r="C117" s="96" t="n">
        <v>0</v>
      </c>
      <c r="D117" s="96" t="n">
        <v>0</v>
      </c>
      <c r="E117" s="96" t="n">
        <v>0</v>
      </c>
      <c r="F117" s="96" t="n">
        <v>0</v>
      </c>
      <c r="G117" s="96" t="n">
        <v>0</v>
      </c>
      <c r="H117" s="96" t="n">
        <v>0</v>
      </c>
      <c r="I117" s="96" t="n">
        <v>0</v>
      </c>
      <c r="J117" s="96" t="n">
        <v>0</v>
      </c>
      <c r="K117" s="96" t="n">
        <v>0</v>
      </c>
      <c r="L117" s="96" t="n">
        <v>0</v>
      </c>
      <c r="M117" s="96" t="n">
        <v>0</v>
      </c>
      <c r="N117" s="96" t="n">
        <v>0</v>
      </c>
      <c r="O117" s="96" t="n">
        <v>0</v>
      </c>
      <c r="P117" s="96" t="n">
        <v>0</v>
      </c>
      <c r="Q117" s="96" t="n">
        <v>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0</v>
      </c>
    </row>
    <row r="118" customFormat="false" ht="11.25" hidden="false" customHeight="true" outlineLevel="0" collapsed="false">
      <c r="A118" s="95" t="s">
        <v>164</v>
      </c>
      <c r="C118" s="96" t="n">
        <v>0</v>
      </c>
      <c r="D118" s="96" t="n">
        <v>0</v>
      </c>
      <c r="E118" s="96" t="n">
        <v>0</v>
      </c>
      <c r="F118" s="96" t="n">
        <v>0</v>
      </c>
      <c r="G118" s="96" t="n">
        <v>0</v>
      </c>
      <c r="H118" s="96" t="n">
        <v>0</v>
      </c>
      <c r="I118" s="96" t="n">
        <v>0</v>
      </c>
      <c r="J118" s="96" t="n">
        <v>0</v>
      </c>
      <c r="K118" s="96" t="n">
        <v>0</v>
      </c>
      <c r="L118" s="96" t="n">
        <v>0</v>
      </c>
      <c r="M118" s="96" t="n">
        <v>0</v>
      </c>
      <c r="N118" s="96" t="n">
        <v>0</v>
      </c>
      <c r="O118" s="96" t="n">
        <v>0</v>
      </c>
      <c r="P118" s="96" t="n">
        <v>0</v>
      </c>
      <c r="Q118" s="96" t="n">
        <v>0</v>
      </c>
      <c r="R118" s="96" t="n">
        <v>0</v>
      </c>
      <c r="S118" s="96" t="n">
        <v>0</v>
      </c>
      <c r="T118" s="96" t="n">
        <v>0</v>
      </c>
      <c r="U118" s="96" t="n">
        <v>0</v>
      </c>
      <c r="V118" s="96" t="n">
        <v>0</v>
      </c>
      <c r="W118" s="96" t="n">
        <v>0</v>
      </c>
      <c r="X118" s="96" t="n">
        <v>0</v>
      </c>
      <c r="Y118" s="96" t="n">
        <v>0</v>
      </c>
      <c r="Z118" s="96" t="n">
        <v>0</v>
      </c>
      <c r="AA118" s="96" t="n">
        <v>0</v>
      </c>
    </row>
    <row r="119" customFormat="false" ht="11.25" hidden="false" customHeight="true" outlineLevel="0" collapsed="false">
      <c r="A119" s="95" t="s">
        <v>166</v>
      </c>
      <c r="C119" s="96" t="n">
        <v>0</v>
      </c>
      <c r="D119" s="96" t="n">
        <v>0</v>
      </c>
      <c r="E119" s="96" t="n">
        <v>0</v>
      </c>
      <c r="F119" s="96" t="n">
        <v>0</v>
      </c>
      <c r="G119" s="96" t="n">
        <v>0</v>
      </c>
      <c r="H119" s="96" t="n">
        <v>0</v>
      </c>
      <c r="I119" s="96" t="n">
        <v>0</v>
      </c>
      <c r="J119" s="96" t="n">
        <v>0</v>
      </c>
      <c r="K119" s="96" t="n">
        <v>0</v>
      </c>
      <c r="L119" s="96" t="n">
        <v>0</v>
      </c>
      <c r="M119" s="96" t="n">
        <v>0</v>
      </c>
      <c r="N119" s="96" t="n">
        <v>0</v>
      </c>
      <c r="O119" s="96" t="n">
        <v>0</v>
      </c>
      <c r="P119" s="96" t="n">
        <v>0</v>
      </c>
      <c r="Q119" s="96" t="n">
        <v>0</v>
      </c>
      <c r="R119" s="96" t="n">
        <v>0</v>
      </c>
      <c r="S119" s="96" t="n">
        <v>0</v>
      </c>
      <c r="T119" s="96" t="n">
        <v>0</v>
      </c>
      <c r="U119" s="96" t="n">
        <v>0</v>
      </c>
      <c r="V119" s="96" t="n">
        <v>0</v>
      </c>
      <c r="W119" s="96" t="n">
        <v>0</v>
      </c>
      <c r="X119" s="96" t="n">
        <v>0</v>
      </c>
      <c r="Y119" s="96" t="n">
        <v>0</v>
      </c>
      <c r="Z119" s="96" t="n">
        <v>0</v>
      </c>
      <c r="AA119" s="96" t="n">
        <v>0</v>
      </c>
    </row>
    <row r="120" customFormat="false" ht="11.25" hidden="false" customHeight="true" outlineLevel="0" collapsed="false">
      <c r="A120" s="95" t="s">
        <v>165</v>
      </c>
      <c r="C120" s="97" t="n">
        <v>0</v>
      </c>
      <c r="D120" s="97" t="n">
        <v>0</v>
      </c>
      <c r="E120" s="97" t="n">
        <v>0</v>
      </c>
      <c r="F120" s="97" t="n">
        <v>0</v>
      </c>
      <c r="G120" s="97" t="n">
        <v>0</v>
      </c>
      <c r="H120" s="97" t="n">
        <v>0</v>
      </c>
      <c r="I120" s="97" t="n">
        <v>0</v>
      </c>
      <c r="J120" s="97" t="n">
        <v>0</v>
      </c>
      <c r="K120" s="97" t="n">
        <v>0</v>
      </c>
      <c r="L120" s="97" t="n">
        <v>0</v>
      </c>
      <c r="M120" s="97" t="n">
        <v>0</v>
      </c>
      <c r="N120" s="97" t="n">
        <v>0</v>
      </c>
      <c r="O120" s="97" t="n">
        <v>0</v>
      </c>
      <c r="P120" s="97" t="n">
        <v>0</v>
      </c>
      <c r="Q120" s="97" t="n">
        <v>0</v>
      </c>
      <c r="R120" s="97" t="n">
        <v>0</v>
      </c>
      <c r="S120" s="97" t="n">
        <v>0</v>
      </c>
      <c r="T120" s="97" t="n">
        <v>0</v>
      </c>
      <c r="U120" s="97" t="n">
        <v>0</v>
      </c>
      <c r="V120" s="97" t="n">
        <v>0</v>
      </c>
      <c r="W120" s="97" t="n">
        <v>0</v>
      </c>
      <c r="X120" s="97" t="n">
        <v>0</v>
      </c>
      <c r="Y120" s="97" t="n">
        <v>0</v>
      </c>
      <c r="Z120" s="97" t="n">
        <v>0</v>
      </c>
      <c r="AA120" s="97" t="n">
        <v>0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163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164</v>
      </c>
      <c r="C124" s="96" t="n">
        <v>0</v>
      </c>
      <c r="D124" s="96" t="n">
        <v>0</v>
      </c>
      <c r="E124" s="96" t="n">
        <v>0</v>
      </c>
      <c r="F124" s="96" t="n">
        <v>0</v>
      </c>
      <c r="G124" s="96" t="n">
        <v>0</v>
      </c>
      <c r="H124" s="96" t="n">
        <v>0</v>
      </c>
      <c r="I124" s="96" t="n">
        <v>0</v>
      </c>
      <c r="J124" s="96" t="n">
        <v>0</v>
      </c>
      <c r="K124" s="96" t="n">
        <v>0</v>
      </c>
      <c r="L124" s="96" t="n">
        <v>0</v>
      </c>
      <c r="M124" s="96" t="n">
        <v>0</v>
      </c>
      <c r="N124" s="96" t="n">
        <v>0</v>
      </c>
      <c r="O124" s="96" t="n">
        <v>0</v>
      </c>
      <c r="P124" s="96" t="n">
        <v>0</v>
      </c>
      <c r="Q124" s="96" t="n">
        <v>0</v>
      </c>
      <c r="R124" s="96" t="n">
        <v>0</v>
      </c>
      <c r="S124" s="96" t="n">
        <v>0</v>
      </c>
      <c r="T124" s="96" t="n">
        <v>0</v>
      </c>
      <c r="U124" s="96" t="n">
        <v>0</v>
      </c>
      <c r="V124" s="96" t="n">
        <v>0</v>
      </c>
      <c r="W124" s="96" t="n">
        <v>0</v>
      </c>
      <c r="X124" s="96" t="n">
        <v>0</v>
      </c>
      <c r="Y124" s="96" t="n">
        <v>0</v>
      </c>
      <c r="Z124" s="96" t="n">
        <v>0</v>
      </c>
      <c r="AA124" s="96" t="n">
        <v>0</v>
      </c>
    </row>
    <row r="125" customFormat="false" ht="11.25" hidden="false" customHeight="true" outlineLevel="0" collapsed="false">
      <c r="A125" s="95" t="s">
        <v>166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165</v>
      </c>
      <c r="C126" s="97" t="n">
        <v>0</v>
      </c>
      <c r="D126" s="97" t="n">
        <v>0</v>
      </c>
      <c r="E126" s="97" t="n">
        <v>0</v>
      </c>
      <c r="F126" s="97" t="n">
        <v>0</v>
      </c>
      <c r="G126" s="97" t="n">
        <v>0</v>
      </c>
      <c r="H126" s="97" t="n">
        <v>0</v>
      </c>
      <c r="I126" s="97" t="n">
        <v>0</v>
      </c>
      <c r="J126" s="97" t="n">
        <v>0</v>
      </c>
      <c r="K126" s="97" t="n">
        <v>0</v>
      </c>
      <c r="L126" s="97" t="n">
        <v>0</v>
      </c>
      <c r="M126" s="97" t="n">
        <v>0</v>
      </c>
      <c r="N126" s="97" t="n">
        <v>0</v>
      </c>
      <c r="O126" s="97" t="n">
        <v>0</v>
      </c>
      <c r="P126" s="97" t="n">
        <v>0</v>
      </c>
      <c r="Q126" s="97" t="n">
        <v>0</v>
      </c>
      <c r="R126" s="97" t="n">
        <v>0</v>
      </c>
      <c r="S126" s="97" t="n">
        <v>0</v>
      </c>
      <c r="T126" s="97" t="n">
        <v>0</v>
      </c>
      <c r="U126" s="97" t="n">
        <v>0</v>
      </c>
      <c r="V126" s="97" t="n">
        <v>0</v>
      </c>
      <c r="W126" s="97" t="n">
        <v>0</v>
      </c>
      <c r="X126" s="97" t="n">
        <v>0</v>
      </c>
      <c r="Y126" s="97" t="n">
        <v>0</v>
      </c>
      <c r="Z126" s="97" t="n">
        <v>0</v>
      </c>
      <c r="AA126" s="97" t="n">
        <v>0</v>
      </c>
    </row>
    <row r="128" customFormat="false" ht="12" hidden="false" customHeight="true" outlineLevel="0" collapsed="false">
      <c r="A128" s="94" t="s">
        <v>159</v>
      </c>
    </row>
    <row r="129" customFormat="false" ht="11.25" hidden="false" customHeight="true" outlineLevel="0" collapsed="false">
      <c r="A129" s="95" t="s">
        <v>5</v>
      </c>
      <c r="C129" s="98" t="n">
        <v>2.631</v>
      </c>
      <c r="D129" s="98" t="n">
        <v>2.657</v>
      </c>
      <c r="E129" s="98" t="n">
        <v>2.637</v>
      </c>
      <c r="F129" s="98" t="n">
        <v>2.422</v>
      </c>
      <c r="G129" s="98" t="n">
        <v>2.464</v>
      </c>
      <c r="H129" s="98" t="n">
        <v>2.513</v>
      </c>
      <c r="I129" s="98" t="n">
        <v>2.553</v>
      </c>
      <c r="J129" s="98" t="n">
        <v>2.591</v>
      </c>
      <c r="K129" s="98" t="n">
        <v>2.596</v>
      </c>
      <c r="L129" s="98" t="n">
        <v>2.621</v>
      </c>
      <c r="M129" s="98" t="n">
        <v>3.296</v>
      </c>
      <c r="N129" s="98" t="n">
        <v>3.471</v>
      </c>
      <c r="O129" s="98" t="n">
        <v>3.556</v>
      </c>
      <c r="P129" s="98" t="n">
        <v>3.491</v>
      </c>
      <c r="Q129" s="98" t="n">
        <v>3.411</v>
      </c>
      <c r="R129" s="98" t="n">
        <v>3.036</v>
      </c>
      <c r="S129" s="98" t="n">
        <v>3.026</v>
      </c>
      <c r="T129" s="98" t="n">
        <v>3.061</v>
      </c>
      <c r="U129" s="98" t="n">
        <v>3.096</v>
      </c>
      <c r="V129" s="98" t="n">
        <v>3.138</v>
      </c>
      <c r="W129" s="98" t="n">
        <v>3.133</v>
      </c>
      <c r="X129" s="98" t="n">
        <v>3.163</v>
      </c>
      <c r="Y129" s="98" t="n">
        <v>3.67</v>
      </c>
      <c r="Z129" s="98" t="n">
        <v>3.813</v>
      </c>
      <c r="AA129" s="98"/>
    </row>
    <row r="130" customFormat="false" ht="11.25" hidden="false" customHeight="true" outlineLevel="0" collapsed="false">
      <c r="A130" s="95" t="s">
        <v>158</v>
      </c>
      <c r="C130" s="98" t="n">
        <v>2.64</v>
      </c>
      <c r="D130" s="98" t="n">
        <v>2.649</v>
      </c>
      <c r="E130" s="98" t="n">
        <v>2.629</v>
      </c>
      <c r="F130" s="98" t="n">
        <v>2.397</v>
      </c>
      <c r="G130" s="98" t="n">
        <v>2.434</v>
      </c>
      <c r="H130" s="98" t="n">
        <v>2.485</v>
      </c>
      <c r="I130" s="98" t="n">
        <v>2.525</v>
      </c>
      <c r="J130" s="98" t="n">
        <v>2.563</v>
      </c>
      <c r="K130" s="98" t="n">
        <v>2.568</v>
      </c>
      <c r="L130" s="98" t="n">
        <v>2.487</v>
      </c>
      <c r="M130" s="98" t="n">
        <v>3.262</v>
      </c>
      <c r="N130" s="98" t="n">
        <v>3.437</v>
      </c>
      <c r="O130" s="98" t="n">
        <v>3.522</v>
      </c>
      <c r="P130" s="98" t="n">
        <v>3.457</v>
      </c>
      <c r="Q130" s="98" t="n">
        <v>3.377</v>
      </c>
      <c r="R130" s="98" t="n">
        <v>2.98</v>
      </c>
      <c r="S130" s="98" t="n">
        <v>2.975</v>
      </c>
      <c r="T130" s="98" t="n">
        <v>3.01</v>
      </c>
      <c r="U130" s="98" t="n">
        <v>3.052</v>
      </c>
      <c r="V130" s="98" t="n">
        <v>3.094</v>
      </c>
      <c r="W130" s="98" t="n">
        <v>3.089</v>
      </c>
      <c r="X130" s="98" t="n">
        <v>3.119</v>
      </c>
      <c r="Y130" s="98" t="n">
        <v>3.628</v>
      </c>
      <c r="Z130" s="98" t="n">
        <v>3.771</v>
      </c>
      <c r="AA130" s="98"/>
    </row>
    <row r="131" customFormat="false" ht="11.25" hidden="false" customHeight="true" outlineLevel="0" collapsed="false">
      <c r="A131" s="95" t="s">
        <v>77</v>
      </c>
      <c r="C131" s="99" t="n">
        <v>-0.00900000000000034</v>
      </c>
      <c r="D131" s="99" t="n">
        <v>0.00800000000000001</v>
      </c>
      <c r="E131" s="99" t="n">
        <v>0.00800000000000001</v>
      </c>
      <c r="F131" s="99" t="n">
        <v>0.0250000000000004</v>
      </c>
      <c r="G131" s="99" t="n">
        <v>0.0299999999999998</v>
      </c>
      <c r="H131" s="99" t="n">
        <v>0.028</v>
      </c>
      <c r="I131" s="99" t="n">
        <v>0.028</v>
      </c>
      <c r="J131" s="99" t="n">
        <v>0.028</v>
      </c>
      <c r="K131" s="99" t="n">
        <v>0.028</v>
      </c>
      <c r="L131" s="99" t="n">
        <v>0.134</v>
      </c>
      <c r="M131" s="99" t="n">
        <v>0.0339999999999998</v>
      </c>
      <c r="N131" s="99" t="n">
        <v>0.0340000000000003</v>
      </c>
      <c r="O131" s="99" t="n">
        <v>0.0340000000000003</v>
      </c>
      <c r="P131" s="99" t="n">
        <v>0.0340000000000003</v>
      </c>
      <c r="Q131" s="99" t="n">
        <v>0.0340000000000003</v>
      </c>
      <c r="R131" s="99" t="n">
        <v>0.0560000000000001</v>
      </c>
      <c r="S131" s="99" t="n">
        <v>0.0509999999999997</v>
      </c>
      <c r="T131" s="99" t="n">
        <v>0.0510000000000002</v>
      </c>
      <c r="U131" s="99" t="n">
        <v>0.044</v>
      </c>
      <c r="V131" s="99" t="n">
        <v>0.044</v>
      </c>
      <c r="W131" s="99" t="n">
        <v>0.044</v>
      </c>
      <c r="X131" s="99" t="n">
        <v>0.0439999999999996</v>
      </c>
      <c r="Y131" s="99" t="n">
        <v>0.0419999999999998</v>
      </c>
      <c r="Z131" s="99" t="n">
        <v>0.0420000000000003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0</v>
      </c>
      <c r="D134" s="98" t="n">
        <v>0</v>
      </c>
      <c r="E134" s="98" t="n">
        <v>0</v>
      </c>
      <c r="F134" s="98" t="n">
        <v>0</v>
      </c>
      <c r="G134" s="98" t="n">
        <v>0</v>
      </c>
      <c r="H134" s="98" t="n">
        <v>0</v>
      </c>
      <c r="I134" s="98" t="n">
        <v>0</v>
      </c>
      <c r="J134" s="98" t="n">
        <v>0</v>
      </c>
      <c r="K134" s="98" t="n">
        <v>0</v>
      </c>
      <c r="L134" s="98" t="n">
        <v>0</v>
      </c>
      <c r="M134" s="98" t="n">
        <v>0</v>
      </c>
      <c r="N134" s="98" t="n">
        <v>0</v>
      </c>
      <c r="O134" s="98" t="n">
        <v>0</v>
      </c>
      <c r="P134" s="98" t="n">
        <v>0</v>
      </c>
      <c r="Q134" s="98" t="n">
        <v>0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0</v>
      </c>
      <c r="D135" s="98" t="n">
        <v>0</v>
      </c>
      <c r="E135" s="98" t="n">
        <v>0</v>
      </c>
      <c r="F135" s="98" t="n">
        <v>0</v>
      </c>
      <c r="G135" s="98" t="n">
        <v>0</v>
      </c>
      <c r="H135" s="98" t="n">
        <v>0</v>
      </c>
      <c r="I135" s="98" t="n">
        <v>0</v>
      </c>
      <c r="J135" s="98" t="n">
        <v>0</v>
      </c>
      <c r="K135" s="98" t="n">
        <v>0</v>
      </c>
      <c r="L135" s="98" t="n">
        <v>0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160</v>
      </c>
    </row>
    <row r="138" customFormat="false" ht="11.25" hidden="false" customHeight="true" outlineLevel="0" collapsed="false">
      <c r="A138" s="95" t="s">
        <v>161</v>
      </c>
      <c r="C138" s="96" t="n">
        <v>0</v>
      </c>
      <c r="D138" s="96" t="n">
        <v>0</v>
      </c>
      <c r="E138" s="100" t="n">
        <v>0</v>
      </c>
      <c r="F138" s="100" t="n">
        <v>0</v>
      </c>
      <c r="G138" s="100" t="n">
        <v>0</v>
      </c>
      <c r="H138" s="100" t="n">
        <v>0</v>
      </c>
      <c r="I138" s="100" t="n">
        <v>0</v>
      </c>
      <c r="J138" s="96" t="n">
        <v>0</v>
      </c>
      <c r="K138" s="96" t="n">
        <v>0</v>
      </c>
      <c r="L138" s="96" t="n">
        <v>0</v>
      </c>
      <c r="M138" s="96" t="n">
        <v>0</v>
      </c>
      <c r="N138" s="96" t="n">
        <v>0</v>
      </c>
      <c r="O138" s="96" t="n">
        <v>0</v>
      </c>
      <c r="P138" s="96" t="n">
        <v>0</v>
      </c>
      <c r="Q138" s="96" t="n">
        <v>0</v>
      </c>
      <c r="R138" s="96" t="n">
        <v>0</v>
      </c>
      <c r="S138" s="96" t="n">
        <v>0</v>
      </c>
      <c r="T138" s="96" t="n">
        <v>0</v>
      </c>
      <c r="U138" s="96" t="n">
        <v>0</v>
      </c>
      <c r="V138" s="96" t="n">
        <v>0</v>
      </c>
      <c r="W138" s="96" t="n">
        <v>0</v>
      </c>
      <c r="X138" s="96" t="n">
        <v>0</v>
      </c>
      <c r="Y138" s="96" t="n">
        <v>0</v>
      </c>
      <c r="Z138" s="96" t="n">
        <v>0</v>
      </c>
      <c r="AA138" s="96" t="n">
        <v>0</v>
      </c>
    </row>
    <row r="139" customFormat="false" ht="11.25" hidden="false" customHeight="true" outlineLevel="0" collapsed="false">
      <c r="A139" s="95" t="s">
        <v>167</v>
      </c>
      <c r="C139" s="96" t="n">
        <v>0</v>
      </c>
      <c r="D139" s="96" t="n">
        <v>0</v>
      </c>
      <c r="E139" s="96" t="n">
        <v>0</v>
      </c>
      <c r="F139" s="96" t="n">
        <v>0</v>
      </c>
      <c r="G139" s="96" t="n">
        <v>0</v>
      </c>
      <c r="H139" s="96" t="n">
        <v>0</v>
      </c>
      <c r="I139" s="96" t="n">
        <v>0</v>
      </c>
      <c r="J139" s="96" t="n">
        <v>0</v>
      </c>
      <c r="K139" s="96" t="n">
        <v>0</v>
      </c>
      <c r="L139" s="96" t="n">
        <v>0</v>
      </c>
      <c r="M139" s="96" t="n">
        <v>0</v>
      </c>
      <c r="N139" s="96" t="n">
        <v>0</v>
      </c>
      <c r="O139" s="96" t="n">
        <v>0</v>
      </c>
      <c r="P139" s="96" t="n">
        <v>0</v>
      </c>
      <c r="Q139" s="96" t="n">
        <v>0</v>
      </c>
      <c r="R139" s="96" t="n">
        <v>0</v>
      </c>
      <c r="S139" s="96" t="n">
        <v>0</v>
      </c>
      <c r="T139" s="96" t="n">
        <v>0</v>
      </c>
      <c r="U139" s="96" t="n">
        <v>0</v>
      </c>
      <c r="V139" s="96" t="n">
        <v>0</v>
      </c>
      <c r="W139" s="96" t="n">
        <v>0</v>
      </c>
      <c r="X139" s="96" t="n">
        <v>0</v>
      </c>
      <c r="Y139" s="96" t="n">
        <v>0</v>
      </c>
      <c r="Z139" s="96" t="n">
        <v>0</v>
      </c>
      <c r="AA139" s="96" t="n">
        <v>0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0</v>
      </c>
      <c r="D140" s="103" t="n">
        <v>0</v>
      </c>
      <c r="E140" s="103" t="n">
        <v>0</v>
      </c>
      <c r="F140" s="103" t="n">
        <v>0</v>
      </c>
      <c r="G140" s="103" t="n">
        <v>0</v>
      </c>
      <c r="H140" s="103" t="n">
        <v>0</v>
      </c>
      <c r="I140" s="103" t="n">
        <v>0</v>
      </c>
      <c r="J140" s="103" t="n">
        <v>0</v>
      </c>
      <c r="K140" s="103" t="n">
        <v>0</v>
      </c>
      <c r="L140" s="103" t="n">
        <v>0</v>
      </c>
      <c r="M140" s="103" t="n">
        <v>0</v>
      </c>
      <c r="N140" s="103" t="n">
        <v>0</v>
      </c>
      <c r="O140" s="103" t="n">
        <v>0</v>
      </c>
      <c r="P140" s="103" t="n">
        <v>0</v>
      </c>
      <c r="Q140" s="103" t="n">
        <v>0</v>
      </c>
      <c r="R140" s="103" t="n">
        <v>0</v>
      </c>
      <c r="S140" s="103" t="n">
        <v>0</v>
      </c>
      <c r="T140" s="103" t="n">
        <v>0</v>
      </c>
      <c r="U140" s="103" t="n">
        <v>0</v>
      </c>
      <c r="V140" s="103" t="n">
        <v>0</v>
      </c>
      <c r="W140" s="103" t="n">
        <v>0</v>
      </c>
      <c r="X140" s="103" t="n">
        <v>0</v>
      </c>
      <c r="Y140" s="103" t="n">
        <v>0</v>
      </c>
      <c r="Z140" s="103" t="n">
        <v>0</v>
      </c>
      <c r="AA140" s="104" t="n">
        <v>0</v>
      </c>
    </row>
    <row r="141" customFormat="false" ht="11.25" hidden="false" customHeight="true" outlineLevel="0" collapsed="false">
      <c r="A141" s="95" t="s">
        <v>76</v>
      </c>
      <c r="C141" s="96" t="n">
        <v>0</v>
      </c>
      <c r="D141" s="96" t="n">
        <v>0</v>
      </c>
      <c r="E141" s="96" t="n">
        <v>0</v>
      </c>
      <c r="F141" s="96" t="n">
        <v>0</v>
      </c>
      <c r="G141" s="96" t="n">
        <v>0</v>
      </c>
      <c r="H141" s="96" t="n">
        <v>0</v>
      </c>
      <c r="I141" s="96" t="n">
        <v>0</v>
      </c>
      <c r="J141" s="96" t="n">
        <v>0</v>
      </c>
      <c r="K141" s="96" t="n">
        <v>0</v>
      </c>
      <c r="L141" s="96" t="n">
        <v>0</v>
      </c>
      <c r="M141" s="96" t="n">
        <v>0</v>
      </c>
      <c r="N141" s="96" t="n">
        <v>0</v>
      </c>
      <c r="O141" s="96" t="n">
        <v>0</v>
      </c>
      <c r="P141" s="96" t="n">
        <v>0</v>
      </c>
      <c r="Q141" s="96" t="n">
        <v>0</v>
      </c>
      <c r="R141" s="96" t="n">
        <v>0</v>
      </c>
      <c r="S141" s="96" t="n">
        <v>0</v>
      </c>
      <c r="T141" s="96" t="n">
        <v>0</v>
      </c>
      <c r="U141" s="96" t="n">
        <v>0</v>
      </c>
      <c r="V141" s="96" t="n">
        <v>0</v>
      </c>
      <c r="W141" s="96" t="n">
        <v>0</v>
      </c>
      <c r="X141" s="96" t="n">
        <v>0</v>
      </c>
      <c r="Y141" s="96" t="n">
        <v>0</v>
      </c>
      <c r="Z141" s="96" t="n">
        <v>0</v>
      </c>
      <c r="AA141" s="96" t="n">
        <v>0</v>
      </c>
    </row>
    <row r="142" customFormat="false" ht="11.25" hidden="false" customHeight="true" outlineLevel="0" collapsed="false">
      <c r="A142" s="95" t="s">
        <v>77</v>
      </c>
      <c r="C142" s="97" t="n">
        <v>0</v>
      </c>
      <c r="D142" s="97" t="n">
        <v>0</v>
      </c>
      <c r="E142" s="97" t="n">
        <v>0</v>
      </c>
      <c r="F142" s="97" t="n">
        <v>0</v>
      </c>
      <c r="G142" s="97" t="n">
        <v>0</v>
      </c>
      <c r="H142" s="97" t="n">
        <v>0</v>
      </c>
      <c r="I142" s="97" t="n">
        <v>0</v>
      </c>
      <c r="J142" s="97" t="n">
        <v>0</v>
      </c>
      <c r="K142" s="97" t="n">
        <v>0</v>
      </c>
      <c r="L142" s="97" t="n">
        <v>0</v>
      </c>
      <c r="M142" s="97" t="n">
        <v>0</v>
      </c>
      <c r="N142" s="97" t="n">
        <v>0</v>
      </c>
      <c r="O142" s="97" t="n">
        <v>0</v>
      </c>
      <c r="P142" s="97" t="n">
        <v>0</v>
      </c>
      <c r="Q142" s="97" t="n">
        <v>0</v>
      </c>
      <c r="R142" s="97" t="n">
        <v>0</v>
      </c>
      <c r="S142" s="97" t="n">
        <v>0</v>
      </c>
      <c r="T142" s="97" t="n">
        <v>0</v>
      </c>
      <c r="U142" s="97" t="n">
        <v>0</v>
      </c>
      <c r="V142" s="97" t="n">
        <v>0</v>
      </c>
      <c r="W142" s="97" t="n">
        <v>0</v>
      </c>
      <c r="X142" s="97" t="n">
        <v>0</v>
      </c>
      <c r="Y142" s="97" t="n">
        <v>0</v>
      </c>
      <c r="Z142" s="97" t="n">
        <v>0</v>
      </c>
      <c r="AA142" s="97" t="n">
        <v>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3" manualBreakCount="3">
    <brk id="22" man="true" max="16383" min="0"/>
    <brk id="31" man="true" max="16383" min="0"/>
    <brk id="71" man="true" max="16383" min="0"/>
  </row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105" activePane="bottomLeft" state="frozen"/>
      <selection pane="topLeft" activeCell="A1" activeCellId="0" sqref="A1"/>
      <selection pane="bottomLeft" activeCell="A4" activeCellId="0" sqref="A4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74" width="10.15"/>
    <col collapsed="false" customWidth="true" hidden="false" outlineLevel="0" max="2" min="2" style="175" width="8.49"/>
    <col collapsed="false" customWidth="true" hidden="false" outlineLevel="0" max="3" min="3" style="175" width="10.49"/>
    <col collapsed="false" customWidth="true" hidden="false" outlineLevel="0" max="4" min="4" style="174" width="10.33"/>
    <col collapsed="false" customWidth="true" hidden="false" outlineLevel="0" max="5" min="5" style="174" width="12.83"/>
    <col collapsed="false" customWidth="true" hidden="false" outlineLevel="0" max="6" min="6" style="174" width="10.83"/>
    <col collapsed="false" customWidth="false" hidden="false" outlineLevel="0" max="257" min="7" style="174" width="9.33"/>
  </cols>
  <sheetData>
    <row r="1" customFormat="false" ht="8.25" hidden="false" customHeight="false" outlineLevel="0" collapsed="false">
      <c r="A1" s="176" t="s">
        <v>171</v>
      </c>
      <c r="B1" s="177"/>
      <c r="C1" s="178" t="n">
        <f aca="false">SUM(B135:B65536)</f>
        <v>-302970</v>
      </c>
      <c r="E1" s="179" t="s">
        <v>172</v>
      </c>
    </row>
    <row r="2" customFormat="false" ht="8.25" hidden="false" customHeight="false" outlineLevel="0" collapsed="false">
      <c r="A2" s="179" t="s">
        <v>173</v>
      </c>
      <c r="B2" s="180"/>
      <c r="C2" s="178" t="n">
        <f aca="false">SUM(C135:C65536)</f>
        <v>81603</v>
      </c>
      <c r="E2" s="179" t="s">
        <v>174</v>
      </c>
      <c r="F2" s="178" t="n">
        <f aca="false">SUM(C123:C142)</f>
        <v>274290</v>
      </c>
    </row>
    <row r="3" customFormat="false" ht="8.25" hidden="false" customHeight="false" outlineLevel="0" collapsed="false">
      <c r="B3" s="180"/>
      <c r="C3" s="174"/>
    </row>
    <row r="4" customFormat="false" ht="13.5" hidden="false" customHeight="true" outlineLevel="0" collapsed="false">
      <c r="A4" s="174" t="s">
        <v>175</v>
      </c>
      <c r="B4" s="175" t="s">
        <v>176</v>
      </c>
      <c r="C4" s="175" t="s">
        <v>177</v>
      </c>
    </row>
    <row r="5" customFormat="false" ht="8.25" hidden="true" customHeight="false" outlineLevel="0" collapsed="false">
      <c r="A5" s="181" t="n">
        <v>37049</v>
      </c>
      <c r="B5" s="175" t="n">
        <v>910686</v>
      </c>
      <c r="C5" s="175" t="n">
        <v>-96407</v>
      </c>
    </row>
    <row r="6" customFormat="false" ht="8.25" hidden="true" customHeight="false" outlineLevel="0" collapsed="false">
      <c r="A6" s="181" t="n">
        <v>37050</v>
      </c>
      <c r="B6" s="175" t="n">
        <v>-3726232</v>
      </c>
      <c r="C6" s="175" t="n">
        <v>-41209</v>
      </c>
    </row>
    <row r="7" customFormat="false" ht="8.25" hidden="true" customHeight="false" outlineLevel="0" collapsed="false">
      <c r="A7" s="181" t="n">
        <v>37053</v>
      </c>
      <c r="B7" s="175" t="n">
        <v>-4747160</v>
      </c>
      <c r="C7" s="175" t="n">
        <v>-679473</v>
      </c>
    </row>
    <row r="8" customFormat="false" ht="8.25" hidden="true" customHeight="false" outlineLevel="0" collapsed="false">
      <c r="A8" s="181" t="n">
        <v>37054</v>
      </c>
      <c r="B8" s="175" t="n">
        <v>-3504225</v>
      </c>
      <c r="C8" s="175" t="n">
        <v>-242540</v>
      </c>
    </row>
    <row r="9" customFormat="false" ht="8.25" hidden="true" customHeight="false" outlineLevel="0" collapsed="false">
      <c r="A9" s="181" t="n">
        <v>37055</v>
      </c>
      <c r="B9" s="175" t="n">
        <v>6075442</v>
      </c>
      <c r="C9" s="175" t="n">
        <v>415218</v>
      </c>
    </row>
    <row r="10" customFormat="false" ht="8.25" hidden="true" customHeight="false" outlineLevel="0" collapsed="false">
      <c r="A10" s="181" t="n">
        <v>37056</v>
      </c>
      <c r="B10" s="175" t="n">
        <v>3150686</v>
      </c>
      <c r="C10" s="175" t="n">
        <v>269179</v>
      </c>
    </row>
    <row r="11" customFormat="false" ht="8.25" hidden="true" customHeight="false" outlineLevel="0" collapsed="false">
      <c r="A11" s="181" t="n">
        <v>37057</v>
      </c>
      <c r="B11" s="175" t="n">
        <v>1245395</v>
      </c>
      <c r="C11" s="175" t="n">
        <v>237068</v>
      </c>
    </row>
    <row r="12" customFormat="false" ht="8.25" hidden="true" customHeight="false" outlineLevel="0" collapsed="false">
      <c r="A12" s="181" t="n">
        <v>37060</v>
      </c>
      <c r="B12" s="175" t="n">
        <v>2290543</v>
      </c>
      <c r="C12" s="175" t="n">
        <v>172538</v>
      </c>
    </row>
    <row r="13" customFormat="false" ht="8.25" hidden="true" customHeight="false" outlineLevel="0" collapsed="false">
      <c r="A13" s="181" t="n">
        <v>37061</v>
      </c>
      <c r="B13" s="175" t="n">
        <v>1268341</v>
      </c>
      <c r="C13" s="175" t="n">
        <v>0</v>
      </c>
    </row>
    <row r="14" customFormat="false" ht="8.25" hidden="true" customHeight="false" outlineLevel="0" collapsed="false">
      <c r="A14" s="181" t="n">
        <v>37062</v>
      </c>
      <c r="B14" s="175" t="n">
        <v>3165392</v>
      </c>
      <c r="C14" s="175" t="n">
        <v>3503</v>
      </c>
    </row>
    <row r="15" customFormat="false" ht="8.25" hidden="true" customHeight="false" outlineLevel="0" collapsed="false">
      <c r="A15" s="181" t="n">
        <v>37063</v>
      </c>
      <c r="B15" s="175" t="n">
        <v>1378094</v>
      </c>
      <c r="C15" s="175" t="n">
        <v>-943</v>
      </c>
    </row>
    <row r="16" customFormat="false" ht="8.25" hidden="true" customHeight="false" outlineLevel="0" collapsed="false">
      <c r="A16" s="181" t="n">
        <v>37064</v>
      </c>
      <c r="B16" s="175" t="n">
        <v>739237</v>
      </c>
      <c r="C16" s="175" t="n">
        <v>175098</v>
      </c>
    </row>
    <row r="17" customFormat="false" ht="8.25" hidden="true" customHeight="false" outlineLevel="0" collapsed="false">
      <c r="A17" s="181" t="n">
        <v>37067</v>
      </c>
      <c r="B17" s="175" t="n">
        <v>6043683</v>
      </c>
      <c r="C17" s="175" t="n">
        <v>328112</v>
      </c>
    </row>
    <row r="18" customFormat="false" ht="8.25" hidden="true" customHeight="false" outlineLevel="0" collapsed="false">
      <c r="A18" s="181" t="n">
        <v>37068</v>
      </c>
      <c r="B18" s="175" t="n">
        <v>-710085</v>
      </c>
      <c r="C18" s="175" t="n">
        <v>151607</v>
      </c>
    </row>
    <row r="19" customFormat="false" ht="8.25" hidden="true" customHeight="false" outlineLevel="0" collapsed="false">
      <c r="A19" s="181" t="n">
        <v>37069</v>
      </c>
      <c r="B19" s="175" t="n">
        <v>-2411126</v>
      </c>
      <c r="C19" s="175" t="n">
        <v>209253</v>
      </c>
    </row>
    <row r="20" customFormat="false" ht="8.25" hidden="true" customHeight="false" outlineLevel="0" collapsed="false">
      <c r="A20" s="181" t="n">
        <v>37070</v>
      </c>
      <c r="B20" s="175" t="n">
        <v>1344183</v>
      </c>
      <c r="C20" s="175" t="n">
        <v>-52150</v>
      </c>
    </row>
    <row r="21" customFormat="false" ht="8.25" hidden="true" customHeight="false" outlineLevel="0" collapsed="false">
      <c r="A21" s="181" t="n">
        <v>37078</v>
      </c>
      <c r="B21" s="175" t="n">
        <v>-3552958</v>
      </c>
      <c r="C21" s="175" t="n">
        <v>-41118</v>
      </c>
    </row>
    <row r="22" customFormat="false" ht="8.25" hidden="true" customHeight="false" outlineLevel="0" collapsed="false">
      <c r="A22" s="181" t="n">
        <v>37081</v>
      </c>
      <c r="B22" s="175" t="n">
        <v>2496573</v>
      </c>
      <c r="C22" s="175" t="n">
        <v>257546</v>
      </c>
    </row>
    <row r="23" customFormat="false" ht="8.25" hidden="true" customHeight="false" outlineLevel="0" collapsed="false">
      <c r="A23" s="181" t="n">
        <v>37082</v>
      </c>
      <c r="B23" s="175" t="n">
        <v>2391506</v>
      </c>
      <c r="C23" s="175" t="n">
        <v>-54154</v>
      </c>
    </row>
    <row r="24" customFormat="false" ht="8.25" hidden="true" customHeight="false" outlineLevel="0" collapsed="false">
      <c r="A24" s="181" t="n">
        <v>37083</v>
      </c>
      <c r="B24" s="175" t="n">
        <v>1290930</v>
      </c>
      <c r="C24" s="175" t="n">
        <v>-47741</v>
      </c>
    </row>
    <row r="25" customFormat="false" ht="8.25" hidden="true" customHeight="false" outlineLevel="0" collapsed="false">
      <c r="A25" s="181" t="n">
        <v>37084</v>
      </c>
      <c r="B25" s="175" t="n">
        <v>-163646</v>
      </c>
      <c r="C25" s="175" t="n">
        <v>-127438</v>
      </c>
    </row>
    <row r="26" customFormat="false" ht="8.25" hidden="true" customHeight="false" outlineLevel="0" collapsed="false">
      <c r="A26" s="181" t="n">
        <v>37085</v>
      </c>
      <c r="B26" s="175" t="n">
        <v>3948581</v>
      </c>
      <c r="C26" s="175" t="n">
        <v>347297</v>
      </c>
    </row>
    <row r="27" customFormat="false" ht="8.25" hidden="true" customHeight="false" outlineLevel="0" collapsed="false">
      <c r="A27" s="181" t="n">
        <v>37088</v>
      </c>
      <c r="B27" s="175" t="n">
        <v>-1226974</v>
      </c>
      <c r="C27" s="175" t="n">
        <v>376095</v>
      </c>
    </row>
    <row r="28" customFormat="false" ht="8.25" hidden="true" customHeight="false" outlineLevel="0" collapsed="false">
      <c r="A28" s="181" t="n">
        <v>37089</v>
      </c>
      <c r="B28" s="175" t="n">
        <v>-601084</v>
      </c>
      <c r="C28" s="175" t="n">
        <v>-110326</v>
      </c>
    </row>
    <row r="29" customFormat="false" ht="8.25" hidden="true" customHeight="false" outlineLevel="0" collapsed="false">
      <c r="A29" s="181" t="n">
        <v>37090</v>
      </c>
      <c r="B29" s="175" t="n">
        <v>-143260</v>
      </c>
      <c r="C29" s="175" t="n">
        <v>1477</v>
      </c>
    </row>
    <row r="30" customFormat="false" ht="8.25" hidden="true" customHeight="false" outlineLevel="0" collapsed="false">
      <c r="A30" s="181" t="n">
        <v>37091</v>
      </c>
      <c r="B30" s="175" t="n">
        <v>2150621</v>
      </c>
      <c r="C30" s="175" t="n">
        <v>-7512</v>
      </c>
    </row>
    <row r="31" customFormat="false" ht="8.25" hidden="true" customHeight="false" outlineLevel="0" collapsed="false">
      <c r="A31" s="181" t="n">
        <v>37092</v>
      </c>
      <c r="B31" s="175" t="n">
        <v>-3255965</v>
      </c>
      <c r="C31" s="175" t="n">
        <v>-5018</v>
      </c>
    </row>
    <row r="32" customFormat="false" ht="8.25" hidden="true" customHeight="false" outlineLevel="0" collapsed="false">
      <c r="A32" s="181" t="n">
        <v>37095</v>
      </c>
      <c r="B32" s="175" t="n">
        <v>-7068505</v>
      </c>
      <c r="C32" s="175" t="n">
        <v>-28682</v>
      </c>
    </row>
    <row r="33" customFormat="false" ht="8.25" hidden="true" customHeight="false" outlineLevel="0" collapsed="false">
      <c r="A33" s="181" t="n">
        <v>37096</v>
      </c>
      <c r="B33" s="175" t="n">
        <v>-325783</v>
      </c>
      <c r="C33" s="175" t="n">
        <v>-13906</v>
      </c>
    </row>
    <row r="34" customFormat="false" ht="8.25" hidden="true" customHeight="false" outlineLevel="0" collapsed="false">
      <c r="A34" s="181" t="n">
        <v>37097</v>
      </c>
      <c r="B34" s="175" t="n">
        <v>-3204</v>
      </c>
      <c r="C34" s="175" t="n">
        <v>87</v>
      </c>
    </row>
    <row r="35" customFormat="false" ht="8.25" hidden="true" customHeight="false" outlineLevel="0" collapsed="false">
      <c r="A35" s="181" t="n">
        <v>37098</v>
      </c>
      <c r="B35" s="175" t="n">
        <v>833046</v>
      </c>
      <c r="C35" s="175" t="n">
        <v>-13227</v>
      </c>
    </row>
    <row r="36" customFormat="false" ht="8.25" hidden="true" customHeight="false" outlineLevel="0" collapsed="false">
      <c r="A36" s="181" t="n">
        <v>37099</v>
      </c>
      <c r="B36" s="175" t="n">
        <v>1024060</v>
      </c>
      <c r="C36" s="175" t="n">
        <v>-48236</v>
      </c>
    </row>
    <row r="37" customFormat="false" ht="8.25" hidden="true" customHeight="false" outlineLevel="0" collapsed="false">
      <c r="A37" s="181" t="n">
        <v>37102</v>
      </c>
      <c r="B37" s="175" t="n">
        <v>-1129456</v>
      </c>
      <c r="C37" s="175" t="n">
        <v>-174632</v>
      </c>
    </row>
    <row r="38" customFormat="false" ht="8.25" hidden="true" customHeight="false" outlineLevel="0" collapsed="false">
      <c r="A38" s="181" t="n">
        <v>37103</v>
      </c>
      <c r="B38" s="175" t="n">
        <v>-92215</v>
      </c>
      <c r="C38" s="175" t="n">
        <v>56114</v>
      </c>
    </row>
    <row r="39" customFormat="false" ht="8.25" hidden="true" customHeight="false" outlineLevel="0" collapsed="false">
      <c r="A39" s="181" t="n">
        <v>37104</v>
      </c>
      <c r="B39" s="175" t="n">
        <v>3258408</v>
      </c>
      <c r="C39" s="175" t="n">
        <v>238295</v>
      </c>
    </row>
    <row r="40" customFormat="false" ht="8.25" hidden="true" customHeight="false" outlineLevel="0" collapsed="false">
      <c r="A40" s="181" t="n">
        <v>37105</v>
      </c>
      <c r="B40" s="175" t="n">
        <v>-1196089</v>
      </c>
      <c r="C40" s="175" t="n">
        <v>-6030</v>
      </c>
    </row>
    <row r="41" customFormat="false" ht="8.25" hidden="true" customHeight="false" outlineLevel="0" collapsed="false">
      <c r="A41" s="181" t="n">
        <v>37106</v>
      </c>
      <c r="B41" s="175" t="n">
        <v>1275855</v>
      </c>
      <c r="C41" s="175" t="n">
        <v>-13673</v>
      </c>
    </row>
    <row r="42" customFormat="false" ht="8.25" hidden="true" customHeight="false" outlineLevel="0" collapsed="false">
      <c r="A42" s="181" t="n">
        <v>37109</v>
      </c>
      <c r="B42" s="175" t="n">
        <v>-2323857</v>
      </c>
      <c r="C42" s="175" t="n">
        <v>-15105</v>
      </c>
    </row>
    <row r="43" customFormat="false" ht="8.25" hidden="true" customHeight="false" outlineLevel="0" collapsed="false">
      <c r="A43" s="181" t="n">
        <v>37110</v>
      </c>
      <c r="B43" s="175" t="n">
        <v>308448</v>
      </c>
      <c r="C43" s="175" t="n">
        <v>21</v>
      </c>
    </row>
    <row r="44" customFormat="false" ht="8.25" hidden="true" customHeight="false" outlineLevel="0" collapsed="false">
      <c r="A44" s="181" t="n">
        <v>37111</v>
      </c>
      <c r="B44" s="175" t="n">
        <v>1183435</v>
      </c>
      <c r="C44" s="175" t="n">
        <v>-3037</v>
      </c>
    </row>
    <row r="45" customFormat="false" ht="8.25" hidden="true" customHeight="false" outlineLevel="0" collapsed="false">
      <c r="A45" s="181" t="n">
        <v>37112</v>
      </c>
      <c r="B45" s="175" t="n">
        <v>1159535</v>
      </c>
      <c r="C45" s="175" t="n">
        <v>36281</v>
      </c>
    </row>
    <row r="46" customFormat="false" ht="8.25" hidden="true" customHeight="false" outlineLevel="0" collapsed="false">
      <c r="A46" s="181" t="n">
        <v>37113</v>
      </c>
      <c r="B46" s="175" t="n">
        <v>-595706</v>
      </c>
      <c r="C46" s="175" t="n">
        <v>-67795</v>
      </c>
    </row>
    <row r="47" customFormat="false" ht="8.25" hidden="true" customHeight="false" outlineLevel="0" collapsed="false">
      <c r="A47" s="181" t="n">
        <v>37116</v>
      </c>
      <c r="B47" s="175" t="n">
        <v>-6281869</v>
      </c>
      <c r="C47" s="175" t="n">
        <v>-31454</v>
      </c>
    </row>
    <row r="48" customFormat="false" ht="8.25" hidden="true" customHeight="false" outlineLevel="0" collapsed="false">
      <c r="A48" s="181" t="n">
        <v>37117</v>
      </c>
      <c r="B48" s="175" t="n">
        <v>-44611</v>
      </c>
      <c r="C48" s="175" t="n">
        <v>-141926</v>
      </c>
    </row>
    <row r="49" customFormat="false" ht="8.25" hidden="true" customHeight="false" outlineLevel="0" collapsed="false">
      <c r="A49" s="181" t="n">
        <v>37118</v>
      </c>
      <c r="B49" s="175" t="n">
        <v>-1707207</v>
      </c>
      <c r="C49" s="175" t="n">
        <v>-581874</v>
      </c>
    </row>
    <row r="50" customFormat="false" ht="8.25" hidden="true" customHeight="false" outlineLevel="0" collapsed="false">
      <c r="A50" s="181" t="n">
        <v>37119</v>
      </c>
      <c r="B50" s="175" t="n">
        <v>27549</v>
      </c>
      <c r="C50" s="175" t="n">
        <v>180452</v>
      </c>
    </row>
    <row r="51" customFormat="false" ht="8.25" hidden="true" customHeight="false" outlineLevel="0" collapsed="false">
      <c r="A51" s="181" t="n">
        <v>37120</v>
      </c>
      <c r="B51" s="175" t="n">
        <v>634746</v>
      </c>
      <c r="C51" s="175" t="n">
        <v>61751</v>
      </c>
    </row>
    <row r="52" customFormat="false" ht="8.25" hidden="true" customHeight="false" outlineLevel="0" collapsed="false">
      <c r="A52" s="181" t="n">
        <v>37123</v>
      </c>
      <c r="B52" s="175" t="n">
        <v>1044671</v>
      </c>
      <c r="C52" s="175" t="n">
        <v>195339</v>
      </c>
    </row>
    <row r="53" customFormat="false" ht="8.25" hidden="true" customHeight="false" outlineLevel="0" collapsed="false">
      <c r="A53" s="181" t="n">
        <v>37124</v>
      </c>
      <c r="B53" s="175" t="n">
        <v>-546792</v>
      </c>
      <c r="C53" s="175" t="n">
        <v>131992</v>
      </c>
    </row>
    <row r="54" customFormat="false" ht="8.25" hidden="true" customHeight="false" outlineLevel="0" collapsed="false">
      <c r="A54" s="181" t="n">
        <v>37125</v>
      </c>
      <c r="B54" s="175" t="n">
        <v>1777844</v>
      </c>
      <c r="C54" s="175" t="n">
        <v>325935</v>
      </c>
    </row>
    <row r="55" customFormat="false" ht="8.25" hidden="true" customHeight="false" outlineLevel="0" collapsed="false">
      <c r="A55" s="181" t="n">
        <v>37126</v>
      </c>
      <c r="B55" s="175" t="n">
        <v>-343241</v>
      </c>
      <c r="C55" s="175" t="n">
        <v>-55436</v>
      </c>
    </row>
    <row r="56" customFormat="false" ht="8.25" hidden="true" customHeight="false" outlineLevel="0" collapsed="false">
      <c r="A56" s="181" t="n">
        <v>37127</v>
      </c>
      <c r="B56" s="175" t="n">
        <v>918192</v>
      </c>
      <c r="C56" s="175" t="n">
        <v>106781</v>
      </c>
    </row>
    <row r="57" customFormat="false" ht="8.25" hidden="true" customHeight="false" outlineLevel="0" collapsed="false">
      <c r="A57" s="181" t="n">
        <v>37130</v>
      </c>
      <c r="B57" s="175" t="n">
        <v>1529049</v>
      </c>
      <c r="C57" s="175" t="n">
        <v>118184</v>
      </c>
    </row>
    <row r="58" customFormat="false" ht="8.25" hidden="true" customHeight="false" outlineLevel="0" collapsed="false">
      <c r="A58" s="181" t="n">
        <v>37131</v>
      </c>
      <c r="B58" s="175" t="n">
        <v>198209</v>
      </c>
      <c r="C58" s="175" t="n">
        <v>-38815</v>
      </c>
    </row>
    <row r="59" customFormat="false" ht="8.25" hidden="true" customHeight="false" outlineLevel="0" collapsed="false">
      <c r="A59" s="181" t="n">
        <v>37132</v>
      </c>
      <c r="B59" s="175" t="n">
        <v>1578880</v>
      </c>
      <c r="C59" s="175" t="n">
        <v>-15565</v>
      </c>
    </row>
    <row r="60" customFormat="false" ht="8.25" hidden="true" customHeight="false" outlineLevel="0" collapsed="false">
      <c r="A60" s="181" t="n">
        <v>37133</v>
      </c>
      <c r="B60" s="175" t="n">
        <v>-262400</v>
      </c>
      <c r="C60" s="175" t="n">
        <v>79444</v>
      </c>
    </row>
    <row r="61" customFormat="false" ht="9" hidden="true" customHeight="false" outlineLevel="0" collapsed="false">
      <c r="A61" s="182" t="n">
        <v>37134</v>
      </c>
      <c r="B61" s="183" t="n">
        <v>404653</v>
      </c>
      <c r="C61" s="183" t="n">
        <v>46715</v>
      </c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4"/>
      <c r="AT61" s="184"/>
      <c r="AU61" s="184"/>
      <c r="AV61" s="184"/>
      <c r="AW61" s="184"/>
      <c r="AX61" s="184"/>
      <c r="AY61" s="184"/>
      <c r="AZ61" s="184"/>
      <c r="BA61" s="184"/>
      <c r="BB61" s="184"/>
      <c r="BC61" s="184"/>
      <c r="BD61" s="184"/>
      <c r="BE61" s="184"/>
      <c r="BF61" s="184"/>
      <c r="BG61" s="184"/>
      <c r="BH61" s="184"/>
      <c r="BI61" s="184"/>
      <c r="BJ61" s="184"/>
      <c r="BK61" s="184"/>
      <c r="BL61" s="184"/>
      <c r="BM61" s="184"/>
      <c r="BN61" s="184"/>
      <c r="BO61" s="184"/>
      <c r="BP61" s="184"/>
      <c r="BQ61" s="184"/>
      <c r="BR61" s="184"/>
      <c r="BS61" s="184"/>
      <c r="BT61" s="184"/>
      <c r="BU61" s="184"/>
      <c r="BV61" s="184"/>
      <c r="BW61" s="184"/>
      <c r="BX61" s="184"/>
      <c r="BY61" s="184"/>
      <c r="BZ61" s="184"/>
      <c r="CA61" s="184"/>
      <c r="CB61" s="184"/>
      <c r="CC61" s="184"/>
      <c r="CD61" s="184"/>
      <c r="CE61" s="184"/>
      <c r="CF61" s="184"/>
      <c r="CG61" s="184"/>
      <c r="CH61" s="184"/>
      <c r="CI61" s="184"/>
      <c r="CJ61" s="184"/>
      <c r="CK61" s="184"/>
      <c r="CL61" s="184"/>
      <c r="CM61" s="184"/>
      <c r="CN61" s="184"/>
      <c r="CO61" s="184"/>
      <c r="CP61" s="184"/>
      <c r="CQ61" s="184"/>
      <c r="CR61" s="184"/>
      <c r="CS61" s="184"/>
      <c r="CT61" s="184"/>
      <c r="CU61" s="184"/>
      <c r="CV61" s="184"/>
      <c r="CW61" s="184"/>
      <c r="CX61" s="184"/>
      <c r="CY61" s="184"/>
      <c r="CZ61" s="184"/>
      <c r="DA61" s="184"/>
      <c r="DB61" s="184"/>
      <c r="DC61" s="184"/>
      <c r="DD61" s="184"/>
      <c r="DE61" s="184"/>
      <c r="DF61" s="184"/>
      <c r="DG61" s="184"/>
      <c r="DH61" s="184"/>
      <c r="DI61" s="184"/>
      <c r="DJ61" s="184"/>
      <c r="DK61" s="184"/>
      <c r="DL61" s="184"/>
      <c r="DM61" s="184"/>
      <c r="DN61" s="184"/>
      <c r="DO61" s="184"/>
      <c r="DP61" s="184"/>
      <c r="DQ61" s="184"/>
      <c r="DR61" s="184"/>
      <c r="DS61" s="184"/>
      <c r="DT61" s="184"/>
      <c r="DU61" s="184"/>
      <c r="DV61" s="184"/>
      <c r="DW61" s="184"/>
      <c r="DX61" s="184"/>
      <c r="DY61" s="184"/>
      <c r="DZ61" s="184"/>
      <c r="EA61" s="184"/>
      <c r="EB61" s="184"/>
      <c r="EC61" s="184"/>
      <c r="ED61" s="184"/>
      <c r="EE61" s="184"/>
      <c r="EF61" s="184"/>
      <c r="EG61" s="184"/>
      <c r="EH61" s="184"/>
      <c r="EI61" s="184"/>
      <c r="EJ61" s="184"/>
      <c r="EK61" s="184"/>
      <c r="EL61" s="184"/>
      <c r="EM61" s="184"/>
      <c r="EN61" s="184"/>
      <c r="EO61" s="184"/>
      <c r="EP61" s="184"/>
      <c r="EQ61" s="184"/>
      <c r="ER61" s="184"/>
      <c r="ES61" s="184"/>
      <c r="ET61" s="184"/>
      <c r="EU61" s="184"/>
      <c r="EV61" s="184"/>
      <c r="EW61" s="184"/>
      <c r="EX61" s="184"/>
      <c r="EY61" s="184"/>
      <c r="EZ61" s="184"/>
      <c r="FA61" s="184"/>
      <c r="FB61" s="184"/>
      <c r="FC61" s="184"/>
      <c r="FD61" s="184"/>
      <c r="FE61" s="184"/>
      <c r="FF61" s="184"/>
      <c r="FG61" s="184"/>
      <c r="FH61" s="184"/>
      <c r="FI61" s="184"/>
      <c r="FJ61" s="184"/>
      <c r="FK61" s="184"/>
      <c r="FL61" s="184"/>
      <c r="FM61" s="184"/>
      <c r="FN61" s="184"/>
      <c r="FO61" s="184"/>
      <c r="FP61" s="184"/>
      <c r="FQ61" s="184"/>
      <c r="FR61" s="184"/>
      <c r="FS61" s="184"/>
      <c r="FT61" s="184"/>
      <c r="FU61" s="184"/>
      <c r="FV61" s="184"/>
      <c r="FW61" s="184"/>
      <c r="FX61" s="184"/>
      <c r="FY61" s="184"/>
      <c r="FZ61" s="184"/>
      <c r="GA61" s="184"/>
      <c r="GB61" s="184"/>
      <c r="GC61" s="184"/>
      <c r="GD61" s="184"/>
      <c r="GE61" s="184"/>
      <c r="GF61" s="184"/>
      <c r="GG61" s="184"/>
      <c r="GH61" s="184"/>
      <c r="GI61" s="184"/>
      <c r="GJ61" s="184"/>
      <c r="GK61" s="184"/>
      <c r="GL61" s="184"/>
      <c r="GM61" s="184"/>
      <c r="GN61" s="184"/>
      <c r="GO61" s="184"/>
      <c r="GP61" s="184"/>
      <c r="GQ61" s="184"/>
      <c r="GR61" s="184"/>
      <c r="GS61" s="184"/>
      <c r="GT61" s="184"/>
      <c r="GU61" s="184"/>
      <c r="GV61" s="184"/>
      <c r="GW61" s="184"/>
      <c r="GX61" s="184"/>
      <c r="GY61" s="184"/>
      <c r="GZ61" s="184"/>
      <c r="HA61" s="184"/>
      <c r="HB61" s="184"/>
      <c r="HC61" s="184"/>
      <c r="HD61" s="184"/>
      <c r="HE61" s="184"/>
      <c r="HF61" s="184"/>
      <c r="HG61" s="184"/>
      <c r="HH61" s="184"/>
      <c r="HI61" s="184"/>
      <c r="HJ61" s="184"/>
      <c r="HK61" s="184"/>
      <c r="HL61" s="184"/>
      <c r="HM61" s="184"/>
      <c r="HN61" s="184"/>
      <c r="HO61" s="184"/>
      <c r="HP61" s="184"/>
      <c r="HQ61" s="184"/>
      <c r="HR61" s="184"/>
      <c r="HS61" s="184"/>
      <c r="HT61" s="184"/>
      <c r="HU61" s="184"/>
      <c r="HV61" s="184"/>
      <c r="HW61" s="184"/>
      <c r="HX61" s="184"/>
      <c r="HY61" s="184"/>
      <c r="HZ61" s="184"/>
      <c r="IA61" s="184"/>
      <c r="IB61" s="184"/>
      <c r="IC61" s="184"/>
      <c r="ID61" s="184"/>
      <c r="IE61" s="184"/>
      <c r="IF61" s="184"/>
      <c r="IG61" s="184"/>
      <c r="IH61" s="184"/>
      <c r="II61" s="184"/>
      <c r="IJ61" s="184"/>
      <c r="IK61" s="184"/>
      <c r="IL61" s="184"/>
      <c r="IM61" s="184"/>
      <c r="IN61" s="184"/>
      <c r="IO61" s="184"/>
      <c r="IP61" s="184"/>
      <c r="IQ61" s="184"/>
      <c r="IR61" s="184"/>
      <c r="IS61" s="184"/>
      <c r="IT61" s="184"/>
      <c r="IU61" s="184"/>
      <c r="IV61" s="184"/>
      <c r="IW61" s="184"/>
    </row>
    <row r="62" customFormat="false" ht="9" hidden="true" customHeight="false" outlineLevel="0" collapsed="false">
      <c r="A62" s="181" t="n">
        <v>37138</v>
      </c>
      <c r="B62" s="175" t="n">
        <v>2030401</v>
      </c>
      <c r="C62" s="175" t="n">
        <v>112705</v>
      </c>
    </row>
    <row r="63" customFormat="false" ht="8.25" hidden="true" customHeight="false" outlineLevel="0" collapsed="false">
      <c r="A63" s="181" t="n">
        <v>37139</v>
      </c>
      <c r="B63" s="175" t="n">
        <v>-267932</v>
      </c>
      <c r="C63" s="175" t="n">
        <v>-34426</v>
      </c>
    </row>
    <row r="64" customFormat="false" ht="8.25" hidden="true" customHeight="false" outlineLevel="0" collapsed="false">
      <c r="A64" s="181" t="n">
        <v>37140</v>
      </c>
      <c r="B64" s="175" t="n">
        <v>-174272</v>
      </c>
      <c r="C64" s="175" t="n">
        <v>-52637</v>
      </c>
    </row>
    <row r="65" customFormat="false" ht="8.25" hidden="true" customHeight="false" outlineLevel="0" collapsed="false">
      <c r="A65" s="181" t="n">
        <v>37141</v>
      </c>
      <c r="B65" s="175" t="n">
        <v>-259290</v>
      </c>
      <c r="C65" s="175" t="n">
        <v>-24800</v>
      </c>
    </row>
    <row r="66" customFormat="false" ht="8.25" hidden="true" customHeight="false" outlineLevel="0" collapsed="false">
      <c r="A66" s="181" t="n">
        <v>37144</v>
      </c>
      <c r="B66" s="175" t="n">
        <v>155904</v>
      </c>
      <c r="C66" s="175" t="n">
        <v>130658</v>
      </c>
    </row>
    <row r="67" customFormat="false" ht="8.25" hidden="true" customHeight="false" outlineLevel="0" collapsed="false">
      <c r="A67" s="181" t="n">
        <v>37146</v>
      </c>
      <c r="B67" s="175" t="n">
        <v>10329</v>
      </c>
      <c r="C67" s="175" t="n">
        <v>184</v>
      </c>
    </row>
    <row r="68" customFormat="false" ht="8.25" hidden="true" customHeight="false" outlineLevel="0" collapsed="false">
      <c r="A68" s="181" t="n">
        <v>37147</v>
      </c>
      <c r="B68" s="175" t="n">
        <v>-1035151</v>
      </c>
      <c r="C68" s="175" t="n">
        <v>-237553</v>
      </c>
    </row>
    <row r="69" customFormat="false" ht="8.25" hidden="true" customHeight="false" outlineLevel="0" collapsed="false">
      <c r="A69" s="181" t="n">
        <v>37148</v>
      </c>
      <c r="B69" s="175" t="n">
        <v>131955</v>
      </c>
      <c r="C69" s="175" t="n">
        <v>-83968</v>
      </c>
    </row>
    <row r="70" customFormat="false" ht="8.25" hidden="true" customHeight="false" outlineLevel="0" collapsed="false">
      <c r="A70" s="181" t="n">
        <v>37151</v>
      </c>
      <c r="B70" s="175" t="n">
        <v>-519455</v>
      </c>
      <c r="C70" s="175" t="n">
        <v>208462</v>
      </c>
    </row>
    <row r="71" customFormat="false" ht="8.25" hidden="true" customHeight="false" outlineLevel="0" collapsed="false">
      <c r="A71" s="181" t="n">
        <v>37152</v>
      </c>
      <c r="B71" s="175" t="n">
        <v>927493</v>
      </c>
      <c r="C71" s="175" t="n">
        <v>186962</v>
      </c>
    </row>
    <row r="72" customFormat="false" ht="8.25" hidden="true" customHeight="false" outlineLevel="0" collapsed="false">
      <c r="A72" s="181" t="n">
        <v>37153</v>
      </c>
      <c r="B72" s="175" t="n">
        <v>278897</v>
      </c>
      <c r="C72" s="175" t="n">
        <v>24355</v>
      </c>
    </row>
    <row r="73" customFormat="false" ht="8.25" hidden="true" customHeight="false" outlineLevel="0" collapsed="false">
      <c r="A73" s="181" t="n">
        <v>37154</v>
      </c>
      <c r="B73" s="175" t="n">
        <v>-324249</v>
      </c>
      <c r="C73" s="175" t="n">
        <v>-41376</v>
      </c>
    </row>
    <row r="74" customFormat="false" ht="8.25" hidden="true" customHeight="false" outlineLevel="0" collapsed="false">
      <c r="A74" s="181" t="n">
        <v>37155</v>
      </c>
      <c r="B74" s="175" t="n">
        <v>131147</v>
      </c>
      <c r="C74" s="175" t="n">
        <v>23229</v>
      </c>
    </row>
    <row r="75" customFormat="false" ht="8.25" hidden="true" customHeight="false" outlineLevel="0" collapsed="false">
      <c r="A75" s="181" t="n">
        <v>37158</v>
      </c>
      <c r="B75" s="175" t="n">
        <v>649428</v>
      </c>
      <c r="C75" s="175" t="n">
        <v>432388</v>
      </c>
    </row>
    <row r="76" customFormat="false" ht="8.25" hidden="true" customHeight="false" outlineLevel="0" collapsed="false">
      <c r="A76" s="181" t="n">
        <v>37159</v>
      </c>
      <c r="B76" s="175" t="n">
        <v>-1177383</v>
      </c>
      <c r="C76" s="175" t="n">
        <v>-320385</v>
      </c>
    </row>
    <row r="77" customFormat="false" ht="8.25" hidden="true" customHeight="false" outlineLevel="0" collapsed="false">
      <c r="A77" s="181" t="n">
        <v>37160</v>
      </c>
      <c r="B77" s="175" t="n">
        <v>330499</v>
      </c>
      <c r="C77" s="175" t="n">
        <v>1003</v>
      </c>
    </row>
    <row r="78" customFormat="false" ht="8.25" hidden="true" customHeight="false" outlineLevel="0" collapsed="false">
      <c r="A78" s="181" t="n">
        <v>37161</v>
      </c>
      <c r="B78" s="175" t="n">
        <v>237216</v>
      </c>
      <c r="C78" s="175" t="n">
        <v>65472</v>
      </c>
    </row>
    <row r="79" customFormat="false" ht="9" hidden="true" customHeight="false" outlineLevel="0" collapsed="false">
      <c r="A79" s="182" t="n">
        <v>37162</v>
      </c>
      <c r="B79" s="183" t="n">
        <v>-413713</v>
      </c>
      <c r="C79" s="183" t="n">
        <f aca="false">54299-4503</f>
        <v>49796</v>
      </c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84"/>
      <c r="AT79" s="184"/>
      <c r="AU79" s="184"/>
      <c r="AV79" s="184"/>
      <c r="AW79" s="184"/>
      <c r="AX79" s="184"/>
      <c r="AY79" s="184"/>
      <c r="AZ79" s="184"/>
      <c r="BA79" s="184"/>
      <c r="BB79" s="184"/>
      <c r="BC79" s="184"/>
      <c r="BD79" s="184"/>
      <c r="BE79" s="184"/>
      <c r="BF79" s="184"/>
      <c r="BG79" s="184"/>
      <c r="BH79" s="184"/>
      <c r="BI79" s="184"/>
      <c r="BJ79" s="184"/>
      <c r="BK79" s="184"/>
      <c r="BL79" s="184"/>
      <c r="BM79" s="184"/>
      <c r="BN79" s="184"/>
      <c r="BO79" s="184"/>
      <c r="BP79" s="184"/>
      <c r="BQ79" s="184"/>
      <c r="BR79" s="184"/>
      <c r="BS79" s="184"/>
      <c r="BT79" s="184"/>
      <c r="BU79" s="184"/>
      <c r="BV79" s="184"/>
      <c r="BW79" s="184"/>
      <c r="BX79" s="184"/>
      <c r="BY79" s="184"/>
      <c r="BZ79" s="184"/>
      <c r="CA79" s="184"/>
      <c r="CB79" s="184"/>
      <c r="CC79" s="184"/>
      <c r="CD79" s="184"/>
      <c r="CE79" s="184"/>
      <c r="CF79" s="184"/>
      <c r="CG79" s="184"/>
      <c r="CH79" s="184"/>
      <c r="CI79" s="184"/>
      <c r="CJ79" s="184"/>
      <c r="CK79" s="184"/>
      <c r="CL79" s="184"/>
      <c r="CM79" s="184"/>
      <c r="CN79" s="184"/>
      <c r="CO79" s="184"/>
      <c r="CP79" s="184"/>
      <c r="CQ79" s="184"/>
      <c r="CR79" s="184"/>
      <c r="CS79" s="184"/>
      <c r="CT79" s="184"/>
      <c r="CU79" s="184"/>
      <c r="CV79" s="184"/>
      <c r="CW79" s="184"/>
      <c r="CX79" s="184"/>
      <c r="CY79" s="184"/>
      <c r="CZ79" s="184"/>
      <c r="DA79" s="184"/>
      <c r="DB79" s="184"/>
      <c r="DC79" s="184"/>
      <c r="DD79" s="184"/>
      <c r="DE79" s="184"/>
      <c r="DF79" s="184"/>
      <c r="DG79" s="184"/>
      <c r="DH79" s="184"/>
      <c r="DI79" s="184"/>
      <c r="DJ79" s="184"/>
      <c r="DK79" s="184"/>
      <c r="DL79" s="184"/>
      <c r="DM79" s="184"/>
      <c r="DN79" s="184"/>
      <c r="DO79" s="184"/>
      <c r="DP79" s="184"/>
      <c r="DQ79" s="184"/>
      <c r="DR79" s="184"/>
      <c r="DS79" s="184"/>
      <c r="DT79" s="184"/>
      <c r="DU79" s="184"/>
      <c r="DV79" s="184"/>
      <c r="DW79" s="184"/>
      <c r="DX79" s="184"/>
      <c r="DY79" s="184"/>
      <c r="DZ79" s="184"/>
      <c r="EA79" s="184"/>
      <c r="EB79" s="184"/>
      <c r="EC79" s="184"/>
      <c r="ED79" s="184"/>
      <c r="EE79" s="184"/>
      <c r="EF79" s="184"/>
      <c r="EG79" s="184"/>
      <c r="EH79" s="184"/>
      <c r="EI79" s="184"/>
      <c r="EJ79" s="184"/>
      <c r="EK79" s="184"/>
      <c r="EL79" s="184"/>
      <c r="EM79" s="184"/>
      <c r="EN79" s="184"/>
      <c r="EO79" s="184"/>
      <c r="EP79" s="184"/>
      <c r="EQ79" s="184"/>
      <c r="ER79" s="184"/>
      <c r="ES79" s="184"/>
      <c r="ET79" s="184"/>
      <c r="EU79" s="184"/>
      <c r="EV79" s="184"/>
      <c r="EW79" s="184"/>
      <c r="EX79" s="184"/>
      <c r="EY79" s="184"/>
      <c r="EZ79" s="184"/>
      <c r="FA79" s="184"/>
      <c r="FB79" s="184"/>
      <c r="FC79" s="184"/>
      <c r="FD79" s="184"/>
      <c r="FE79" s="184"/>
      <c r="FF79" s="184"/>
      <c r="FG79" s="184"/>
      <c r="FH79" s="184"/>
      <c r="FI79" s="184"/>
      <c r="FJ79" s="184"/>
      <c r="FK79" s="184"/>
      <c r="FL79" s="184"/>
      <c r="FM79" s="184"/>
      <c r="FN79" s="184"/>
      <c r="FO79" s="184"/>
      <c r="FP79" s="184"/>
      <c r="FQ79" s="184"/>
      <c r="FR79" s="184"/>
      <c r="FS79" s="184"/>
      <c r="FT79" s="184"/>
      <c r="FU79" s="184"/>
      <c r="FV79" s="184"/>
      <c r="FW79" s="184"/>
      <c r="FX79" s="184"/>
      <c r="FY79" s="184"/>
      <c r="FZ79" s="184"/>
      <c r="GA79" s="184"/>
      <c r="GB79" s="184"/>
      <c r="GC79" s="184"/>
      <c r="GD79" s="184"/>
      <c r="GE79" s="184"/>
      <c r="GF79" s="184"/>
      <c r="GG79" s="184"/>
      <c r="GH79" s="184"/>
      <c r="GI79" s="184"/>
      <c r="GJ79" s="184"/>
      <c r="GK79" s="184"/>
      <c r="GL79" s="184"/>
      <c r="GM79" s="184"/>
      <c r="GN79" s="184"/>
      <c r="GO79" s="184"/>
      <c r="GP79" s="184"/>
      <c r="GQ79" s="184"/>
      <c r="GR79" s="184"/>
      <c r="GS79" s="184"/>
      <c r="GT79" s="184"/>
      <c r="GU79" s="184"/>
      <c r="GV79" s="184"/>
      <c r="GW79" s="184"/>
      <c r="GX79" s="184"/>
      <c r="GY79" s="184"/>
      <c r="GZ79" s="184"/>
      <c r="HA79" s="184"/>
      <c r="HB79" s="184"/>
      <c r="HC79" s="184"/>
      <c r="HD79" s="184"/>
      <c r="HE79" s="184"/>
      <c r="HF79" s="184"/>
      <c r="HG79" s="184"/>
      <c r="HH79" s="184"/>
      <c r="HI79" s="184"/>
      <c r="HJ79" s="184"/>
      <c r="HK79" s="184"/>
      <c r="HL79" s="184"/>
      <c r="HM79" s="184"/>
      <c r="HN79" s="184"/>
      <c r="HO79" s="184"/>
      <c r="HP79" s="184"/>
      <c r="HQ79" s="184"/>
      <c r="HR79" s="184"/>
      <c r="HS79" s="184"/>
      <c r="HT79" s="184"/>
      <c r="HU79" s="184"/>
      <c r="HV79" s="184"/>
      <c r="HW79" s="184"/>
      <c r="HX79" s="184"/>
      <c r="HY79" s="184"/>
      <c r="HZ79" s="184"/>
      <c r="IA79" s="184"/>
      <c r="IB79" s="184"/>
      <c r="IC79" s="184"/>
      <c r="ID79" s="184"/>
      <c r="IE79" s="184"/>
      <c r="IF79" s="184"/>
      <c r="IG79" s="184"/>
      <c r="IH79" s="184"/>
      <c r="II79" s="184"/>
      <c r="IJ79" s="184"/>
      <c r="IK79" s="184"/>
      <c r="IL79" s="184"/>
      <c r="IM79" s="184"/>
      <c r="IN79" s="184"/>
      <c r="IO79" s="184"/>
      <c r="IP79" s="184"/>
      <c r="IQ79" s="184"/>
      <c r="IR79" s="184"/>
      <c r="IS79" s="184"/>
      <c r="IT79" s="184"/>
      <c r="IU79" s="184"/>
      <c r="IV79" s="184"/>
      <c r="IW79" s="184"/>
    </row>
    <row r="80" customFormat="false" ht="9" hidden="true" customHeight="false" outlineLevel="0" collapsed="false">
      <c r="A80" s="181" t="n">
        <v>37165</v>
      </c>
      <c r="B80" s="175" t="n">
        <v>-398024</v>
      </c>
      <c r="C80" s="175" t="n">
        <v>126107</v>
      </c>
    </row>
    <row r="81" customFormat="false" ht="8.25" hidden="true" customHeight="false" outlineLevel="0" collapsed="false">
      <c r="A81" s="181" t="n">
        <v>37166</v>
      </c>
      <c r="B81" s="175" t="n">
        <v>-39333</v>
      </c>
      <c r="C81" s="175" t="n">
        <v>-11017</v>
      </c>
    </row>
    <row r="82" customFormat="false" ht="8.25" hidden="true" customHeight="false" outlineLevel="0" collapsed="false">
      <c r="A82" s="181" t="n">
        <v>37167</v>
      </c>
      <c r="B82" s="175" t="n">
        <v>312679</v>
      </c>
      <c r="C82" s="175" t="n">
        <v>11605</v>
      </c>
    </row>
    <row r="83" customFormat="false" ht="8.25" hidden="true" customHeight="false" outlineLevel="0" collapsed="false">
      <c r="A83" s="181" t="n">
        <v>37168</v>
      </c>
      <c r="B83" s="175" t="n">
        <v>209436</v>
      </c>
      <c r="C83" s="175" t="n">
        <v>-150906</v>
      </c>
    </row>
    <row r="84" customFormat="false" ht="8.25" hidden="true" customHeight="false" outlineLevel="0" collapsed="false">
      <c r="A84" s="181" t="n">
        <v>37169</v>
      </c>
      <c r="B84" s="175" t="n">
        <v>-301617</v>
      </c>
      <c r="C84" s="175" t="n">
        <v>192637</v>
      </c>
    </row>
    <row r="85" customFormat="false" ht="8.25" hidden="true" customHeight="false" outlineLevel="0" collapsed="false">
      <c r="A85" s="181" t="n">
        <v>37172</v>
      </c>
      <c r="B85" s="175" t="n">
        <v>111378</v>
      </c>
      <c r="C85" s="175" t="n">
        <v>88301</v>
      </c>
    </row>
    <row r="86" customFormat="false" ht="8.25" hidden="true" customHeight="false" outlineLevel="0" collapsed="false">
      <c r="A86" s="181" t="n">
        <v>37173</v>
      </c>
      <c r="B86" s="175" t="n">
        <v>349385</v>
      </c>
      <c r="C86" s="175" t="n">
        <v>-65303</v>
      </c>
    </row>
    <row r="87" customFormat="false" ht="8.25" hidden="true" customHeight="false" outlineLevel="0" collapsed="false">
      <c r="A87" s="181" t="n">
        <v>37174</v>
      </c>
      <c r="B87" s="175" t="n">
        <v>51354</v>
      </c>
      <c r="C87" s="175" t="n">
        <v>-242299</v>
      </c>
    </row>
    <row r="88" customFormat="false" ht="8.25" hidden="true" customHeight="false" outlineLevel="0" collapsed="false">
      <c r="A88" s="181" t="n">
        <v>37175</v>
      </c>
      <c r="B88" s="175" t="n">
        <v>32035</v>
      </c>
      <c r="C88" s="175" t="n">
        <v>-43187</v>
      </c>
    </row>
    <row r="89" customFormat="false" ht="8.25" hidden="true" customHeight="false" outlineLevel="0" collapsed="false">
      <c r="A89" s="181" t="n">
        <v>37176</v>
      </c>
      <c r="B89" s="175" t="n">
        <v>-49485</v>
      </c>
      <c r="C89" s="175" t="n">
        <v>136891</v>
      </c>
    </row>
    <row r="90" customFormat="false" ht="8.25" hidden="true" customHeight="false" outlineLevel="0" collapsed="false">
      <c r="A90" s="181" t="n">
        <v>37179</v>
      </c>
      <c r="B90" s="175" t="n">
        <v>34540</v>
      </c>
      <c r="C90" s="175" t="n">
        <v>36038</v>
      </c>
    </row>
    <row r="91" customFormat="false" ht="8.25" hidden="true" customHeight="false" outlineLevel="0" collapsed="false">
      <c r="A91" s="181" t="n">
        <v>37180</v>
      </c>
      <c r="B91" s="175" t="n">
        <v>-444586</v>
      </c>
      <c r="C91" s="175" t="n">
        <v>-141051</v>
      </c>
    </row>
    <row r="92" customFormat="false" ht="8.25" hidden="true" customHeight="false" outlineLevel="0" collapsed="false">
      <c r="A92" s="181" t="n">
        <v>37181</v>
      </c>
      <c r="B92" s="175" t="n">
        <v>-269704</v>
      </c>
      <c r="C92" s="175" t="n">
        <v>110306</v>
      </c>
    </row>
    <row r="93" customFormat="false" ht="8.25" hidden="true" customHeight="false" outlineLevel="0" collapsed="false">
      <c r="A93" s="181" t="n">
        <v>37182</v>
      </c>
      <c r="B93" s="175" t="n">
        <v>-416871</v>
      </c>
      <c r="C93" s="175" t="n">
        <v>-179355</v>
      </c>
    </row>
    <row r="94" customFormat="false" ht="8.25" hidden="true" customHeight="false" outlineLevel="0" collapsed="false">
      <c r="A94" s="181" t="n">
        <v>37183</v>
      </c>
      <c r="B94" s="175" t="n">
        <v>-1174327</v>
      </c>
      <c r="C94" s="175" t="n">
        <v>-283033</v>
      </c>
    </row>
    <row r="95" customFormat="false" ht="8.25" hidden="true" customHeight="false" outlineLevel="0" collapsed="false">
      <c r="A95" s="181" t="n">
        <v>37186</v>
      </c>
      <c r="B95" s="175" t="n">
        <v>393687</v>
      </c>
      <c r="C95" s="175" t="n">
        <v>-217384</v>
      </c>
    </row>
    <row r="96" customFormat="false" ht="8.25" hidden="true" customHeight="false" outlineLevel="0" collapsed="false">
      <c r="A96" s="181" t="n">
        <v>37187</v>
      </c>
      <c r="B96" s="175" t="n">
        <v>-166299</v>
      </c>
      <c r="C96" s="175" t="n">
        <v>202661</v>
      </c>
    </row>
    <row r="97" customFormat="false" ht="8.25" hidden="true" customHeight="false" outlineLevel="0" collapsed="false">
      <c r="A97" s="181" t="n">
        <v>37188</v>
      </c>
      <c r="B97" s="175" t="n">
        <v>181651</v>
      </c>
      <c r="C97" s="175" t="n">
        <v>-256952</v>
      </c>
    </row>
    <row r="98" customFormat="false" ht="8.25" hidden="true" customHeight="false" outlineLevel="0" collapsed="false">
      <c r="A98" s="181" t="n">
        <v>37189</v>
      </c>
      <c r="B98" s="175" t="n">
        <v>-140019</v>
      </c>
      <c r="C98" s="175" t="n">
        <v>-42208</v>
      </c>
    </row>
    <row r="99" customFormat="false" ht="8.25" hidden="true" customHeight="false" outlineLevel="0" collapsed="false">
      <c r="A99" s="181" t="n">
        <v>37190</v>
      </c>
      <c r="B99" s="175" t="n">
        <v>277883</v>
      </c>
      <c r="C99" s="175" t="n">
        <v>-30893</v>
      </c>
    </row>
    <row r="100" customFormat="false" ht="8.25" hidden="true" customHeight="false" outlineLevel="0" collapsed="false">
      <c r="A100" s="181" t="n">
        <v>37193</v>
      </c>
      <c r="B100" s="175" t="n">
        <v>-313999</v>
      </c>
      <c r="C100" s="175" t="n">
        <v>37550</v>
      </c>
    </row>
    <row r="101" customFormat="false" ht="8.25" hidden="true" customHeight="false" outlineLevel="0" collapsed="false">
      <c r="A101" s="181" t="n">
        <v>37194</v>
      </c>
      <c r="B101" s="175" t="n">
        <v>-276743</v>
      </c>
      <c r="C101" s="175" t="n">
        <v>-105916</v>
      </c>
    </row>
    <row r="102" customFormat="false" ht="9" hidden="true" customHeight="false" outlineLevel="0" collapsed="false">
      <c r="A102" s="182" t="n">
        <v>37195</v>
      </c>
      <c r="B102" s="183" t="n">
        <v>-419461</v>
      </c>
      <c r="C102" s="183" t="n">
        <v>94742</v>
      </c>
      <c r="D102" s="184"/>
      <c r="E102" s="183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  <c r="AR102" s="184"/>
      <c r="AS102" s="184"/>
      <c r="AT102" s="184"/>
      <c r="AU102" s="184"/>
      <c r="AV102" s="184"/>
      <c r="AW102" s="184"/>
      <c r="AX102" s="184"/>
      <c r="AY102" s="184"/>
      <c r="AZ102" s="184"/>
      <c r="BA102" s="184"/>
      <c r="BB102" s="184"/>
      <c r="BC102" s="184"/>
      <c r="BD102" s="184"/>
      <c r="BE102" s="184"/>
      <c r="BF102" s="184"/>
      <c r="BG102" s="184"/>
      <c r="BH102" s="184"/>
      <c r="BI102" s="184"/>
      <c r="BJ102" s="184"/>
      <c r="BK102" s="184"/>
      <c r="BL102" s="184"/>
      <c r="BM102" s="184"/>
      <c r="BN102" s="184"/>
      <c r="BO102" s="184"/>
      <c r="BP102" s="184"/>
      <c r="BQ102" s="184"/>
      <c r="BR102" s="184"/>
      <c r="BS102" s="184"/>
      <c r="BT102" s="184"/>
      <c r="BU102" s="184"/>
      <c r="BV102" s="184"/>
      <c r="BW102" s="184"/>
      <c r="BX102" s="184"/>
      <c r="BY102" s="184"/>
      <c r="BZ102" s="184"/>
      <c r="CA102" s="184"/>
      <c r="CB102" s="184"/>
      <c r="CC102" s="184"/>
      <c r="CD102" s="184"/>
      <c r="CE102" s="184"/>
      <c r="CF102" s="184"/>
      <c r="CG102" s="184"/>
      <c r="CH102" s="184"/>
      <c r="CI102" s="184"/>
      <c r="CJ102" s="184"/>
      <c r="CK102" s="184"/>
      <c r="CL102" s="184"/>
      <c r="CM102" s="184"/>
      <c r="CN102" s="184"/>
      <c r="CO102" s="184"/>
      <c r="CP102" s="184"/>
      <c r="CQ102" s="184"/>
      <c r="CR102" s="184"/>
      <c r="CS102" s="184"/>
      <c r="CT102" s="184"/>
      <c r="CU102" s="184"/>
      <c r="CV102" s="184"/>
      <c r="CW102" s="184"/>
      <c r="CX102" s="184"/>
      <c r="CY102" s="184"/>
      <c r="CZ102" s="184"/>
      <c r="DA102" s="184"/>
      <c r="DB102" s="184"/>
      <c r="DC102" s="184"/>
      <c r="DD102" s="184"/>
      <c r="DE102" s="184"/>
      <c r="DF102" s="184"/>
      <c r="DG102" s="184"/>
      <c r="DH102" s="184"/>
      <c r="DI102" s="184"/>
      <c r="DJ102" s="184"/>
      <c r="DK102" s="184"/>
      <c r="DL102" s="184"/>
      <c r="DM102" s="184"/>
      <c r="DN102" s="184"/>
      <c r="DO102" s="184"/>
      <c r="DP102" s="184"/>
      <c r="DQ102" s="184"/>
      <c r="DR102" s="184"/>
      <c r="DS102" s="184"/>
      <c r="DT102" s="184"/>
      <c r="DU102" s="184"/>
      <c r="DV102" s="184"/>
      <c r="DW102" s="184"/>
      <c r="DX102" s="184"/>
      <c r="DY102" s="184"/>
      <c r="DZ102" s="184"/>
      <c r="EA102" s="184"/>
      <c r="EB102" s="184"/>
      <c r="EC102" s="184"/>
      <c r="ED102" s="184"/>
      <c r="EE102" s="184"/>
      <c r="EF102" s="184"/>
      <c r="EG102" s="184"/>
      <c r="EH102" s="184"/>
      <c r="EI102" s="184"/>
      <c r="EJ102" s="184"/>
      <c r="EK102" s="184"/>
      <c r="EL102" s="184"/>
      <c r="EM102" s="184"/>
      <c r="EN102" s="184"/>
      <c r="EO102" s="184"/>
      <c r="EP102" s="184"/>
      <c r="EQ102" s="184"/>
      <c r="ER102" s="184"/>
      <c r="ES102" s="184"/>
      <c r="ET102" s="184"/>
      <c r="EU102" s="184"/>
      <c r="EV102" s="184"/>
      <c r="EW102" s="184"/>
      <c r="EX102" s="184"/>
      <c r="EY102" s="184"/>
      <c r="EZ102" s="184"/>
      <c r="FA102" s="184"/>
      <c r="FB102" s="184"/>
      <c r="FC102" s="184"/>
      <c r="FD102" s="184"/>
      <c r="FE102" s="184"/>
      <c r="FF102" s="184"/>
      <c r="FG102" s="184"/>
      <c r="FH102" s="184"/>
      <c r="FI102" s="184"/>
      <c r="FJ102" s="184"/>
      <c r="FK102" s="184"/>
      <c r="FL102" s="184"/>
      <c r="FM102" s="184"/>
      <c r="FN102" s="184"/>
      <c r="FO102" s="184"/>
      <c r="FP102" s="184"/>
      <c r="FQ102" s="184"/>
      <c r="FR102" s="184"/>
      <c r="FS102" s="184"/>
      <c r="FT102" s="184"/>
      <c r="FU102" s="184"/>
      <c r="FV102" s="184"/>
      <c r="FW102" s="184"/>
      <c r="FX102" s="184"/>
      <c r="FY102" s="184"/>
      <c r="FZ102" s="184"/>
      <c r="GA102" s="184"/>
      <c r="GB102" s="184"/>
      <c r="GC102" s="184"/>
      <c r="GD102" s="184"/>
      <c r="GE102" s="184"/>
      <c r="GF102" s="184"/>
      <c r="GG102" s="184"/>
      <c r="GH102" s="184"/>
      <c r="GI102" s="184"/>
      <c r="GJ102" s="184"/>
      <c r="GK102" s="184"/>
      <c r="GL102" s="184"/>
      <c r="GM102" s="184"/>
      <c r="GN102" s="184"/>
      <c r="GO102" s="184"/>
      <c r="GP102" s="184"/>
      <c r="GQ102" s="184"/>
      <c r="GR102" s="184"/>
      <c r="GS102" s="184"/>
      <c r="GT102" s="184"/>
      <c r="GU102" s="184"/>
      <c r="GV102" s="184"/>
      <c r="GW102" s="184"/>
      <c r="GX102" s="184"/>
      <c r="GY102" s="184"/>
      <c r="GZ102" s="184"/>
      <c r="HA102" s="184"/>
      <c r="HB102" s="184"/>
      <c r="HC102" s="184"/>
      <c r="HD102" s="184"/>
      <c r="HE102" s="184"/>
      <c r="HF102" s="184"/>
      <c r="HG102" s="184"/>
      <c r="HH102" s="184"/>
      <c r="HI102" s="184"/>
      <c r="HJ102" s="184"/>
      <c r="HK102" s="184"/>
      <c r="HL102" s="184"/>
      <c r="HM102" s="184"/>
      <c r="HN102" s="184"/>
      <c r="HO102" s="184"/>
      <c r="HP102" s="184"/>
      <c r="HQ102" s="184"/>
      <c r="HR102" s="184"/>
      <c r="HS102" s="184"/>
      <c r="HT102" s="184"/>
      <c r="HU102" s="184"/>
      <c r="HV102" s="184"/>
      <c r="HW102" s="184"/>
      <c r="HX102" s="184"/>
      <c r="HY102" s="184"/>
      <c r="HZ102" s="184"/>
      <c r="IA102" s="184"/>
      <c r="IB102" s="184"/>
      <c r="IC102" s="184"/>
      <c r="ID102" s="184"/>
      <c r="IE102" s="184"/>
      <c r="IF102" s="184"/>
      <c r="IG102" s="184"/>
      <c r="IH102" s="184"/>
      <c r="II102" s="184"/>
      <c r="IJ102" s="184"/>
      <c r="IK102" s="184"/>
      <c r="IL102" s="184"/>
      <c r="IM102" s="184"/>
      <c r="IN102" s="184"/>
      <c r="IO102" s="184"/>
      <c r="IP102" s="184"/>
      <c r="IQ102" s="184"/>
      <c r="IR102" s="184"/>
      <c r="IS102" s="184"/>
      <c r="IT102" s="184"/>
      <c r="IU102" s="184"/>
      <c r="IV102" s="184"/>
      <c r="IW102" s="184"/>
    </row>
    <row r="103" customFormat="false" ht="9" hidden="true" customHeight="false" outlineLevel="0" collapsed="false">
      <c r="A103" s="181" t="n">
        <v>37196</v>
      </c>
      <c r="B103" s="175" t="n">
        <v>245388</v>
      </c>
      <c r="C103" s="175" t="n">
        <v>267</v>
      </c>
      <c r="E103" s="185"/>
    </row>
    <row r="104" customFormat="false" ht="8.25" hidden="true" customHeight="false" outlineLevel="0" collapsed="false">
      <c r="A104" s="181" t="n">
        <v>37197</v>
      </c>
      <c r="B104" s="175" t="n">
        <v>-152120</v>
      </c>
      <c r="C104" s="175" t="n">
        <v>12235.9399999999</v>
      </c>
      <c r="E104" s="185"/>
    </row>
    <row r="105" customFormat="false" ht="8.25" hidden="true" customHeight="false" outlineLevel="0" collapsed="false">
      <c r="A105" s="181" t="n">
        <v>37200</v>
      </c>
      <c r="B105" s="175" t="n">
        <v>-265527</v>
      </c>
      <c r="C105" s="175" t="n">
        <v>-110696</v>
      </c>
      <c r="E105" s="185"/>
    </row>
    <row r="106" customFormat="false" ht="8.25" hidden="true" customHeight="false" outlineLevel="0" collapsed="false">
      <c r="A106" s="181" t="n">
        <v>37201</v>
      </c>
      <c r="B106" s="175" t="n">
        <v>-492586</v>
      </c>
      <c r="C106" s="175" t="n">
        <v>9411</v>
      </c>
      <c r="E106" s="185"/>
    </row>
    <row r="107" customFormat="false" ht="8.25" hidden="true" customHeight="false" outlineLevel="0" collapsed="false">
      <c r="A107" s="181" t="n">
        <v>37202</v>
      </c>
      <c r="B107" s="175" t="n">
        <v>19552</v>
      </c>
      <c r="C107" s="175" t="n">
        <v>-10531</v>
      </c>
      <c r="E107" s="186"/>
    </row>
    <row r="108" customFormat="false" ht="8.25" hidden="true" customHeight="false" outlineLevel="0" collapsed="false">
      <c r="A108" s="181" t="n">
        <v>37203</v>
      </c>
      <c r="B108" s="175" t="n">
        <v>-402571</v>
      </c>
      <c r="C108" s="175" t="n">
        <v>-185055</v>
      </c>
    </row>
    <row r="109" customFormat="false" ht="8.25" hidden="true" customHeight="false" outlineLevel="0" collapsed="false">
      <c r="A109" s="181" t="n">
        <v>37204</v>
      </c>
      <c r="B109" s="175" t="n">
        <v>-217343</v>
      </c>
      <c r="C109" s="175" t="n">
        <v>48972</v>
      </c>
    </row>
    <row r="110" customFormat="false" ht="8.25" hidden="true" customHeight="false" outlineLevel="0" collapsed="false">
      <c r="A110" s="181" t="n">
        <v>37207</v>
      </c>
      <c r="B110" s="175" t="n">
        <v>151613</v>
      </c>
      <c r="C110" s="175" t="n">
        <v>93607</v>
      </c>
    </row>
    <row r="111" customFormat="false" ht="8.25" hidden="true" customHeight="false" outlineLevel="0" collapsed="false">
      <c r="A111" s="181" t="n">
        <v>37208</v>
      </c>
      <c r="B111" s="175" t="n">
        <v>170042</v>
      </c>
      <c r="C111" s="175" t="n">
        <v>-99569</v>
      </c>
    </row>
    <row r="112" customFormat="false" ht="8.25" hidden="true" customHeight="false" outlineLevel="0" collapsed="false">
      <c r="A112" s="181" t="n">
        <v>37209</v>
      </c>
      <c r="B112" s="175" t="n">
        <v>176655</v>
      </c>
      <c r="C112" s="175" t="n">
        <v>121148</v>
      </c>
    </row>
    <row r="113" customFormat="false" ht="8.25" hidden="true" customHeight="false" outlineLevel="0" collapsed="false">
      <c r="A113" s="181" t="n">
        <v>37210</v>
      </c>
      <c r="B113" s="175" t="n">
        <v>450645</v>
      </c>
      <c r="C113" s="175" t="n">
        <v>181968</v>
      </c>
    </row>
    <row r="114" customFormat="false" ht="8.25" hidden="true" customHeight="false" outlineLevel="0" collapsed="false">
      <c r="A114" s="181" t="n">
        <v>37211</v>
      </c>
      <c r="B114" s="175" t="n">
        <v>-414707</v>
      </c>
      <c r="C114" s="175" t="n">
        <v>-44698</v>
      </c>
    </row>
    <row r="115" customFormat="false" ht="8.25" hidden="true" customHeight="false" outlineLevel="0" collapsed="false">
      <c r="A115" s="181" t="n">
        <v>37214</v>
      </c>
      <c r="B115" s="175" t="n">
        <v>-493700</v>
      </c>
      <c r="C115" s="175" t="n">
        <v>9821</v>
      </c>
    </row>
    <row r="116" customFormat="false" ht="8.25" hidden="true" customHeight="false" outlineLevel="0" collapsed="false">
      <c r="A116" s="181" t="n">
        <v>37215</v>
      </c>
      <c r="B116" s="175" t="n">
        <v>37487</v>
      </c>
      <c r="C116" s="175" t="n">
        <v>-59188</v>
      </c>
    </row>
    <row r="117" customFormat="false" ht="8.25" hidden="true" customHeight="false" outlineLevel="0" collapsed="false">
      <c r="A117" s="181" t="n">
        <v>37216</v>
      </c>
      <c r="B117" s="175" t="n">
        <v>1206935</v>
      </c>
      <c r="C117" s="175" t="n">
        <v>109520</v>
      </c>
    </row>
    <row r="118" customFormat="false" ht="8.25" hidden="true" customHeight="false" outlineLevel="0" collapsed="false">
      <c r="A118" s="181" t="n">
        <v>37221</v>
      </c>
      <c r="B118" s="175" t="n">
        <v>1548124</v>
      </c>
      <c r="C118" s="175" t="n">
        <v>47610</v>
      </c>
    </row>
    <row r="119" customFormat="false" ht="8.25" hidden="true" customHeight="false" outlineLevel="0" collapsed="false">
      <c r="A119" s="181" t="n">
        <v>37222</v>
      </c>
      <c r="B119" s="175" t="n">
        <v>-588067</v>
      </c>
      <c r="C119" s="175" t="n">
        <v>30</v>
      </c>
    </row>
    <row r="120" customFormat="false" ht="8.25" hidden="true" customHeight="false" outlineLevel="0" collapsed="false">
      <c r="A120" s="181" t="n">
        <v>37223</v>
      </c>
      <c r="B120" s="175" t="n">
        <v>307183</v>
      </c>
      <c r="C120" s="175" t="n">
        <v>4022</v>
      </c>
    </row>
    <row r="121" customFormat="false" ht="8.25" hidden="true" customHeight="false" outlineLevel="0" collapsed="false">
      <c r="A121" s="181" t="n">
        <v>37224</v>
      </c>
      <c r="B121" s="175" t="n">
        <v>773383</v>
      </c>
      <c r="C121" s="175" t="n">
        <v>78118</v>
      </c>
    </row>
    <row r="122" customFormat="false" ht="9" hidden="true" customHeight="false" outlineLevel="0" collapsed="false">
      <c r="A122" s="182" t="n">
        <v>37225</v>
      </c>
      <c r="B122" s="183" t="n">
        <v>-1163676</v>
      </c>
      <c r="C122" s="183" t="n">
        <v>-107770</v>
      </c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84"/>
      <c r="BI122" s="184"/>
      <c r="BJ122" s="184"/>
      <c r="BK122" s="184"/>
      <c r="BL122" s="184"/>
      <c r="BM122" s="184"/>
      <c r="BN122" s="184"/>
      <c r="BO122" s="184"/>
      <c r="BP122" s="184"/>
      <c r="BQ122" s="184"/>
      <c r="BR122" s="184"/>
      <c r="BS122" s="184"/>
      <c r="BT122" s="184"/>
      <c r="BU122" s="184"/>
      <c r="BV122" s="184"/>
      <c r="BW122" s="184"/>
      <c r="BX122" s="184"/>
      <c r="BY122" s="184"/>
      <c r="BZ122" s="184"/>
      <c r="CA122" s="184"/>
      <c r="CB122" s="184"/>
      <c r="CC122" s="184"/>
      <c r="CD122" s="184"/>
      <c r="CE122" s="184"/>
      <c r="CF122" s="184"/>
      <c r="CG122" s="184"/>
      <c r="CH122" s="184"/>
      <c r="CI122" s="184"/>
      <c r="CJ122" s="184"/>
      <c r="CK122" s="184"/>
      <c r="CL122" s="184"/>
      <c r="CM122" s="184"/>
      <c r="CN122" s="184"/>
      <c r="CO122" s="184"/>
      <c r="CP122" s="184"/>
      <c r="CQ122" s="184"/>
      <c r="CR122" s="184"/>
      <c r="CS122" s="184"/>
      <c r="CT122" s="184"/>
      <c r="CU122" s="184"/>
      <c r="CV122" s="184"/>
      <c r="CW122" s="184"/>
      <c r="CX122" s="184"/>
      <c r="CY122" s="184"/>
      <c r="CZ122" s="184"/>
      <c r="DA122" s="184"/>
      <c r="DB122" s="184"/>
      <c r="DC122" s="184"/>
      <c r="DD122" s="184"/>
      <c r="DE122" s="184"/>
      <c r="DF122" s="184"/>
      <c r="DG122" s="184"/>
      <c r="DH122" s="184"/>
      <c r="DI122" s="184"/>
      <c r="DJ122" s="184"/>
      <c r="DK122" s="184"/>
      <c r="DL122" s="184"/>
      <c r="DM122" s="184"/>
      <c r="DN122" s="184"/>
      <c r="DO122" s="184"/>
      <c r="DP122" s="184"/>
      <c r="DQ122" s="184"/>
      <c r="DR122" s="184"/>
      <c r="DS122" s="184"/>
      <c r="DT122" s="184"/>
      <c r="DU122" s="184"/>
      <c r="DV122" s="184"/>
      <c r="DW122" s="184"/>
      <c r="DX122" s="184"/>
      <c r="DY122" s="184"/>
      <c r="DZ122" s="184"/>
      <c r="EA122" s="184"/>
      <c r="EB122" s="184"/>
      <c r="EC122" s="184"/>
      <c r="ED122" s="184"/>
      <c r="EE122" s="184"/>
      <c r="EF122" s="184"/>
      <c r="EG122" s="184"/>
      <c r="EH122" s="184"/>
      <c r="EI122" s="184"/>
      <c r="EJ122" s="184"/>
      <c r="EK122" s="184"/>
      <c r="EL122" s="184"/>
      <c r="EM122" s="184"/>
      <c r="EN122" s="184"/>
      <c r="EO122" s="184"/>
      <c r="EP122" s="184"/>
      <c r="EQ122" s="184"/>
      <c r="ER122" s="184"/>
      <c r="ES122" s="184"/>
      <c r="ET122" s="184"/>
      <c r="EU122" s="184"/>
      <c r="EV122" s="184"/>
      <c r="EW122" s="184"/>
      <c r="EX122" s="184"/>
      <c r="EY122" s="184"/>
      <c r="EZ122" s="184"/>
      <c r="FA122" s="184"/>
      <c r="FB122" s="184"/>
      <c r="FC122" s="184"/>
      <c r="FD122" s="184"/>
      <c r="FE122" s="184"/>
      <c r="FF122" s="184"/>
      <c r="FG122" s="184"/>
      <c r="FH122" s="184"/>
      <c r="FI122" s="184"/>
      <c r="FJ122" s="184"/>
      <c r="FK122" s="184"/>
      <c r="FL122" s="184"/>
      <c r="FM122" s="184"/>
      <c r="FN122" s="184"/>
      <c r="FO122" s="184"/>
      <c r="FP122" s="184"/>
      <c r="FQ122" s="184"/>
      <c r="FR122" s="184"/>
      <c r="FS122" s="184"/>
      <c r="FT122" s="184"/>
      <c r="FU122" s="184"/>
      <c r="FV122" s="184"/>
      <c r="FW122" s="184"/>
      <c r="FX122" s="184"/>
      <c r="FY122" s="184"/>
      <c r="FZ122" s="184"/>
      <c r="GA122" s="184"/>
      <c r="GB122" s="184"/>
      <c r="GC122" s="184"/>
      <c r="GD122" s="184"/>
      <c r="GE122" s="184"/>
      <c r="GF122" s="184"/>
      <c r="GG122" s="184"/>
      <c r="GH122" s="184"/>
      <c r="GI122" s="184"/>
      <c r="GJ122" s="184"/>
      <c r="GK122" s="184"/>
      <c r="GL122" s="184"/>
      <c r="GM122" s="184"/>
      <c r="GN122" s="184"/>
      <c r="GO122" s="184"/>
      <c r="GP122" s="184"/>
      <c r="GQ122" s="184"/>
      <c r="GR122" s="184"/>
      <c r="GS122" s="184"/>
      <c r="GT122" s="184"/>
      <c r="GU122" s="184"/>
      <c r="GV122" s="184"/>
      <c r="GW122" s="184"/>
      <c r="GX122" s="184"/>
      <c r="GY122" s="184"/>
      <c r="GZ122" s="184"/>
      <c r="HA122" s="184"/>
      <c r="HB122" s="184"/>
      <c r="HC122" s="184"/>
      <c r="HD122" s="184"/>
      <c r="HE122" s="184"/>
      <c r="HF122" s="184"/>
      <c r="HG122" s="184"/>
      <c r="HH122" s="184"/>
      <c r="HI122" s="184"/>
      <c r="HJ122" s="184"/>
      <c r="HK122" s="184"/>
      <c r="HL122" s="184"/>
      <c r="HM122" s="184"/>
      <c r="HN122" s="184"/>
      <c r="HO122" s="184"/>
      <c r="HP122" s="184"/>
      <c r="HQ122" s="184"/>
      <c r="HR122" s="184"/>
      <c r="HS122" s="184"/>
      <c r="HT122" s="184"/>
      <c r="HU122" s="184"/>
      <c r="HV122" s="184"/>
      <c r="HW122" s="184"/>
      <c r="HX122" s="184"/>
      <c r="HY122" s="184"/>
      <c r="HZ122" s="184"/>
      <c r="IA122" s="184"/>
      <c r="IB122" s="184"/>
      <c r="IC122" s="184"/>
      <c r="ID122" s="184"/>
      <c r="IE122" s="184"/>
      <c r="IF122" s="184"/>
      <c r="IG122" s="184"/>
      <c r="IH122" s="184"/>
      <c r="II122" s="184"/>
      <c r="IJ122" s="184"/>
      <c r="IK122" s="184"/>
      <c r="IL122" s="184"/>
      <c r="IM122" s="184"/>
      <c r="IN122" s="184"/>
      <c r="IO122" s="184"/>
      <c r="IP122" s="184"/>
      <c r="IQ122" s="184"/>
      <c r="IR122" s="184"/>
      <c r="IS122" s="184"/>
      <c r="IT122" s="184"/>
      <c r="IU122" s="184"/>
      <c r="IV122" s="184"/>
      <c r="IW122" s="184"/>
    </row>
    <row r="123" customFormat="false" ht="8.25" hidden="false" customHeight="false" outlineLevel="0" collapsed="false">
      <c r="A123" s="181" t="n">
        <v>37228</v>
      </c>
      <c r="B123" s="175" t="n">
        <v>-481454</v>
      </c>
      <c r="C123" s="175" t="n">
        <v>23531</v>
      </c>
    </row>
    <row r="124" customFormat="false" ht="8.25" hidden="false" customHeight="false" outlineLevel="0" collapsed="false">
      <c r="A124" s="181" t="n">
        <v>37229</v>
      </c>
      <c r="B124" s="175" t="n">
        <v>543856</v>
      </c>
      <c r="C124" s="175" t="n">
        <v>12960</v>
      </c>
    </row>
    <row r="125" customFormat="false" ht="8.25" hidden="false" customHeight="false" outlineLevel="0" collapsed="false">
      <c r="A125" s="181" t="n">
        <v>37230</v>
      </c>
      <c r="B125" s="175" t="n">
        <v>325347</v>
      </c>
      <c r="C125" s="175" t="n">
        <v>127029</v>
      </c>
    </row>
    <row r="126" customFormat="false" ht="8.25" hidden="false" customHeight="false" outlineLevel="0" collapsed="false">
      <c r="A126" s="181" t="n">
        <v>37231</v>
      </c>
      <c r="B126" s="175" t="n">
        <v>26728</v>
      </c>
      <c r="C126" s="175" t="n">
        <v>4477</v>
      </c>
    </row>
    <row r="127" customFormat="false" ht="8.25" hidden="false" customHeight="false" outlineLevel="0" collapsed="false">
      <c r="A127" s="181" t="n">
        <v>37232</v>
      </c>
      <c r="B127" s="175" t="n">
        <v>-1074863</v>
      </c>
      <c r="C127" s="175" t="n">
        <v>-20208</v>
      </c>
    </row>
    <row r="128" customFormat="false" ht="8.25" hidden="false" customHeight="false" outlineLevel="0" collapsed="false">
      <c r="A128" s="181" t="n">
        <v>37235</v>
      </c>
      <c r="B128" s="175" t="n">
        <v>-349919</v>
      </c>
      <c r="C128" s="175" t="n">
        <v>-120310</v>
      </c>
    </row>
    <row r="129" customFormat="false" ht="8.25" hidden="false" customHeight="false" outlineLevel="0" collapsed="false">
      <c r="A129" s="181" t="n">
        <v>37236</v>
      </c>
      <c r="B129" s="175" t="n">
        <v>-249331</v>
      </c>
      <c r="C129" s="175" t="n">
        <v>18012</v>
      </c>
    </row>
    <row r="130" customFormat="false" ht="8.25" hidden="false" customHeight="false" outlineLevel="0" collapsed="false">
      <c r="A130" s="181" t="n">
        <v>37237</v>
      </c>
      <c r="B130" s="175" t="n">
        <v>174995</v>
      </c>
      <c r="C130" s="175" t="n">
        <v>84363</v>
      </c>
    </row>
    <row r="131" customFormat="false" ht="8.25" hidden="false" customHeight="false" outlineLevel="0" collapsed="false">
      <c r="A131" s="181" t="n">
        <v>37238</v>
      </c>
      <c r="B131" s="175" t="n">
        <v>413945</v>
      </c>
      <c r="C131" s="175" t="n">
        <v>-11621</v>
      </c>
    </row>
    <row r="132" customFormat="false" ht="8.25" hidden="false" customHeight="false" outlineLevel="0" collapsed="false">
      <c r="A132" s="181" t="n">
        <v>37239</v>
      </c>
      <c r="B132" s="175" t="n">
        <v>-111770</v>
      </c>
      <c r="C132" s="175" t="n">
        <v>-118863</v>
      </c>
    </row>
    <row r="133" customFormat="false" ht="8.25" hidden="false" customHeight="false" outlineLevel="0" collapsed="false">
      <c r="A133" s="181" t="n">
        <v>37242</v>
      </c>
      <c r="B133" s="175" t="n">
        <v>152869</v>
      </c>
      <c r="C133" s="175" t="n">
        <v>109481</v>
      </c>
    </row>
    <row r="134" customFormat="false" ht="8.25" hidden="false" customHeight="false" outlineLevel="0" collapsed="false">
      <c r="A134" s="181" t="n">
        <v>37243</v>
      </c>
      <c r="B134" s="175" t="n">
        <v>35911</v>
      </c>
      <c r="C134" s="175" t="n">
        <v>83836</v>
      </c>
    </row>
    <row r="135" customFormat="false" ht="8.25" hidden="false" customHeight="false" outlineLevel="0" collapsed="false">
      <c r="A135" s="181" t="n">
        <v>37244</v>
      </c>
      <c r="B135" s="175" t="n">
        <v>567320</v>
      </c>
      <c r="C135" s="175" t="n">
        <v>63596</v>
      </c>
    </row>
    <row r="136" customFormat="false" ht="8.25" hidden="false" customHeight="false" outlineLevel="0" collapsed="false">
      <c r="A136" s="181" t="n">
        <v>37245</v>
      </c>
      <c r="B136" s="175" t="n">
        <v>-391955</v>
      </c>
      <c r="C136" s="175" t="n">
        <v>8248</v>
      </c>
    </row>
    <row r="137" customFormat="false" ht="8.25" hidden="false" customHeight="false" outlineLevel="0" collapsed="false">
      <c r="A137" s="181" t="n">
        <v>37246</v>
      </c>
      <c r="B137" s="175" t="n">
        <v>-418847</v>
      </c>
      <c r="C137" s="175" t="n">
        <v>9544</v>
      </c>
    </row>
    <row r="138" customFormat="false" ht="8.25" hidden="false" customHeight="false" outlineLevel="0" collapsed="false">
      <c r="A138" s="181" t="n">
        <v>37249</v>
      </c>
      <c r="B138" s="175" t="n">
        <v>0</v>
      </c>
      <c r="C138" s="175" t="n">
        <v>0</v>
      </c>
    </row>
    <row r="139" customFormat="false" ht="8.25" hidden="false" customHeight="false" outlineLevel="0" collapsed="false">
      <c r="A139" s="181" t="n">
        <v>37251</v>
      </c>
      <c r="B139" s="175" t="n">
        <v>-59488</v>
      </c>
      <c r="C139" s="175" t="n">
        <v>215</v>
      </c>
    </row>
    <row r="140" customFormat="false" ht="8.25" hidden="false" customHeight="false" outlineLevel="0" collapsed="false">
      <c r="A140" s="181" t="n">
        <v>37252</v>
      </c>
    </row>
    <row r="141" customFormat="false" ht="8.25" hidden="false" customHeight="false" outlineLevel="0" collapsed="false">
      <c r="A141" s="181" t="n">
        <v>37253</v>
      </c>
    </row>
    <row r="142" customFormat="false" ht="9" hidden="false" customHeight="false" outlineLevel="0" collapsed="false">
      <c r="A142" s="182" t="n">
        <v>37256</v>
      </c>
      <c r="B142" s="183"/>
      <c r="C142" s="183"/>
      <c r="D142" s="184"/>
      <c r="E142" s="184"/>
      <c r="F142" s="184"/>
      <c r="G142" s="184"/>
      <c r="H142" s="184"/>
      <c r="I142" s="184"/>
      <c r="J142" s="184"/>
      <c r="K142" s="184"/>
      <c r="L142" s="184"/>
      <c r="M142" s="184"/>
      <c r="N142" s="184"/>
      <c r="O142" s="184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  <c r="AA142" s="184"/>
      <c r="AB142" s="184"/>
      <c r="AC142" s="184"/>
      <c r="AD142" s="184"/>
      <c r="AE142" s="184"/>
      <c r="AF142" s="184"/>
      <c r="AG142" s="184"/>
      <c r="AH142" s="184"/>
      <c r="AI142" s="184"/>
      <c r="AJ142" s="184"/>
      <c r="AK142" s="184"/>
      <c r="AL142" s="184"/>
      <c r="AM142" s="184"/>
      <c r="AN142" s="184"/>
      <c r="AO142" s="184"/>
      <c r="AP142" s="184"/>
      <c r="AQ142" s="184"/>
      <c r="AR142" s="184"/>
      <c r="AS142" s="184"/>
      <c r="AT142" s="184"/>
      <c r="AU142" s="184"/>
      <c r="AV142" s="184"/>
      <c r="AW142" s="184"/>
      <c r="AX142" s="184"/>
      <c r="AY142" s="184"/>
      <c r="AZ142" s="184"/>
      <c r="BA142" s="184"/>
      <c r="BB142" s="184"/>
      <c r="BC142" s="184"/>
      <c r="BD142" s="184"/>
      <c r="BE142" s="184"/>
      <c r="BF142" s="184"/>
      <c r="BG142" s="184"/>
      <c r="BH142" s="184"/>
      <c r="BI142" s="184"/>
      <c r="BJ142" s="184"/>
      <c r="BK142" s="184"/>
      <c r="BL142" s="184"/>
      <c r="BM142" s="184"/>
      <c r="BN142" s="184"/>
      <c r="BO142" s="184"/>
      <c r="BP142" s="184"/>
      <c r="BQ142" s="184"/>
      <c r="BR142" s="184"/>
      <c r="BS142" s="184"/>
      <c r="BT142" s="184"/>
      <c r="BU142" s="184"/>
      <c r="BV142" s="184"/>
      <c r="BW142" s="184"/>
      <c r="BX142" s="184"/>
      <c r="BY142" s="184"/>
      <c r="BZ142" s="184"/>
      <c r="CA142" s="184"/>
      <c r="CB142" s="184"/>
      <c r="CC142" s="184"/>
      <c r="CD142" s="184"/>
      <c r="CE142" s="184"/>
      <c r="CF142" s="184"/>
      <c r="CG142" s="184"/>
      <c r="CH142" s="184"/>
      <c r="CI142" s="184"/>
      <c r="CJ142" s="184"/>
      <c r="CK142" s="184"/>
      <c r="CL142" s="184"/>
      <c r="CM142" s="184"/>
      <c r="CN142" s="184"/>
      <c r="CO142" s="184"/>
      <c r="CP142" s="184"/>
      <c r="CQ142" s="184"/>
      <c r="CR142" s="184"/>
      <c r="CS142" s="184"/>
      <c r="CT142" s="184"/>
      <c r="CU142" s="184"/>
      <c r="CV142" s="184"/>
      <c r="CW142" s="184"/>
      <c r="CX142" s="184"/>
      <c r="CY142" s="184"/>
      <c r="CZ142" s="184"/>
      <c r="DA142" s="184"/>
      <c r="DB142" s="184"/>
      <c r="DC142" s="184"/>
      <c r="DD142" s="184"/>
      <c r="DE142" s="184"/>
      <c r="DF142" s="184"/>
      <c r="DG142" s="184"/>
      <c r="DH142" s="184"/>
      <c r="DI142" s="184"/>
      <c r="DJ142" s="184"/>
      <c r="DK142" s="184"/>
      <c r="DL142" s="184"/>
      <c r="DM142" s="184"/>
      <c r="DN142" s="184"/>
      <c r="DO142" s="184"/>
      <c r="DP142" s="184"/>
      <c r="DQ142" s="184"/>
      <c r="DR142" s="184"/>
      <c r="DS142" s="184"/>
      <c r="DT142" s="184"/>
      <c r="DU142" s="184"/>
      <c r="DV142" s="184"/>
      <c r="DW142" s="184"/>
      <c r="DX142" s="184"/>
      <c r="DY142" s="184"/>
      <c r="DZ142" s="184"/>
      <c r="EA142" s="184"/>
      <c r="EB142" s="184"/>
      <c r="EC142" s="184"/>
      <c r="ED142" s="184"/>
      <c r="EE142" s="184"/>
      <c r="EF142" s="184"/>
      <c r="EG142" s="184"/>
      <c r="EH142" s="184"/>
      <c r="EI142" s="184"/>
      <c r="EJ142" s="184"/>
      <c r="EK142" s="184"/>
      <c r="EL142" s="184"/>
      <c r="EM142" s="184"/>
      <c r="EN142" s="184"/>
      <c r="EO142" s="184"/>
      <c r="EP142" s="184"/>
      <c r="EQ142" s="184"/>
      <c r="ER142" s="184"/>
      <c r="ES142" s="184"/>
      <c r="ET142" s="184"/>
      <c r="EU142" s="184"/>
      <c r="EV142" s="184"/>
      <c r="EW142" s="184"/>
      <c r="EX142" s="184"/>
      <c r="EY142" s="184"/>
      <c r="EZ142" s="184"/>
      <c r="FA142" s="184"/>
      <c r="FB142" s="184"/>
      <c r="FC142" s="184"/>
      <c r="FD142" s="184"/>
      <c r="FE142" s="184"/>
      <c r="FF142" s="184"/>
      <c r="FG142" s="184"/>
      <c r="FH142" s="184"/>
      <c r="FI142" s="184"/>
      <c r="FJ142" s="184"/>
      <c r="FK142" s="184"/>
      <c r="FL142" s="184"/>
      <c r="FM142" s="184"/>
      <c r="FN142" s="184"/>
      <c r="FO142" s="184"/>
      <c r="FP142" s="184"/>
      <c r="FQ142" s="184"/>
      <c r="FR142" s="184"/>
      <c r="FS142" s="184"/>
      <c r="FT142" s="184"/>
      <c r="FU142" s="184"/>
      <c r="FV142" s="184"/>
      <c r="FW142" s="184"/>
      <c r="FX142" s="184"/>
      <c r="FY142" s="184"/>
      <c r="FZ142" s="184"/>
      <c r="GA142" s="184"/>
      <c r="GB142" s="184"/>
      <c r="GC142" s="184"/>
      <c r="GD142" s="184"/>
      <c r="GE142" s="184"/>
      <c r="GF142" s="184"/>
      <c r="GG142" s="184"/>
      <c r="GH142" s="184"/>
      <c r="GI142" s="184"/>
      <c r="GJ142" s="184"/>
      <c r="GK142" s="184"/>
      <c r="GL142" s="184"/>
      <c r="GM142" s="184"/>
      <c r="GN142" s="184"/>
      <c r="GO142" s="184"/>
      <c r="GP142" s="184"/>
      <c r="GQ142" s="184"/>
      <c r="GR142" s="184"/>
      <c r="GS142" s="184"/>
      <c r="GT142" s="184"/>
      <c r="GU142" s="184"/>
      <c r="GV142" s="184"/>
      <c r="GW142" s="184"/>
      <c r="GX142" s="184"/>
      <c r="GY142" s="184"/>
      <c r="GZ142" s="184"/>
      <c r="HA142" s="184"/>
      <c r="HB142" s="184"/>
      <c r="HC142" s="184"/>
      <c r="HD142" s="184"/>
      <c r="HE142" s="184"/>
      <c r="HF142" s="184"/>
      <c r="HG142" s="184"/>
      <c r="HH142" s="184"/>
      <c r="HI142" s="184"/>
      <c r="HJ142" s="184"/>
      <c r="HK142" s="184"/>
      <c r="HL142" s="184"/>
      <c r="HM142" s="184"/>
      <c r="HN142" s="184"/>
      <c r="HO142" s="184"/>
      <c r="HP142" s="184"/>
      <c r="HQ142" s="184"/>
      <c r="HR142" s="184"/>
      <c r="HS142" s="184"/>
      <c r="HT142" s="184"/>
      <c r="HU142" s="184"/>
      <c r="HV142" s="184"/>
      <c r="HW142" s="184"/>
      <c r="HX142" s="184"/>
      <c r="HY142" s="184"/>
      <c r="HZ142" s="184"/>
      <c r="IA142" s="184"/>
      <c r="IB142" s="184"/>
      <c r="IC142" s="184"/>
      <c r="ID142" s="184"/>
      <c r="IE142" s="184"/>
      <c r="IF142" s="184"/>
      <c r="IG142" s="184"/>
      <c r="IH142" s="184"/>
      <c r="II142" s="184"/>
      <c r="IJ142" s="184"/>
      <c r="IK142" s="184"/>
      <c r="IL142" s="184"/>
      <c r="IM142" s="184"/>
      <c r="IN142" s="184"/>
      <c r="IO142" s="184"/>
      <c r="IP142" s="184"/>
      <c r="IQ142" s="184"/>
      <c r="IR142" s="184"/>
      <c r="IS142" s="184"/>
      <c r="IT142" s="184"/>
      <c r="IU142" s="184"/>
      <c r="IV142" s="184"/>
      <c r="IW142" s="184"/>
    </row>
    <row r="143" customFormat="false" ht="9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4" activeCellId="0" sqref="A4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74" width="10.15"/>
    <col collapsed="false" customWidth="true" hidden="false" outlineLevel="0" max="2" min="2" style="174" width="8.33"/>
    <col collapsed="false" customWidth="true" hidden="false" outlineLevel="0" max="3" min="3" style="174" width="7.15"/>
    <col collapsed="false" customWidth="true" hidden="false" outlineLevel="0" max="4" min="4" style="174" width="8.33"/>
    <col collapsed="false" customWidth="true" hidden="false" outlineLevel="0" max="5" min="5" style="174" width="10.15"/>
    <col collapsed="false" customWidth="false" hidden="false" outlineLevel="0" max="257" min="6" style="174" width="9.33"/>
  </cols>
  <sheetData>
    <row r="1" customFormat="false" ht="8.25" hidden="false" customHeight="false" outlineLevel="0" collapsed="false">
      <c r="A1" s="179" t="s">
        <v>178</v>
      </c>
    </row>
    <row r="3" customFormat="false" ht="8.25" hidden="false" customHeight="false" outlineLevel="0" collapsed="false">
      <c r="A3" s="174" t="s">
        <v>175</v>
      </c>
      <c r="B3" s="187" t="s">
        <v>176</v>
      </c>
      <c r="C3" s="187" t="s">
        <v>177</v>
      </c>
      <c r="D3" s="187" t="s">
        <v>32</v>
      </c>
    </row>
    <row r="4" customFormat="false" ht="8.25" hidden="true" customHeight="false" outlineLevel="0" collapsed="false">
      <c r="A4" s="181" t="n">
        <v>37105</v>
      </c>
      <c r="B4" s="180" t="n">
        <v>2346369</v>
      </c>
      <c r="C4" s="180" t="n">
        <v>0</v>
      </c>
      <c r="D4" s="180" t="n">
        <v>2346369</v>
      </c>
      <c r="E4" s="181"/>
    </row>
    <row r="5" customFormat="false" ht="8.25" hidden="true" customHeight="false" outlineLevel="0" collapsed="false">
      <c r="A5" s="181" t="n">
        <v>37106</v>
      </c>
      <c r="B5" s="180" t="n">
        <v>2188870</v>
      </c>
      <c r="C5" s="180" t="n">
        <v>0</v>
      </c>
      <c r="D5" s="180" t="n">
        <v>2188870</v>
      </c>
      <c r="E5" s="181"/>
    </row>
    <row r="6" customFormat="false" ht="8.25" hidden="true" customHeight="false" outlineLevel="0" collapsed="false">
      <c r="A6" s="181" t="n">
        <v>37109</v>
      </c>
      <c r="B6" s="180" t="n">
        <v>2225325</v>
      </c>
      <c r="C6" s="180" t="n">
        <v>0</v>
      </c>
      <c r="D6" s="180" t="n">
        <v>2225325</v>
      </c>
      <c r="E6" s="181"/>
    </row>
    <row r="7" customFormat="false" ht="8.25" hidden="true" customHeight="false" outlineLevel="0" collapsed="false">
      <c r="A7" s="181" t="n">
        <v>37110</v>
      </c>
      <c r="B7" s="180" t="n">
        <v>2124985</v>
      </c>
      <c r="C7" s="180" t="n">
        <v>0</v>
      </c>
      <c r="D7" s="180" t="n">
        <v>2124985</v>
      </c>
      <c r="E7" s="181"/>
    </row>
    <row r="8" customFormat="false" ht="8.25" hidden="true" customHeight="false" outlineLevel="0" collapsed="false">
      <c r="A8" s="181" t="n">
        <v>37111</v>
      </c>
      <c r="B8" s="180" t="n">
        <v>2145674</v>
      </c>
      <c r="C8" s="180" t="n">
        <v>0</v>
      </c>
      <c r="D8" s="180" t="n">
        <v>2145674</v>
      </c>
      <c r="E8" s="181"/>
    </row>
    <row r="9" customFormat="false" ht="8.25" hidden="true" customHeight="false" outlineLevel="0" collapsed="false">
      <c r="A9" s="181" t="n">
        <v>37112</v>
      </c>
      <c r="B9" s="180" t="n">
        <v>2094985</v>
      </c>
      <c r="C9" s="180" t="n">
        <v>89125</v>
      </c>
      <c r="D9" s="180" t="n">
        <v>2122819</v>
      </c>
      <c r="E9" s="181"/>
    </row>
    <row r="10" customFormat="false" ht="8.25" hidden="true" customHeight="false" outlineLevel="0" collapsed="false">
      <c r="A10" s="181" t="n">
        <v>37113</v>
      </c>
      <c r="B10" s="180" t="n">
        <v>2079287</v>
      </c>
      <c r="C10" s="180" t="n">
        <v>93406</v>
      </c>
      <c r="D10" s="180" t="n">
        <v>2124676</v>
      </c>
      <c r="E10" s="181"/>
    </row>
    <row r="11" customFormat="false" ht="8.25" hidden="true" customHeight="false" outlineLevel="0" collapsed="false">
      <c r="A11" s="181" t="n">
        <v>37116</v>
      </c>
      <c r="B11" s="180" t="n">
        <v>1611819</v>
      </c>
      <c r="C11" s="180" t="n">
        <v>91114</v>
      </c>
      <c r="D11" s="180" t="n">
        <v>1624772</v>
      </c>
      <c r="E11" s="181"/>
    </row>
    <row r="12" customFormat="false" ht="8.25" hidden="true" customHeight="false" outlineLevel="0" collapsed="false">
      <c r="A12" s="181" t="n">
        <v>37117</v>
      </c>
      <c r="B12" s="180" t="n">
        <v>1644596</v>
      </c>
      <c r="C12" s="180" t="n">
        <v>199856</v>
      </c>
      <c r="D12" s="180" t="n">
        <v>1671632</v>
      </c>
      <c r="E12" s="181"/>
    </row>
    <row r="13" customFormat="false" ht="8.25" hidden="true" customHeight="false" outlineLevel="0" collapsed="false">
      <c r="A13" s="181" t="n">
        <v>37118</v>
      </c>
      <c r="B13" s="180" t="n">
        <v>1777097</v>
      </c>
      <c r="C13" s="180" t="n">
        <v>235752</v>
      </c>
      <c r="D13" s="180" t="n">
        <v>1807253</v>
      </c>
      <c r="E13" s="181"/>
    </row>
    <row r="14" customFormat="false" ht="8.25" hidden="true" customHeight="false" outlineLevel="0" collapsed="false">
      <c r="A14" s="181" t="n">
        <v>37119</v>
      </c>
      <c r="B14" s="180" t="n">
        <v>1743795</v>
      </c>
      <c r="C14" s="180" t="n">
        <v>230380</v>
      </c>
      <c r="D14" s="180" t="n">
        <v>1779408</v>
      </c>
      <c r="E14" s="181"/>
    </row>
    <row r="15" customFormat="false" ht="8.25" hidden="true" customHeight="false" outlineLevel="0" collapsed="false">
      <c r="A15" s="181" t="n">
        <v>37120</v>
      </c>
      <c r="B15" s="180" t="n">
        <v>1716027</v>
      </c>
      <c r="C15" s="180" t="n">
        <v>227200</v>
      </c>
      <c r="D15" s="180" t="n">
        <v>1753635</v>
      </c>
      <c r="E15" s="181"/>
    </row>
    <row r="16" customFormat="false" ht="8.25" hidden="true" customHeight="false" outlineLevel="0" collapsed="false">
      <c r="A16" s="181" t="n">
        <v>37123</v>
      </c>
      <c r="B16" s="180" t="n">
        <v>1664305</v>
      </c>
      <c r="C16" s="180" t="n">
        <v>218625</v>
      </c>
      <c r="D16" s="180" t="n">
        <v>1701884</v>
      </c>
      <c r="E16" s="181"/>
    </row>
    <row r="17" customFormat="false" ht="8.25" hidden="true" customHeight="false" outlineLevel="0" collapsed="false">
      <c r="A17" s="181" t="n">
        <v>37124</v>
      </c>
      <c r="B17" s="180" t="n">
        <v>1874522</v>
      </c>
      <c r="C17" s="180" t="n">
        <v>217562</v>
      </c>
      <c r="D17" s="180" t="n">
        <v>1904918</v>
      </c>
      <c r="E17" s="181"/>
    </row>
    <row r="18" customFormat="false" ht="8.25" hidden="true" customHeight="false" outlineLevel="0" collapsed="false">
      <c r="A18" s="181" t="n">
        <v>37125</v>
      </c>
      <c r="B18" s="180" t="n">
        <v>1748801</v>
      </c>
      <c r="C18" s="180" t="n">
        <v>15436</v>
      </c>
      <c r="D18" s="180" t="n">
        <v>1752036</v>
      </c>
      <c r="E18" s="181"/>
    </row>
    <row r="19" customFormat="false" ht="8.25" hidden="true" customHeight="false" outlineLevel="0" collapsed="false">
      <c r="A19" s="181" t="n">
        <v>37126</v>
      </c>
      <c r="B19" s="180" t="n">
        <v>1821611</v>
      </c>
      <c r="C19" s="180" t="n">
        <v>181116</v>
      </c>
      <c r="D19" s="180" t="n">
        <v>1934968</v>
      </c>
      <c r="E19" s="181"/>
    </row>
    <row r="20" customFormat="false" ht="8.25" hidden="true" customHeight="false" outlineLevel="0" collapsed="false">
      <c r="A20" s="181" t="n">
        <v>37127</v>
      </c>
      <c r="B20" s="180" t="n">
        <v>1776291</v>
      </c>
      <c r="C20" s="180" t="n">
        <v>175056</v>
      </c>
      <c r="D20" s="180" t="n">
        <v>1889856</v>
      </c>
      <c r="E20" s="181"/>
    </row>
    <row r="21" customFormat="false" ht="8.25" hidden="true" customHeight="false" outlineLevel="0" collapsed="false">
      <c r="A21" s="181" t="n">
        <v>37130</v>
      </c>
      <c r="B21" s="180" t="n">
        <v>1688411</v>
      </c>
      <c r="C21" s="180" t="n">
        <v>18470</v>
      </c>
      <c r="D21" s="180" t="n">
        <v>1695783</v>
      </c>
      <c r="E21" s="181"/>
    </row>
    <row r="22" customFormat="false" ht="8.25" hidden="true" customHeight="false" outlineLevel="0" collapsed="false">
      <c r="A22" s="181" t="n">
        <v>37131</v>
      </c>
      <c r="B22" s="180" t="n">
        <v>1648123</v>
      </c>
      <c r="C22" s="180" t="n">
        <v>0</v>
      </c>
      <c r="D22" s="180" t="n">
        <v>1648123</v>
      </c>
      <c r="E22" s="181"/>
    </row>
    <row r="23" customFormat="false" ht="8.25" hidden="true" customHeight="false" outlineLevel="0" collapsed="false">
      <c r="A23" s="181" t="n">
        <v>37132</v>
      </c>
      <c r="B23" s="180" t="n">
        <v>1788488</v>
      </c>
      <c r="C23" s="180" t="n">
        <v>11501</v>
      </c>
      <c r="D23" s="180" t="n">
        <v>1795643</v>
      </c>
      <c r="E23" s="181"/>
    </row>
    <row r="24" customFormat="false" ht="8.25" hidden="true" customHeight="false" outlineLevel="0" collapsed="false">
      <c r="A24" s="181" t="n">
        <v>37133</v>
      </c>
      <c r="B24" s="180" t="n">
        <v>1894682</v>
      </c>
      <c r="C24" s="180" t="n">
        <v>208792</v>
      </c>
      <c r="D24" s="180" t="n">
        <v>2018097</v>
      </c>
      <c r="E24" s="181"/>
    </row>
    <row r="25" customFormat="false" ht="8.25" hidden="true" customHeight="false" outlineLevel="0" collapsed="false">
      <c r="A25" s="181" t="n">
        <v>37134</v>
      </c>
      <c r="B25" s="180" t="n">
        <v>1955089</v>
      </c>
      <c r="C25" s="180" t="n">
        <v>11215</v>
      </c>
      <c r="D25" s="180" t="n">
        <v>1956700</v>
      </c>
      <c r="E25" s="181"/>
    </row>
    <row r="26" customFormat="false" ht="8.25" hidden="true" customHeight="false" outlineLevel="0" collapsed="false">
      <c r="A26" s="181" t="n">
        <v>37138</v>
      </c>
      <c r="B26" s="180" t="n">
        <v>1973918</v>
      </c>
      <c r="C26" s="180" t="n">
        <v>87818</v>
      </c>
      <c r="D26" s="180" t="n">
        <v>2024788</v>
      </c>
      <c r="E26" s="181"/>
    </row>
    <row r="27" customFormat="false" ht="8.25" hidden="true" customHeight="false" outlineLevel="0" collapsed="false">
      <c r="A27" s="181" t="n">
        <v>37139</v>
      </c>
      <c r="B27" s="180" t="n">
        <v>1973918</v>
      </c>
      <c r="C27" s="180" t="n">
        <v>175766</v>
      </c>
      <c r="D27" s="180" t="n">
        <v>2024788</v>
      </c>
      <c r="E27" s="181"/>
    </row>
    <row r="28" customFormat="false" ht="8.25" hidden="true" customHeight="false" outlineLevel="0" collapsed="false">
      <c r="A28" s="181" t="n">
        <v>37140</v>
      </c>
      <c r="B28" s="180" t="n">
        <v>850299</v>
      </c>
      <c r="C28" s="180" t="n">
        <v>178332</v>
      </c>
      <c r="D28" s="180" t="n">
        <v>918272</v>
      </c>
      <c r="E28" s="181"/>
    </row>
    <row r="29" customFormat="false" ht="8.25" hidden="true" customHeight="false" outlineLevel="0" collapsed="false">
      <c r="A29" s="181" t="n">
        <v>37141</v>
      </c>
      <c r="B29" s="180" t="n">
        <v>995491</v>
      </c>
      <c r="C29" s="180" t="n">
        <v>184335</v>
      </c>
      <c r="D29" s="180" t="n">
        <v>1095875</v>
      </c>
      <c r="E29" s="181"/>
    </row>
    <row r="30" customFormat="false" ht="8.25" hidden="true" customHeight="false" outlineLevel="0" collapsed="false">
      <c r="A30" s="181" t="n">
        <v>37144</v>
      </c>
      <c r="B30" s="180" t="n">
        <v>1216305</v>
      </c>
      <c r="C30" s="180" t="n">
        <v>178635</v>
      </c>
      <c r="D30" s="180" t="n">
        <v>1305412</v>
      </c>
      <c r="E30" s="181"/>
    </row>
    <row r="31" customFormat="false" ht="8.25" hidden="true" customHeight="false" outlineLevel="0" collapsed="false">
      <c r="A31" s="181" t="n">
        <v>37146</v>
      </c>
      <c r="B31" s="180" t="n">
        <v>1255926</v>
      </c>
      <c r="C31" s="180" t="n">
        <v>178635</v>
      </c>
      <c r="D31" s="180" t="n">
        <v>1343274</v>
      </c>
    </row>
    <row r="32" customFormat="false" ht="8.25" hidden="true" customHeight="false" outlineLevel="0" collapsed="false">
      <c r="A32" s="181" t="n">
        <v>37147</v>
      </c>
      <c r="B32" s="180" t="n">
        <v>1323775</v>
      </c>
      <c r="C32" s="180" t="n">
        <v>188977</v>
      </c>
      <c r="D32" s="180" t="n">
        <v>1420686</v>
      </c>
    </row>
    <row r="33" customFormat="false" ht="8.25" hidden="true" customHeight="false" outlineLevel="0" collapsed="false">
      <c r="A33" s="181" t="n">
        <v>37148</v>
      </c>
      <c r="B33" s="180" t="n">
        <v>1378447</v>
      </c>
      <c r="C33" s="180" t="n">
        <v>195228</v>
      </c>
      <c r="D33" s="180" t="n">
        <v>1471332</v>
      </c>
    </row>
    <row r="34" customFormat="false" ht="8.25" hidden="true" customHeight="false" outlineLevel="0" collapsed="false">
      <c r="A34" s="181" t="n">
        <v>37151</v>
      </c>
      <c r="B34" s="180" t="n">
        <v>1308291</v>
      </c>
      <c r="C34" s="180" t="n">
        <v>162123</v>
      </c>
      <c r="D34" s="180" t="n">
        <v>1386316</v>
      </c>
    </row>
    <row r="35" customFormat="false" ht="8.25" hidden="true" customHeight="false" outlineLevel="0" collapsed="false">
      <c r="A35" s="181" t="n">
        <v>37152</v>
      </c>
      <c r="B35" s="180" t="n">
        <v>1524084</v>
      </c>
      <c r="C35" s="180" t="n">
        <v>76340</v>
      </c>
      <c r="D35" s="180" t="n">
        <v>1559652</v>
      </c>
    </row>
    <row r="36" customFormat="false" ht="8.25" hidden="true" customHeight="false" outlineLevel="0" collapsed="false">
      <c r="A36" s="181" t="n">
        <v>37153</v>
      </c>
      <c r="B36" s="180" t="n">
        <v>1336349</v>
      </c>
      <c r="C36" s="180" t="n">
        <v>177127</v>
      </c>
      <c r="D36" s="180" t="n">
        <v>1478968</v>
      </c>
    </row>
    <row r="37" customFormat="false" ht="8.25" hidden="true" customHeight="false" outlineLevel="0" collapsed="false">
      <c r="A37" s="181" t="n">
        <v>37154</v>
      </c>
      <c r="B37" s="180" t="n">
        <v>1268363</v>
      </c>
      <c r="C37" s="180" t="n">
        <v>171181</v>
      </c>
      <c r="D37" s="180" t="n">
        <v>1399296</v>
      </c>
    </row>
    <row r="38" customFormat="false" ht="8.25" hidden="true" customHeight="false" outlineLevel="0" collapsed="false">
      <c r="A38" s="181" t="n">
        <v>37155</v>
      </c>
      <c r="B38" s="180" t="n">
        <v>1211328</v>
      </c>
      <c r="C38" s="180" t="n">
        <v>171048</v>
      </c>
      <c r="D38" s="180" t="n">
        <v>1343675</v>
      </c>
    </row>
    <row r="39" customFormat="false" ht="8.25" hidden="true" customHeight="false" outlineLevel="0" collapsed="false">
      <c r="A39" s="181" t="n">
        <v>37158</v>
      </c>
      <c r="B39" s="180" t="n">
        <v>1507055</v>
      </c>
      <c r="C39" s="180" t="n">
        <v>292917</v>
      </c>
      <c r="D39" s="180" t="n">
        <v>1773048</v>
      </c>
    </row>
    <row r="40" customFormat="false" ht="8.25" hidden="true" customHeight="false" outlineLevel="0" collapsed="false">
      <c r="A40" s="181" t="n">
        <v>37159</v>
      </c>
      <c r="B40" s="180" t="n">
        <v>1350778</v>
      </c>
      <c r="C40" s="180" t="n">
        <v>66536</v>
      </c>
      <c r="D40" s="180" t="n">
        <v>1494675</v>
      </c>
    </row>
    <row r="41" customFormat="false" ht="8.25" hidden="true" customHeight="false" outlineLevel="0" collapsed="false">
      <c r="A41" s="181" t="n">
        <v>37160</v>
      </c>
      <c r="B41" s="180" t="n">
        <v>1365565</v>
      </c>
      <c r="C41" s="180" t="n">
        <v>249445</v>
      </c>
      <c r="D41" s="180" t="n">
        <v>1585881</v>
      </c>
    </row>
    <row r="42" customFormat="false" ht="8.25" hidden="true" customHeight="false" outlineLevel="0" collapsed="false">
      <c r="A42" s="181" t="n">
        <v>37161</v>
      </c>
      <c r="B42" s="180" t="n">
        <v>1406354</v>
      </c>
      <c r="C42" s="180" t="n">
        <v>256233</v>
      </c>
      <c r="D42" s="180" t="n">
        <v>1647277</v>
      </c>
    </row>
    <row r="43" customFormat="false" ht="8.25" hidden="true" customHeight="false" outlineLevel="0" collapsed="false">
      <c r="A43" s="181" t="n">
        <v>37162</v>
      </c>
      <c r="B43" s="180" t="n">
        <v>1483992</v>
      </c>
      <c r="C43" s="180" t="n">
        <v>256028</v>
      </c>
      <c r="D43" s="180" t="n">
        <v>1711306</v>
      </c>
    </row>
    <row r="44" customFormat="false" ht="8.25" hidden="true" customHeight="false" outlineLevel="0" collapsed="false">
      <c r="A44" s="181" t="n">
        <v>37165</v>
      </c>
      <c r="B44" s="180" t="n">
        <v>1438638</v>
      </c>
      <c r="C44" s="180" t="n">
        <v>13047</v>
      </c>
      <c r="D44" s="180" t="n">
        <v>1443693</v>
      </c>
    </row>
    <row r="45" customFormat="false" ht="8.25" hidden="true" customHeight="false" outlineLevel="0" collapsed="false">
      <c r="A45" s="181" t="n">
        <v>37166</v>
      </c>
      <c r="B45" s="180" t="n">
        <v>1284451</v>
      </c>
      <c r="C45" s="180" t="n">
        <v>168294</v>
      </c>
      <c r="D45" s="180" t="n">
        <v>1399647</v>
      </c>
    </row>
    <row r="46" customFormat="false" ht="8.25" hidden="true" customHeight="false" outlineLevel="0" collapsed="false">
      <c r="A46" s="181" t="n">
        <v>37167</v>
      </c>
      <c r="B46" s="180" t="n">
        <v>554984</v>
      </c>
      <c r="C46" s="180" t="n">
        <v>200018</v>
      </c>
      <c r="D46" s="180" t="n">
        <v>455999</v>
      </c>
    </row>
    <row r="47" customFormat="false" ht="8.25" hidden="true" customHeight="false" outlineLevel="0" collapsed="false">
      <c r="A47" s="181" t="n">
        <v>37168</v>
      </c>
      <c r="B47" s="180" t="n">
        <v>632764</v>
      </c>
      <c r="C47" s="180" t="n">
        <v>207064</v>
      </c>
      <c r="D47" s="180" t="n">
        <v>513338</v>
      </c>
    </row>
    <row r="48" customFormat="false" ht="8.25" hidden="true" customHeight="false" outlineLevel="0" collapsed="false">
      <c r="A48" s="181" t="n">
        <v>37169</v>
      </c>
      <c r="B48" s="180" t="n">
        <v>490476</v>
      </c>
      <c r="C48" s="180" t="n">
        <v>26644</v>
      </c>
      <c r="D48" s="180" t="n">
        <v>476734</v>
      </c>
    </row>
    <row r="49" customFormat="false" ht="8.25" hidden="true" customHeight="false" outlineLevel="0" collapsed="false">
      <c r="A49" s="181" t="n">
        <v>37172</v>
      </c>
      <c r="B49" s="180" t="n">
        <v>559630</v>
      </c>
      <c r="C49" s="180" t="n">
        <v>84475</v>
      </c>
      <c r="D49" s="180" t="n">
        <v>580179</v>
      </c>
    </row>
    <row r="50" customFormat="false" ht="8.25" hidden="true" customHeight="false" outlineLevel="0" collapsed="false">
      <c r="A50" s="181" t="n">
        <v>37173</v>
      </c>
      <c r="B50" s="180" t="n">
        <v>515339</v>
      </c>
      <c r="C50" s="180" t="n">
        <v>66890</v>
      </c>
      <c r="D50" s="180" t="n">
        <v>542774</v>
      </c>
    </row>
    <row r="51" customFormat="false" ht="8.25" hidden="true" customHeight="false" outlineLevel="0" collapsed="false">
      <c r="A51" s="181" t="n">
        <v>37174</v>
      </c>
      <c r="B51" s="180" t="n">
        <v>495302</v>
      </c>
      <c r="C51" s="180" t="n">
        <v>206736</v>
      </c>
      <c r="D51" s="180" t="n">
        <v>551578</v>
      </c>
    </row>
    <row r="52" customFormat="false" ht="8.25" hidden="true" customHeight="false" outlineLevel="0" collapsed="false">
      <c r="A52" s="181" t="n">
        <v>37175</v>
      </c>
      <c r="B52" s="180" t="n">
        <v>538061</v>
      </c>
      <c r="C52" s="180" t="n">
        <v>184786</v>
      </c>
      <c r="D52" s="180" t="n">
        <v>610523</v>
      </c>
    </row>
    <row r="53" customFormat="false" ht="8.25" hidden="true" customHeight="false" outlineLevel="0" collapsed="false">
      <c r="A53" s="181" t="n">
        <v>37176</v>
      </c>
      <c r="B53" s="180" t="n">
        <v>602751</v>
      </c>
      <c r="C53" s="180" t="n">
        <v>169216</v>
      </c>
      <c r="D53" s="180" t="n">
        <v>683323</v>
      </c>
    </row>
    <row r="54" customFormat="false" ht="8.25" hidden="true" customHeight="false" outlineLevel="0" collapsed="false">
      <c r="A54" s="181" t="n">
        <v>37179</v>
      </c>
      <c r="B54" s="180" t="n">
        <v>580128</v>
      </c>
      <c r="C54" s="180" t="n">
        <v>89178</v>
      </c>
      <c r="D54" s="180" t="n">
        <v>620210</v>
      </c>
    </row>
    <row r="55" customFormat="false" ht="8.25" hidden="true" customHeight="false" outlineLevel="0" collapsed="false">
      <c r="A55" s="181" t="n">
        <v>37180</v>
      </c>
      <c r="B55" s="180" t="n">
        <v>513093</v>
      </c>
      <c r="C55" s="180" t="n">
        <v>118142</v>
      </c>
      <c r="D55" s="180" t="n">
        <v>508063</v>
      </c>
    </row>
    <row r="56" customFormat="false" ht="8.25" hidden="true" customHeight="false" outlineLevel="0" collapsed="false">
      <c r="A56" s="181" t="n">
        <v>37181</v>
      </c>
      <c r="B56" s="180" t="n">
        <v>580584</v>
      </c>
      <c r="C56" s="180" t="n">
        <v>116719</v>
      </c>
      <c r="D56" s="180" t="n">
        <v>654376</v>
      </c>
    </row>
    <row r="57" customFormat="false" ht="8.25" hidden="true" customHeight="false" outlineLevel="0" collapsed="false">
      <c r="A57" s="181" t="n">
        <v>37182</v>
      </c>
      <c r="B57" s="180" t="n">
        <v>548558</v>
      </c>
      <c r="C57" s="180" t="n">
        <v>193706</v>
      </c>
      <c r="D57" s="180" t="n">
        <v>641275</v>
      </c>
    </row>
    <row r="58" customFormat="false" ht="8.25" hidden="true" customHeight="false" outlineLevel="0" collapsed="false">
      <c r="A58" s="181" t="n">
        <v>37183</v>
      </c>
      <c r="B58" s="180" t="n">
        <v>534120</v>
      </c>
      <c r="C58" s="180" t="n">
        <v>229094</v>
      </c>
      <c r="D58" s="180" t="n">
        <v>590621</v>
      </c>
    </row>
    <row r="59" customFormat="false" ht="8.25" hidden="true" customHeight="false" outlineLevel="0" collapsed="false">
      <c r="A59" s="181" t="n">
        <v>37186</v>
      </c>
      <c r="B59" s="180" t="n">
        <v>596225</v>
      </c>
      <c r="C59" s="180" t="n">
        <v>250266</v>
      </c>
      <c r="D59" s="180" t="n">
        <v>552601</v>
      </c>
    </row>
    <row r="60" customFormat="false" ht="8.25" hidden="true" customHeight="false" outlineLevel="0" collapsed="false">
      <c r="A60" s="181" t="n">
        <v>37187</v>
      </c>
      <c r="B60" s="180" t="n">
        <v>555530</v>
      </c>
      <c r="C60" s="180" t="n">
        <v>167130</v>
      </c>
      <c r="D60" s="180" t="n">
        <v>621551</v>
      </c>
    </row>
    <row r="61" customFormat="false" ht="8.25" hidden="true" customHeight="false" outlineLevel="0" collapsed="false">
      <c r="A61" s="181" t="n">
        <v>37188</v>
      </c>
      <c r="B61" s="180" t="n">
        <v>578453</v>
      </c>
      <c r="C61" s="180" t="n">
        <v>109855</v>
      </c>
      <c r="D61" s="180" t="n">
        <v>580196</v>
      </c>
    </row>
    <row r="62" customFormat="false" ht="8.25" hidden="true" customHeight="false" outlineLevel="0" collapsed="false">
      <c r="A62" s="181" t="n">
        <v>37189</v>
      </c>
      <c r="B62" s="180" t="n">
        <v>566703</v>
      </c>
      <c r="C62" s="180" t="n">
        <v>105129</v>
      </c>
      <c r="D62" s="180" t="n">
        <v>564393</v>
      </c>
    </row>
    <row r="63" customFormat="false" ht="8.25" hidden="true" customHeight="false" outlineLevel="0" collapsed="false">
      <c r="A63" s="181" t="n">
        <v>37190</v>
      </c>
      <c r="B63" s="180" t="n">
        <v>580917</v>
      </c>
      <c r="C63" s="180" t="n">
        <v>0</v>
      </c>
      <c r="D63" s="180" t="n">
        <v>580917</v>
      </c>
    </row>
    <row r="64" customFormat="false" ht="8.25" hidden="true" customHeight="false" outlineLevel="0" collapsed="false">
      <c r="A64" s="181" t="n">
        <v>37193</v>
      </c>
      <c r="B64" s="180" t="n">
        <v>595709</v>
      </c>
      <c r="C64" s="180" t="n">
        <v>161855</v>
      </c>
      <c r="D64" s="180" t="n">
        <v>609024</v>
      </c>
    </row>
    <row r="65" customFormat="false" ht="8.25" hidden="true" customHeight="false" outlineLevel="0" collapsed="false">
      <c r="A65" s="181" t="n">
        <v>37194</v>
      </c>
      <c r="B65" s="180" t="n">
        <v>625084</v>
      </c>
      <c r="C65" s="180" t="n">
        <v>160900</v>
      </c>
      <c r="D65" s="180" t="n">
        <v>606918</v>
      </c>
    </row>
    <row r="66" customFormat="false" ht="8.25" hidden="true" customHeight="false" outlineLevel="0" collapsed="false">
      <c r="A66" s="181" t="n">
        <v>37195</v>
      </c>
      <c r="B66" s="180" t="n">
        <v>625364</v>
      </c>
      <c r="C66" s="180" t="n">
        <v>21529</v>
      </c>
      <c r="D66" s="180" t="n">
        <v>625364</v>
      </c>
    </row>
    <row r="67" customFormat="false" ht="8.25" hidden="true" customHeight="false" outlineLevel="0" collapsed="false">
      <c r="A67" s="181" t="n">
        <v>37196</v>
      </c>
      <c r="B67" s="180" t="n">
        <v>407821</v>
      </c>
      <c r="C67" s="180" t="n">
        <v>105873</v>
      </c>
      <c r="D67" s="180" t="n">
        <v>390990</v>
      </c>
    </row>
    <row r="68" customFormat="false" ht="8.25" hidden="true" customHeight="false" outlineLevel="0" collapsed="false">
      <c r="A68" s="181" t="n">
        <v>37197</v>
      </c>
      <c r="B68" s="180" t="n">
        <v>409054</v>
      </c>
      <c r="C68" s="180" t="n">
        <v>49989</v>
      </c>
      <c r="D68" s="180" t="n">
        <v>413583</v>
      </c>
    </row>
    <row r="69" customFormat="false" ht="8.25" hidden="true" customHeight="false" outlineLevel="0" collapsed="false">
      <c r="A69" s="181" t="n">
        <v>37200</v>
      </c>
      <c r="B69" s="180" t="n">
        <v>546870</v>
      </c>
      <c r="C69" s="180" t="n">
        <v>261305</v>
      </c>
      <c r="D69" s="180" t="n">
        <v>740934</v>
      </c>
    </row>
    <row r="70" customFormat="false" ht="8.25" hidden="true" customHeight="false" outlineLevel="0" collapsed="false">
      <c r="A70" s="181" t="n">
        <v>37201</v>
      </c>
      <c r="B70" s="180" t="n">
        <v>618400</v>
      </c>
      <c r="C70" s="180" t="n">
        <v>283409</v>
      </c>
      <c r="D70" s="180" t="n">
        <v>855367</v>
      </c>
    </row>
    <row r="71" customFormat="false" ht="8.25" hidden="true" customHeight="false" outlineLevel="0" collapsed="false">
      <c r="A71" s="181" t="n">
        <v>37202</v>
      </c>
      <c r="B71" s="180" t="n">
        <v>559293</v>
      </c>
      <c r="C71" s="180" t="n">
        <v>241141</v>
      </c>
      <c r="D71" s="180" t="n">
        <v>747592</v>
      </c>
    </row>
    <row r="72" customFormat="false" ht="8.25" hidden="true" customHeight="false" outlineLevel="0" collapsed="false">
      <c r="A72" s="181" t="n">
        <v>37203</v>
      </c>
      <c r="B72" s="180" t="n">
        <v>566614</v>
      </c>
      <c r="C72" s="180" t="n">
        <v>248951</v>
      </c>
      <c r="D72" s="180" t="n">
        <v>759008</v>
      </c>
    </row>
    <row r="73" customFormat="false" ht="8.25" hidden="true" customHeight="false" outlineLevel="0" collapsed="false">
      <c r="A73" s="181" t="n">
        <v>37204</v>
      </c>
      <c r="B73" s="180" t="n">
        <v>582274</v>
      </c>
      <c r="C73" s="180" t="n">
        <v>112543</v>
      </c>
      <c r="D73" s="180" t="n">
        <v>673397</v>
      </c>
    </row>
    <row r="74" customFormat="false" ht="8.25" hidden="true" customHeight="false" outlineLevel="0" collapsed="false">
      <c r="A74" s="181" t="n">
        <v>37207</v>
      </c>
      <c r="B74" s="180" t="n">
        <v>728022</v>
      </c>
      <c r="C74" s="180" t="n">
        <v>238102</v>
      </c>
      <c r="D74" s="180" t="n">
        <v>953205</v>
      </c>
    </row>
    <row r="75" customFormat="false" ht="8.25" hidden="true" customHeight="false" outlineLevel="0" collapsed="false">
      <c r="A75" s="181" t="n">
        <v>37208</v>
      </c>
      <c r="B75" s="180" t="n">
        <v>618940</v>
      </c>
      <c r="C75" s="180" t="n">
        <v>242383</v>
      </c>
      <c r="D75" s="180" t="n">
        <v>808640</v>
      </c>
    </row>
    <row r="76" customFormat="false" ht="8.25" hidden="true" customHeight="false" outlineLevel="0" collapsed="false">
      <c r="A76" s="181" t="n">
        <v>37209</v>
      </c>
      <c r="B76" s="180" t="n">
        <v>690967</v>
      </c>
      <c r="C76" s="180" t="n">
        <v>371495</v>
      </c>
      <c r="D76" s="180" t="n">
        <v>1019463</v>
      </c>
    </row>
    <row r="77" customFormat="false" ht="8.25" hidden="true" customHeight="false" outlineLevel="0" collapsed="false">
      <c r="A77" s="181" t="n">
        <v>37210</v>
      </c>
      <c r="B77" s="180" t="n">
        <v>728217</v>
      </c>
      <c r="C77" s="180" t="n">
        <v>89160</v>
      </c>
      <c r="D77" s="180" t="n">
        <v>794310</v>
      </c>
    </row>
    <row r="78" customFormat="false" ht="8.25" hidden="true" customHeight="false" outlineLevel="0" collapsed="false">
      <c r="A78" s="181" t="n">
        <v>37211</v>
      </c>
      <c r="B78" s="180" t="n">
        <v>629777</v>
      </c>
      <c r="C78" s="180" t="n">
        <v>91761</v>
      </c>
      <c r="D78" s="180" t="n">
        <v>683206</v>
      </c>
    </row>
    <row r="79" customFormat="false" ht="8.25" hidden="true" customHeight="false" outlineLevel="0" collapsed="false">
      <c r="A79" s="181" t="n">
        <v>37214</v>
      </c>
      <c r="B79" s="180" t="n">
        <v>450432</v>
      </c>
      <c r="C79" s="180" t="n">
        <v>73633</v>
      </c>
      <c r="D79" s="180" t="n">
        <v>463600</v>
      </c>
    </row>
    <row r="80" customFormat="false" ht="8.25" hidden="true" customHeight="false" outlineLevel="0" collapsed="false">
      <c r="A80" s="181" t="n">
        <v>37215</v>
      </c>
      <c r="B80" s="180" t="n">
        <v>516967</v>
      </c>
      <c r="C80" s="180" t="n">
        <v>207174</v>
      </c>
      <c r="D80" s="180" t="n">
        <v>648405</v>
      </c>
    </row>
    <row r="81" customFormat="false" ht="8.25" hidden="true" customHeight="false" outlineLevel="0" collapsed="false">
      <c r="A81" s="181" t="n">
        <v>37216</v>
      </c>
      <c r="B81" s="180" t="n">
        <v>681358</v>
      </c>
      <c r="C81" s="180" t="n">
        <v>73108</v>
      </c>
      <c r="D81" s="180" t="n">
        <v>731807</v>
      </c>
    </row>
    <row r="82" customFormat="false" ht="8.25" hidden="true" customHeight="false" outlineLevel="0" collapsed="false">
      <c r="A82" s="181" t="n">
        <v>37221</v>
      </c>
      <c r="B82" s="180" t="n">
        <v>729554</v>
      </c>
      <c r="C82" s="180" t="n">
        <v>0</v>
      </c>
      <c r="D82" s="180" t="n">
        <v>729554</v>
      </c>
    </row>
    <row r="83" customFormat="false" ht="8.25" hidden="true" customHeight="false" outlineLevel="0" collapsed="false">
      <c r="A83" s="181" t="n">
        <v>37222</v>
      </c>
      <c r="B83" s="180" t="n">
        <v>776344</v>
      </c>
      <c r="C83" s="180" t="n">
        <v>0</v>
      </c>
      <c r="D83" s="180" t="n">
        <v>776344</v>
      </c>
    </row>
    <row r="84" customFormat="false" ht="8.25" hidden="true" customHeight="false" outlineLevel="0" collapsed="false">
      <c r="A84" s="181" t="n">
        <v>37223</v>
      </c>
      <c r="B84" s="180" t="n">
        <v>918458</v>
      </c>
      <c r="C84" s="180" t="n">
        <v>0</v>
      </c>
      <c r="D84" s="180" t="n">
        <v>918458</v>
      </c>
    </row>
    <row r="85" customFormat="false" ht="8.25" hidden="true" customHeight="false" outlineLevel="0" collapsed="false">
      <c r="A85" s="181" t="n">
        <v>37224</v>
      </c>
      <c r="B85" s="180" t="n">
        <v>913348</v>
      </c>
      <c r="C85" s="180" t="n">
        <v>115680</v>
      </c>
      <c r="D85" s="180" t="n">
        <v>1006161</v>
      </c>
    </row>
    <row r="86" customFormat="false" ht="8.25" hidden="true" customHeight="false" outlineLevel="0" collapsed="false">
      <c r="A86" s="181" t="n">
        <v>37225</v>
      </c>
      <c r="B86" s="180" t="n">
        <v>980641</v>
      </c>
      <c r="C86" s="180" t="n">
        <v>133559</v>
      </c>
      <c r="D86" s="180" t="n">
        <v>1088013</v>
      </c>
    </row>
    <row r="87" customFormat="false" ht="8.25" hidden="false" customHeight="false" outlineLevel="0" collapsed="false">
      <c r="A87" s="181" t="n">
        <v>37228</v>
      </c>
      <c r="B87" s="180" t="n">
        <v>589757</v>
      </c>
      <c r="C87" s="180" t="n">
        <v>40250</v>
      </c>
      <c r="D87" s="180" t="n">
        <v>612067</v>
      </c>
    </row>
    <row r="88" customFormat="false" ht="8.25" hidden="false" customHeight="false" outlineLevel="0" collapsed="false">
      <c r="A88" s="181" t="n">
        <v>37229</v>
      </c>
      <c r="B88" s="180" t="n">
        <v>511250</v>
      </c>
      <c r="C88" s="180" t="n">
        <v>102060</v>
      </c>
      <c r="D88" s="180" t="n">
        <v>548295</v>
      </c>
    </row>
    <row r="89" customFormat="false" ht="8.25" hidden="false" customHeight="false" outlineLevel="0" collapsed="false">
      <c r="A89" s="181" t="n">
        <v>37230</v>
      </c>
      <c r="B89" s="180" t="n">
        <v>508541</v>
      </c>
      <c r="C89" s="180" t="n">
        <v>138638</v>
      </c>
      <c r="D89" s="180" t="n">
        <v>596458</v>
      </c>
    </row>
    <row r="90" customFormat="false" ht="8.25" hidden="false" customHeight="false" outlineLevel="0" collapsed="false">
      <c r="A90" s="181" t="n">
        <v>37231</v>
      </c>
      <c r="B90" s="180" t="n">
        <v>529505</v>
      </c>
      <c r="C90" s="180" t="n">
        <v>157877</v>
      </c>
      <c r="D90" s="180" t="n">
        <v>657434</v>
      </c>
    </row>
    <row r="91" customFormat="false" ht="8.25" hidden="false" customHeight="false" outlineLevel="0" collapsed="false">
      <c r="A91" s="181" t="n">
        <v>37232</v>
      </c>
      <c r="B91" s="180" t="n">
        <v>484805</v>
      </c>
      <c r="C91" s="180" t="n">
        <v>128411</v>
      </c>
      <c r="D91" s="180" t="n">
        <v>582765</v>
      </c>
    </row>
    <row r="92" customFormat="false" ht="8.25" hidden="false" customHeight="false" outlineLevel="0" collapsed="false">
      <c r="A92" s="181" t="n">
        <v>37235</v>
      </c>
      <c r="B92" s="180" t="n">
        <v>346165</v>
      </c>
      <c r="C92" s="180" t="n">
        <v>150060</v>
      </c>
      <c r="D92" s="180" t="n">
        <v>390093</v>
      </c>
    </row>
    <row r="93" customFormat="false" ht="8.25" hidden="false" customHeight="false" outlineLevel="0" collapsed="false">
      <c r="A93" s="181" t="n">
        <v>37236</v>
      </c>
      <c r="B93" s="180" t="n">
        <v>490929</v>
      </c>
      <c r="C93" s="180" t="n">
        <v>164620</v>
      </c>
      <c r="D93" s="180" t="n">
        <v>626061</v>
      </c>
    </row>
    <row r="94" customFormat="false" ht="8.25" hidden="false" customHeight="false" outlineLevel="0" collapsed="false">
      <c r="A94" s="181" t="n">
        <v>37237</v>
      </c>
      <c r="B94" s="180" t="n">
        <v>527434</v>
      </c>
      <c r="C94" s="180" t="n">
        <v>335675</v>
      </c>
      <c r="D94" s="180" t="n">
        <v>809776</v>
      </c>
    </row>
    <row r="95" customFormat="false" ht="8.25" hidden="false" customHeight="false" outlineLevel="0" collapsed="false">
      <c r="A95" s="181" t="n">
        <v>37238</v>
      </c>
      <c r="B95" s="180" t="n">
        <v>390067</v>
      </c>
      <c r="C95" s="180" t="n">
        <v>277123</v>
      </c>
      <c r="D95" s="180" t="n">
        <v>609705</v>
      </c>
    </row>
    <row r="96" customFormat="false" ht="8.25" hidden="false" customHeight="false" outlineLevel="0" collapsed="false">
      <c r="A96" s="181" t="n">
        <v>37239</v>
      </c>
      <c r="B96" s="180" t="n">
        <v>301541</v>
      </c>
      <c r="C96" s="180" t="n">
        <v>283690</v>
      </c>
      <c r="D96" s="180" t="n">
        <v>441246</v>
      </c>
    </row>
    <row r="97" customFormat="false" ht="8.25" hidden="false" customHeight="false" outlineLevel="0" collapsed="false">
      <c r="A97" s="181" t="n">
        <v>37242</v>
      </c>
      <c r="B97" s="180" t="n">
        <v>410206</v>
      </c>
      <c r="C97" s="180" t="n">
        <v>134457</v>
      </c>
      <c r="D97" s="180" t="n">
        <v>504708</v>
      </c>
    </row>
    <row r="98" customFormat="false" ht="8.25" hidden="false" customHeight="false" outlineLevel="0" collapsed="false">
      <c r="A98" s="181" t="n">
        <v>37243</v>
      </c>
      <c r="B98" s="180" t="n">
        <v>407381</v>
      </c>
      <c r="C98" s="180" t="n">
        <v>0</v>
      </c>
      <c r="D98" s="180" t="n">
        <v>407381</v>
      </c>
    </row>
    <row r="99" customFormat="false" ht="8.25" hidden="false" customHeight="false" outlineLevel="0" collapsed="false">
      <c r="A99" s="181" t="n">
        <v>37244</v>
      </c>
      <c r="B99" s="180" t="n">
        <v>453176</v>
      </c>
      <c r="C99" s="180" t="n">
        <v>0</v>
      </c>
      <c r="D99" s="180" t="n">
        <v>453176</v>
      </c>
    </row>
    <row r="100" customFormat="false" ht="8.25" hidden="false" customHeight="false" outlineLevel="0" collapsed="false">
      <c r="A100" s="181" t="n">
        <v>37245</v>
      </c>
      <c r="B100" s="180" t="n">
        <v>502348</v>
      </c>
      <c r="C100" s="180" t="n">
        <v>0</v>
      </c>
      <c r="D100" s="180" t="n">
        <v>502348</v>
      </c>
    </row>
    <row r="101" customFormat="false" ht="8.25" hidden="false" customHeight="false" outlineLevel="0" collapsed="false">
      <c r="A101" s="181" t="n">
        <v>37246</v>
      </c>
      <c r="B101" s="180" t="n">
        <v>348234</v>
      </c>
      <c r="C101" s="180" t="n">
        <v>0</v>
      </c>
      <c r="D101" s="180" t="n">
        <v>348234</v>
      </c>
    </row>
    <row r="102" customFormat="false" ht="8.25" hidden="false" customHeight="false" outlineLevel="0" collapsed="false">
      <c r="A102" s="181" t="n">
        <v>37249</v>
      </c>
      <c r="B102" s="180" t="n">
        <v>347552</v>
      </c>
      <c r="C102" s="180" t="n">
        <v>0</v>
      </c>
      <c r="D102" s="180" t="n">
        <v>347552</v>
      </c>
    </row>
    <row r="103" customFormat="false" ht="8.25" hidden="false" customHeight="false" outlineLevel="0" collapsed="false">
      <c r="A103" s="181" t="n">
        <v>37251</v>
      </c>
      <c r="B103" s="180" t="n">
        <v>305387</v>
      </c>
      <c r="C103" s="180" t="n">
        <v>0</v>
      </c>
      <c r="D103" s="180" t="n">
        <v>305387</v>
      </c>
    </row>
    <row r="104" customFormat="false" ht="8.25" hidden="false" customHeight="false" outlineLevel="0" collapsed="false">
      <c r="B104" s="180"/>
      <c r="C104" s="180"/>
      <c r="D104" s="180"/>
    </row>
    <row r="105" customFormat="false" ht="8.25" hidden="false" customHeight="false" outlineLevel="0" collapsed="false">
      <c r="B105" s="180"/>
      <c r="C105" s="180"/>
      <c r="D105" s="180"/>
    </row>
    <row r="106" customFormat="false" ht="8.25" hidden="false" customHeight="false" outlineLevel="0" collapsed="false">
      <c r="B106" s="180"/>
      <c r="C106" s="180"/>
      <c r="D106" s="180"/>
    </row>
    <row r="107" customFormat="false" ht="8.25" hidden="false" customHeight="false" outlineLevel="0" collapsed="false">
      <c r="B107" s="180"/>
      <c r="C107" s="180"/>
      <c r="D107" s="180"/>
    </row>
    <row r="108" customFormat="false" ht="8.25" hidden="false" customHeight="false" outlineLevel="0" collapsed="false">
      <c r="B108" s="180"/>
      <c r="C108" s="180"/>
      <c r="D108" s="180"/>
    </row>
    <row r="109" customFormat="false" ht="8.25" hidden="false" customHeight="false" outlineLevel="0" collapsed="false">
      <c r="B109" s="180"/>
      <c r="C109" s="180"/>
      <c r="D109" s="180"/>
    </row>
    <row r="110" customFormat="false" ht="8.25" hidden="false" customHeight="false" outlineLevel="0" collapsed="false">
      <c r="B110" s="180"/>
      <c r="C110" s="180"/>
      <c r="D110" s="180"/>
    </row>
    <row r="111" customFormat="false" ht="8.25" hidden="false" customHeight="false" outlineLevel="0" collapsed="false">
      <c r="B111" s="180"/>
      <c r="C111" s="180"/>
      <c r="D111" s="180"/>
    </row>
    <row r="112" customFormat="false" ht="8.25" hidden="false" customHeight="false" outlineLevel="0" collapsed="false">
      <c r="B112" s="180"/>
      <c r="C112" s="180"/>
      <c r="D112" s="180"/>
    </row>
    <row r="113" customFormat="false" ht="8.25" hidden="false" customHeight="false" outlineLevel="0" collapsed="false">
      <c r="B113" s="180"/>
      <c r="C113" s="180"/>
      <c r="D113" s="180"/>
    </row>
    <row r="114" customFormat="false" ht="8.25" hidden="false" customHeight="false" outlineLevel="0" collapsed="false">
      <c r="B114" s="180"/>
      <c r="C114" s="180"/>
      <c r="D114" s="180"/>
    </row>
    <row r="115" customFormat="false" ht="8.25" hidden="false" customHeight="false" outlineLevel="0" collapsed="false">
      <c r="B115" s="180"/>
      <c r="C115" s="180"/>
      <c r="D115" s="180"/>
    </row>
    <row r="116" customFormat="false" ht="8.25" hidden="false" customHeight="false" outlineLevel="0" collapsed="false">
      <c r="B116" s="180"/>
      <c r="C116" s="180"/>
      <c r="D116" s="180"/>
    </row>
    <row r="117" customFormat="false" ht="8.25" hidden="false" customHeight="false" outlineLevel="0" collapsed="false">
      <c r="B117" s="180"/>
      <c r="C117" s="180"/>
      <c r="D117" s="180"/>
    </row>
    <row r="118" customFormat="false" ht="8.25" hidden="false" customHeight="false" outlineLevel="0" collapsed="false">
      <c r="B118" s="180"/>
      <c r="C118" s="180"/>
      <c r="D118" s="180"/>
    </row>
    <row r="119" customFormat="false" ht="8.25" hidden="false" customHeight="false" outlineLevel="0" collapsed="false">
      <c r="B119" s="180"/>
      <c r="C119" s="180"/>
      <c r="D119" s="180"/>
    </row>
    <row r="120" customFormat="false" ht="8.25" hidden="false" customHeight="false" outlineLevel="0" collapsed="false">
      <c r="B120" s="180"/>
      <c r="C120" s="180"/>
      <c r="D120" s="180"/>
    </row>
    <row r="121" customFormat="false" ht="8.25" hidden="false" customHeight="false" outlineLevel="0" collapsed="false">
      <c r="B121" s="180"/>
      <c r="C121" s="180"/>
      <c r="D121" s="180"/>
    </row>
    <row r="122" customFormat="false" ht="8.25" hidden="false" customHeight="false" outlineLevel="0" collapsed="false">
      <c r="B122" s="180"/>
      <c r="C122" s="180"/>
      <c r="D122" s="180"/>
    </row>
    <row r="123" customFormat="false" ht="8.25" hidden="false" customHeight="false" outlineLevel="0" collapsed="false">
      <c r="B123" s="180"/>
      <c r="C123" s="180"/>
      <c r="D123" s="180"/>
    </row>
    <row r="124" customFormat="false" ht="8.25" hidden="false" customHeight="false" outlineLevel="0" collapsed="false">
      <c r="B124" s="180"/>
      <c r="C124" s="180"/>
      <c r="D124" s="180"/>
    </row>
    <row r="125" customFormat="false" ht="8.25" hidden="false" customHeight="false" outlineLevel="0" collapsed="false">
      <c r="B125" s="180"/>
      <c r="C125" s="180"/>
      <c r="D125" s="180"/>
    </row>
    <row r="126" customFormat="false" ht="8.25" hidden="false" customHeight="false" outlineLevel="0" collapsed="false">
      <c r="B126" s="180"/>
      <c r="C126" s="180"/>
      <c r="D126" s="180"/>
    </row>
    <row r="127" customFormat="false" ht="8.25" hidden="false" customHeight="false" outlineLevel="0" collapsed="false">
      <c r="B127" s="180"/>
      <c r="C127" s="180"/>
      <c r="D127" s="180"/>
    </row>
    <row r="128" customFormat="false" ht="8.25" hidden="false" customHeight="false" outlineLevel="0" collapsed="false">
      <c r="B128" s="180"/>
      <c r="C128" s="180"/>
      <c r="D128" s="180"/>
    </row>
    <row r="129" customFormat="false" ht="8.25" hidden="false" customHeight="false" outlineLevel="0" collapsed="false">
      <c r="B129" s="180"/>
      <c r="C129" s="180"/>
      <c r="D129" s="180"/>
    </row>
    <row r="130" customFormat="false" ht="8.25" hidden="false" customHeight="false" outlineLevel="0" collapsed="false">
      <c r="B130" s="180"/>
      <c r="C130" s="180"/>
      <c r="D130" s="180"/>
    </row>
    <row r="131" customFormat="false" ht="8.25" hidden="false" customHeight="false" outlineLevel="0" collapsed="false">
      <c r="B131" s="180"/>
      <c r="C131" s="180"/>
      <c r="D131" s="180"/>
    </row>
    <row r="132" customFormat="false" ht="8.25" hidden="false" customHeight="false" outlineLevel="0" collapsed="false">
      <c r="B132" s="180"/>
      <c r="C132" s="180"/>
      <c r="D132" s="180"/>
    </row>
    <row r="133" customFormat="false" ht="8.25" hidden="false" customHeight="false" outlineLevel="0" collapsed="false">
      <c r="B133" s="180"/>
      <c r="C133" s="180"/>
      <c r="D133" s="180"/>
    </row>
    <row r="134" customFormat="false" ht="8.25" hidden="false" customHeight="false" outlineLevel="0" collapsed="false">
      <c r="B134" s="180"/>
      <c r="C134" s="180"/>
      <c r="D134" s="180"/>
    </row>
    <row r="135" customFormat="false" ht="8.25" hidden="false" customHeight="false" outlineLevel="0" collapsed="false">
      <c r="B135" s="180"/>
      <c r="C135" s="180"/>
      <c r="D135" s="180"/>
    </row>
    <row r="136" customFormat="false" ht="8.25" hidden="false" customHeight="false" outlineLevel="0" collapsed="false">
      <c r="B136" s="180"/>
      <c r="C136" s="180"/>
      <c r="D136" s="180"/>
    </row>
    <row r="137" customFormat="false" ht="8.25" hidden="false" customHeight="false" outlineLevel="0" collapsed="false">
      <c r="B137" s="180"/>
      <c r="C137" s="180"/>
      <c r="D137" s="180"/>
    </row>
    <row r="138" customFormat="false" ht="8.25" hidden="false" customHeight="false" outlineLevel="0" collapsed="false">
      <c r="B138" s="180"/>
      <c r="C138" s="180"/>
      <c r="D138" s="180"/>
    </row>
    <row r="139" customFormat="false" ht="8.25" hidden="false" customHeight="false" outlineLevel="0" collapsed="false">
      <c r="B139" s="180"/>
      <c r="C139" s="180"/>
      <c r="D139" s="180"/>
    </row>
    <row r="140" customFormat="false" ht="8.25" hidden="false" customHeight="false" outlineLevel="0" collapsed="false">
      <c r="B140" s="180"/>
      <c r="C140" s="180"/>
      <c r="D140" s="180"/>
    </row>
    <row r="141" customFormat="false" ht="8.25" hidden="false" customHeight="false" outlineLevel="0" collapsed="false">
      <c r="B141" s="180"/>
      <c r="C141" s="180"/>
      <c r="D141" s="180"/>
    </row>
    <row r="142" customFormat="false" ht="8.25" hidden="false" customHeight="false" outlineLevel="0" collapsed="false">
      <c r="B142" s="180"/>
      <c r="C142" s="180"/>
      <c r="D142" s="180"/>
    </row>
    <row r="143" customFormat="false" ht="8.25" hidden="false" customHeight="false" outlineLevel="0" collapsed="false">
      <c r="B143" s="180"/>
      <c r="C143" s="180"/>
      <c r="D143" s="180"/>
    </row>
    <row r="144" customFormat="false" ht="8.25" hidden="false" customHeight="false" outlineLevel="0" collapsed="false">
      <c r="B144" s="180"/>
      <c r="C144" s="180"/>
      <c r="D144" s="180"/>
    </row>
    <row r="145" customFormat="false" ht="8.25" hidden="false" customHeight="false" outlineLevel="0" collapsed="false">
      <c r="B145" s="180"/>
      <c r="C145" s="180"/>
      <c r="D145" s="180"/>
    </row>
    <row r="146" customFormat="false" ht="8.25" hidden="false" customHeight="false" outlineLevel="0" collapsed="false">
      <c r="B146" s="180"/>
      <c r="C146" s="180"/>
      <c r="D146" s="180"/>
    </row>
    <row r="147" customFormat="false" ht="8.25" hidden="false" customHeight="false" outlineLevel="0" collapsed="false">
      <c r="B147" s="180"/>
      <c r="C147" s="180"/>
      <c r="D147" s="180"/>
    </row>
    <row r="148" customFormat="false" ht="8.25" hidden="false" customHeight="false" outlineLevel="0" collapsed="false">
      <c r="B148" s="180"/>
      <c r="C148" s="180"/>
      <c r="D148" s="180"/>
    </row>
    <row r="149" customFormat="false" ht="8.25" hidden="false" customHeight="false" outlineLevel="0" collapsed="false">
      <c r="B149" s="180"/>
      <c r="C149" s="180"/>
      <c r="D149" s="180"/>
    </row>
    <row r="150" customFormat="false" ht="8.25" hidden="false" customHeight="false" outlineLevel="0" collapsed="false">
      <c r="B150" s="180"/>
      <c r="C150" s="180"/>
      <c r="D150" s="180"/>
    </row>
    <row r="151" customFormat="false" ht="8.25" hidden="false" customHeight="false" outlineLevel="0" collapsed="false">
      <c r="B151" s="180"/>
      <c r="C151" s="180"/>
      <c r="D151" s="180"/>
    </row>
    <row r="152" customFormat="false" ht="8.25" hidden="false" customHeight="false" outlineLevel="0" collapsed="false">
      <c r="B152" s="180"/>
      <c r="C152" s="180"/>
      <c r="D152" s="180"/>
    </row>
    <row r="153" customFormat="false" ht="8.25" hidden="false" customHeight="false" outlineLevel="0" collapsed="false">
      <c r="B153" s="180"/>
      <c r="C153" s="180"/>
      <c r="D153" s="180"/>
    </row>
    <row r="154" customFormat="false" ht="8.25" hidden="false" customHeight="false" outlineLevel="0" collapsed="false">
      <c r="B154" s="180"/>
      <c r="C154" s="180"/>
      <c r="D154" s="180"/>
    </row>
    <row r="155" customFormat="false" ht="8.25" hidden="false" customHeight="false" outlineLevel="0" collapsed="false">
      <c r="B155" s="180"/>
      <c r="C155" s="180"/>
      <c r="D155" s="180"/>
    </row>
    <row r="156" customFormat="false" ht="8.25" hidden="false" customHeight="false" outlineLevel="0" collapsed="false">
      <c r="B156" s="180"/>
      <c r="C156" s="180"/>
      <c r="D156" s="180"/>
    </row>
    <row r="157" customFormat="false" ht="8.25" hidden="false" customHeight="false" outlineLevel="0" collapsed="false">
      <c r="B157" s="180"/>
      <c r="C157" s="180"/>
      <c r="D157" s="180"/>
    </row>
    <row r="158" customFormat="false" ht="8.25" hidden="false" customHeight="false" outlineLevel="0" collapsed="false">
      <c r="B158" s="180"/>
      <c r="C158" s="180"/>
      <c r="D158" s="180"/>
    </row>
    <row r="159" customFormat="false" ht="8.25" hidden="false" customHeight="false" outlineLevel="0" collapsed="false">
      <c r="B159" s="180"/>
      <c r="C159" s="180"/>
      <c r="D159" s="180"/>
    </row>
    <row r="160" customFormat="false" ht="8.25" hidden="false" customHeight="false" outlineLevel="0" collapsed="false">
      <c r="B160" s="180"/>
      <c r="C160" s="180"/>
      <c r="D160" s="180"/>
    </row>
    <row r="161" customFormat="false" ht="8.25" hidden="false" customHeight="false" outlineLevel="0" collapsed="false">
      <c r="B161" s="180"/>
      <c r="C161" s="180"/>
      <c r="D161" s="180"/>
    </row>
    <row r="162" customFormat="false" ht="8.25" hidden="false" customHeight="false" outlineLevel="0" collapsed="false">
      <c r="B162" s="180"/>
      <c r="C162" s="180"/>
      <c r="D162" s="180"/>
    </row>
    <row r="163" customFormat="false" ht="8.25" hidden="false" customHeight="false" outlineLevel="0" collapsed="false">
      <c r="B163" s="180"/>
      <c r="C163" s="180"/>
      <c r="D163" s="180"/>
    </row>
    <row r="164" customFormat="false" ht="8.25" hidden="false" customHeight="false" outlineLevel="0" collapsed="false">
      <c r="B164" s="180"/>
      <c r="C164" s="180"/>
      <c r="D164" s="180"/>
    </row>
    <row r="165" customFormat="false" ht="8.25" hidden="false" customHeight="false" outlineLevel="0" collapsed="false">
      <c r="B165" s="180"/>
      <c r="C165" s="180"/>
      <c r="D165" s="180"/>
    </row>
    <row r="166" customFormat="false" ht="8.25" hidden="false" customHeight="false" outlineLevel="0" collapsed="false">
      <c r="B166" s="180"/>
      <c r="C166" s="180"/>
      <c r="D166" s="180"/>
    </row>
    <row r="167" customFormat="false" ht="8.25" hidden="false" customHeight="false" outlineLevel="0" collapsed="false">
      <c r="B167" s="180"/>
      <c r="C167" s="180"/>
      <c r="D167" s="180"/>
    </row>
    <row r="168" customFormat="false" ht="8.25" hidden="false" customHeight="false" outlineLevel="0" collapsed="false">
      <c r="B168" s="180"/>
      <c r="C168" s="180"/>
      <c r="D168" s="180"/>
    </row>
    <row r="169" customFormat="false" ht="8.25" hidden="false" customHeight="false" outlineLevel="0" collapsed="false">
      <c r="B169" s="180"/>
      <c r="C169" s="180"/>
      <c r="D169" s="180"/>
    </row>
    <row r="170" customFormat="false" ht="8.25" hidden="false" customHeight="false" outlineLevel="0" collapsed="false">
      <c r="B170" s="180"/>
      <c r="C170" s="180"/>
      <c r="D170" s="180"/>
    </row>
    <row r="171" customFormat="false" ht="8.25" hidden="false" customHeight="false" outlineLevel="0" collapsed="false">
      <c r="B171" s="180"/>
      <c r="C171" s="180"/>
      <c r="D171" s="180"/>
    </row>
    <row r="172" customFormat="false" ht="8.25" hidden="false" customHeight="false" outlineLevel="0" collapsed="false">
      <c r="B172" s="180"/>
      <c r="C172" s="180"/>
      <c r="D172" s="180"/>
    </row>
    <row r="173" customFormat="false" ht="8.25" hidden="false" customHeight="false" outlineLevel="0" collapsed="false">
      <c r="B173" s="180"/>
      <c r="C173" s="180"/>
      <c r="D173" s="180"/>
    </row>
    <row r="174" customFormat="false" ht="8.25" hidden="false" customHeight="false" outlineLevel="0" collapsed="false">
      <c r="B174" s="180"/>
      <c r="C174" s="180"/>
      <c r="D174" s="180"/>
    </row>
    <row r="175" customFormat="false" ht="8.25" hidden="false" customHeight="false" outlineLevel="0" collapsed="false">
      <c r="B175" s="180"/>
      <c r="C175" s="180"/>
      <c r="D175" s="180"/>
    </row>
    <row r="176" customFormat="false" ht="8.25" hidden="false" customHeight="false" outlineLevel="0" collapsed="false">
      <c r="B176" s="180"/>
      <c r="C176" s="180"/>
      <c r="D176" s="180"/>
    </row>
    <row r="177" customFormat="false" ht="8.25" hidden="false" customHeight="false" outlineLevel="0" collapsed="false">
      <c r="B177" s="180"/>
      <c r="C177" s="180"/>
      <c r="D177" s="180"/>
    </row>
    <row r="178" customFormat="false" ht="8.25" hidden="false" customHeight="false" outlineLevel="0" collapsed="false">
      <c r="B178" s="180"/>
      <c r="C178" s="180"/>
      <c r="D178" s="180"/>
    </row>
    <row r="179" customFormat="false" ht="8.25" hidden="false" customHeight="false" outlineLevel="0" collapsed="false">
      <c r="B179" s="180"/>
      <c r="C179" s="180"/>
      <c r="D179" s="180"/>
    </row>
    <row r="180" customFormat="false" ht="8.25" hidden="false" customHeight="false" outlineLevel="0" collapsed="false">
      <c r="B180" s="180"/>
      <c r="C180" s="180"/>
      <c r="D180" s="180"/>
    </row>
    <row r="181" customFormat="false" ht="8.25" hidden="false" customHeight="false" outlineLevel="0" collapsed="false">
      <c r="B181" s="180"/>
      <c r="C181" s="180"/>
      <c r="D181" s="180"/>
    </row>
    <row r="182" customFormat="false" ht="8.25" hidden="false" customHeight="false" outlineLevel="0" collapsed="false">
      <c r="B182" s="180"/>
      <c r="C182" s="180"/>
      <c r="D182" s="180"/>
    </row>
    <row r="183" customFormat="false" ht="8.25" hidden="false" customHeight="false" outlineLevel="0" collapsed="false">
      <c r="B183" s="180"/>
      <c r="C183" s="180"/>
      <c r="D183" s="180"/>
    </row>
    <row r="184" customFormat="false" ht="8.25" hidden="false" customHeight="false" outlineLevel="0" collapsed="false">
      <c r="B184" s="180"/>
      <c r="C184" s="180"/>
      <c r="D184" s="180"/>
    </row>
    <row r="185" customFormat="false" ht="8.25" hidden="false" customHeight="false" outlineLevel="0" collapsed="false">
      <c r="B185" s="180"/>
      <c r="C185" s="180"/>
      <c r="D185" s="180"/>
    </row>
    <row r="186" customFormat="false" ht="8.25" hidden="false" customHeight="false" outlineLevel="0" collapsed="false">
      <c r="B186" s="180"/>
      <c r="C186" s="180"/>
      <c r="D186" s="180"/>
    </row>
    <row r="187" customFormat="false" ht="8.25" hidden="false" customHeight="false" outlineLevel="0" collapsed="false">
      <c r="B187" s="180"/>
      <c r="C187" s="180"/>
      <c r="D187" s="180"/>
    </row>
    <row r="188" customFormat="false" ht="8.25" hidden="false" customHeight="false" outlineLevel="0" collapsed="false">
      <c r="B188" s="180"/>
      <c r="C188" s="180"/>
      <c r="D188" s="180"/>
    </row>
    <row r="189" customFormat="false" ht="8.25" hidden="false" customHeight="false" outlineLevel="0" collapsed="false">
      <c r="B189" s="180"/>
      <c r="C189" s="180"/>
      <c r="D189" s="180"/>
    </row>
    <row r="190" customFormat="false" ht="8.25" hidden="false" customHeight="false" outlineLevel="0" collapsed="false">
      <c r="B190" s="180"/>
      <c r="C190" s="180"/>
      <c r="D190" s="180"/>
    </row>
    <row r="191" customFormat="false" ht="8.25" hidden="false" customHeight="false" outlineLevel="0" collapsed="false">
      <c r="B191" s="180"/>
      <c r="C191" s="180"/>
      <c r="D191" s="180"/>
    </row>
    <row r="192" customFormat="false" ht="8.25" hidden="false" customHeight="false" outlineLevel="0" collapsed="false">
      <c r="B192" s="180"/>
      <c r="C192" s="180"/>
      <c r="D192" s="180"/>
    </row>
    <row r="193" customFormat="false" ht="8.25" hidden="false" customHeight="false" outlineLevel="0" collapsed="false">
      <c r="B193" s="180"/>
      <c r="C193" s="180"/>
      <c r="D193" s="180"/>
    </row>
    <row r="194" customFormat="false" ht="8.25" hidden="false" customHeight="false" outlineLevel="0" collapsed="false">
      <c r="B194" s="180"/>
      <c r="C194" s="180"/>
      <c r="D194" s="180"/>
    </row>
    <row r="195" customFormat="false" ht="8.25" hidden="false" customHeight="false" outlineLevel="0" collapsed="false">
      <c r="B195" s="180"/>
      <c r="C195" s="180"/>
      <c r="D195" s="180"/>
    </row>
    <row r="196" customFormat="false" ht="8.25" hidden="false" customHeight="false" outlineLevel="0" collapsed="false">
      <c r="B196" s="180"/>
      <c r="C196" s="180"/>
      <c r="D196" s="180"/>
    </row>
    <row r="197" customFormat="false" ht="8.25" hidden="false" customHeight="false" outlineLevel="0" collapsed="false">
      <c r="B197" s="180"/>
      <c r="C197" s="180"/>
      <c r="D197" s="180"/>
    </row>
    <row r="198" customFormat="false" ht="8.25" hidden="false" customHeight="false" outlineLevel="0" collapsed="false">
      <c r="B198" s="180"/>
      <c r="C198" s="180"/>
      <c r="D198" s="180"/>
    </row>
    <row r="199" customFormat="false" ht="8.25" hidden="false" customHeight="false" outlineLevel="0" collapsed="false">
      <c r="B199" s="180"/>
      <c r="C199" s="180"/>
      <c r="D199" s="180"/>
    </row>
    <row r="200" customFormat="false" ht="8.25" hidden="false" customHeight="false" outlineLevel="0" collapsed="false">
      <c r="B200" s="180"/>
      <c r="C200" s="180"/>
      <c r="D200" s="180"/>
    </row>
    <row r="201" customFormat="false" ht="8.25" hidden="false" customHeight="false" outlineLevel="0" collapsed="false">
      <c r="B201" s="180"/>
      <c r="C201" s="180"/>
      <c r="D201" s="180"/>
    </row>
    <row r="202" customFormat="false" ht="8.25" hidden="false" customHeight="false" outlineLevel="0" collapsed="false">
      <c r="B202" s="180"/>
      <c r="C202" s="180"/>
      <c r="D202" s="180"/>
    </row>
    <row r="203" customFormat="false" ht="8.25" hidden="false" customHeight="false" outlineLevel="0" collapsed="false">
      <c r="B203" s="180"/>
      <c r="C203" s="180"/>
      <c r="D203" s="180"/>
    </row>
    <row r="204" customFormat="false" ht="8.25" hidden="false" customHeight="false" outlineLevel="0" collapsed="false">
      <c r="B204" s="180"/>
      <c r="C204" s="180"/>
      <c r="D204" s="180"/>
    </row>
    <row r="205" customFormat="false" ht="8.25" hidden="false" customHeight="false" outlineLevel="0" collapsed="false">
      <c r="B205" s="180"/>
      <c r="C205" s="180"/>
      <c r="D205" s="180"/>
    </row>
    <row r="206" customFormat="false" ht="8.25" hidden="false" customHeight="false" outlineLevel="0" collapsed="false">
      <c r="B206" s="180"/>
      <c r="C206" s="180"/>
      <c r="D206" s="180"/>
    </row>
    <row r="207" customFormat="false" ht="8.25" hidden="false" customHeight="false" outlineLevel="0" collapsed="false">
      <c r="B207" s="180"/>
      <c r="C207" s="180"/>
      <c r="D207" s="180"/>
    </row>
    <row r="208" customFormat="false" ht="8.25" hidden="false" customHeight="false" outlineLevel="0" collapsed="false">
      <c r="B208" s="180"/>
      <c r="C208" s="180"/>
      <c r="D208" s="180"/>
    </row>
    <row r="209" customFormat="false" ht="8.25" hidden="false" customHeight="false" outlineLevel="0" collapsed="false">
      <c r="B209" s="180"/>
      <c r="C209" s="180"/>
      <c r="D209" s="180"/>
    </row>
    <row r="210" customFormat="false" ht="8.25" hidden="false" customHeight="false" outlineLevel="0" collapsed="false">
      <c r="B210" s="180"/>
      <c r="C210" s="180"/>
      <c r="D210" s="180"/>
    </row>
    <row r="211" customFormat="false" ht="8.25" hidden="false" customHeight="false" outlineLevel="0" collapsed="false">
      <c r="B211" s="180"/>
      <c r="C211" s="180"/>
      <c r="D211" s="180"/>
    </row>
    <row r="212" customFormat="false" ht="8.25" hidden="false" customHeight="false" outlineLevel="0" collapsed="false">
      <c r="B212" s="180"/>
      <c r="C212" s="180"/>
      <c r="D212" s="180"/>
    </row>
    <row r="213" customFormat="false" ht="8.25" hidden="false" customHeight="false" outlineLevel="0" collapsed="false">
      <c r="B213" s="180"/>
      <c r="C213" s="180"/>
      <c r="D213" s="180"/>
    </row>
    <row r="214" customFormat="false" ht="8.25" hidden="false" customHeight="false" outlineLevel="0" collapsed="false">
      <c r="B214" s="180"/>
      <c r="C214" s="180"/>
      <c r="D214" s="180"/>
    </row>
    <row r="215" customFormat="false" ht="8.25" hidden="false" customHeight="false" outlineLevel="0" collapsed="false">
      <c r="B215" s="180"/>
      <c r="C215" s="180"/>
      <c r="D215" s="180"/>
    </row>
    <row r="216" customFormat="false" ht="8.25" hidden="false" customHeight="false" outlineLevel="0" collapsed="false">
      <c r="B216" s="180"/>
      <c r="C216" s="180"/>
      <c r="D216" s="180"/>
    </row>
    <row r="217" customFormat="false" ht="8.25" hidden="false" customHeight="false" outlineLevel="0" collapsed="false">
      <c r="B217" s="180"/>
      <c r="C217" s="180"/>
      <c r="D217" s="180"/>
    </row>
    <row r="218" customFormat="false" ht="8.25" hidden="false" customHeight="false" outlineLevel="0" collapsed="false">
      <c r="B218" s="180"/>
      <c r="C218" s="180"/>
      <c r="D218" s="180"/>
    </row>
    <row r="219" customFormat="false" ht="8.25" hidden="false" customHeight="false" outlineLevel="0" collapsed="false">
      <c r="B219" s="180"/>
      <c r="C219" s="180"/>
      <c r="D219" s="180"/>
    </row>
    <row r="220" customFormat="false" ht="8.25" hidden="false" customHeight="false" outlineLevel="0" collapsed="false">
      <c r="B220" s="180"/>
      <c r="C220" s="180"/>
      <c r="D220" s="180"/>
    </row>
    <row r="221" customFormat="false" ht="8.25" hidden="false" customHeight="false" outlineLevel="0" collapsed="false">
      <c r="B221" s="180"/>
      <c r="C221" s="180"/>
      <c r="D221" s="180"/>
    </row>
    <row r="222" customFormat="false" ht="8.25" hidden="false" customHeight="false" outlineLevel="0" collapsed="false">
      <c r="B222" s="180"/>
      <c r="C222" s="180"/>
      <c r="D222" s="180"/>
    </row>
    <row r="223" customFormat="false" ht="8.25" hidden="false" customHeight="false" outlineLevel="0" collapsed="false">
      <c r="B223" s="180"/>
      <c r="C223" s="180"/>
      <c r="D223" s="180"/>
    </row>
    <row r="224" customFormat="false" ht="8.25" hidden="false" customHeight="false" outlineLevel="0" collapsed="false">
      <c r="B224" s="180"/>
      <c r="C224" s="180"/>
      <c r="D224" s="180"/>
    </row>
    <row r="225" customFormat="false" ht="8.25" hidden="false" customHeight="false" outlineLevel="0" collapsed="false">
      <c r="B225" s="180"/>
      <c r="C225" s="180"/>
      <c r="D225" s="180"/>
    </row>
    <row r="226" customFormat="false" ht="8.25" hidden="false" customHeight="false" outlineLevel="0" collapsed="false">
      <c r="B226" s="180"/>
      <c r="C226" s="180"/>
      <c r="D226" s="180"/>
    </row>
    <row r="227" customFormat="false" ht="8.25" hidden="false" customHeight="false" outlineLevel="0" collapsed="false">
      <c r="B227" s="180"/>
      <c r="C227" s="180"/>
      <c r="D227" s="180"/>
    </row>
    <row r="228" customFormat="false" ht="8.25" hidden="false" customHeight="false" outlineLevel="0" collapsed="false">
      <c r="B228" s="180"/>
      <c r="C228" s="180"/>
      <c r="D228" s="180"/>
    </row>
    <row r="229" customFormat="false" ht="8.25" hidden="false" customHeight="false" outlineLevel="0" collapsed="false">
      <c r="B229" s="180"/>
      <c r="C229" s="180"/>
      <c r="D229" s="180"/>
    </row>
    <row r="230" customFormat="false" ht="8.25" hidden="false" customHeight="false" outlineLevel="0" collapsed="false">
      <c r="B230" s="180"/>
      <c r="C230" s="180"/>
      <c r="D230" s="180"/>
    </row>
    <row r="231" customFormat="false" ht="8.25" hidden="false" customHeight="false" outlineLevel="0" collapsed="false">
      <c r="B231" s="180"/>
      <c r="C231" s="180"/>
      <c r="D231" s="180"/>
    </row>
    <row r="232" customFormat="false" ht="8.25" hidden="false" customHeight="false" outlineLevel="0" collapsed="false">
      <c r="B232" s="180"/>
      <c r="C232" s="180"/>
      <c r="D232" s="180"/>
    </row>
    <row r="233" customFormat="false" ht="8.25" hidden="false" customHeight="false" outlineLevel="0" collapsed="false">
      <c r="B233" s="180"/>
      <c r="C233" s="180"/>
      <c r="D233" s="180"/>
    </row>
    <row r="234" customFormat="false" ht="8.25" hidden="false" customHeight="false" outlineLevel="0" collapsed="false">
      <c r="B234" s="180"/>
      <c r="C234" s="180"/>
      <c r="D234" s="180"/>
    </row>
    <row r="235" customFormat="false" ht="8.25" hidden="false" customHeight="false" outlineLevel="0" collapsed="false">
      <c r="B235" s="180"/>
      <c r="C235" s="180"/>
      <c r="D235" s="180"/>
    </row>
    <row r="236" customFormat="false" ht="8.25" hidden="false" customHeight="false" outlineLevel="0" collapsed="false">
      <c r="B236" s="180"/>
      <c r="C236" s="180"/>
      <c r="D236" s="180"/>
    </row>
    <row r="237" customFormat="false" ht="8.25" hidden="false" customHeight="false" outlineLevel="0" collapsed="false">
      <c r="B237" s="180"/>
      <c r="C237" s="180"/>
      <c r="D237" s="180"/>
    </row>
    <row r="238" customFormat="false" ht="8.25" hidden="false" customHeight="false" outlineLevel="0" collapsed="false">
      <c r="B238" s="180"/>
      <c r="C238" s="180"/>
      <c r="D238" s="180"/>
    </row>
    <row r="239" customFormat="false" ht="8.25" hidden="false" customHeight="false" outlineLevel="0" collapsed="false">
      <c r="B239" s="180"/>
      <c r="C239" s="180"/>
      <c r="D239" s="180"/>
    </row>
    <row r="240" customFormat="false" ht="8.25" hidden="false" customHeight="false" outlineLevel="0" collapsed="false">
      <c r="B240" s="180"/>
      <c r="C240" s="180"/>
      <c r="D240" s="180"/>
    </row>
    <row r="241" customFormat="false" ht="8.25" hidden="false" customHeight="false" outlineLevel="0" collapsed="false">
      <c r="B241" s="180"/>
      <c r="C241" s="180"/>
      <c r="D241" s="180"/>
    </row>
    <row r="242" customFormat="false" ht="8.25" hidden="false" customHeight="false" outlineLevel="0" collapsed="false">
      <c r="B242" s="180"/>
      <c r="C242" s="180"/>
      <c r="D242" s="180"/>
    </row>
    <row r="243" customFormat="false" ht="8.25" hidden="false" customHeight="false" outlineLevel="0" collapsed="false">
      <c r="B243" s="180"/>
      <c r="C243" s="180"/>
      <c r="D243" s="180"/>
    </row>
    <row r="244" customFormat="false" ht="8.25" hidden="false" customHeight="false" outlineLevel="0" collapsed="false">
      <c r="B244" s="180"/>
      <c r="C244" s="180"/>
      <c r="D244" s="180"/>
    </row>
    <row r="245" customFormat="false" ht="8.25" hidden="false" customHeight="false" outlineLevel="0" collapsed="false">
      <c r="B245" s="180"/>
      <c r="C245" s="180"/>
      <c r="D245" s="180"/>
    </row>
    <row r="246" customFormat="false" ht="8.25" hidden="false" customHeight="false" outlineLevel="0" collapsed="false">
      <c r="B246" s="180"/>
      <c r="C246" s="180"/>
      <c r="D246" s="180"/>
    </row>
    <row r="247" customFormat="false" ht="8.25" hidden="false" customHeight="false" outlineLevel="0" collapsed="false">
      <c r="B247" s="180"/>
      <c r="C247" s="180"/>
      <c r="D247" s="180"/>
    </row>
    <row r="248" customFormat="false" ht="8.25" hidden="false" customHeight="false" outlineLevel="0" collapsed="false">
      <c r="B248" s="180"/>
      <c r="C248" s="180"/>
      <c r="D248" s="180"/>
    </row>
    <row r="249" customFormat="false" ht="8.25" hidden="false" customHeight="false" outlineLevel="0" collapsed="false">
      <c r="B249" s="180"/>
      <c r="C249" s="180"/>
      <c r="D249" s="180"/>
    </row>
    <row r="250" customFormat="false" ht="8.25" hidden="false" customHeight="false" outlineLevel="0" collapsed="false">
      <c r="B250" s="180"/>
      <c r="C250" s="180"/>
      <c r="D250" s="180"/>
    </row>
    <row r="251" customFormat="false" ht="8.25" hidden="false" customHeight="false" outlineLevel="0" collapsed="false">
      <c r="B251" s="180"/>
      <c r="C251" s="180"/>
      <c r="D251" s="180"/>
    </row>
    <row r="252" customFormat="false" ht="8.25" hidden="false" customHeight="false" outlineLevel="0" collapsed="false">
      <c r="B252" s="180"/>
      <c r="C252" s="180"/>
      <c r="D252" s="180"/>
    </row>
    <row r="253" customFormat="false" ht="8.25" hidden="false" customHeight="false" outlineLevel="0" collapsed="false">
      <c r="B253" s="180"/>
      <c r="C253" s="180"/>
      <c r="D253" s="180"/>
    </row>
    <row r="254" customFormat="false" ht="8.25" hidden="false" customHeight="false" outlineLevel="0" collapsed="false">
      <c r="B254" s="180"/>
      <c r="C254" s="180"/>
      <c r="D254" s="180"/>
    </row>
    <row r="255" customFormat="false" ht="8.25" hidden="false" customHeight="false" outlineLevel="0" collapsed="false">
      <c r="B255" s="180"/>
      <c r="C255" s="180"/>
      <c r="D255" s="180"/>
    </row>
    <row r="256" customFormat="false" ht="8.25" hidden="false" customHeight="false" outlineLevel="0" collapsed="false">
      <c r="B256" s="180"/>
      <c r="C256" s="180"/>
      <c r="D256" s="180"/>
    </row>
    <row r="257" customFormat="false" ht="8.25" hidden="false" customHeight="false" outlineLevel="0" collapsed="false">
      <c r="B257" s="180"/>
      <c r="C257" s="180"/>
      <c r="D257" s="180"/>
    </row>
    <row r="258" customFormat="false" ht="8.25" hidden="false" customHeight="false" outlineLevel="0" collapsed="false">
      <c r="B258" s="180"/>
      <c r="C258" s="180"/>
      <c r="D258" s="180"/>
    </row>
    <row r="259" customFormat="false" ht="8.25" hidden="false" customHeight="false" outlineLevel="0" collapsed="false">
      <c r="B259" s="180"/>
      <c r="C259" s="180"/>
      <c r="D259" s="180"/>
    </row>
    <row r="260" customFormat="false" ht="8.25" hidden="false" customHeight="false" outlineLevel="0" collapsed="false">
      <c r="B260" s="180"/>
      <c r="C260" s="180"/>
      <c r="D260" s="180"/>
    </row>
    <row r="261" customFormat="false" ht="8.25" hidden="false" customHeight="false" outlineLevel="0" collapsed="false">
      <c r="B261" s="180"/>
      <c r="C261" s="180"/>
      <c r="D261" s="180"/>
    </row>
    <row r="262" customFormat="false" ht="8.25" hidden="false" customHeight="false" outlineLevel="0" collapsed="false">
      <c r="B262" s="180"/>
      <c r="C262" s="180"/>
      <c r="D262" s="180"/>
    </row>
    <row r="263" customFormat="false" ht="8.25" hidden="false" customHeight="false" outlineLevel="0" collapsed="false">
      <c r="B263" s="180"/>
      <c r="C263" s="180"/>
      <c r="D263" s="180"/>
    </row>
    <row r="264" customFormat="false" ht="8.25" hidden="false" customHeight="false" outlineLevel="0" collapsed="false">
      <c r="B264" s="180"/>
      <c r="C264" s="180"/>
      <c r="D264" s="180"/>
    </row>
    <row r="265" customFormat="false" ht="8.25" hidden="false" customHeight="false" outlineLevel="0" collapsed="false">
      <c r="B265" s="180"/>
      <c r="C265" s="180"/>
      <c r="D265" s="180"/>
    </row>
    <row r="266" customFormat="false" ht="8.25" hidden="false" customHeight="false" outlineLevel="0" collapsed="false">
      <c r="B266" s="180"/>
      <c r="C266" s="180"/>
      <c r="D266" s="180"/>
    </row>
    <row r="267" customFormat="false" ht="8.25" hidden="false" customHeight="false" outlineLevel="0" collapsed="false">
      <c r="B267" s="180"/>
      <c r="C267" s="180"/>
      <c r="D267" s="180"/>
    </row>
    <row r="268" customFormat="false" ht="8.25" hidden="false" customHeight="false" outlineLevel="0" collapsed="false">
      <c r="B268" s="180"/>
      <c r="C268" s="180"/>
      <c r="D268" s="180"/>
    </row>
    <row r="269" customFormat="false" ht="8.25" hidden="false" customHeight="false" outlineLevel="0" collapsed="false">
      <c r="B269" s="180"/>
      <c r="C269" s="180"/>
      <c r="D269" s="180"/>
    </row>
    <row r="270" customFormat="false" ht="8.25" hidden="false" customHeight="false" outlineLevel="0" collapsed="false">
      <c r="B270" s="180"/>
      <c r="C270" s="180"/>
      <c r="D270" s="180"/>
    </row>
    <row r="271" customFormat="false" ht="8.25" hidden="false" customHeight="false" outlineLevel="0" collapsed="false">
      <c r="B271" s="180"/>
      <c r="C271" s="180"/>
      <c r="D271" s="180"/>
    </row>
    <row r="272" customFormat="false" ht="8.25" hidden="false" customHeight="false" outlineLevel="0" collapsed="false">
      <c r="B272" s="180"/>
      <c r="C272" s="180"/>
      <c r="D272" s="180"/>
    </row>
    <row r="273" customFormat="false" ht="8.25" hidden="false" customHeight="false" outlineLevel="0" collapsed="false">
      <c r="B273" s="180"/>
      <c r="C273" s="180"/>
      <c r="D273" s="180"/>
    </row>
    <row r="274" customFormat="false" ht="8.25" hidden="false" customHeight="false" outlineLevel="0" collapsed="false">
      <c r="B274" s="180"/>
      <c r="C274" s="180"/>
      <c r="D274" s="180"/>
    </row>
    <row r="275" customFormat="false" ht="8.25" hidden="false" customHeight="false" outlineLevel="0" collapsed="false">
      <c r="B275" s="180"/>
      <c r="C275" s="180"/>
      <c r="D275" s="180"/>
    </row>
    <row r="276" customFormat="false" ht="8.25" hidden="false" customHeight="false" outlineLevel="0" collapsed="false">
      <c r="B276" s="180"/>
      <c r="C276" s="180"/>
      <c r="D276" s="180"/>
    </row>
    <row r="277" customFormat="false" ht="8.25" hidden="false" customHeight="false" outlineLevel="0" collapsed="false">
      <c r="B277" s="180"/>
      <c r="C277" s="180"/>
      <c r="D277" s="180"/>
    </row>
    <row r="278" customFormat="false" ht="8.25" hidden="false" customHeight="false" outlineLevel="0" collapsed="false">
      <c r="B278" s="180"/>
      <c r="C278" s="180"/>
      <c r="D278" s="180"/>
    </row>
    <row r="279" customFormat="false" ht="8.25" hidden="false" customHeight="false" outlineLevel="0" collapsed="false">
      <c r="B279" s="180"/>
      <c r="C279" s="180"/>
      <c r="D279" s="180"/>
    </row>
    <row r="280" customFormat="false" ht="8.25" hidden="false" customHeight="false" outlineLevel="0" collapsed="false">
      <c r="B280" s="180"/>
      <c r="C280" s="180"/>
      <c r="D280" s="180"/>
    </row>
    <row r="281" customFormat="false" ht="8.25" hidden="false" customHeight="false" outlineLevel="0" collapsed="false">
      <c r="B281" s="180"/>
      <c r="C281" s="180"/>
      <c r="D281" s="180"/>
    </row>
    <row r="282" customFormat="false" ht="8.25" hidden="false" customHeight="false" outlineLevel="0" collapsed="false">
      <c r="B282" s="180"/>
      <c r="C282" s="180"/>
      <c r="D282" s="180"/>
    </row>
    <row r="283" customFormat="false" ht="8.25" hidden="false" customHeight="false" outlineLevel="0" collapsed="false">
      <c r="B283" s="180"/>
      <c r="C283" s="180"/>
      <c r="D283" s="180"/>
    </row>
    <row r="284" customFormat="false" ht="8.25" hidden="false" customHeight="false" outlineLevel="0" collapsed="false">
      <c r="B284" s="180"/>
      <c r="C284" s="180"/>
      <c r="D284" s="180"/>
    </row>
    <row r="285" customFormat="false" ht="8.25" hidden="false" customHeight="false" outlineLevel="0" collapsed="false">
      <c r="B285" s="180"/>
      <c r="C285" s="180"/>
      <c r="D285" s="180"/>
    </row>
    <row r="286" customFormat="false" ht="8.25" hidden="false" customHeight="false" outlineLevel="0" collapsed="false">
      <c r="B286" s="180"/>
      <c r="C286" s="180"/>
      <c r="D286" s="180"/>
    </row>
    <row r="287" customFormat="false" ht="8.25" hidden="false" customHeight="false" outlineLevel="0" collapsed="false">
      <c r="B287" s="180"/>
      <c r="C287" s="180"/>
      <c r="D287" s="180"/>
    </row>
    <row r="288" customFormat="false" ht="8.25" hidden="false" customHeight="false" outlineLevel="0" collapsed="false">
      <c r="B288" s="180"/>
      <c r="C288" s="180"/>
      <c r="D288" s="180"/>
    </row>
    <row r="289" customFormat="false" ht="8.25" hidden="false" customHeight="false" outlineLevel="0" collapsed="false">
      <c r="B289" s="180"/>
      <c r="C289" s="180"/>
      <c r="D289" s="180"/>
    </row>
    <row r="290" customFormat="false" ht="8.25" hidden="false" customHeight="false" outlineLevel="0" collapsed="false">
      <c r="B290" s="180"/>
      <c r="C290" s="180"/>
      <c r="D290" s="180"/>
    </row>
    <row r="291" customFormat="false" ht="8.25" hidden="false" customHeight="false" outlineLevel="0" collapsed="false">
      <c r="B291" s="180"/>
      <c r="C291" s="180"/>
      <c r="D291" s="180"/>
    </row>
    <row r="292" customFormat="false" ht="8.25" hidden="false" customHeight="false" outlineLevel="0" collapsed="false">
      <c r="B292" s="180"/>
      <c r="C292" s="180"/>
      <c r="D292" s="180"/>
    </row>
    <row r="293" customFormat="false" ht="8.25" hidden="false" customHeight="false" outlineLevel="0" collapsed="false">
      <c r="B293" s="180"/>
      <c r="C293" s="180"/>
      <c r="D293" s="180"/>
    </row>
    <row r="294" customFormat="false" ht="8.25" hidden="false" customHeight="false" outlineLevel="0" collapsed="false">
      <c r="B294" s="180"/>
      <c r="C294" s="180"/>
      <c r="D294" s="180"/>
    </row>
    <row r="295" customFormat="false" ht="8.25" hidden="false" customHeight="false" outlineLevel="0" collapsed="false">
      <c r="B295" s="180"/>
      <c r="C295" s="180"/>
      <c r="D295" s="180"/>
    </row>
    <row r="296" customFormat="false" ht="8.25" hidden="false" customHeight="false" outlineLevel="0" collapsed="false">
      <c r="B296" s="180"/>
      <c r="C296" s="180"/>
      <c r="D296" s="180"/>
    </row>
    <row r="297" customFormat="false" ht="8.25" hidden="false" customHeight="false" outlineLevel="0" collapsed="false">
      <c r="B297" s="180"/>
      <c r="C297" s="180"/>
      <c r="D297" s="180"/>
    </row>
    <row r="298" customFormat="false" ht="8.25" hidden="false" customHeight="false" outlineLevel="0" collapsed="false">
      <c r="B298" s="180"/>
      <c r="C298" s="180"/>
      <c r="D298" s="180"/>
    </row>
    <row r="299" customFormat="false" ht="8.25" hidden="false" customHeight="false" outlineLevel="0" collapsed="false">
      <c r="B299" s="180"/>
      <c r="C299" s="180"/>
      <c r="D299" s="180"/>
    </row>
    <row r="300" customFormat="false" ht="8.25" hidden="false" customHeight="false" outlineLevel="0" collapsed="false">
      <c r="B300" s="180"/>
      <c r="C300" s="180"/>
      <c r="D300" s="180"/>
    </row>
    <row r="301" customFormat="false" ht="8.25" hidden="false" customHeight="false" outlineLevel="0" collapsed="false">
      <c r="B301" s="180"/>
      <c r="C301" s="180"/>
      <c r="D301" s="180"/>
    </row>
    <row r="302" customFormat="false" ht="8.25" hidden="false" customHeight="false" outlineLevel="0" collapsed="false">
      <c r="B302" s="180"/>
      <c r="C302" s="180"/>
      <c r="D302" s="180"/>
    </row>
    <row r="303" customFormat="false" ht="8.25" hidden="false" customHeight="false" outlineLevel="0" collapsed="false">
      <c r="B303" s="180"/>
      <c r="C303" s="180"/>
      <c r="D303" s="180"/>
    </row>
    <row r="304" customFormat="false" ht="8.25" hidden="false" customHeight="false" outlineLevel="0" collapsed="false">
      <c r="B304" s="180"/>
      <c r="C304" s="180"/>
      <c r="D304" s="180"/>
    </row>
    <row r="305" customFormat="false" ht="8.25" hidden="false" customHeight="false" outlineLevel="0" collapsed="false">
      <c r="B305" s="180"/>
      <c r="C305" s="180"/>
      <c r="D305" s="180"/>
    </row>
    <row r="306" customFormat="false" ht="8.25" hidden="false" customHeight="false" outlineLevel="0" collapsed="false">
      <c r="B306" s="180"/>
      <c r="C306" s="180"/>
      <c r="D306" s="180"/>
    </row>
    <row r="307" customFormat="false" ht="8.25" hidden="false" customHeight="false" outlineLevel="0" collapsed="false">
      <c r="B307" s="180"/>
      <c r="C307" s="180"/>
      <c r="D307" s="180"/>
    </row>
    <row r="308" customFormat="false" ht="8.25" hidden="false" customHeight="false" outlineLevel="0" collapsed="false">
      <c r="B308" s="180"/>
      <c r="C308" s="180"/>
      <c r="D308" s="180"/>
    </row>
    <row r="309" customFormat="false" ht="8.25" hidden="false" customHeight="false" outlineLevel="0" collapsed="false">
      <c r="B309" s="180"/>
      <c r="C309" s="180"/>
      <c r="D309" s="180"/>
    </row>
    <row r="310" customFormat="false" ht="8.25" hidden="false" customHeight="false" outlineLevel="0" collapsed="false">
      <c r="B310" s="180"/>
      <c r="C310" s="180"/>
      <c r="D310" s="180"/>
    </row>
    <row r="311" customFormat="false" ht="8.25" hidden="false" customHeight="false" outlineLevel="0" collapsed="false">
      <c r="B311" s="180"/>
      <c r="C311" s="180"/>
      <c r="D311" s="180"/>
    </row>
    <row r="312" customFormat="false" ht="8.25" hidden="false" customHeight="false" outlineLevel="0" collapsed="false">
      <c r="B312" s="180"/>
      <c r="C312" s="180"/>
      <c r="D312" s="180"/>
    </row>
    <row r="313" customFormat="false" ht="8.25" hidden="false" customHeight="false" outlineLevel="0" collapsed="false">
      <c r="B313" s="180"/>
      <c r="C313" s="180"/>
      <c r="D313" s="180"/>
    </row>
    <row r="314" customFormat="false" ht="8.25" hidden="false" customHeight="false" outlineLevel="0" collapsed="false">
      <c r="B314" s="180"/>
      <c r="C314" s="180"/>
      <c r="D314" s="180"/>
    </row>
    <row r="315" customFormat="false" ht="8.25" hidden="false" customHeight="false" outlineLevel="0" collapsed="false">
      <c r="B315" s="180"/>
      <c r="C315" s="180"/>
      <c r="D315" s="180"/>
    </row>
    <row r="316" customFormat="false" ht="8.25" hidden="false" customHeight="false" outlineLevel="0" collapsed="false">
      <c r="B316" s="180"/>
      <c r="C316" s="180"/>
      <c r="D316" s="180"/>
    </row>
    <row r="317" customFormat="false" ht="8.25" hidden="false" customHeight="false" outlineLevel="0" collapsed="false">
      <c r="B317" s="180"/>
      <c r="C317" s="180"/>
      <c r="D317" s="180"/>
    </row>
    <row r="318" customFormat="false" ht="8.25" hidden="false" customHeight="false" outlineLevel="0" collapsed="false">
      <c r="B318" s="180"/>
      <c r="C318" s="180"/>
      <c r="D318" s="180"/>
    </row>
    <row r="319" customFormat="false" ht="8.25" hidden="false" customHeight="false" outlineLevel="0" collapsed="false">
      <c r="B319" s="180"/>
      <c r="C319" s="180"/>
      <c r="D319" s="180"/>
    </row>
    <row r="320" customFormat="false" ht="8.25" hidden="false" customHeight="false" outlineLevel="0" collapsed="false">
      <c r="B320" s="180"/>
      <c r="C320" s="180"/>
      <c r="D320" s="180"/>
    </row>
    <row r="321" customFormat="false" ht="8.25" hidden="false" customHeight="false" outlineLevel="0" collapsed="false">
      <c r="B321" s="180"/>
      <c r="C321" s="180"/>
      <c r="D321" s="180"/>
    </row>
    <row r="322" customFormat="false" ht="8.25" hidden="false" customHeight="false" outlineLevel="0" collapsed="false">
      <c r="B322" s="180"/>
      <c r="C322" s="180"/>
      <c r="D322" s="180"/>
    </row>
    <row r="323" customFormat="false" ht="8.25" hidden="false" customHeight="false" outlineLevel="0" collapsed="false">
      <c r="B323" s="180"/>
      <c r="C323" s="180"/>
      <c r="D323" s="180"/>
    </row>
    <row r="324" customFormat="false" ht="8.25" hidden="false" customHeight="false" outlineLevel="0" collapsed="false">
      <c r="B324" s="180"/>
      <c r="C324" s="180"/>
      <c r="D324" s="180"/>
    </row>
    <row r="325" customFormat="false" ht="8.25" hidden="false" customHeight="false" outlineLevel="0" collapsed="false">
      <c r="B325" s="180"/>
      <c r="C325" s="180"/>
      <c r="D325" s="180"/>
    </row>
    <row r="326" customFormat="false" ht="8.25" hidden="false" customHeight="false" outlineLevel="0" collapsed="false">
      <c r="B326" s="180"/>
      <c r="C326" s="180"/>
      <c r="D326" s="180"/>
    </row>
    <row r="327" customFormat="false" ht="8.25" hidden="false" customHeight="false" outlineLevel="0" collapsed="false">
      <c r="B327" s="180"/>
      <c r="C327" s="180"/>
      <c r="D327" s="180"/>
    </row>
    <row r="328" customFormat="false" ht="8.25" hidden="false" customHeight="false" outlineLevel="0" collapsed="false">
      <c r="B328" s="180"/>
      <c r="C328" s="180"/>
      <c r="D328" s="180"/>
    </row>
    <row r="329" customFormat="false" ht="8.25" hidden="false" customHeight="false" outlineLevel="0" collapsed="false">
      <c r="B329" s="180"/>
      <c r="C329" s="180"/>
      <c r="D329" s="180"/>
    </row>
    <row r="330" customFormat="false" ht="8.25" hidden="false" customHeight="false" outlineLevel="0" collapsed="false">
      <c r="B330" s="180"/>
      <c r="C330" s="180"/>
      <c r="D330" s="180"/>
    </row>
    <row r="331" customFormat="false" ht="8.25" hidden="false" customHeight="false" outlineLevel="0" collapsed="false">
      <c r="B331" s="180"/>
      <c r="C331" s="180"/>
      <c r="D331" s="180"/>
    </row>
    <row r="332" customFormat="false" ht="8.25" hidden="false" customHeight="false" outlineLevel="0" collapsed="false">
      <c r="B332" s="180"/>
      <c r="C332" s="180"/>
      <c r="D332" s="180"/>
    </row>
    <row r="333" customFormat="false" ht="8.25" hidden="false" customHeight="false" outlineLevel="0" collapsed="false">
      <c r="B333" s="180"/>
      <c r="C333" s="180"/>
      <c r="D333" s="180"/>
    </row>
    <row r="334" customFormat="false" ht="8.25" hidden="false" customHeight="false" outlineLevel="0" collapsed="false">
      <c r="B334" s="180"/>
      <c r="C334" s="180"/>
      <c r="D334" s="180"/>
    </row>
    <row r="335" customFormat="false" ht="8.25" hidden="false" customHeight="false" outlineLevel="0" collapsed="false">
      <c r="B335" s="180"/>
      <c r="C335" s="180"/>
      <c r="D335" s="180"/>
    </row>
    <row r="336" customFormat="false" ht="8.25" hidden="false" customHeight="false" outlineLevel="0" collapsed="false">
      <c r="B336" s="180"/>
      <c r="C336" s="180"/>
      <c r="D336" s="180"/>
    </row>
    <row r="337" customFormat="false" ht="8.25" hidden="false" customHeight="false" outlineLevel="0" collapsed="false">
      <c r="B337" s="180"/>
      <c r="C337" s="180"/>
      <c r="D337" s="180"/>
    </row>
    <row r="338" customFormat="false" ht="8.25" hidden="false" customHeight="false" outlineLevel="0" collapsed="false">
      <c r="B338" s="180"/>
      <c r="C338" s="180"/>
      <c r="D338" s="180"/>
    </row>
    <row r="339" customFormat="false" ht="8.25" hidden="false" customHeight="false" outlineLevel="0" collapsed="false">
      <c r="B339" s="180"/>
      <c r="C339" s="180"/>
      <c r="D339" s="180"/>
    </row>
    <row r="340" customFormat="false" ht="8.25" hidden="false" customHeight="false" outlineLevel="0" collapsed="false">
      <c r="B340" s="180"/>
      <c r="C340" s="180"/>
      <c r="D340" s="180"/>
    </row>
    <row r="341" customFormat="false" ht="8.25" hidden="false" customHeight="false" outlineLevel="0" collapsed="false">
      <c r="B341" s="180"/>
      <c r="C341" s="180"/>
      <c r="D341" s="180"/>
    </row>
    <row r="342" customFormat="false" ht="8.25" hidden="false" customHeight="false" outlineLevel="0" collapsed="false">
      <c r="B342" s="180"/>
      <c r="C342" s="180"/>
      <c r="D342" s="180"/>
    </row>
    <row r="343" customFormat="false" ht="8.25" hidden="false" customHeight="false" outlineLevel="0" collapsed="false">
      <c r="B343" s="180"/>
      <c r="C343" s="180"/>
      <c r="D343" s="180"/>
    </row>
    <row r="344" customFormat="false" ht="8.25" hidden="false" customHeight="false" outlineLevel="0" collapsed="false">
      <c r="B344" s="180"/>
      <c r="C344" s="180"/>
      <c r="D344" s="180"/>
    </row>
    <row r="345" customFormat="false" ht="8.25" hidden="false" customHeight="false" outlineLevel="0" collapsed="false">
      <c r="B345" s="180"/>
      <c r="C345" s="180"/>
      <c r="D345" s="180"/>
    </row>
    <row r="346" customFormat="false" ht="8.25" hidden="false" customHeight="false" outlineLevel="0" collapsed="false">
      <c r="B346" s="180"/>
      <c r="C346" s="180"/>
      <c r="D346" s="180"/>
    </row>
    <row r="347" customFormat="false" ht="8.25" hidden="false" customHeight="false" outlineLevel="0" collapsed="false">
      <c r="B347" s="180"/>
      <c r="C347" s="180"/>
      <c r="D347" s="180"/>
    </row>
    <row r="348" customFormat="false" ht="8.25" hidden="false" customHeight="false" outlineLevel="0" collapsed="false">
      <c r="B348" s="180"/>
      <c r="C348" s="180"/>
      <c r="D348" s="180"/>
    </row>
    <row r="349" customFormat="false" ht="8.25" hidden="false" customHeight="false" outlineLevel="0" collapsed="false">
      <c r="B349" s="180"/>
      <c r="C349" s="180"/>
      <c r="D349" s="180"/>
    </row>
    <row r="350" customFormat="false" ht="8.25" hidden="false" customHeight="false" outlineLevel="0" collapsed="false">
      <c r="B350" s="180"/>
      <c r="C350" s="180"/>
      <c r="D350" s="180"/>
    </row>
    <row r="351" customFormat="false" ht="8.25" hidden="false" customHeight="false" outlineLevel="0" collapsed="false">
      <c r="B351" s="180"/>
      <c r="C351" s="180"/>
      <c r="D351" s="180"/>
    </row>
    <row r="352" customFormat="false" ht="8.25" hidden="false" customHeight="false" outlineLevel="0" collapsed="false">
      <c r="B352" s="180"/>
      <c r="C352" s="180"/>
      <c r="D352" s="180"/>
    </row>
    <row r="353" customFormat="false" ht="8.25" hidden="false" customHeight="false" outlineLevel="0" collapsed="false">
      <c r="B353" s="180"/>
      <c r="C353" s="180"/>
      <c r="D353" s="180"/>
    </row>
    <row r="354" customFormat="false" ht="8.25" hidden="false" customHeight="false" outlineLevel="0" collapsed="false">
      <c r="B354" s="180"/>
      <c r="C354" s="180"/>
      <c r="D354" s="180"/>
    </row>
    <row r="355" customFormat="false" ht="8.25" hidden="false" customHeight="false" outlineLevel="0" collapsed="false">
      <c r="B355" s="180"/>
      <c r="C355" s="180"/>
      <c r="D355" s="180"/>
    </row>
    <row r="356" customFormat="false" ht="8.25" hidden="false" customHeight="false" outlineLevel="0" collapsed="false">
      <c r="B356" s="180"/>
      <c r="C356" s="180"/>
      <c r="D356" s="180"/>
    </row>
    <row r="357" customFormat="false" ht="8.25" hidden="false" customHeight="false" outlineLevel="0" collapsed="false">
      <c r="B357" s="180"/>
      <c r="C357" s="180"/>
      <c r="D357" s="180"/>
    </row>
    <row r="358" customFormat="false" ht="8.25" hidden="false" customHeight="false" outlineLevel="0" collapsed="false">
      <c r="B358" s="180"/>
      <c r="C358" s="180"/>
      <c r="D358" s="180"/>
    </row>
    <row r="359" customFormat="false" ht="8.25" hidden="false" customHeight="false" outlineLevel="0" collapsed="false">
      <c r="B359" s="180"/>
      <c r="C359" s="180"/>
      <c r="D359" s="180"/>
    </row>
    <row r="360" customFormat="false" ht="8.25" hidden="false" customHeight="false" outlineLevel="0" collapsed="false">
      <c r="B360" s="180"/>
      <c r="C360" s="180"/>
      <c r="D360" s="180"/>
    </row>
    <row r="361" customFormat="false" ht="8.25" hidden="false" customHeight="false" outlineLevel="0" collapsed="false">
      <c r="B361" s="180"/>
      <c r="C361" s="180"/>
      <c r="D361" s="180"/>
    </row>
    <row r="362" customFormat="false" ht="8.25" hidden="false" customHeight="false" outlineLevel="0" collapsed="false">
      <c r="B362" s="180"/>
      <c r="C362" s="180"/>
      <c r="D362" s="180"/>
    </row>
    <row r="363" customFormat="false" ht="8.25" hidden="false" customHeight="false" outlineLevel="0" collapsed="false">
      <c r="B363" s="180"/>
      <c r="C363" s="180"/>
      <c r="D363" s="180"/>
    </row>
    <row r="364" customFormat="false" ht="8.25" hidden="false" customHeight="false" outlineLevel="0" collapsed="false">
      <c r="B364" s="180"/>
      <c r="C364" s="180"/>
      <c r="D364" s="180"/>
    </row>
    <row r="365" customFormat="false" ht="8.25" hidden="false" customHeight="false" outlineLevel="0" collapsed="false">
      <c r="B365" s="180"/>
      <c r="C365" s="180"/>
      <c r="D365" s="180"/>
    </row>
    <row r="366" customFormat="false" ht="8.25" hidden="false" customHeight="false" outlineLevel="0" collapsed="false">
      <c r="B366" s="180"/>
      <c r="C366" s="180"/>
      <c r="D366" s="180"/>
    </row>
    <row r="367" customFormat="false" ht="8.25" hidden="false" customHeight="false" outlineLevel="0" collapsed="false">
      <c r="B367" s="180"/>
      <c r="C367" s="180"/>
      <c r="D367" s="180"/>
    </row>
    <row r="368" customFormat="false" ht="8.25" hidden="false" customHeight="false" outlineLevel="0" collapsed="false">
      <c r="B368" s="180"/>
      <c r="C368" s="180"/>
      <c r="D368" s="180"/>
    </row>
    <row r="369" customFormat="false" ht="8.25" hidden="false" customHeight="false" outlineLevel="0" collapsed="false">
      <c r="B369" s="180"/>
      <c r="C369" s="180"/>
      <c r="D369" s="180"/>
    </row>
    <row r="370" customFormat="false" ht="8.25" hidden="false" customHeight="false" outlineLevel="0" collapsed="false">
      <c r="B370" s="180"/>
      <c r="C370" s="180"/>
      <c r="D370" s="180"/>
    </row>
    <row r="371" customFormat="false" ht="8.25" hidden="false" customHeight="false" outlineLevel="0" collapsed="false">
      <c r="B371" s="180"/>
      <c r="C371" s="180"/>
      <c r="D371" s="180"/>
    </row>
    <row r="372" customFormat="false" ht="8.25" hidden="false" customHeight="false" outlineLevel="0" collapsed="false">
      <c r="B372" s="180"/>
      <c r="C372" s="180"/>
      <c r="D372" s="180"/>
    </row>
    <row r="373" customFormat="false" ht="8.25" hidden="false" customHeight="false" outlineLevel="0" collapsed="false">
      <c r="B373" s="180"/>
      <c r="C373" s="180"/>
      <c r="D373" s="180"/>
    </row>
    <row r="374" customFormat="false" ht="8.25" hidden="false" customHeight="false" outlineLevel="0" collapsed="false">
      <c r="B374" s="180"/>
      <c r="C374" s="180"/>
      <c r="D374" s="180"/>
    </row>
    <row r="375" customFormat="false" ht="8.25" hidden="false" customHeight="false" outlineLevel="0" collapsed="false">
      <c r="B375" s="180"/>
      <c r="C375" s="180"/>
      <c r="D375" s="180"/>
    </row>
    <row r="376" customFormat="false" ht="8.25" hidden="false" customHeight="false" outlineLevel="0" collapsed="false">
      <c r="B376" s="180"/>
      <c r="C376" s="180"/>
      <c r="D376" s="180"/>
    </row>
    <row r="377" customFormat="false" ht="8.25" hidden="false" customHeight="false" outlineLevel="0" collapsed="false">
      <c r="B377" s="180"/>
      <c r="C377" s="180"/>
      <c r="D377" s="180"/>
    </row>
    <row r="378" customFormat="false" ht="8.25" hidden="false" customHeight="false" outlineLevel="0" collapsed="false">
      <c r="B378" s="180"/>
      <c r="C378" s="180"/>
      <c r="D378" s="180"/>
    </row>
    <row r="379" customFormat="false" ht="8.25" hidden="false" customHeight="false" outlineLevel="0" collapsed="false">
      <c r="B379" s="180"/>
      <c r="C379" s="180"/>
      <c r="D379" s="180"/>
    </row>
    <row r="380" customFormat="false" ht="8.25" hidden="false" customHeight="false" outlineLevel="0" collapsed="false">
      <c r="B380" s="180"/>
      <c r="C380" s="180"/>
      <c r="D380" s="180"/>
    </row>
    <row r="381" customFormat="false" ht="8.25" hidden="false" customHeight="false" outlineLevel="0" collapsed="false">
      <c r="B381" s="180"/>
      <c r="C381" s="180"/>
      <c r="D381" s="180"/>
    </row>
    <row r="382" customFormat="false" ht="8.25" hidden="false" customHeight="false" outlineLevel="0" collapsed="false">
      <c r="B382" s="180"/>
      <c r="C382" s="180"/>
      <c r="D382" s="180"/>
    </row>
    <row r="383" customFormat="false" ht="8.25" hidden="false" customHeight="false" outlineLevel="0" collapsed="false">
      <c r="B383" s="180"/>
      <c r="C383" s="180"/>
      <c r="D383" s="180"/>
    </row>
    <row r="384" customFormat="false" ht="8.25" hidden="false" customHeight="false" outlineLevel="0" collapsed="false">
      <c r="B384" s="180"/>
      <c r="C384" s="180"/>
      <c r="D384" s="180"/>
    </row>
    <row r="385" customFormat="false" ht="8.25" hidden="false" customHeight="false" outlineLevel="0" collapsed="false">
      <c r="B385" s="180"/>
      <c r="C385" s="180"/>
      <c r="D385" s="180"/>
    </row>
    <row r="386" customFormat="false" ht="8.25" hidden="false" customHeight="false" outlineLevel="0" collapsed="false">
      <c r="B386" s="180"/>
      <c r="C386" s="180"/>
      <c r="D386" s="180"/>
    </row>
    <row r="387" customFormat="false" ht="8.25" hidden="false" customHeight="false" outlineLevel="0" collapsed="false">
      <c r="B387" s="180"/>
      <c r="C387" s="180"/>
      <c r="D387" s="180"/>
    </row>
    <row r="388" customFormat="false" ht="8.25" hidden="false" customHeight="false" outlineLevel="0" collapsed="false">
      <c r="B388" s="180"/>
      <c r="C388" s="180"/>
      <c r="D388" s="180"/>
    </row>
    <row r="389" customFormat="false" ht="8.25" hidden="false" customHeight="false" outlineLevel="0" collapsed="false">
      <c r="B389" s="180"/>
      <c r="C389" s="180"/>
      <c r="D389" s="180"/>
    </row>
    <row r="390" customFormat="false" ht="8.25" hidden="false" customHeight="false" outlineLevel="0" collapsed="false">
      <c r="B390" s="180"/>
      <c r="C390" s="180"/>
      <c r="D390" s="180"/>
    </row>
    <row r="391" customFormat="false" ht="8.25" hidden="false" customHeight="false" outlineLevel="0" collapsed="false">
      <c r="B391" s="180"/>
      <c r="C391" s="180"/>
      <c r="D391" s="180"/>
    </row>
    <row r="392" customFormat="false" ht="8.25" hidden="false" customHeight="false" outlineLevel="0" collapsed="false">
      <c r="B392" s="180"/>
      <c r="C392" s="180"/>
      <c r="D392" s="180"/>
    </row>
    <row r="393" customFormat="false" ht="8.25" hidden="false" customHeight="false" outlineLevel="0" collapsed="false">
      <c r="B393" s="180"/>
      <c r="C393" s="180"/>
      <c r="D393" s="180"/>
    </row>
    <row r="394" customFormat="false" ht="8.25" hidden="false" customHeight="false" outlineLevel="0" collapsed="false">
      <c r="B394" s="180"/>
      <c r="C394" s="180"/>
      <c r="D394" s="180"/>
    </row>
    <row r="395" customFormat="false" ht="8.25" hidden="false" customHeight="false" outlineLevel="0" collapsed="false">
      <c r="B395" s="180"/>
      <c r="C395" s="180"/>
      <c r="D395" s="180"/>
    </row>
    <row r="396" customFormat="false" ht="8.25" hidden="false" customHeight="false" outlineLevel="0" collapsed="false">
      <c r="B396" s="180"/>
      <c r="C396" s="180"/>
      <c r="D396" s="180"/>
    </row>
    <row r="397" customFormat="false" ht="8.25" hidden="false" customHeight="false" outlineLevel="0" collapsed="false">
      <c r="B397" s="180"/>
      <c r="C397" s="180"/>
      <c r="D397" s="180"/>
    </row>
    <row r="398" customFormat="false" ht="8.25" hidden="false" customHeight="false" outlineLevel="0" collapsed="false">
      <c r="B398" s="180"/>
      <c r="C398" s="180"/>
      <c r="D398" s="180"/>
    </row>
    <row r="399" customFormat="false" ht="8.25" hidden="false" customHeight="false" outlineLevel="0" collapsed="false">
      <c r="B399" s="180"/>
      <c r="C399" s="180"/>
      <c r="D399" s="180"/>
    </row>
    <row r="400" customFormat="false" ht="8.25" hidden="false" customHeight="false" outlineLevel="0" collapsed="false">
      <c r="B400" s="180"/>
      <c r="C400" s="180"/>
      <c r="D400" s="180"/>
    </row>
    <row r="401" customFormat="false" ht="8.25" hidden="false" customHeight="false" outlineLevel="0" collapsed="false">
      <c r="B401" s="180"/>
      <c r="C401" s="180"/>
      <c r="D401" s="180"/>
    </row>
    <row r="402" customFormat="false" ht="8.25" hidden="false" customHeight="false" outlineLevel="0" collapsed="false">
      <c r="B402" s="180"/>
      <c r="C402" s="180"/>
      <c r="D402" s="180"/>
    </row>
    <row r="403" customFormat="false" ht="8.25" hidden="false" customHeight="false" outlineLevel="0" collapsed="false">
      <c r="B403" s="180"/>
      <c r="C403" s="180"/>
      <c r="D403" s="180"/>
    </row>
    <row r="404" customFormat="false" ht="8.25" hidden="false" customHeight="false" outlineLevel="0" collapsed="false">
      <c r="B404" s="180"/>
      <c r="C404" s="180"/>
      <c r="D404" s="180"/>
    </row>
    <row r="405" customFormat="false" ht="8.25" hidden="false" customHeight="false" outlineLevel="0" collapsed="false">
      <c r="B405" s="180"/>
      <c r="C405" s="180"/>
      <c r="D405" s="180"/>
    </row>
    <row r="406" customFormat="false" ht="8.25" hidden="false" customHeight="false" outlineLevel="0" collapsed="false">
      <c r="B406" s="180"/>
      <c r="C406" s="180"/>
      <c r="D406" s="180"/>
    </row>
    <row r="407" customFormat="false" ht="8.25" hidden="false" customHeight="false" outlineLevel="0" collapsed="false">
      <c r="B407" s="180"/>
      <c r="C407" s="180"/>
      <c r="D407" s="180"/>
    </row>
    <row r="408" customFormat="false" ht="8.25" hidden="false" customHeight="false" outlineLevel="0" collapsed="false">
      <c r="B408" s="180"/>
      <c r="C408" s="180"/>
      <c r="D408" s="180"/>
    </row>
    <row r="409" customFormat="false" ht="8.25" hidden="false" customHeight="false" outlineLevel="0" collapsed="false">
      <c r="B409" s="180"/>
      <c r="C409" s="180"/>
      <c r="D409" s="180"/>
    </row>
    <row r="410" customFormat="false" ht="8.25" hidden="false" customHeight="false" outlineLevel="0" collapsed="false">
      <c r="B410" s="180"/>
      <c r="C410" s="180"/>
      <c r="D410" s="180"/>
    </row>
    <row r="411" customFormat="false" ht="8.25" hidden="false" customHeight="false" outlineLevel="0" collapsed="false">
      <c r="B411" s="180"/>
      <c r="C411" s="180"/>
      <c r="D411" s="180"/>
    </row>
    <row r="412" customFormat="false" ht="8.25" hidden="false" customHeight="false" outlineLevel="0" collapsed="false">
      <c r="B412" s="180"/>
      <c r="C412" s="180"/>
      <c r="D412" s="180"/>
    </row>
    <row r="413" customFormat="false" ht="8.25" hidden="false" customHeight="false" outlineLevel="0" collapsed="false">
      <c r="B413" s="180"/>
      <c r="C413" s="180"/>
      <c r="D413" s="180"/>
    </row>
    <row r="414" customFormat="false" ht="8.25" hidden="false" customHeight="false" outlineLevel="0" collapsed="false">
      <c r="B414" s="180"/>
      <c r="C414" s="180"/>
      <c r="D414" s="180"/>
    </row>
    <row r="415" customFormat="false" ht="8.25" hidden="false" customHeight="false" outlineLevel="0" collapsed="false">
      <c r="B415" s="180"/>
      <c r="C415" s="180"/>
      <c r="D415" s="180"/>
    </row>
    <row r="416" customFormat="false" ht="8.25" hidden="false" customHeight="false" outlineLevel="0" collapsed="false">
      <c r="B416" s="180"/>
      <c r="C416" s="180"/>
      <c r="D416" s="180"/>
    </row>
    <row r="417" customFormat="false" ht="8.25" hidden="false" customHeight="false" outlineLevel="0" collapsed="false">
      <c r="B417" s="180"/>
      <c r="C417" s="180"/>
      <c r="D417" s="180"/>
    </row>
    <row r="418" customFormat="false" ht="8.25" hidden="false" customHeight="false" outlineLevel="0" collapsed="false">
      <c r="B418" s="180"/>
      <c r="C418" s="180"/>
      <c r="D418" s="180"/>
    </row>
    <row r="419" customFormat="false" ht="8.25" hidden="false" customHeight="false" outlineLevel="0" collapsed="false">
      <c r="B419" s="180"/>
      <c r="C419" s="180"/>
      <c r="D419" s="180"/>
    </row>
    <row r="420" customFormat="false" ht="8.25" hidden="false" customHeight="false" outlineLevel="0" collapsed="false">
      <c r="B420" s="180"/>
      <c r="C420" s="180"/>
      <c r="D420" s="180"/>
    </row>
    <row r="421" customFormat="false" ht="8.25" hidden="false" customHeight="false" outlineLevel="0" collapsed="false">
      <c r="B421" s="180"/>
      <c r="C421" s="180"/>
      <c r="D421" s="180"/>
    </row>
    <row r="422" customFormat="false" ht="8.25" hidden="false" customHeight="false" outlineLevel="0" collapsed="false">
      <c r="B422" s="180"/>
      <c r="C422" s="180"/>
      <c r="D422" s="180"/>
    </row>
    <row r="423" customFormat="false" ht="8.25" hidden="false" customHeight="false" outlineLevel="0" collapsed="false">
      <c r="B423" s="180"/>
      <c r="C423" s="180"/>
      <c r="D423" s="180"/>
    </row>
    <row r="424" customFormat="false" ht="8.25" hidden="false" customHeight="false" outlineLevel="0" collapsed="false">
      <c r="B424" s="180"/>
      <c r="C424" s="180"/>
      <c r="D424" s="180"/>
    </row>
    <row r="425" customFormat="false" ht="8.25" hidden="false" customHeight="false" outlineLevel="0" collapsed="false">
      <c r="B425" s="180"/>
      <c r="C425" s="180"/>
      <c r="D425" s="180"/>
    </row>
    <row r="426" customFormat="false" ht="8.25" hidden="false" customHeight="false" outlineLevel="0" collapsed="false">
      <c r="B426" s="180"/>
      <c r="C426" s="180"/>
      <c r="D426" s="180"/>
    </row>
    <row r="427" customFormat="false" ht="8.25" hidden="false" customHeight="false" outlineLevel="0" collapsed="false">
      <c r="B427" s="180"/>
      <c r="C427" s="180"/>
      <c r="D427" s="180"/>
    </row>
    <row r="428" customFormat="false" ht="8.25" hidden="false" customHeight="false" outlineLevel="0" collapsed="false">
      <c r="B428" s="180"/>
      <c r="C428" s="180"/>
      <c r="D428" s="180"/>
    </row>
    <row r="429" customFormat="false" ht="8.25" hidden="false" customHeight="false" outlineLevel="0" collapsed="false">
      <c r="B429" s="180"/>
      <c r="C429" s="180"/>
      <c r="D429" s="180"/>
    </row>
    <row r="430" customFormat="false" ht="8.25" hidden="false" customHeight="false" outlineLevel="0" collapsed="false">
      <c r="B430" s="180"/>
      <c r="C430" s="180"/>
      <c r="D430" s="180"/>
    </row>
    <row r="431" customFormat="false" ht="8.25" hidden="false" customHeight="false" outlineLevel="0" collapsed="false">
      <c r="B431" s="180"/>
      <c r="C431" s="180"/>
      <c r="D431" s="180"/>
    </row>
    <row r="432" customFormat="false" ht="8.25" hidden="false" customHeight="false" outlineLevel="0" collapsed="false">
      <c r="B432" s="180"/>
      <c r="C432" s="180"/>
      <c r="D432" s="180"/>
    </row>
    <row r="433" customFormat="false" ht="8.25" hidden="false" customHeight="false" outlineLevel="0" collapsed="false">
      <c r="B433" s="180"/>
      <c r="C433" s="180"/>
      <c r="D433" s="180"/>
    </row>
    <row r="434" customFormat="false" ht="8.25" hidden="false" customHeight="false" outlineLevel="0" collapsed="false">
      <c r="B434" s="180"/>
      <c r="C434" s="180"/>
      <c r="D434" s="180"/>
    </row>
    <row r="435" customFormat="false" ht="8.25" hidden="false" customHeight="false" outlineLevel="0" collapsed="false">
      <c r="B435" s="180"/>
      <c r="C435" s="180"/>
      <c r="D435" s="180"/>
    </row>
    <row r="436" customFormat="false" ht="8.25" hidden="false" customHeight="false" outlineLevel="0" collapsed="false">
      <c r="B436" s="180"/>
      <c r="C436" s="180"/>
      <c r="D436" s="180"/>
    </row>
    <row r="437" customFormat="false" ht="8.25" hidden="false" customHeight="false" outlineLevel="0" collapsed="false">
      <c r="B437" s="180"/>
      <c r="C437" s="180"/>
      <c r="D437" s="180"/>
    </row>
    <row r="438" customFormat="false" ht="8.25" hidden="false" customHeight="false" outlineLevel="0" collapsed="false">
      <c r="B438" s="180"/>
      <c r="C438" s="180"/>
      <c r="D438" s="180"/>
    </row>
    <row r="439" customFormat="false" ht="8.25" hidden="false" customHeight="false" outlineLevel="0" collapsed="false">
      <c r="B439" s="180"/>
      <c r="C439" s="180"/>
      <c r="D439" s="180"/>
    </row>
    <row r="440" customFormat="false" ht="8.25" hidden="false" customHeight="false" outlineLevel="0" collapsed="false">
      <c r="B440" s="180"/>
      <c r="C440" s="180"/>
      <c r="D440" s="180"/>
    </row>
    <row r="441" customFormat="false" ht="8.25" hidden="false" customHeight="false" outlineLevel="0" collapsed="false">
      <c r="B441" s="180"/>
      <c r="C441" s="180"/>
      <c r="D441" s="180"/>
    </row>
    <row r="442" customFormat="false" ht="8.25" hidden="false" customHeight="false" outlineLevel="0" collapsed="false">
      <c r="B442" s="180"/>
      <c r="C442" s="180"/>
      <c r="D442" s="180"/>
    </row>
    <row r="443" customFormat="false" ht="8.25" hidden="false" customHeight="false" outlineLevel="0" collapsed="false">
      <c r="B443" s="180"/>
      <c r="C443" s="180"/>
      <c r="D443" s="180"/>
    </row>
    <row r="444" customFormat="false" ht="8.25" hidden="false" customHeight="false" outlineLevel="0" collapsed="false">
      <c r="B444" s="180"/>
      <c r="C444" s="180"/>
      <c r="D444" s="180"/>
    </row>
    <row r="445" customFormat="false" ht="8.25" hidden="false" customHeight="false" outlineLevel="0" collapsed="false">
      <c r="B445" s="180"/>
      <c r="C445" s="180"/>
      <c r="D445" s="180"/>
    </row>
    <row r="446" customFormat="false" ht="8.25" hidden="false" customHeight="false" outlineLevel="0" collapsed="false">
      <c r="B446" s="180"/>
      <c r="C446" s="180"/>
      <c r="D446" s="180"/>
    </row>
    <row r="447" customFormat="false" ht="8.25" hidden="false" customHeight="false" outlineLevel="0" collapsed="false">
      <c r="B447" s="180"/>
      <c r="C447" s="180"/>
      <c r="D447" s="180"/>
    </row>
    <row r="448" customFormat="false" ht="8.25" hidden="false" customHeight="false" outlineLevel="0" collapsed="false">
      <c r="B448" s="180"/>
      <c r="C448" s="180"/>
      <c r="D448" s="180"/>
    </row>
    <row r="449" customFormat="false" ht="8.25" hidden="false" customHeight="false" outlineLevel="0" collapsed="false">
      <c r="B449" s="180"/>
      <c r="C449" s="180"/>
      <c r="D449" s="180"/>
    </row>
    <row r="450" customFormat="false" ht="8.25" hidden="false" customHeight="false" outlineLevel="0" collapsed="false">
      <c r="B450" s="180"/>
      <c r="C450" s="180"/>
      <c r="D450" s="180"/>
    </row>
    <row r="451" customFormat="false" ht="8.25" hidden="false" customHeight="false" outlineLevel="0" collapsed="false">
      <c r="B451" s="180"/>
      <c r="C451" s="180"/>
      <c r="D451" s="180"/>
    </row>
    <row r="452" customFormat="false" ht="8.25" hidden="false" customHeight="false" outlineLevel="0" collapsed="false">
      <c r="B452" s="180"/>
      <c r="C452" s="180"/>
      <c r="D452" s="180"/>
    </row>
    <row r="453" customFormat="false" ht="8.25" hidden="false" customHeight="false" outlineLevel="0" collapsed="false">
      <c r="B453" s="180"/>
      <c r="C453" s="180"/>
      <c r="D453" s="180"/>
    </row>
    <row r="454" customFormat="false" ht="8.25" hidden="false" customHeight="false" outlineLevel="0" collapsed="false">
      <c r="B454" s="180"/>
      <c r="C454" s="180"/>
      <c r="D454" s="180"/>
    </row>
    <row r="455" customFormat="false" ht="8.25" hidden="false" customHeight="false" outlineLevel="0" collapsed="false">
      <c r="B455" s="180"/>
      <c r="C455" s="180"/>
      <c r="D455" s="180"/>
    </row>
    <row r="456" customFormat="false" ht="8.25" hidden="false" customHeight="false" outlineLevel="0" collapsed="false">
      <c r="B456" s="180"/>
      <c r="C456" s="180"/>
      <c r="D456" s="180"/>
    </row>
    <row r="457" customFormat="false" ht="8.25" hidden="false" customHeight="false" outlineLevel="0" collapsed="false">
      <c r="B457" s="180"/>
      <c r="C457" s="180"/>
      <c r="D457" s="180"/>
    </row>
    <row r="458" customFormat="false" ht="8.25" hidden="false" customHeight="false" outlineLevel="0" collapsed="false">
      <c r="B458" s="180"/>
      <c r="C458" s="180"/>
      <c r="D458" s="180"/>
    </row>
    <row r="459" customFormat="false" ht="8.25" hidden="false" customHeight="false" outlineLevel="0" collapsed="false">
      <c r="B459" s="180"/>
      <c r="C459" s="180"/>
      <c r="D459" s="180"/>
    </row>
    <row r="460" customFormat="false" ht="8.25" hidden="false" customHeight="false" outlineLevel="0" collapsed="false">
      <c r="B460" s="180"/>
      <c r="C460" s="180"/>
      <c r="D460" s="180"/>
    </row>
    <row r="461" customFormat="false" ht="8.25" hidden="false" customHeight="false" outlineLevel="0" collapsed="false">
      <c r="B461" s="180"/>
      <c r="C461" s="180"/>
      <c r="D461" s="180"/>
    </row>
    <row r="462" customFormat="false" ht="8.25" hidden="false" customHeight="false" outlineLevel="0" collapsed="false">
      <c r="B462" s="180"/>
      <c r="C462" s="180"/>
      <c r="D462" s="180"/>
    </row>
    <row r="463" customFormat="false" ht="8.25" hidden="false" customHeight="false" outlineLevel="0" collapsed="false">
      <c r="B463" s="180"/>
      <c r="C463" s="180"/>
      <c r="D463" s="180"/>
    </row>
    <row r="464" customFormat="false" ht="8.25" hidden="false" customHeight="false" outlineLevel="0" collapsed="false">
      <c r="B464" s="180"/>
      <c r="C464" s="180"/>
      <c r="D464" s="180"/>
    </row>
    <row r="465" customFormat="false" ht="8.25" hidden="false" customHeight="false" outlineLevel="0" collapsed="false">
      <c r="B465" s="180"/>
      <c r="C465" s="180"/>
      <c r="D465" s="180"/>
    </row>
    <row r="466" customFormat="false" ht="8.25" hidden="false" customHeight="false" outlineLevel="0" collapsed="false">
      <c r="B466" s="180"/>
      <c r="C466" s="180"/>
      <c r="D466" s="180"/>
    </row>
    <row r="467" customFormat="false" ht="8.25" hidden="false" customHeight="false" outlineLevel="0" collapsed="false">
      <c r="B467" s="180"/>
      <c r="C467" s="180"/>
      <c r="D467" s="180"/>
    </row>
    <row r="468" customFormat="false" ht="8.25" hidden="false" customHeight="false" outlineLevel="0" collapsed="false">
      <c r="B468" s="180"/>
      <c r="C468" s="180"/>
      <c r="D468" s="180"/>
    </row>
    <row r="469" customFormat="false" ht="8.25" hidden="false" customHeight="false" outlineLevel="0" collapsed="false">
      <c r="B469" s="180"/>
      <c r="C469" s="180"/>
      <c r="D469" s="180"/>
    </row>
    <row r="470" customFormat="false" ht="8.25" hidden="false" customHeight="false" outlineLevel="0" collapsed="false">
      <c r="B470" s="180"/>
      <c r="C470" s="180"/>
      <c r="D470" s="180"/>
    </row>
    <row r="471" customFormat="false" ht="8.25" hidden="false" customHeight="false" outlineLevel="0" collapsed="false">
      <c r="B471" s="180"/>
      <c r="C471" s="180"/>
      <c r="D471" s="180"/>
    </row>
    <row r="472" customFormat="false" ht="8.25" hidden="false" customHeight="false" outlineLevel="0" collapsed="false">
      <c r="B472" s="180"/>
      <c r="C472" s="180"/>
      <c r="D472" s="180"/>
    </row>
    <row r="473" customFormat="false" ht="8.25" hidden="false" customHeight="false" outlineLevel="0" collapsed="false">
      <c r="B473" s="180"/>
      <c r="C473" s="180"/>
      <c r="D473" s="180"/>
    </row>
    <row r="474" customFormat="false" ht="8.25" hidden="false" customHeight="false" outlineLevel="0" collapsed="false">
      <c r="B474" s="180"/>
      <c r="C474" s="180"/>
      <c r="D474" s="180"/>
    </row>
    <row r="475" customFormat="false" ht="8.25" hidden="false" customHeight="false" outlineLevel="0" collapsed="false">
      <c r="B475" s="180"/>
      <c r="C475" s="180"/>
      <c r="D475" s="180"/>
    </row>
    <row r="476" customFormat="false" ht="8.25" hidden="false" customHeight="false" outlineLevel="0" collapsed="false">
      <c r="B476" s="180"/>
      <c r="C476" s="180"/>
      <c r="D476" s="180"/>
    </row>
    <row r="477" customFormat="false" ht="8.25" hidden="false" customHeight="false" outlineLevel="0" collapsed="false">
      <c r="B477" s="180"/>
      <c r="C477" s="180"/>
      <c r="D477" s="180"/>
    </row>
    <row r="478" customFormat="false" ht="8.25" hidden="false" customHeight="false" outlineLevel="0" collapsed="false">
      <c r="B478" s="180"/>
      <c r="C478" s="180"/>
      <c r="D478" s="180"/>
    </row>
    <row r="479" customFormat="false" ht="8.25" hidden="false" customHeight="false" outlineLevel="0" collapsed="false">
      <c r="B479" s="180"/>
      <c r="C479" s="180"/>
      <c r="D479" s="180"/>
    </row>
    <row r="480" customFormat="false" ht="8.25" hidden="false" customHeight="false" outlineLevel="0" collapsed="false">
      <c r="B480" s="180"/>
      <c r="C480" s="180"/>
      <c r="D480" s="180"/>
    </row>
    <row r="481" customFormat="false" ht="8.25" hidden="false" customHeight="false" outlineLevel="0" collapsed="false">
      <c r="B481" s="180"/>
      <c r="C481" s="180"/>
      <c r="D481" s="180"/>
    </row>
    <row r="482" customFormat="false" ht="8.25" hidden="false" customHeight="false" outlineLevel="0" collapsed="false">
      <c r="B482" s="180"/>
      <c r="C482" s="180"/>
      <c r="D482" s="180"/>
    </row>
    <row r="483" customFormat="false" ht="8.25" hidden="false" customHeight="false" outlineLevel="0" collapsed="false">
      <c r="B483" s="180"/>
      <c r="C483" s="180"/>
      <c r="D483" s="180"/>
    </row>
    <row r="484" customFormat="false" ht="8.25" hidden="false" customHeight="false" outlineLevel="0" collapsed="false">
      <c r="B484" s="180"/>
      <c r="C484" s="180"/>
      <c r="D484" s="180"/>
    </row>
    <row r="485" customFormat="false" ht="8.25" hidden="false" customHeight="false" outlineLevel="0" collapsed="false">
      <c r="B485" s="180"/>
      <c r="C485" s="180"/>
      <c r="D485" s="180"/>
    </row>
    <row r="486" customFormat="false" ht="8.25" hidden="false" customHeight="false" outlineLevel="0" collapsed="false">
      <c r="B486" s="180"/>
      <c r="C486" s="180"/>
      <c r="D486" s="180"/>
    </row>
    <row r="487" customFormat="false" ht="8.25" hidden="false" customHeight="false" outlineLevel="0" collapsed="false">
      <c r="B487" s="180"/>
      <c r="C487" s="180"/>
      <c r="D487" s="180"/>
    </row>
    <row r="488" customFormat="false" ht="8.25" hidden="false" customHeight="false" outlineLevel="0" collapsed="false">
      <c r="B488" s="180"/>
      <c r="C488" s="180"/>
      <c r="D488" s="180"/>
    </row>
    <row r="489" customFormat="false" ht="8.25" hidden="false" customHeight="false" outlineLevel="0" collapsed="false">
      <c r="B489" s="180"/>
      <c r="C489" s="180"/>
      <c r="D489" s="180"/>
    </row>
    <row r="490" customFormat="false" ht="8.25" hidden="false" customHeight="false" outlineLevel="0" collapsed="false">
      <c r="B490" s="180"/>
      <c r="C490" s="180"/>
      <c r="D490" s="180"/>
    </row>
    <row r="491" customFormat="false" ht="8.25" hidden="false" customHeight="false" outlineLevel="0" collapsed="false">
      <c r="B491" s="180"/>
      <c r="C491" s="180"/>
      <c r="D491" s="180"/>
    </row>
    <row r="492" customFormat="false" ht="8.25" hidden="false" customHeight="false" outlineLevel="0" collapsed="false">
      <c r="B492" s="180"/>
      <c r="C492" s="180"/>
      <c r="D492" s="180"/>
    </row>
    <row r="493" customFormat="false" ht="8.25" hidden="false" customHeight="false" outlineLevel="0" collapsed="false">
      <c r="B493" s="180"/>
      <c r="C493" s="180"/>
      <c r="D493" s="180"/>
    </row>
    <row r="494" customFormat="false" ht="8.25" hidden="false" customHeight="false" outlineLevel="0" collapsed="false">
      <c r="B494" s="180"/>
      <c r="C494" s="180"/>
      <c r="D494" s="180"/>
    </row>
    <row r="495" customFormat="false" ht="8.25" hidden="false" customHeight="false" outlineLevel="0" collapsed="false">
      <c r="B495" s="180"/>
      <c r="C495" s="180"/>
      <c r="D495" s="180"/>
    </row>
    <row r="496" customFormat="false" ht="8.25" hidden="false" customHeight="false" outlineLevel="0" collapsed="false">
      <c r="B496" s="180"/>
      <c r="C496" s="180"/>
      <c r="D496" s="180"/>
    </row>
    <row r="497" customFormat="false" ht="8.25" hidden="false" customHeight="false" outlineLevel="0" collapsed="false">
      <c r="B497" s="180"/>
      <c r="C497" s="180"/>
      <c r="D497" s="180"/>
    </row>
    <row r="498" customFormat="false" ht="8.25" hidden="false" customHeight="false" outlineLevel="0" collapsed="false">
      <c r="B498" s="180"/>
      <c r="C498" s="180"/>
      <c r="D498" s="180"/>
    </row>
    <row r="499" customFormat="false" ht="8.25" hidden="false" customHeight="false" outlineLevel="0" collapsed="false">
      <c r="B499" s="180"/>
      <c r="C499" s="180"/>
      <c r="D499" s="180"/>
    </row>
    <row r="500" customFormat="false" ht="8.25" hidden="false" customHeight="false" outlineLevel="0" collapsed="false">
      <c r="B500" s="180"/>
      <c r="C500" s="180"/>
      <c r="D500" s="180"/>
    </row>
    <row r="501" customFormat="false" ht="8.25" hidden="false" customHeight="false" outlineLevel="0" collapsed="false">
      <c r="B501" s="180"/>
      <c r="C501" s="180"/>
      <c r="D501" s="180"/>
    </row>
    <row r="502" customFormat="false" ht="8.25" hidden="false" customHeight="false" outlineLevel="0" collapsed="false">
      <c r="B502" s="180"/>
      <c r="C502" s="180"/>
      <c r="D502" s="180"/>
    </row>
    <row r="503" customFormat="false" ht="8.25" hidden="false" customHeight="false" outlineLevel="0" collapsed="false">
      <c r="B503" s="180"/>
      <c r="C503" s="180"/>
      <c r="D503" s="180"/>
    </row>
    <row r="504" customFormat="false" ht="8.25" hidden="false" customHeight="false" outlineLevel="0" collapsed="false">
      <c r="B504" s="180"/>
      <c r="C504" s="180"/>
      <c r="D504" s="180"/>
    </row>
    <row r="505" customFormat="false" ht="8.25" hidden="false" customHeight="false" outlineLevel="0" collapsed="false">
      <c r="B505" s="180"/>
      <c r="C505" s="180"/>
      <c r="D505" s="180"/>
    </row>
    <row r="506" customFormat="false" ht="8.25" hidden="false" customHeight="false" outlineLevel="0" collapsed="false">
      <c r="B506" s="180"/>
      <c r="C506" s="180"/>
      <c r="D506" s="180"/>
    </row>
    <row r="507" customFormat="false" ht="8.25" hidden="false" customHeight="false" outlineLevel="0" collapsed="false">
      <c r="B507" s="180"/>
      <c r="C507" s="180"/>
      <c r="D507" s="180"/>
    </row>
    <row r="508" customFormat="false" ht="8.25" hidden="false" customHeight="false" outlineLevel="0" collapsed="false">
      <c r="B508" s="180"/>
      <c r="C508" s="180"/>
      <c r="D508" s="180"/>
    </row>
    <row r="509" customFormat="false" ht="8.25" hidden="false" customHeight="false" outlineLevel="0" collapsed="false">
      <c r="B509" s="180"/>
      <c r="C509" s="180"/>
      <c r="D509" s="180"/>
    </row>
    <row r="510" customFormat="false" ht="8.25" hidden="false" customHeight="false" outlineLevel="0" collapsed="false">
      <c r="B510" s="180"/>
      <c r="C510" s="180"/>
      <c r="D510" s="180"/>
    </row>
    <row r="511" customFormat="false" ht="8.25" hidden="false" customHeight="false" outlineLevel="0" collapsed="false">
      <c r="B511" s="180"/>
      <c r="C511" s="180"/>
      <c r="D511" s="180"/>
    </row>
    <row r="512" customFormat="false" ht="8.25" hidden="false" customHeight="false" outlineLevel="0" collapsed="false">
      <c r="B512" s="180"/>
      <c r="C512" s="180"/>
      <c r="D512" s="180"/>
    </row>
    <row r="513" customFormat="false" ht="8.25" hidden="false" customHeight="false" outlineLevel="0" collapsed="false">
      <c r="B513" s="180"/>
      <c r="C513" s="180"/>
      <c r="D513" s="180"/>
    </row>
    <row r="514" customFormat="false" ht="8.25" hidden="false" customHeight="false" outlineLevel="0" collapsed="false">
      <c r="B514" s="180"/>
      <c r="C514" s="180"/>
      <c r="D514" s="180"/>
    </row>
    <row r="515" customFormat="false" ht="8.25" hidden="false" customHeight="false" outlineLevel="0" collapsed="false">
      <c r="B515" s="180"/>
      <c r="C515" s="180"/>
      <c r="D515" s="180"/>
    </row>
    <row r="516" customFormat="false" ht="8.25" hidden="false" customHeight="false" outlineLevel="0" collapsed="false">
      <c r="B516" s="180"/>
      <c r="C516" s="180"/>
      <c r="D516" s="180"/>
    </row>
    <row r="517" customFormat="false" ht="8.25" hidden="false" customHeight="false" outlineLevel="0" collapsed="false">
      <c r="B517" s="180"/>
      <c r="C517" s="180"/>
      <c r="D517" s="180"/>
    </row>
    <row r="518" customFormat="false" ht="8.25" hidden="false" customHeight="false" outlineLevel="0" collapsed="false">
      <c r="B518" s="180"/>
      <c r="C518" s="180"/>
      <c r="D518" s="180"/>
    </row>
    <row r="519" customFormat="false" ht="8.25" hidden="false" customHeight="false" outlineLevel="0" collapsed="false">
      <c r="B519" s="180"/>
      <c r="C519" s="180"/>
      <c r="D519" s="180"/>
    </row>
    <row r="520" customFormat="false" ht="8.25" hidden="false" customHeight="false" outlineLevel="0" collapsed="false">
      <c r="B520" s="180"/>
      <c r="C520" s="180"/>
      <c r="D520" s="180"/>
    </row>
    <row r="521" customFormat="false" ht="8.25" hidden="false" customHeight="false" outlineLevel="0" collapsed="false">
      <c r="B521" s="180"/>
      <c r="C521" s="180"/>
      <c r="D521" s="180"/>
    </row>
    <row r="522" customFormat="false" ht="8.25" hidden="false" customHeight="false" outlineLevel="0" collapsed="false">
      <c r="B522" s="180"/>
      <c r="C522" s="180"/>
      <c r="D522" s="180"/>
    </row>
    <row r="523" customFormat="false" ht="8.25" hidden="false" customHeight="false" outlineLevel="0" collapsed="false">
      <c r="B523" s="180"/>
      <c r="C523" s="180"/>
      <c r="D523" s="180"/>
    </row>
    <row r="524" customFormat="false" ht="8.25" hidden="false" customHeight="false" outlineLevel="0" collapsed="false">
      <c r="B524" s="180"/>
      <c r="C524" s="180"/>
      <c r="D524" s="180"/>
    </row>
    <row r="525" customFormat="false" ht="8.25" hidden="false" customHeight="false" outlineLevel="0" collapsed="false">
      <c r="B525" s="180"/>
      <c r="C525" s="180"/>
      <c r="D525" s="180"/>
    </row>
    <row r="526" customFormat="false" ht="8.25" hidden="false" customHeight="false" outlineLevel="0" collapsed="false">
      <c r="B526" s="180"/>
      <c r="C526" s="180"/>
      <c r="D526" s="180"/>
    </row>
    <row r="527" customFormat="false" ht="8.25" hidden="false" customHeight="false" outlineLevel="0" collapsed="false">
      <c r="B527" s="180"/>
      <c r="C527" s="180"/>
      <c r="D527" s="180"/>
    </row>
    <row r="528" customFormat="false" ht="8.25" hidden="false" customHeight="false" outlineLevel="0" collapsed="false">
      <c r="B528" s="180"/>
      <c r="C528" s="180"/>
      <c r="D528" s="180"/>
    </row>
    <row r="529" customFormat="false" ht="8.25" hidden="false" customHeight="false" outlineLevel="0" collapsed="false">
      <c r="B529" s="180"/>
      <c r="C529" s="180"/>
      <c r="D529" s="180"/>
    </row>
    <row r="530" customFormat="false" ht="8.25" hidden="false" customHeight="false" outlineLevel="0" collapsed="false">
      <c r="B530" s="180"/>
      <c r="C530" s="180"/>
      <c r="D530" s="180"/>
    </row>
    <row r="531" customFormat="false" ht="8.25" hidden="false" customHeight="false" outlineLevel="0" collapsed="false">
      <c r="B531" s="180"/>
      <c r="C531" s="180"/>
      <c r="D531" s="180"/>
    </row>
    <row r="532" customFormat="false" ht="8.25" hidden="false" customHeight="false" outlineLevel="0" collapsed="false">
      <c r="B532" s="180"/>
      <c r="C532" s="180"/>
      <c r="D532" s="180"/>
    </row>
    <row r="533" customFormat="false" ht="8.25" hidden="false" customHeight="false" outlineLevel="0" collapsed="false">
      <c r="B533" s="180"/>
      <c r="C533" s="180"/>
      <c r="D533" s="180"/>
    </row>
    <row r="534" customFormat="false" ht="8.25" hidden="false" customHeight="false" outlineLevel="0" collapsed="false">
      <c r="B534" s="180"/>
      <c r="C534" s="180"/>
      <c r="D534" s="180"/>
    </row>
    <row r="535" customFormat="false" ht="8.25" hidden="false" customHeight="false" outlineLevel="0" collapsed="false">
      <c r="B535" s="180"/>
      <c r="C535" s="180"/>
      <c r="D535" s="180"/>
    </row>
    <row r="536" customFormat="false" ht="8.25" hidden="false" customHeight="false" outlineLevel="0" collapsed="false">
      <c r="B536" s="180"/>
      <c r="C536" s="180"/>
      <c r="D536" s="180"/>
    </row>
    <row r="537" customFormat="false" ht="8.25" hidden="false" customHeight="false" outlineLevel="0" collapsed="false">
      <c r="B537" s="180"/>
      <c r="C537" s="180"/>
      <c r="D537" s="180"/>
    </row>
    <row r="538" customFormat="false" ht="8.25" hidden="false" customHeight="false" outlineLevel="0" collapsed="false">
      <c r="B538" s="180"/>
      <c r="C538" s="180"/>
      <c r="D538" s="180"/>
    </row>
    <row r="539" customFormat="false" ht="8.25" hidden="false" customHeight="false" outlineLevel="0" collapsed="false">
      <c r="B539" s="180"/>
      <c r="C539" s="180"/>
      <c r="D539" s="180"/>
    </row>
    <row r="540" customFormat="false" ht="8.25" hidden="false" customHeight="false" outlineLevel="0" collapsed="false">
      <c r="B540" s="180"/>
      <c r="C540" s="180"/>
      <c r="D540" s="180"/>
    </row>
    <row r="541" customFormat="false" ht="8.25" hidden="false" customHeight="false" outlineLevel="0" collapsed="false">
      <c r="B541" s="180"/>
      <c r="C541" s="180"/>
      <c r="D541" s="180"/>
    </row>
    <row r="542" customFormat="false" ht="8.25" hidden="false" customHeight="false" outlineLevel="0" collapsed="false">
      <c r="B542" s="180"/>
      <c r="C542" s="180"/>
      <c r="D542" s="180"/>
    </row>
    <row r="543" customFormat="false" ht="8.25" hidden="false" customHeight="false" outlineLevel="0" collapsed="false">
      <c r="B543" s="180"/>
      <c r="C543" s="180"/>
      <c r="D543" s="180"/>
    </row>
    <row r="544" customFormat="false" ht="8.25" hidden="false" customHeight="false" outlineLevel="0" collapsed="false">
      <c r="B544" s="180"/>
      <c r="C544" s="180"/>
      <c r="D544" s="180"/>
    </row>
    <row r="545" customFormat="false" ht="8.25" hidden="false" customHeight="false" outlineLevel="0" collapsed="false">
      <c r="B545" s="180"/>
      <c r="C545" s="180"/>
      <c r="D545" s="180"/>
    </row>
    <row r="546" customFormat="false" ht="8.25" hidden="false" customHeight="false" outlineLevel="0" collapsed="false">
      <c r="B546" s="180"/>
      <c r="C546" s="180"/>
      <c r="D546" s="180"/>
    </row>
    <row r="547" customFormat="false" ht="8.25" hidden="false" customHeight="false" outlineLevel="0" collapsed="false">
      <c r="B547" s="180"/>
      <c r="C547" s="180"/>
      <c r="D547" s="180"/>
    </row>
    <row r="548" customFormat="false" ht="8.25" hidden="false" customHeight="false" outlineLevel="0" collapsed="false">
      <c r="B548" s="180"/>
      <c r="C548" s="180"/>
      <c r="D548" s="180"/>
    </row>
    <row r="549" customFormat="false" ht="8.25" hidden="false" customHeight="false" outlineLevel="0" collapsed="false">
      <c r="B549" s="180"/>
      <c r="C549" s="180"/>
      <c r="D549" s="180"/>
    </row>
    <row r="550" customFormat="false" ht="8.25" hidden="false" customHeight="false" outlineLevel="0" collapsed="false">
      <c r="B550" s="180"/>
      <c r="C550" s="180"/>
      <c r="D550" s="180"/>
    </row>
    <row r="551" customFormat="false" ht="8.25" hidden="false" customHeight="false" outlineLevel="0" collapsed="false">
      <c r="B551" s="180"/>
      <c r="C551" s="180"/>
      <c r="D551" s="180"/>
    </row>
    <row r="552" customFormat="false" ht="8.25" hidden="false" customHeight="false" outlineLevel="0" collapsed="false">
      <c r="B552" s="180"/>
      <c r="C552" s="180"/>
      <c r="D552" s="180"/>
    </row>
    <row r="553" customFormat="false" ht="8.25" hidden="false" customHeight="false" outlineLevel="0" collapsed="false">
      <c r="B553" s="180"/>
      <c r="C553" s="180"/>
      <c r="D553" s="180"/>
    </row>
    <row r="554" customFormat="false" ht="8.25" hidden="false" customHeight="false" outlineLevel="0" collapsed="false">
      <c r="B554" s="180"/>
      <c r="C554" s="180"/>
      <c r="D554" s="180"/>
    </row>
    <row r="555" customFormat="false" ht="8.25" hidden="false" customHeight="false" outlineLevel="0" collapsed="false">
      <c r="B555" s="180"/>
      <c r="C555" s="180"/>
      <c r="D555" s="180"/>
    </row>
    <row r="556" customFormat="false" ht="8.25" hidden="false" customHeight="false" outlineLevel="0" collapsed="false">
      <c r="B556" s="180"/>
      <c r="C556" s="180"/>
      <c r="D556" s="180"/>
    </row>
    <row r="557" customFormat="false" ht="8.25" hidden="false" customHeight="false" outlineLevel="0" collapsed="false">
      <c r="B557" s="180"/>
      <c r="C557" s="180"/>
      <c r="D557" s="180"/>
    </row>
    <row r="558" customFormat="false" ht="8.25" hidden="false" customHeight="false" outlineLevel="0" collapsed="false">
      <c r="B558" s="180"/>
      <c r="C558" s="180"/>
      <c r="D558" s="180"/>
    </row>
    <row r="559" customFormat="false" ht="8.25" hidden="false" customHeight="false" outlineLevel="0" collapsed="false">
      <c r="B559" s="180"/>
      <c r="C559" s="180"/>
      <c r="D559" s="180"/>
    </row>
    <row r="560" customFormat="false" ht="8.25" hidden="false" customHeight="false" outlineLevel="0" collapsed="false">
      <c r="B560" s="180"/>
      <c r="C560" s="180"/>
      <c r="D560" s="180"/>
    </row>
    <row r="561" customFormat="false" ht="8.25" hidden="false" customHeight="false" outlineLevel="0" collapsed="false">
      <c r="B561" s="180"/>
      <c r="C561" s="180"/>
      <c r="D561" s="180"/>
    </row>
    <row r="562" customFormat="false" ht="8.25" hidden="false" customHeight="false" outlineLevel="0" collapsed="false">
      <c r="B562" s="180"/>
      <c r="C562" s="180"/>
      <c r="D562" s="180"/>
    </row>
    <row r="563" customFormat="false" ht="8.25" hidden="false" customHeight="false" outlineLevel="0" collapsed="false">
      <c r="B563" s="180"/>
      <c r="C563" s="180"/>
      <c r="D563" s="180"/>
    </row>
    <row r="564" customFormat="false" ht="8.25" hidden="false" customHeight="false" outlineLevel="0" collapsed="false">
      <c r="B564" s="180"/>
      <c r="C564" s="180"/>
      <c r="D564" s="180"/>
    </row>
    <row r="565" customFormat="false" ht="8.25" hidden="false" customHeight="false" outlineLevel="0" collapsed="false">
      <c r="B565" s="180"/>
      <c r="C565" s="180"/>
      <c r="D565" s="180"/>
    </row>
    <row r="566" customFormat="false" ht="8.25" hidden="false" customHeight="false" outlineLevel="0" collapsed="false">
      <c r="B566" s="180"/>
      <c r="C566" s="180"/>
      <c r="D566" s="180"/>
    </row>
    <row r="567" customFormat="false" ht="8.25" hidden="false" customHeight="false" outlineLevel="0" collapsed="false">
      <c r="B567" s="180"/>
      <c r="C567" s="180"/>
      <c r="D567" s="180"/>
    </row>
    <row r="568" customFormat="false" ht="8.25" hidden="false" customHeight="false" outlineLevel="0" collapsed="false">
      <c r="B568" s="180"/>
      <c r="C568" s="180"/>
      <c r="D568" s="180"/>
    </row>
    <row r="569" customFormat="false" ht="8.25" hidden="false" customHeight="false" outlineLevel="0" collapsed="false">
      <c r="B569" s="180"/>
      <c r="C569" s="180"/>
      <c r="D569" s="180"/>
    </row>
    <row r="570" customFormat="false" ht="8.25" hidden="false" customHeight="false" outlineLevel="0" collapsed="false">
      <c r="B570" s="180"/>
      <c r="C570" s="180"/>
      <c r="D570" s="180"/>
    </row>
    <row r="571" customFormat="false" ht="8.25" hidden="false" customHeight="false" outlineLevel="0" collapsed="false">
      <c r="B571" s="180"/>
      <c r="C571" s="180"/>
      <c r="D571" s="180"/>
    </row>
    <row r="572" customFormat="false" ht="8.25" hidden="false" customHeight="false" outlineLevel="0" collapsed="false">
      <c r="B572" s="180"/>
      <c r="C572" s="180"/>
      <c r="D572" s="180"/>
    </row>
    <row r="573" customFormat="false" ht="8.25" hidden="false" customHeight="false" outlineLevel="0" collapsed="false">
      <c r="B573" s="180"/>
      <c r="C573" s="180"/>
      <c r="D573" s="180"/>
    </row>
    <row r="574" customFormat="false" ht="8.25" hidden="false" customHeight="false" outlineLevel="0" collapsed="false">
      <c r="B574" s="180"/>
      <c r="C574" s="180"/>
      <c r="D574" s="180"/>
    </row>
    <row r="575" customFormat="false" ht="8.25" hidden="false" customHeight="false" outlineLevel="0" collapsed="false">
      <c r="B575" s="180"/>
      <c r="C575" s="180"/>
      <c r="D575" s="180"/>
    </row>
    <row r="576" customFormat="false" ht="8.25" hidden="false" customHeight="false" outlineLevel="0" collapsed="false">
      <c r="B576" s="180"/>
      <c r="C576" s="180"/>
      <c r="D576" s="180"/>
    </row>
    <row r="577" customFormat="false" ht="8.25" hidden="false" customHeight="false" outlineLevel="0" collapsed="false">
      <c r="B577" s="180"/>
      <c r="C577" s="180"/>
      <c r="D577" s="180"/>
    </row>
    <row r="578" customFormat="false" ht="8.25" hidden="false" customHeight="false" outlineLevel="0" collapsed="false">
      <c r="B578" s="180"/>
      <c r="C578" s="180"/>
      <c r="D578" s="180"/>
    </row>
    <row r="579" customFormat="false" ht="8.25" hidden="false" customHeight="false" outlineLevel="0" collapsed="false">
      <c r="B579" s="180"/>
      <c r="C579" s="180"/>
      <c r="D579" s="180"/>
    </row>
    <row r="580" customFormat="false" ht="8.25" hidden="false" customHeight="false" outlineLevel="0" collapsed="false">
      <c r="B580" s="180"/>
      <c r="C580" s="180"/>
      <c r="D580" s="180"/>
    </row>
    <row r="581" customFormat="false" ht="8.25" hidden="false" customHeight="false" outlineLevel="0" collapsed="false">
      <c r="B581" s="180"/>
      <c r="C581" s="180"/>
      <c r="D581" s="180"/>
    </row>
    <row r="582" customFormat="false" ht="8.25" hidden="false" customHeight="false" outlineLevel="0" collapsed="false">
      <c r="B582" s="180"/>
      <c r="C582" s="180"/>
      <c r="D582" s="180"/>
    </row>
    <row r="583" customFormat="false" ht="8.25" hidden="false" customHeight="false" outlineLevel="0" collapsed="false">
      <c r="B583" s="180"/>
      <c r="C583" s="180"/>
      <c r="D583" s="180"/>
    </row>
    <row r="584" customFormat="false" ht="8.25" hidden="false" customHeight="false" outlineLevel="0" collapsed="false">
      <c r="B584" s="180"/>
      <c r="C584" s="180"/>
      <c r="D584" s="180"/>
    </row>
    <row r="585" customFormat="false" ht="8.25" hidden="false" customHeight="false" outlineLevel="0" collapsed="false">
      <c r="B585" s="180"/>
      <c r="C585" s="180"/>
      <c r="D585" s="180"/>
    </row>
    <row r="586" customFormat="false" ht="8.25" hidden="false" customHeight="false" outlineLevel="0" collapsed="false">
      <c r="B586" s="180"/>
      <c r="C586" s="180"/>
      <c r="D586" s="180"/>
    </row>
    <row r="587" customFormat="false" ht="8.25" hidden="false" customHeight="false" outlineLevel="0" collapsed="false">
      <c r="B587" s="180"/>
      <c r="C587" s="180"/>
      <c r="D587" s="180"/>
    </row>
    <row r="588" customFormat="false" ht="8.25" hidden="false" customHeight="false" outlineLevel="0" collapsed="false">
      <c r="B588" s="180"/>
      <c r="C588" s="180"/>
      <c r="D588" s="180"/>
    </row>
    <row r="589" customFormat="false" ht="8.25" hidden="false" customHeight="false" outlineLevel="0" collapsed="false">
      <c r="B589" s="180"/>
      <c r="C589" s="180"/>
      <c r="D589" s="180"/>
    </row>
    <row r="590" customFormat="false" ht="8.25" hidden="false" customHeight="false" outlineLevel="0" collapsed="false">
      <c r="B590" s="180"/>
      <c r="C590" s="180"/>
      <c r="D590" s="180"/>
    </row>
    <row r="591" customFormat="false" ht="8.25" hidden="false" customHeight="false" outlineLevel="0" collapsed="false">
      <c r="B591" s="180"/>
      <c r="C591" s="180"/>
      <c r="D591" s="180"/>
    </row>
    <row r="592" customFormat="false" ht="8.25" hidden="false" customHeight="false" outlineLevel="0" collapsed="false">
      <c r="B592" s="180"/>
      <c r="C592" s="180"/>
      <c r="D592" s="180"/>
    </row>
    <row r="593" customFormat="false" ht="8.25" hidden="false" customHeight="false" outlineLevel="0" collapsed="false">
      <c r="B593" s="180"/>
      <c r="C593" s="180"/>
      <c r="D593" s="180"/>
    </row>
    <row r="594" customFormat="false" ht="8.25" hidden="false" customHeight="false" outlineLevel="0" collapsed="false">
      <c r="B594" s="180"/>
      <c r="C594" s="180"/>
      <c r="D594" s="180"/>
    </row>
    <row r="595" customFormat="false" ht="8.25" hidden="false" customHeight="false" outlineLevel="0" collapsed="false">
      <c r="B595" s="180"/>
      <c r="C595" s="180"/>
      <c r="D595" s="180"/>
    </row>
    <row r="596" customFormat="false" ht="8.25" hidden="false" customHeight="false" outlineLevel="0" collapsed="false">
      <c r="B596" s="180"/>
      <c r="C596" s="180"/>
      <c r="D596" s="180"/>
    </row>
    <row r="597" customFormat="false" ht="8.25" hidden="false" customHeight="false" outlineLevel="0" collapsed="false">
      <c r="B597" s="180"/>
      <c r="C597" s="180"/>
      <c r="D597" s="180"/>
    </row>
    <row r="598" customFormat="false" ht="8.25" hidden="false" customHeight="false" outlineLevel="0" collapsed="false">
      <c r="B598" s="180"/>
      <c r="C598" s="180"/>
      <c r="D598" s="180"/>
    </row>
    <row r="599" customFormat="false" ht="8.25" hidden="false" customHeight="false" outlineLevel="0" collapsed="false">
      <c r="B599" s="180"/>
      <c r="C599" s="180"/>
      <c r="D599" s="180"/>
    </row>
    <row r="600" customFormat="false" ht="8.25" hidden="false" customHeight="false" outlineLevel="0" collapsed="false">
      <c r="B600" s="180"/>
      <c r="C600" s="180"/>
      <c r="D600" s="180"/>
    </row>
    <row r="601" customFormat="false" ht="8.25" hidden="false" customHeight="false" outlineLevel="0" collapsed="false">
      <c r="B601" s="180"/>
      <c r="C601" s="180"/>
      <c r="D601" s="180"/>
    </row>
    <row r="602" customFormat="false" ht="8.25" hidden="false" customHeight="false" outlineLevel="0" collapsed="false">
      <c r="B602" s="180"/>
      <c r="C602" s="180"/>
      <c r="D602" s="180"/>
    </row>
    <row r="603" customFormat="false" ht="8.25" hidden="false" customHeight="false" outlineLevel="0" collapsed="false">
      <c r="B603" s="180"/>
      <c r="C603" s="180"/>
      <c r="D603" s="180"/>
    </row>
    <row r="604" customFormat="false" ht="8.25" hidden="false" customHeight="false" outlineLevel="0" collapsed="false">
      <c r="B604" s="180"/>
      <c r="C604" s="180"/>
      <c r="D604" s="180"/>
    </row>
    <row r="605" customFormat="false" ht="8.25" hidden="false" customHeight="false" outlineLevel="0" collapsed="false">
      <c r="B605" s="180"/>
      <c r="C605" s="180"/>
      <c r="D605" s="180"/>
    </row>
    <row r="606" customFormat="false" ht="8.25" hidden="false" customHeight="false" outlineLevel="0" collapsed="false">
      <c r="B606" s="180"/>
      <c r="C606" s="180"/>
      <c r="D606" s="180"/>
    </row>
    <row r="607" customFormat="false" ht="8.25" hidden="false" customHeight="false" outlineLevel="0" collapsed="false">
      <c r="B607" s="180"/>
      <c r="C607" s="180"/>
      <c r="D607" s="180"/>
    </row>
    <row r="608" customFormat="false" ht="8.25" hidden="false" customHeight="false" outlineLevel="0" collapsed="false">
      <c r="B608" s="180"/>
      <c r="C608" s="180"/>
      <c r="D608" s="180"/>
    </row>
    <row r="609" customFormat="false" ht="8.25" hidden="false" customHeight="false" outlineLevel="0" collapsed="false">
      <c r="B609" s="180"/>
      <c r="C609" s="180"/>
      <c r="D609" s="180"/>
    </row>
    <row r="610" customFormat="false" ht="8.25" hidden="false" customHeight="false" outlineLevel="0" collapsed="false">
      <c r="B610" s="180"/>
      <c r="C610" s="180"/>
      <c r="D610" s="180"/>
    </row>
    <row r="611" customFormat="false" ht="8.25" hidden="false" customHeight="false" outlineLevel="0" collapsed="false">
      <c r="B611" s="180"/>
      <c r="C611" s="180"/>
      <c r="D611" s="180"/>
    </row>
    <row r="612" customFormat="false" ht="8.25" hidden="false" customHeight="false" outlineLevel="0" collapsed="false">
      <c r="B612" s="180"/>
      <c r="C612" s="180"/>
      <c r="D612" s="180"/>
    </row>
    <row r="613" customFormat="false" ht="8.25" hidden="false" customHeight="false" outlineLevel="0" collapsed="false">
      <c r="B613" s="180"/>
      <c r="C613" s="180"/>
      <c r="D613" s="180"/>
    </row>
    <row r="614" customFormat="false" ht="8.25" hidden="false" customHeight="false" outlineLevel="0" collapsed="false">
      <c r="B614" s="180"/>
      <c r="C614" s="180"/>
      <c r="D614" s="180"/>
    </row>
    <row r="615" customFormat="false" ht="8.25" hidden="false" customHeight="false" outlineLevel="0" collapsed="false">
      <c r="B615" s="180"/>
      <c r="C615" s="180"/>
      <c r="D615" s="180"/>
    </row>
    <row r="616" customFormat="false" ht="8.25" hidden="false" customHeight="false" outlineLevel="0" collapsed="false">
      <c r="B616" s="180"/>
      <c r="C616" s="180"/>
      <c r="D616" s="180"/>
    </row>
    <row r="617" customFormat="false" ht="8.25" hidden="false" customHeight="false" outlineLevel="0" collapsed="false">
      <c r="B617" s="180"/>
      <c r="C617" s="180"/>
      <c r="D617" s="180"/>
    </row>
    <row r="618" customFormat="false" ht="8.25" hidden="false" customHeight="false" outlineLevel="0" collapsed="false">
      <c r="B618" s="180"/>
      <c r="C618" s="180"/>
      <c r="D618" s="180"/>
    </row>
    <row r="619" customFormat="false" ht="8.25" hidden="false" customHeight="false" outlineLevel="0" collapsed="false">
      <c r="B619" s="180"/>
      <c r="C619" s="180"/>
      <c r="D619" s="180"/>
    </row>
    <row r="620" customFormat="false" ht="8.25" hidden="false" customHeight="false" outlineLevel="0" collapsed="false">
      <c r="B620" s="180"/>
      <c r="C620" s="180"/>
      <c r="D620" s="180"/>
    </row>
    <row r="621" customFormat="false" ht="8.25" hidden="false" customHeight="false" outlineLevel="0" collapsed="false">
      <c r="B621" s="180"/>
      <c r="C621" s="180"/>
      <c r="D621" s="180"/>
    </row>
    <row r="622" customFormat="false" ht="8.25" hidden="false" customHeight="false" outlineLevel="0" collapsed="false">
      <c r="B622" s="180"/>
      <c r="C622" s="180"/>
      <c r="D622" s="180"/>
    </row>
    <row r="623" customFormat="false" ht="8.25" hidden="false" customHeight="false" outlineLevel="0" collapsed="false">
      <c r="B623" s="180"/>
      <c r="C623" s="180"/>
      <c r="D623" s="180"/>
    </row>
    <row r="624" customFormat="false" ht="8.25" hidden="false" customHeight="false" outlineLevel="0" collapsed="false">
      <c r="B624" s="180"/>
      <c r="C624" s="180"/>
      <c r="D624" s="180"/>
    </row>
    <row r="625" customFormat="false" ht="8.25" hidden="false" customHeight="false" outlineLevel="0" collapsed="false">
      <c r="B625" s="180"/>
      <c r="C625" s="180"/>
      <c r="D625" s="180"/>
    </row>
    <row r="626" customFormat="false" ht="8.25" hidden="false" customHeight="false" outlineLevel="0" collapsed="false">
      <c r="B626" s="180"/>
      <c r="C626" s="180"/>
      <c r="D626" s="180"/>
    </row>
    <row r="627" customFormat="false" ht="8.25" hidden="false" customHeight="false" outlineLevel="0" collapsed="false">
      <c r="B627" s="180"/>
      <c r="C627" s="180"/>
      <c r="D627" s="180"/>
    </row>
    <row r="628" customFormat="false" ht="8.25" hidden="false" customHeight="false" outlineLevel="0" collapsed="false">
      <c r="B628" s="180"/>
      <c r="C628" s="180"/>
      <c r="D628" s="180"/>
    </row>
    <row r="629" customFormat="false" ht="8.25" hidden="false" customHeight="false" outlineLevel="0" collapsed="false">
      <c r="B629" s="180"/>
      <c r="C629" s="180"/>
      <c r="D629" s="180"/>
    </row>
    <row r="630" customFormat="false" ht="8.25" hidden="false" customHeight="false" outlineLevel="0" collapsed="false">
      <c r="B630" s="180"/>
      <c r="C630" s="180"/>
      <c r="D630" s="180"/>
    </row>
    <row r="631" customFormat="false" ht="8.25" hidden="false" customHeight="false" outlineLevel="0" collapsed="false">
      <c r="B631" s="180"/>
      <c r="C631" s="180"/>
      <c r="D631" s="180"/>
    </row>
    <row r="632" customFormat="false" ht="8.25" hidden="false" customHeight="false" outlineLevel="0" collapsed="false">
      <c r="B632" s="180"/>
      <c r="C632" s="180"/>
      <c r="D632" s="180"/>
    </row>
    <row r="633" customFormat="false" ht="8.25" hidden="false" customHeight="false" outlineLevel="0" collapsed="false">
      <c r="B633" s="180"/>
      <c r="C633" s="180"/>
      <c r="D633" s="180"/>
    </row>
    <row r="634" customFormat="false" ht="8.25" hidden="false" customHeight="false" outlineLevel="0" collapsed="false">
      <c r="B634" s="180"/>
      <c r="C634" s="180"/>
      <c r="D634" s="180"/>
    </row>
    <row r="635" customFormat="false" ht="8.25" hidden="false" customHeight="false" outlineLevel="0" collapsed="false">
      <c r="B635" s="180"/>
      <c r="C635" s="180"/>
      <c r="D635" s="180"/>
    </row>
    <row r="636" customFormat="false" ht="8.25" hidden="false" customHeight="false" outlineLevel="0" collapsed="false">
      <c r="B636" s="180"/>
      <c r="C636" s="180"/>
      <c r="D636" s="180"/>
    </row>
    <row r="637" customFormat="false" ht="8.25" hidden="false" customHeight="false" outlineLevel="0" collapsed="false">
      <c r="B637" s="180"/>
      <c r="C637" s="180"/>
      <c r="D637" s="180"/>
    </row>
    <row r="638" customFormat="false" ht="8.25" hidden="false" customHeight="false" outlineLevel="0" collapsed="false">
      <c r="B638" s="180"/>
      <c r="C638" s="180"/>
      <c r="D638" s="180"/>
    </row>
    <row r="639" customFormat="false" ht="8.25" hidden="false" customHeight="false" outlineLevel="0" collapsed="false">
      <c r="B639" s="180"/>
      <c r="C639" s="180"/>
      <c r="D639" s="180"/>
    </row>
    <row r="640" customFormat="false" ht="8.25" hidden="false" customHeight="false" outlineLevel="0" collapsed="false">
      <c r="B640" s="180"/>
      <c r="C640" s="180"/>
      <c r="D640" s="180"/>
    </row>
    <row r="641" customFormat="false" ht="8.25" hidden="false" customHeight="false" outlineLevel="0" collapsed="false">
      <c r="B641" s="180"/>
      <c r="C641" s="180"/>
      <c r="D641" s="180"/>
    </row>
    <row r="642" customFormat="false" ht="8.25" hidden="false" customHeight="false" outlineLevel="0" collapsed="false">
      <c r="B642" s="180"/>
      <c r="C642" s="180"/>
      <c r="D642" s="180"/>
    </row>
    <row r="643" customFormat="false" ht="8.25" hidden="false" customHeight="false" outlineLevel="0" collapsed="false">
      <c r="B643" s="180"/>
      <c r="C643" s="180"/>
      <c r="D643" s="180"/>
    </row>
    <row r="644" customFormat="false" ht="8.25" hidden="false" customHeight="false" outlineLevel="0" collapsed="false">
      <c r="B644" s="180"/>
      <c r="C644" s="180"/>
      <c r="D644" s="180"/>
    </row>
    <row r="645" customFormat="false" ht="8.25" hidden="false" customHeight="false" outlineLevel="0" collapsed="false">
      <c r="B645" s="180"/>
      <c r="C645" s="180"/>
      <c r="D645" s="180"/>
    </row>
    <row r="646" customFormat="false" ht="8.25" hidden="false" customHeight="false" outlineLevel="0" collapsed="false">
      <c r="B646" s="180"/>
      <c r="C646" s="180"/>
      <c r="D646" s="180"/>
    </row>
    <row r="647" customFormat="false" ht="8.25" hidden="false" customHeight="false" outlineLevel="0" collapsed="false">
      <c r="B647" s="180"/>
      <c r="C647" s="180"/>
      <c r="D647" s="180"/>
    </row>
    <row r="648" customFormat="false" ht="8.25" hidden="false" customHeight="false" outlineLevel="0" collapsed="false">
      <c r="B648" s="180"/>
      <c r="C648" s="180"/>
      <c r="D648" s="180"/>
    </row>
    <row r="649" customFormat="false" ht="8.25" hidden="false" customHeight="false" outlineLevel="0" collapsed="false">
      <c r="B649" s="180"/>
      <c r="C649" s="180"/>
      <c r="D649" s="180"/>
    </row>
    <row r="650" customFormat="false" ht="8.25" hidden="false" customHeight="false" outlineLevel="0" collapsed="false">
      <c r="B650" s="180"/>
      <c r="C650" s="180"/>
      <c r="D650" s="180"/>
    </row>
    <row r="651" customFormat="false" ht="8.25" hidden="false" customHeight="false" outlineLevel="0" collapsed="false">
      <c r="B651" s="180"/>
      <c r="C651" s="180"/>
      <c r="D651" s="180"/>
    </row>
    <row r="652" customFormat="false" ht="8.25" hidden="false" customHeight="false" outlineLevel="0" collapsed="false">
      <c r="B652" s="180"/>
      <c r="C652" s="180"/>
      <c r="D652" s="180"/>
    </row>
    <row r="653" customFormat="false" ht="8.25" hidden="false" customHeight="false" outlineLevel="0" collapsed="false">
      <c r="B653" s="180"/>
      <c r="C653" s="180"/>
      <c r="D653" s="180"/>
    </row>
    <row r="654" customFormat="false" ht="8.25" hidden="false" customHeight="false" outlineLevel="0" collapsed="false">
      <c r="B654" s="180"/>
      <c r="C654" s="180"/>
      <c r="D654" s="180"/>
    </row>
    <row r="655" customFormat="false" ht="8.25" hidden="false" customHeight="false" outlineLevel="0" collapsed="false">
      <c r="B655" s="180"/>
      <c r="C655" s="180"/>
      <c r="D655" s="180"/>
    </row>
    <row r="656" customFormat="false" ht="8.25" hidden="false" customHeight="false" outlineLevel="0" collapsed="false">
      <c r="B656" s="180"/>
      <c r="C656" s="180"/>
      <c r="D656" s="180"/>
    </row>
    <row r="657" customFormat="false" ht="8.25" hidden="false" customHeight="false" outlineLevel="0" collapsed="false">
      <c r="B657" s="180"/>
      <c r="C657" s="180"/>
      <c r="D657" s="180"/>
    </row>
    <row r="658" customFormat="false" ht="8.25" hidden="false" customHeight="false" outlineLevel="0" collapsed="false">
      <c r="B658" s="180"/>
      <c r="C658" s="180"/>
      <c r="D658" s="180"/>
    </row>
    <row r="659" customFormat="false" ht="8.25" hidden="false" customHeight="false" outlineLevel="0" collapsed="false">
      <c r="B659" s="180"/>
      <c r="C659" s="180"/>
      <c r="D659" s="180"/>
    </row>
    <row r="660" customFormat="false" ht="8.25" hidden="false" customHeight="false" outlineLevel="0" collapsed="false">
      <c r="B660" s="180"/>
      <c r="C660" s="180"/>
      <c r="D660" s="180"/>
    </row>
    <row r="661" customFormat="false" ht="8.25" hidden="false" customHeight="false" outlineLevel="0" collapsed="false">
      <c r="B661" s="180"/>
      <c r="C661" s="180"/>
      <c r="D661" s="180"/>
    </row>
    <row r="662" customFormat="false" ht="8.25" hidden="false" customHeight="false" outlineLevel="0" collapsed="false">
      <c r="B662" s="180"/>
      <c r="C662" s="180"/>
      <c r="D662" s="180"/>
    </row>
    <row r="663" customFormat="false" ht="8.25" hidden="false" customHeight="false" outlineLevel="0" collapsed="false">
      <c r="B663" s="180"/>
      <c r="C663" s="180"/>
      <c r="D663" s="180"/>
    </row>
    <row r="664" customFormat="false" ht="8.25" hidden="false" customHeight="false" outlineLevel="0" collapsed="false">
      <c r="B664" s="180"/>
      <c r="C664" s="180"/>
      <c r="D664" s="180"/>
    </row>
    <row r="665" customFormat="false" ht="8.25" hidden="false" customHeight="false" outlineLevel="0" collapsed="false">
      <c r="B665" s="180"/>
      <c r="C665" s="180"/>
      <c r="D665" s="180"/>
    </row>
    <row r="666" customFormat="false" ht="8.25" hidden="false" customHeight="false" outlineLevel="0" collapsed="false">
      <c r="B666" s="180"/>
      <c r="C666" s="180"/>
      <c r="D666" s="180"/>
    </row>
    <row r="667" customFormat="false" ht="8.25" hidden="false" customHeight="false" outlineLevel="0" collapsed="false">
      <c r="B667" s="180"/>
      <c r="C667" s="180"/>
      <c r="D667" s="180"/>
    </row>
    <row r="668" customFormat="false" ht="8.25" hidden="false" customHeight="false" outlineLevel="0" collapsed="false">
      <c r="B668" s="180"/>
      <c r="C668" s="180"/>
      <c r="D668" s="180"/>
    </row>
    <row r="669" customFormat="false" ht="8.25" hidden="false" customHeight="false" outlineLevel="0" collapsed="false">
      <c r="B669" s="180"/>
      <c r="C669" s="180"/>
      <c r="D669" s="180"/>
    </row>
    <row r="670" customFormat="false" ht="8.25" hidden="false" customHeight="false" outlineLevel="0" collapsed="false">
      <c r="B670" s="180"/>
      <c r="C670" s="180"/>
      <c r="D670" s="180"/>
    </row>
    <row r="671" customFormat="false" ht="8.25" hidden="false" customHeight="false" outlineLevel="0" collapsed="false">
      <c r="B671" s="180"/>
      <c r="C671" s="180"/>
      <c r="D671" s="180"/>
    </row>
    <row r="672" customFormat="false" ht="8.25" hidden="false" customHeight="false" outlineLevel="0" collapsed="false">
      <c r="B672" s="180"/>
      <c r="C672" s="180"/>
      <c r="D672" s="180"/>
    </row>
    <row r="673" customFormat="false" ht="8.25" hidden="false" customHeight="false" outlineLevel="0" collapsed="false">
      <c r="B673" s="180"/>
      <c r="C673" s="180"/>
      <c r="D673" s="180"/>
    </row>
    <row r="674" customFormat="false" ht="8.25" hidden="false" customHeight="false" outlineLevel="0" collapsed="false">
      <c r="B674" s="180"/>
      <c r="C674" s="180"/>
      <c r="D674" s="180"/>
    </row>
    <row r="675" customFormat="false" ht="8.25" hidden="false" customHeight="false" outlineLevel="0" collapsed="false">
      <c r="B675" s="180"/>
      <c r="C675" s="180"/>
      <c r="D675" s="180"/>
    </row>
    <row r="676" customFormat="false" ht="8.25" hidden="false" customHeight="false" outlineLevel="0" collapsed="false">
      <c r="B676" s="180"/>
      <c r="C676" s="180"/>
      <c r="D676" s="180"/>
    </row>
    <row r="677" customFormat="false" ht="8.25" hidden="false" customHeight="false" outlineLevel="0" collapsed="false">
      <c r="B677" s="180"/>
      <c r="C677" s="180"/>
      <c r="D677" s="180"/>
    </row>
    <row r="678" customFormat="false" ht="8.25" hidden="false" customHeight="false" outlineLevel="0" collapsed="false">
      <c r="B678" s="180"/>
      <c r="C678" s="180"/>
      <c r="D678" s="180"/>
    </row>
    <row r="679" customFormat="false" ht="8.25" hidden="false" customHeight="false" outlineLevel="0" collapsed="false">
      <c r="B679" s="180"/>
      <c r="C679" s="180"/>
      <c r="D679" s="180"/>
    </row>
    <row r="680" customFormat="false" ht="8.25" hidden="false" customHeight="false" outlineLevel="0" collapsed="false">
      <c r="B680" s="180"/>
      <c r="C680" s="180"/>
      <c r="D680" s="180"/>
    </row>
    <row r="681" customFormat="false" ht="8.25" hidden="false" customHeight="false" outlineLevel="0" collapsed="false">
      <c r="B681" s="180"/>
      <c r="C681" s="180"/>
      <c r="D681" s="180"/>
    </row>
    <row r="682" customFormat="false" ht="8.25" hidden="false" customHeight="false" outlineLevel="0" collapsed="false">
      <c r="B682" s="180"/>
      <c r="C682" s="180"/>
      <c r="D682" s="180"/>
    </row>
    <row r="683" customFormat="false" ht="8.25" hidden="false" customHeight="false" outlineLevel="0" collapsed="false">
      <c r="B683" s="180"/>
      <c r="C683" s="180"/>
      <c r="D683" s="180"/>
    </row>
    <row r="684" customFormat="false" ht="8.25" hidden="false" customHeight="false" outlineLevel="0" collapsed="false">
      <c r="B684" s="180"/>
      <c r="C684" s="180"/>
      <c r="D684" s="180"/>
    </row>
    <row r="685" customFormat="false" ht="8.25" hidden="false" customHeight="false" outlineLevel="0" collapsed="false">
      <c r="B685" s="180"/>
      <c r="C685" s="180"/>
      <c r="D685" s="180"/>
    </row>
    <row r="686" customFormat="false" ht="8.25" hidden="false" customHeight="false" outlineLevel="0" collapsed="false">
      <c r="B686" s="180"/>
      <c r="C686" s="180"/>
      <c r="D686" s="180"/>
    </row>
    <row r="687" customFormat="false" ht="8.25" hidden="false" customHeight="false" outlineLevel="0" collapsed="false">
      <c r="B687" s="180"/>
      <c r="C687" s="180"/>
      <c r="D687" s="180"/>
    </row>
    <row r="688" customFormat="false" ht="8.25" hidden="false" customHeight="false" outlineLevel="0" collapsed="false">
      <c r="B688" s="180"/>
      <c r="C688" s="180"/>
      <c r="D688" s="180"/>
    </row>
    <row r="689" customFormat="false" ht="8.25" hidden="false" customHeight="false" outlineLevel="0" collapsed="false">
      <c r="B689" s="180"/>
      <c r="C689" s="180"/>
      <c r="D689" s="180"/>
    </row>
    <row r="690" customFormat="false" ht="8.25" hidden="false" customHeight="false" outlineLevel="0" collapsed="false">
      <c r="B690" s="180"/>
      <c r="C690" s="180"/>
      <c r="D690" s="180"/>
    </row>
    <row r="691" customFormat="false" ht="8.25" hidden="false" customHeight="false" outlineLevel="0" collapsed="false">
      <c r="B691" s="180"/>
      <c r="C691" s="180"/>
      <c r="D691" s="180"/>
    </row>
    <row r="692" customFormat="false" ht="8.25" hidden="false" customHeight="false" outlineLevel="0" collapsed="false">
      <c r="B692" s="180"/>
      <c r="C692" s="180"/>
      <c r="D692" s="180"/>
    </row>
    <row r="693" customFormat="false" ht="8.25" hidden="false" customHeight="false" outlineLevel="0" collapsed="false">
      <c r="B693" s="180"/>
      <c r="C693" s="180"/>
      <c r="D693" s="180"/>
    </row>
    <row r="694" customFormat="false" ht="8.25" hidden="false" customHeight="false" outlineLevel="0" collapsed="false">
      <c r="B694" s="180"/>
      <c r="C694" s="180"/>
      <c r="D694" s="180"/>
    </row>
    <row r="695" customFormat="false" ht="8.25" hidden="false" customHeight="false" outlineLevel="0" collapsed="false">
      <c r="B695" s="180"/>
      <c r="C695" s="180"/>
      <c r="D695" s="180"/>
    </row>
    <row r="696" customFormat="false" ht="8.25" hidden="false" customHeight="false" outlineLevel="0" collapsed="false">
      <c r="B696" s="180"/>
      <c r="C696" s="180"/>
      <c r="D696" s="180"/>
    </row>
    <row r="697" customFormat="false" ht="8.25" hidden="false" customHeight="false" outlineLevel="0" collapsed="false">
      <c r="B697" s="180"/>
      <c r="C697" s="180"/>
      <c r="D697" s="180"/>
    </row>
    <row r="698" customFormat="false" ht="8.25" hidden="false" customHeight="false" outlineLevel="0" collapsed="false">
      <c r="B698" s="180"/>
      <c r="C698" s="180"/>
      <c r="D698" s="180"/>
    </row>
    <row r="699" customFormat="false" ht="8.25" hidden="false" customHeight="false" outlineLevel="0" collapsed="false">
      <c r="B699" s="180"/>
      <c r="C699" s="180"/>
      <c r="D699" s="180"/>
    </row>
    <row r="700" customFormat="false" ht="8.25" hidden="false" customHeight="false" outlineLevel="0" collapsed="false">
      <c r="B700" s="180"/>
      <c r="C700" s="180"/>
      <c r="D700" s="180"/>
    </row>
    <row r="701" customFormat="false" ht="8.25" hidden="false" customHeight="false" outlineLevel="0" collapsed="false">
      <c r="B701" s="180"/>
      <c r="C701" s="180"/>
      <c r="D701" s="180"/>
    </row>
    <row r="702" customFormat="false" ht="8.25" hidden="false" customHeight="false" outlineLevel="0" collapsed="false">
      <c r="B702" s="180"/>
      <c r="C702" s="180"/>
      <c r="D702" s="180"/>
    </row>
    <row r="703" customFormat="false" ht="8.25" hidden="false" customHeight="false" outlineLevel="0" collapsed="false">
      <c r="B703" s="180"/>
      <c r="C703" s="180"/>
      <c r="D703" s="180"/>
    </row>
    <row r="704" customFormat="false" ht="8.25" hidden="false" customHeight="false" outlineLevel="0" collapsed="false">
      <c r="B704" s="180"/>
      <c r="C704" s="180"/>
      <c r="D704" s="180"/>
    </row>
    <row r="705" customFormat="false" ht="8.25" hidden="false" customHeight="false" outlineLevel="0" collapsed="false">
      <c r="B705" s="180"/>
      <c r="C705" s="180"/>
      <c r="D705" s="180"/>
    </row>
    <row r="706" customFormat="false" ht="8.25" hidden="false" customHeight="false" outlineLevel="0" collapsed="false">
      <c r="B706" s="180"/>
      <c r="C706" s="180"/>
      <c r="D706" s="180"/>
    </row>
    <row r="707" customFormat="false" ht="8.25" hidden="false" customHeight="false" outlineLevel="0" collapsed="false">
      <c r="B707" s="180"/>
      <c r="C707" s="180"/>
      <c r="D707" s="180"/>
    </row>
    <row r="708" customFormat="false" ht="8.25" hidden="false" customHeight="false" outlineLevel="0" collapsed="false">
      <c r="B708" s="180"/>
      <c r="C708" s="180"/>
      <c r="D708" s="180"/>
    </row>
    <row r="709" customFormat="false" ht="8.25" hidden="false" customHeight="false" outlineLevel="0" collapsed="false">
      <c r="B709" s="180"/>
      <c r="C709" s="180"/>
      <c r="D709" s="180"/>
    </row>
    <row r="710" customFormat="false" ht="8.25" hidden="false" customHeight="false" outlineLevel="0" collapsed="false">
      <c r="B710" s="180"/>
      <c r="C710" s="180"/>
      <c r="D710" s="180"/>
    </row>
    <row r="711" customFormat="false" ht="8.25" hidden="false" customHeight="false" outlineLevel="0" collapsed="false">
      <c r="B711" s="180"/>
      <c r="C711" s="180"/>
      <c r="D711" s="180"/>
    </row>
    <row r="712" customFormat="false" ht="8.25" hidden="false" customHeight="false" outlineLevel="0" collapsed="false">
      <c r="B712" s="180"/>
      <c r="C712" s="180"/>
      <c r="D712" s="180"/>
    </row>
    <row r="713" customFormat="false" ht="8.25" hidden="false" customHeight="false" outlineLevel="0" collapsed="false">
      <c r="B713" s="180"/>
      <c r="C713" s="180"/>
      <c r="D713" s="180"/>
    </row>
    <row r="714" customFormat="false" ht="8.25" hidden="false" customHeight="false" outlineLevel="0" collapsed="false">
      <c r="B714" s="180"/>
      <c r="C714" s="180"/>
      <c r="D714" s="180"/>
    </row>
    <row r="715" customFormat="false" ht="8.25" hidden="false" customHeight="false" outlineLevel="0" collapsed="false">
      <c r="B715" s="180"/>
      <c r="C715" s="180"/>
      <c r="D715" s="180"/>
    </row>
    <row r="716" customFormat="false" ht="8.25" hidden="false" customHeight="false" outlineLevel="0" collapsed="false">
      <c r="B716" s="180"/>
      <c r="C716" s="180"/>
      <c r="D716" s="180"/>
    </row>
    <row r="717" customFormat="false" ht="8.25" hidden="false" customHeight="false" outlineLevel="0" collapsed="false">
      <c r="B717" s="180"/>
      <c r="C717" s="180"/>
      <c r="D717" s="180"/>
    </row>
    <row r="718" customFormat="false" ht="8.25" hidden="false" customHeight="false" outlineLevel="0" collapsed="false">
      <c r="B718" s="180"/>
      <c r="C718" s="180"/>
      <c r="D718" s="180"/>
    </row>
    <row r="719" customFormat="false" ht="8.25" hidden="false" customHeight="false" outlineLevel="0" collapsed="false">
      <c r="B719" s="180"/>
      <c r="C719" s="180"/>
      <c r="D719" s="180"/>
    </row>
    <row r="720" customFormat="false" ht="8.25" hidden="false" customHeight="false" outlineLevel="0" collapsed="false">
      <c r="B720" s="180"/>
      <c r="C720" s="180"/>
      <c r="D720" s="180"/>
    </row>
    <row r="721" customFormat="false" ht="8.25" hidden="false" customHeight="false" outlineLevel="0" collapsed="false">
      <c r="B721" s="180"/>
      <c r="C721" s="180"/>
      <c r="D721" s="180"/>
    </row>
    <row r="722" customFormat="false" ht="8.25" hidden="false" customHeight="false" outlineLevel="0" collapsed="false">
      <c r="B722" s="180"/>
      <c r="C722" s="180"/>
      <c r="D722" s="180"/>
    </row>
    <row r="723" customFormat="false" ht="8.25" hidden="false" customHeight="false" outlineLevel="0" collapsed="false">
      <c r="B723" s="180"/>
      <c r="C723" s="180"/>
      <c r="D723" s="180"/>
    </row>
    <row r="724" customFormat="false" ht="8.25" hidden="false" customHeight="false" outlineLevel="0" collapsed="false">
      <c r="B724" s="180"/>
      <c r="C724" s="180"/>
      <c r="D724" s="180"/>
    </row>
    <row r="725" customFormat="false" ht="8.25" hidden="false" customHeight="false" outlineLevel="0" collapsed="false">
      <c r="B725" s="180"/>
      <c r="C725" s="180"/>
      <c r="D725" s="180"/>
    </row>
    <row r="726" customFormat="false" ht="8.25" hidden="false" customHeight="false" outlineLevel="0" collapsed="false">
      <c r="B726" s="180"/>
      <c r="C726" s="180"/>
      <c r="D726" s="180"/>
    </row>
    <row r="727" customFormat="false" ht="8.25" hidden="false" customHeight="false" outlineLevel="0" collapsed="false">
      <c r="B727" s="180"/>
      <c r="C727" s="180"/>
      <c r="D727" s="180"/>
    </row>
    <row r="728" customFormat="false" ht="8.25" hidden="false" customHeight="false" outlineLevel="0" collapsed="false">
      <c r="B728" s="180"/>
      <c r="C728" s="180"/>
      <c r="D728" s="180"/>
    </row>
    <row r="729" customFormat="false" ht="8.25" hidden="false" customHeight="false" outlineLevel="0" collapsed="false">
      <c r="B729" s="180"/>
      <c r="C729" s="180"/>
      <c r="D729" s="180"/>
    </row>
    <row r="730" customFormat="false" ht="8.25" hidden="false" customHeight="false" outlineLevel="0" collapsed="false">
      <c r="B730" s="180"/>
      <c r="C730" s="180"/>
      <c r="D730" s="180"/>
    </row>
    <row r="731" customFormat="false" ht="8.25" hidden="false" customHeight="false" outlineLevel="0" collapsed="false">
      <c r="B731" s="180"/>
      <c r="C731" s="180"/>
      <c r="D731" s="180"/>
    </row>
    <row r="732" customFormat="false" ht="8.25" hidden="false" customHeight="false" outlineLevel="0" collapsed="false">
      <c r="B732" s="180"/>
      <c r="C732" s="180"/>
      <c r="D732" s="180"/>
    </row>
    <row r="733" customFormat="false" ht="8.25" hidden="false" customHeight="false" outlineLevel="0" collapsed="false">
      <c r="B733" s="180"/>
      <c r="C733" s="180"/>
      <c r="D733" s="180"/>
    </row>
    <row r="734" customFormat="false" ht="8.25" hidden="false" customHeight="false" outlineLevel="0" collapsed="false">
      <c r="B734" s="180"/>
      <c r="C734" s="180"/>
      <c r="D734" s="180"/>
    </row>
    <row r="735" customFormat="false" ht="8.25" hidden="false" customHeight="false" outlineLevel="0" collapsed="false">
      <c r="B735" s="180"/>
      <c r="C735" s="180"/>
      <c r="D735" s="180"/>
    </row>
    <row r="736" customFormat="false" ht="8.25" hidden="false" customHeight="false" outlineLevel="0" collapsed="false">
      <c r="B736" s="180"/>
      <c r="C736" s="180"/>
      <c r="D736" s="180"/>
    </row>
    <row r="737" customFormat="false" ht="8.25" hidden="false" customHeight="false" outlineLevel="0" collapsed="false">
      <c r="B737" s="180"/>
      <c r="C737" s="180"/>
      <c r="D737" s="180"/>
    </row>
    <row r="738" customFormat="false" ht="8.25" hidden="false" customHeight="false" outlineLevel="0" collapsed="false">
      <c r="B738" s="180"/>
      <c r="C738" s="180"/>
      <c r="D738" s="180"/>
    </row>
    <row r="739" customFormat="false" ht="8.25" hidden="false" customHeight="false" outlineLevel="0" collapsed="false">
      <c r="B739" s="180"/>
      <c r="C739" s="180"/>
      <c r="D739" s="180"/>
    </row>
    <row r="740" customFormat="false" ht="8.25" hidden="false" customHeight="false" outlineLevel="0" collapsed="false">
      <c r="B740" s="180"/>
      <c r="C740" s="180"/>
      <c r="D740" s="180"/>
    </row>
    <row r="741" customFormat="false" ht="8.25" hidden="false" customHeight="false" outlineLevel="0" collapsed="false">
      <c r="B741" s="180"/>
      <c r="C741" s="180"/>
      <c r="D741" s="180"/>
    </row>
    <row r="742" customFormat="false" ht="8.25" hidden="false" customHeight="false" outlineLevel="0" collapsed="false">
      <c r="B742" s="180"/>
      <c r="C742" s="180"/>
      <c r="D742" s="180"/>
    </row>
    <row r="743" customFormat="false" ht="8.25" hidden="false" customHeight="false" outlineLevel="0" collapsed="false">
      <c r="B743" s="180"/>
      <c r="C743" s="180"/>
      <c r="D743" s="180"/>
    </row>
    <row r="744" customFormat="false" ht="8.25" hidden="false" customHeight="false" outlineLevel="0" collapsed="false">
      <c r="B744" s="180"/>
      <c r="C744" s="180"/>
      <c r="D744" s="180"/>
    </row>
    <row r="745" customFormat="false" ht="8.25" hidden="false" customHeight="false" outlineLevel="0" collapsed="false">
      <c r="B745" s="180"/>
      <c r="C745" s="180"/>
      <c r="D745" s="180"/>
    </row>
    <row r="746" customFormat="false" ht="8.25" hidden="false" customHeight="false" outlineLevel="0" collapsed="false">
      <c r="B746" s="180"/>
      <c r="C746" s="180"/>
      <c r="D746" s="180"/>
    </row>
    <row r="747" customFormat="false" ht="8.25" hidden="false" customHeight="false" outlineLevel="0" collapsed="false">
      <c r="B747" s="180"/>
      <c r="C747" s="180"/>
      <c r="D747" s="180"/>
    </row>
    <row r="748" customFormat="false" ht="8.25" hidden="false" customHeight="false" outlineLevel="0" collapsed="false">
      <c r="B748" s="180"/>
      <c r="C748" s="180"/>
      <c r="D748" s="180"/>
    </row>
    <row r="749" customFormat="false" ht="8.25" hidden="false" customHeight="false" outlineLevel="0" collapsed="false">
      <c r="B749" s="180"/>
      <c r="C749" s="180"/>
      <c r="D749" s="180"/>
    </row>
    <row r="750" customFormat="false" ht="8.25" hidden="false" customHeight="false" outlineLevel="0" collapsed="false">
      <c r="B750" s="180"/>
      <c r="C750" s="180"/>
      <c r="D750" s="180"/>
    </row>
    <row r="751" customFormat="false" ht="8.25" hidden="false" customHeight="false" outlineLevel="0" collapsed="false">
      <c r="B751" s="180"/>
      <c r="C751" s="180"/>
      <c r="D751" s="180"/>
    </row>
    <row r="752" customFormat="false" ht="8.25" hidden="false" customHeight="false" outlineLevel="0" collapsed="false">
      <c r="B752" s="180"/>
      <c r="C752" s="180"/>
      <c r="D752" s="180"/>
    </row>
    <row r="753" customFormat="false" ht="8.25" hidden="false" customHeight="false" outlineLevel="0" collapsed="false">
      <c r="B753" s="180"/>
      <c r="C753" s="180"/>
      <c r="D753" s="180"/>
    </row>
    <row r="754" customFormat="false" ht="8.25" hidden="false" customHeight="false" outlineLevel="0" collapsed="false">
      <c r="B754" s="180"/>
      <c r="C754" s="180"/>
      <c r="D754" s="180"/>
    </row>
    <row r="755" customFormat="false" ht="8.25" hidden="false" customHeight="false" outlineLevel="0" collapsed="false">
      <c r="B755" s="180"/>
      <c r="C755" s="180"/>
      <c r="D755" s="180"/>
    </row>
    <row r="756" customFormat="false" ht="8.25" hidden="false" customHeight="false" outlineLevel="0" collapsed="false">
      <c r="B756" s="180"/>
      <c r="C756" s="180"/>
      <c r="D756" s="180"/>
    </row>
    <row r="757" customFormat="false" ht="8.25" hidden="false" customHeight="false" outlineLevel="0" collapsed="false">
      <c r="B757" s="180"/>
      <c r="C757" s="180"/>
      <c r="D757" s="180"/>
    </row>
    <row r="758" customFormat="false" ht="8.25" hidden="false" customHeight="false" outlineLevel="0" collapsed="false">
      <c r="B758" s="180"/>
      <c r="C758" s="180"/>
      <c r="D758" s="180"/>
    </row>
    <row r="759" customFormat="false" ht="8.25" hidden="false" customHeight="false" outlineLevel="0" collapsed="false">
      <c r="B759" s="180"/>
      <c r="C759" s="180"/>
      <c r="D759" s="180"/>
    </row>
    <row r="760" customFormat="false" ht="8.25" hidden="false" customHeight="false" outlineLevel="0" collapsed="false">
      <c r="B760" s="180"/>
      <c r="C760" s="180"/>
      <c r="D760" s="180"/>
    </row>
    <row r="761" customFormat="false" ht="8.25" hidden="false" customHeight="false" outlineLevel="0" collapsed="false">
      <c r="B761" s="180"/>
      <c r="C761" s="180"/>
      <c r="D761" s="180"/>
    </row>
    <row r="762" customFormat="false" ht="8.25" hidden="false" customHeight="false" outlineLevel="0" collapsed="false">
      <c r="B762" s="180"/>
      <c r="C762" s="180"/>
      <c r="D762" s="180"/>
    </row>
    <row r="763" customFormat="false" ht="8.25" hidden="false" customHeight="false" outlineLevel="0" collapsed="false">
      <c r="B763" s="180"/>
      <c r="C763" s="180"/>
      <c r="D763" s="180"/>
    </row>
    <row r="764" customFormat="false" ht="8.25" hidden="false" customHeight="false" outlineLevel="0" collapsed="false">
      <c r="B764" s="180"/>
      <c r="C764" s="180"/>
      <c r="D764" s="180"/>
    </row>
    <row r="765" customFormat="false" ht="8.25" hidden="false" customHeight="false" outlineLevel="0" collapsed="false">
      <c r="B765" s="180"/>
      <c r="C765" s="180"/>
      <c r="D765" s="180"/>
    </row>
    <row r="766" customFormat="false" ht="8.25" hidden="false" customHeight="false" outlineLevel="0" collapsed="false">
      <c r="B766" s="180"/>
      <c r="C766" s="180"/>
      <c r="D766" s="180"/>
    </row>
    <row r="767" customFormat="false" ht="8.25" hidden="false" customHeight="false" outlineLevel="0" collapsed="false">
      <c r="B767" s="180"/>
      <c r="C767" s="180"/>
      <c r="D767" s="180"/>
    </row>
    <row r="768" customFormat="false" ht="8.25" hidden="false" customHeight="false" outlineLevel="0" collapsed="false">
      <c r="B768" s="180"/>
      <c r="C768" s="180"/>
      <c r="D768" s="180"/>
    </row>
    <row r="769" customFormat="false" ht="8.25" hidden="false" customHeight="false" outlineLevel="0" collapsed="false">
      <c r="B769" s="180"/>
      <c r="C769" s="180"/>
      <c r="D769" s="180"/>
    </row>
    <row r="770" customFormat="false" ht="8.25" hidden="false" customHeight="false" outlineLevel="0" collapsed="false">
      <c r="B770" s="180"/>
      <c r="C770" s="180"/>
      <c r="D770" s="180"/>
    </row>
    <row r="771" customFormat="false" ht="8.25" hidden="false" customHeight="false" outlineLevel="0" collapsed="false">
      <c r="B771" s="180"/>
      <c r="C771" s="180"/>
      <c r="D771" s="180"/>
    </row>
    <row r="772" customFormat="false" ht="8.25" hidden="false" customHeight="false" outlineLevel="0" collapsed="false">
      <c r="B772" s="180"/>
      <c r="C772" s="180"/>
      <c r="D772" s="180"/>
    </row>
    <row r="773" customFormat="false" ht="8.25" hidden="false" customHeight="false" outlineLevel="0" collapsed="false">
      <c r="B773" s="180"/>
      <c r="C773" s="180"/>
      <c r="D773" s="180"/>
    </row>
    <row r="774" customFormat="false" ht="8.25" hidden="false" customHeight="false" outlineLevel="0" collapsed="false">
      <c r="B774" s="180"/>
      <c r="C774" s="180"/>
      <c r="D774" s="180"/>
    </row>
    <row r="775" customFormat="false" ht="8.25" hidden="false" customHeight="false" outlineLevel="0" collapsed="false">
      <c r="B775" s="180"/>
      <c r="C775" s="180"/>
      <c r="D775" s="180"/>
    </row>
    <row r="776" customFormat="false" ht="8.25" hidden="false" customHeight="false" outlineLevel="0" collapsed="false">
      <c r="B776" s="180"/>
      <c r="C776" s="180"/>
      <c r="D776" s="180"/>
    </row>
    <row r="777" customFormat="false" ht="8.25" hidden="false" customHeight="false" outlineLevel="0" collapsed="false">
      <c r="B777" s="180"/>
      <c r="C777" s="180"/>
      <c r="D777" s="180"/>
    </row>
    <row r="778" customFormat="false" ht="8.25" hidden="false" customHeight="false" outlineLevel="0" collapsed="false">
      <c r="B778" s="180"/>
      <c r="C778" s="180"/>
      <c r="D778" s="180"/>
    </row>
    <row r="779" customFormat="false" ht="8.25" hidden="false" customHeight="false" outlineLevel="0" collapsed="false">
      <c r="B779" s="180"/>
      <c r="C779" s="180"/>
      <c r="D779" s="180"/>
    </row>
    <row r="780" customFormat="false" ht="8.25" hidden="false" customHeight="false" outlineLevel="0" collapsed="false">
      <c r="B780" s="180"/>
      <c r="C780" s="180"/>
      <c r="D780" s="180"/>
    </row>
    <row r="781" customFormat="false" ht="8.25" hidden="false" customHeight="false" outlineLevel="0" collapsed="false">
      <c r="B781" s="180"/>
      <c r="C781" s="180"/>
      <c r="D781" s="180"/>
    </row>
    <row r="782" customFormat="false" ht="8.25" hidden="false" customHeight="false" outlineLevel="0" collapsed="false">
      <c r="B782" s="180"/>
      <c r="C782" s="180"/>
      <c r="D782" s="180"/>
    </row>
    <row r="783" customFormat="false" ht="8.25" hidden="false" customHeight="false" outlineLevel="0" collapsed="false">
      <c r="B783" s="180"/>
      <c r="C783" s="180"/>
      <c r="D783" s="180"/>
    </row>
    <row r="784" customFormat="false" ht="8.25" hidden="false" customHeight="false" outlineLevel="0" collapsed="false">
      <c r="B784" s="180"/>
      <c r="C784" s="180"/>
      <c r="D784" s="180"/>
    </row>
    <row r="785" customFormat="false" ht="8.25" hidden="false" customHeight="false" outlineLevel="0" collapsed="false">
      <c r="B785" s="180"/>
      <c r="C785" s="180"/>
      <c r="D785" s="180"/>
    </row>
    <row r="786" customFormat="false" ht="8.25" hidden="false" customHeight="false" outlineLevel="0" collapsed="false">
      <c r="B786" s="180"/>
      <c r="C786" s="180"/>
      <c r="D786" s="180"/>
    </row>
    <row r="787" customFormat="false" ht="8.25" hidden="false" customHeight="false" outlineLevel="0" collapsed="false">
      <c r="B787" s="180"/>
      <c r="C787" s="180"/>
      <c r="D787" s="18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4" activeCellId="0" sqref="A4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74" width="8.33"/>
    <col collapsed="false" customWidth="true" hidden="false" outlineLevel="0" max="2" min="2" style="174" width="6.15"/>
    <col collapsed="false" customWidth="true" hidden="false" outlineLevel="0" max="3" min="3" style="174" width="8.33"/>
    <col collapsed="false" customWidth="true" hidden="false" outlineLevel="0" max="4" min="4" style="174" width="8.49"/>
    <col collapsed="false" customWidth="true" hidden="false" outlineLevel="0" max="6" min="5" style="181" width="8.49"/>
    <col collapsed="false" customWidth="true" hidden="false" outlineLevel="0" max="8" min="7" style="174" width="8.49"/>
    <col collapsed="false" customWidth="true" hidden="false" outlineLevel="0" max="9" min="9" style="181" width="8.49"/>
    <col collapsed="false" customWidth="true" hidden="false" outlineLevel="0" max="10" min="10" style="181" width="8.33"/>
    <col collapsed="false" customWidth="true" hidden="false" outlineLevel="0" max="12" min="11" style="174" width="8.49"/>
    <col collapsed="false" customWidth="true" hidden="false" outlineLevel="0" max="13" min="13" style="174" width="8.33"/>
    <col collapsed="false" customWidth="true" hidden="true" outlineLevel="0" max="14" min="14" style="174" width="3.65"/>
    <col collapsed="false" customWidth="true" hidden="false" outlineLevel="0" max="16" min="15" style="187" width="8.49"/>
    <col collapsed="false" customWidth="true" hidden="false" outlineLevel="0" max="17" min="17" style="174" width="8.49"/>
    <col collapsed="false" customWidth="true" hidden="false" outlineLevel="0" max="18" min="18" style="174" width="8.33"/>
    <col collapsed="false" customWidth="true" hidden="false" outlineLevel="0" max="19" min="19" style="174" width="6.99"/>
    <col collapsed="false" customWidth="true" hidden="false" outlineLevel="0" max="20" min="20" style="188" width="6.65"/>
    <col collapsed="false" customWidth="true" hidden="false" outlineLevel="0" max="21" min="21" style="189" width="5.15"/>
    <col collapsed="false" customWidth="true" hidden="false" outlineLevel="0" max="22" min="22" style="190" width="9.65"/>
    <col collapsed="false" customWidth="false" hidden="false" outlineLevel="0" max="257" min="23" style="174" width="9.33"/>
  </cols>
  <sheetData>
    <row r="1" customFormat="false" ht="10.5" hidden="false" customHeight="true" outlineLevel="0" collapsed="false">
      <c r="A1" s="179" t="s">
        <v>179</v>
      </c>
    </row>
    <row r="3" customFormat="false" ht="10.5" hidden="false" customHeight="true" outlineLevel="0" collapsed="false">
      <c r="A3" s="191" t="s">
        <v>180</v>
      </c>
      <c r="B3" s="192" t="s">
        <v>181</v>
      </c>
      <c r="C3" s="193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0.5" hidden="false" customHeight="true" outlineLevel="0" collapsed="false">
      <c r="A4" s="192" t="s">
        <v>182</v>
      </c>
      <c r="B4" s="191" t="s">
        <v>183</v>
      </c>
      <c r="C4" s="194" t="s">
        <v>184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0.5" hidden="false" customHeight="true" outlineLevel="0" collapsed="false">
      <c r="A5" s="195" t="s">
        <v>183</v>
      </c>
      <c r="B5" s="195"/>
      <c r="C5" s="196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0.5" hidden="false" customHeight="true" outlineLevel="0" collapsed="false">
      <c r="A6" s="197" t="n">
        <v>0</v>
      </c>
      <c r="B6" s="197"/>
      <c r="C6" s="198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0.5" hidden="false" customHeight="true" outlineLevel="0" collapsed="false">
      <c r="A7" s="199" t="s">
        <v>184</v>
      </c>
      <c r="B7" s="199"/>
      <c r="C7" s="20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0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24" hidden="false" customHeight="true" outlineLevel="0" collapsed="false">
      <c r="A9" s="201" t="s">
        <v>185</v>
      </c>
      <c r="B9" s="201" t="s">
        <v>186</v>
      </c>
      <c r="C9" s="201" t="s">
        <v>187</v>
      </c>
      <c r="D9" s="201" t="s">
        <v>188</v>
      </c>
      <c r="E9" s="201" t="s">
        <v>189</v>
      </c>
      <c r="F9" s="201" t="s">
        <v>190</v>
      </c>
      <c r="G9" s="201" t="s">
        <v>191</v>
      </c>
      <c r="H9" s="201" t="s">
        <v>192</v>
      </c>
      <c r="I9" s="201" t="s">
        <v>193</v>
      </c>
      <c r="J9" s="201" t="s">
        <v>181</v>
      </c>
      <c r="K9" s="201" t="s">
        <v>194</v>
      </c>
      <c r="L9" s="201" t="s">
        <v>195</v>
      </c>
      <c r="M9" s="201" t="s">
        <v>196</v>
      </c>
      <c r="N9" s="201" t="s">
        <v>197</v>
      </c>
      <c r="O9" s="202" t="s">
        <v>198</v>
      </c>
      <c r="P9" s="202" t="s">
        <v>199</v>
      </c>
      <c r="Q9" s="201" t="s">
        <v>200</v>
      </c>
      <c r="R9" s="201" t="s">
        <v>201</v>
      </c>
      <c r="S9" s="201" t="s">
        <v>202</v>
      </c>
      <c r="T9" s="188" t="s">
        <v>203</v>
      </c>
      <c r="U9" s="203" t="s">
        <v>200</v>
      </c>
      <c r="V9" s="204" t="s">
        <v>182</v>
      </c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1"/>
      <c r="CL9" s="201"/>
      <c r="CM9" s="201"/>
      <c r="CN9" s="201"/>
      <c r="CO9" s="201"/>
      <c r="CP9" s="201"/>
      <c r="CQ9" s="201"/>
      <c r="CR9" s="201"/>
      <c r="CS9" s="201"/>
      <c r="CT9" s="201"/>
      <c r="CU9" s="201"/>
      <c r="CV9" s="201"/>
      <c r="CW9" s="201"/>
      <c r="CX9" s="201"/>
      <c r="CY9" s="201"/>
      <c r="CZ9" s="201"/>
      <c r="DA9" s="201"/>
      <c r="DB9" s="201"/>
      <c r="DC9" s="201"/>
      <c r="DD9" s="201"/>
      <c r="DE9" s="201"/>
      <c r="DF9" s="201"/>
      <c r="DG9" s="201"/>
      <c r="DH9" s="201"/>
      <c r="DI9" s="201"/>
      <c r="DJ9" s="201"/>
      <c r="DK9" s="201"/>
      <c r="DL9" s="201"/>
      <c r="DM9" s="201"/>
      <c r="DN9" s="201"/>
      <c r="DO9" s="201"/>
      <c r="DP9" s="201"/>
      <c r="DQ9" s="201"/>
      <c r="DR9" s="201"/>
      <c r="DS9" s="201"/>
      <c r="DT9" s="201"/>
      <c r="DU9" s="201"/>
      <c r="DV9" s="201"/>
      <c r="DW9" s="201"/>
      <c r="DX9" s="201"/>
      <c r="DY9" s="201"/>
      <c r="DZ9" s="201"/>
      <c r="EA9" s="201"/>
      <c r="EB9" s="201"/>
      <c r="EC9" s="201"/>
      <c r="ED9" s="201"/>
      <c r="EE9" s="201"/>
      <c r="EF9" s="201"/>
      <c r="EG9" s="201"/>
      <c r="EH9" s="201"/>
      <c r="EI9" s="201"/>
      <c r="EJ9" s="201"/>
      <c r="EK9" s="201"/>
      <c r="EL9" s="201"/>
      <c r="EM9" s="201"/>
      <c r="EN9" s="201"/>
      <c r="EO9" s="201"/>
      <c r="EP9" s="201"/>
      <c r="EQ9" s="201"/>
      <c r="ER9" s="201"/>
      <c r="ES9" s="201"/>
      <c r="ET9" s="201"/>
      <c r="EU9" s="201"/>
      <c r="EV9" s="201"/>
      <c r="EW9" s="201"/>
      <c r="EX9" s="201"/>
      <c r="EY9" s="201"/>
      <c r="EZ9" s="201"/>
      <c r="FA9" s="201"/>
      <c r="FB9" s="201"/>
      <c r="FC9" s="201"/>
      <c r="FD9" s="201"/>
      <c r="FE9" s="201"/>
      <c r="FF9" s="201"/>
      <c r="FG9" s="201"/>
      <c r="FH9" s="201"/>
      <c r="FI9" s="201"/>
      <c r="FJ9" s="201"/>
      <c r="FK9" s="201"/>
      <c r="FL9" s="201"/>
      <c r="FM9" s="201"/>
      <c r="FN9" s="201"/>
      <c r="FO9" s="201"/>
      <c r="FP9" s="201"/>
      <c r="FQ9" s="201"/>
      <c r="FR9" s="201"/>
      <c r="FS9" s="201"/>
      <c r="FT9" s="201"/>
      <c r="FU9" s="201"/>
      <c r="FV9" s="201"/>
      <c r="FW9" s="201"/>
      <c r="FX9" s="201"/>
      <c r="FY9" s="201"/>
      <c r="FZ9" s="201"/>
      <c r="GA9" s="201"/>
      <c r="GB9" s="201"/>
      <c r="GC9" s="201"/>
      <c r="GD9" s="201"/>
      <c r="GE9" s="201"/>
      <c r="GF9" s="201"/>
      <c r="GG9" s="201"/>
      <c r="GH9" s="201"/>
      <c r="GI9" s="201"/>
      <c r="GJ9" s="201"/>
      <c r="GK9" s="201"/>
      <c r="GL9" s="201"/>
      <c r="GM9" s="201"/>
      <c r="GN9" s="201"/>
      <c r="GO9" s="201"/>
      <c r="GP9" s="201"/>
      <c r="GQ9" s="201"/>
      <c r="GR9" s="201"/>
      <c r="GS9" s="201"/>
      <c r="GT9" s="201"/>
      <c r="GU9" s="201"/>
      <c r="GV9" s="201"/>
      <c r="GW9" s="201"/>
      <c r="GX9" s="201"/>
      <c r="GY9" s="201"/>
      <c r="GZ9" s="201"/>
      <c r="HA9" s="201"/>
      <c r="HB9" s="201"/>
      <c r="HC9" s="201"/>
      <c r="HD9" s="201"/>
      <c r="HE9" s="201"/>
      <c r="HF9" s="201"/>
      <c r="HG9" s="201"/>
      <c r="HH9" s="201"/>
      <c r="HI9" s="201"/>
      <c r="HJ9" s="201"/>
      <c r="HK9" s="201"/>
      <c r="HL9" s="201"/>
      <c r="HM9" s="201"/>
      <c r="HN9" s="201"/>
      <c r="HO9" s="201"/>
      <c r="HP9" s="201"/>
      <c r="HQ9" s="201"/>
      <c r="HR9" s="201"/>
      <c r="HS9" s="201"/>
      <c r="HT9" s="201"/>
      <c r="HU9" s="201"/>
      <c r="HV9" s="201"/>
      <c r="HW9" s="201"/>
      <c r="HX9" s="201"/>
      <c r="HY9" s="201"/>
      <c r="HZ9" s="201"/>
      <c r="IA9" s="201"/>
      <c r="IB9" s="201"/>
      <c r="IC9" s="201"/>
      <c r="ID9" s="201"/>
      <c r="IE9" s="201"/>
      <c r="IF9" s="201"/>
      <c r="IG9" s="201"/>
      <c r="IH9" s="201"/>
      <c r="II9" s="201"/>
      <c r="IJ9" s="201"/>
      <c r="IK9" s="201"/>
      <c r="IL9" s="201"/>
      <c r="IM9" s="201"/>
      <c r="IN9" s="201"/>
      <c r="IO9" s="201"/>
      <c r="IP9" s="201"/>
      <c r="IQ9" s="201"/>
      <c r="IR9" s="201"/>
      <c r="IS9" s="201"/>
      <c r="IT9" s="201"/>
      <c r="IU9" s="201"/>
      <c r="IV9" s="201"/>
      <c r="IW9" s="201"/>
    </row>
    <row r="10" customFormat="false" ht="9" hidden="false" customHeight="true" outlineLevel="0" collapsed="false">
      <c r="A10" s="205"/>
      <c r="B10" s="205"/>
      <c r="C10" s="205"/>
      <c r="D10" s="205"/>
      <c r="E10" s="205"/>
      <c r="F10" s="206"/>
      <c r="G10" s="205"/>
      <c r="H10" s="205"/>
      <c r="I10" s="205"/>
      <c r="J10" s="206"/>
      <c r="K10" s="205"/>
      <c r="L10" s="205"/>
      <c r="M10" s="205"/>
      <c r="N10" s="205"/>
      <c r="O10" s="207"/>
      <c r="P10" s="207"/>
      <c r="Q10" s="205"/>
      <c r="R10" s="205"/>
      <c r="S10" s="205"/>
      <c r="T10" s="208"/>
      <c r="U10" s="209"/>
      <c r="V10" s="190" t="n">
        <f aca="false">IF(O10="SUMAS",O10,IF(O10="AECOCAN",O10,IF(O10="ROCKIES",O10,P10)))</f>
        <v>0</v>
      </c>
    </row>
    <row r="11" customFormat="false" ht="9" hidden="false" customHeight="true" outlineLevel="0" collapsed="false">
      <c r="A11" s="205"/>
      <c r="B11" s="205"/>
      <c r="C11" s="205"/>
      <c r="D11" s="205"/>
      <c r="E11" s="205"/>
      <c r="F11" s="206"/>
      <c r="G11" s="205"/>
      <c r="H11" s="205"/>
      <c r="I11" s="205"/>
      <c r="J11" s="206"/>
      <c r="K11" s="205"/>
      <c r="L11" s="205"/>
      <c r="M11" s="205"/>
      <c r="N11" s="205"/>
      <c r="O11" s="207"/>
      <c r="P11" s="207"/>
      <c r="Q11" s="205"/>
      <c r="R11" s="205"/>
      <c r="S11" s="205"/>
      <c r="T11" s="208"/>
      <c r="U11" s="209"/>
    </row>
    <row r="12" customFormat="false" ht="9" hidden="false" customHeight="true" outlineLevel="0" collapsed="false">
      <c r="A12" s="205"/>
      <c r="B12" s="205"/>
      <c r="C12" s="205"/>
      <c r="D12" s="205"/>
      <c r="E12" s="206"/>
      <c r="F12" s="206"/>
      <c r="G12" s="205"/>
      <c r="H12" s="205"/>
      <c r="I12" s="206"/>
      <c r="J12" s="206"/>
      <c r="K12" s="205"/>
      <c r="L12" s="205"/>
      <c r="M12" s="205"/>
      <c r="N12" s="205"/>
      <c r="O12" s="207"/>
      <c r="P12" s="207"/>
      <c r="Q12" s="205"/>
      <c r="R12" s="205"/>
      <c r="S12" s="205"/>
      <c r="T12" s="208"/>
      <c r="U12" s="209"/>
    </row>
    <row r="13" customFormat="false" ht="9" hidden="false" customHeight="true" outlineLevel="0" collapsed="false">
      <c r="A13" s="205"/>
      <c r="B13" s="205"/>
      <c r="C13" s="205"/>
      <c r="D13" s="205"/>
      <c r="E13" s="205"/>
      <c r="F13" s="206"/>
      <c r="G13" s="205"/>
      <c r="H13" s="205"/>
      <c r="I13" s="205"/>
      <c r="J13" s="206"/>
      <c r="K13" s="205"/>
      <c r="L13" s="205"/>
      <c r="M13" s="205"/>
      <c r="N13" s="205"/>
      <c r="O13" s="207"/>
      <c r="P13" s="207"/>
      <c r="Q13" s="205"/>
      <c r="R13" s="205"/>
      <c r="S13" s="205"/>
      <c r="T13" s="208"/>
      <c r="U13" s="209"/>
    </row>
    <row r="14" customFormat="false" ht="9" hidden="false" customHeight="true" outlineLevel="0" collapsed="false">
      <c r="A14" s="205"/>
      <c r="B14" s="205"/>
      <c r="C14" s="205"/>
      <c r="D14" s="205"/>
      <c r="E14" s="206"/>
      <c r="F14" s="206"/>
      <c r="G14" s="205"/>
      <c r="H14" s="205"/>
      <c r="I14" s="206"/>
      <c r="J14" s="206"/>
      <c r="K14" s="205"/>
      <c r="L14" s="205"/>
      <c r="M14" s="205"/>
      <c r="N14" s="205"/>
      <c r="O14" s="207"/>
      <c r="P14" s="207"/>
      <c r="Q14" s="205"/>
      <c r="R14" s="205"/>
      <c r="S14" s="205"/>
      <c r="T14" s="208"/>
      <c r="U14" s="209"/>
    </row>
    <row r="15" customFormat="false" ht="9" hidden="false" customHeight="true" outlineLevel="0" collapsed="false">
      <c r="A15" s="205"/>
      <c r="B15" s="205"/>
      <c r="C15" s="205"/>
      <c r="D15" s="205"/>
      <c r="E15" s="206"/>
      <c r="F15" s="206"/>
      <c r="G15" s="205"/>
      <c r="H15" s="205"/>
      <c r="I15" s="206"/>
      <c r="J15" s="206"/>
      <c r="K15" s="205"/>
      <c r="L15" s="205"/>
      <c r="M15" s="205"/>
      <c r="N15" s="205"/>
      <c r="O15" s="207"/>
      <c r="P15" s="207"/>
      <c r="Q15" s="205"/>
      <c r="R15" s="205"/>
      <c r="S15" s="205"/>
      <c r="T15" s="208"/>
      <c r="U15" s="209"/>
    </row>
    <row r="16" customFormat="false" ht="9" hidden="false" customHeight="true" outlineLevel="0" collapsed="false">
      <c r="A16" s="205"/>
      <c r="B16" s="205"/>
      <c r="C16" s="205"/>
      <c r="D16" s="205"/>
      <c r="E16" s="206"/>
      <c r="F16" s="206"/>
      <c r="G16" s="205"/>
      <c r="H16" s="205"/>
      <c r="I16" s="206"/>
      <c r="J16" s="206"/>
      <c r="K16" s="205"/>
      <c r="L16" s="205"/>
      <c r="M16" s="205"/>
      <c r="N16" s="205"/>
      <c r="O16" s="207"/>
      <c r="P16" s="207"/>
      <c r="Q16" s="205"/>
      <c r="R16" s="205"/>
      <c r="S16" s="205"/>
      <c r="T16" s="208"/>
      <c r="U16" s="209"/>
    </row>
    <row r="17" customFormat="false" ht="9" hidden="false" customHeight="true" outlineLevel="0" collapsed="false">
      <c r="A17" s="210"/>
      <c r="B17" s="210"/>
      <c r="C17" s="210"/>
      <c r="D17" s="210"/>
      <c r="E17" s="211"/>
      <c r="F17" s="211"/>
      <c r="G17" s="210"/>
      <c r="H17" s="210"/>
      <c r="I17" s="211"/>
      <c r="J17" s="211"/>
      <c r="K17" s="210"/>
      <c r="L17" s="210"/>
      <c r="M17" s="210"/>
      <c r="N17" s="210"/>
      <c r="O17" s="212"/>
      <c r="P17" s="212"/>
      <c r="Q17" s="210"/>
      <c r="R17" s="210"/>
      <c r="S17" s="210"/>
      <c r="T17" s="213"/>
      <c r="U17" s="214"/>
    </row>
    <row r="18" customFormat="false" ht="9" hidden="false" customHeight="true" outlineLevel="0" collapsed="false">
      <c r="A18" s="210"/>
      <c r="B18" s="210"/>
      <c r="C18" s="210"/>
      <c r="D18" s="210"/>
      <c r="E18" s="211"/>
      <c r="F18" s="211"/>
      <c r="G18" s="210"/>
      <c r="H18" s="210"/>
      <c r="I18" s="211"/>
      <c r="J18" s="211"/>
      <c r="K18" s="210"/>
      <c r="L18" s="210"/>
      <c r="M18" s="210"/>
      <c r="N18" s="210"/>
      <c r="O18" s="212"/>
      <c r="P18" s="212"/>
      <c r="Q18" s="210"/>
      <c r="R18" s="210"/>
      <c r="S18" s="210"/>
      <c r="T18" s="213"/>
      <c r="U18" s="214"/>
    </row>
    <row r="19" customFormat="false" ht="9" hidden="false" customHeight="true" outlineLevel="0" collapsed="false">
      <c r="A19" s="210"/>
      <c r="B19" s="210"/>
      <c r="C19" s="210"/>
      <c r="D19" s="210"/>
      <c r="E19" s="211"/>
      <c r="F19" s="211"/>
      <c r="G19" s="210"/>
      <c r="H19" s="210"/>
      <c r="I19" s="211"/>
      <c r="J19" s="211"/>
      <c r="K19" s="210"/>
      <c r="L19" s="210"/>
      <c r="M19" s="210"/>
      <c r="N19" s="210"/>
      <c r="O19" s="212"/>
      <c r="P19" s="212"/>
      <c r="Q19" s="210"/>
      <c r="R19" s="210"/>
      <c r="S19" s="210"/>
      <c r="T19" s="213"/>
      <c r="U19" s="214"/>
    </row>
    <row r="20" customFormat="false" ht="9" hidden="false" customHeight="true" outlineLevel="0" collapsed="false">
      <c r="A20" s="210"/>
      <c r="B20" s="210"/>
      <c r="C20" s="210"/>
      <c r="D20" s="210"/>
      <c r="E20" s="211"/>
      <c r="F20" s="211"/>
      <c r="G20" s="210"/>
      <c r="H20" s="210"/>
      <c r="I20" s="211"/>
      <c r="J20" s="211"/>
      <c r="K20" s="210"/>
      <c r="L20" s="210"/>
      <c r="M20" s="210"/>
      <c r="N20" s="210"/>
      <c r="O20" s="212"/>
      <c r="P20" s="212"/>
      <c r="Q20" s="210"/>
      <c r="R20" s="210"/>
      <c r="S20" s="210"/>
      <c r="T20" s="213"/>
      <c r="U20" s="214"/>
    </row>
    <row r="21" customFormat="false" ht="9" hidden="false" customHeight="true" outlineLevel="0" collapsed="false">
      <c r="A21" s="210"/>
      <c r="B21" s="210"/>
      <c r="C21" s="210"/>
      <c r="D21" s="210"/>
      <c r="E21" s="211"/>
      <c r="F21" s="211"/>
      <c r="G21" s="210"/>
      <c r="H21" s="210"/>
      <c r="I21" s="211"/>
      <c r="J21" s="211"/>
      <c r="K21" s="210"/>
      <c r="L21" s="210"/>
      <c r="M21" s="210"/>
      <c r="N21" s="210"/>
      <c r="O21" s="212"/>
      <c r="P21" s="212"/>
      <c r="Q21" s="210"/>
      <c r="R21" s="210"/>
      <c r="S21" s="210"/>
      <c r="T21" s="213"/>
      <c r="U21" s="214"/>
    </row>
    <row r="22" customFormat="false" ht="9" hidden="false" customHeight="true" outlineLevel="0" collapsed="false">
      <c r="A22" s="210"/>
      <c r="B22" s="210"/>
      <c r="C22" s="210"/>
      <c r="D22" s="210"/>
      <c r="E22" s="211"/>
      <c r="F22" s="211"/>
      <c r="G22" s="210"/>
      <c r="H22" s="210"/>
      <c r="I22" s="211"/>
      <c r="J22" s="211"/>
      <c r="K22" s="210"/>
      <c r="L22" s="210"/>
      <c r="M22" s="210"/>
      <c r="N22" s="210"/>
      <c r="O22" s="212"/>
      <c r="P22" s="212"/>
      <c r="Q22" s="210"/>
      <c r="R22" s="210"/>
      <c r="S22" s="210"/>
      <c r="T22" s="213"/>
      <c r="U22" s="214"/>
    </row>
    <row r="23" customFormat="false" ht="9" hidden="false" customHeight="true" outlineLevel="0" collapsed="false">
      <c r="A23" s="210"/>
      <c r="B23" s="210"/>
      <c r="C23" s="210"/>
      <c r="D23" s="210"/>
      <c r="E23" s="211"/>
      <c r="F23" s="211"/>
      <c r="G23" s="210"/>
      <c r="H23" s="210"/>
      <c r="I23" s="211"/>
      <c r="J23" s="211"/>
      <c r="K23" s="210"/>
      <c r="L23" s="210"/>
      <c r="M23" s="210"/>
      <c r="N23" s="210"/>
      <c r="O23" s="212"/>
      <c r="P23" s="212"/>
      <c r="Q23" s="210"/>
      <c r="R23" s="210"/>
      <c r="S23" s="210"/>
      <c r="T23" s="213"/>
      <c r="U23" s="214"/>
    </row>
    <row r="24" customFormat="false" ht="9" hidden="false" customHeight="true" outlineLevel="0" collapsed="false">
      <c r="A24" s="205"/>
      <c r="B24" s="205"/>
      <c r="C24" s="205"/>
      <c r="D24" s="205"/>
      <c r="E24" s="205"/>
      <c r="F24" s="206"/>
      <c r="G24" s="205"/>
      <c r="H24" s="205"/>
      <c r="I24" s="205"/>
      <c r="J24" s="206"/>
      <c r="K24" s="205"/>
      <c r="L24" s="205"/>
      <c r="M24" s="205"/>
      <c r="N24" s="205"/>
      <c r="O24" s="207"/>
      <c r="P24" s="207"/>
      <c r="Q24" s="205"/>
      <c r="R24" s="205"/>
      <c r="S24" s="205"/>
      <c r="T24" s="208"/>
      <c r="U24" s="209"/>
    </row>
    <row r="25" customFormat="false" ht="9" hidden="false" customHeight="true" outlineLevel="0" collapsed="false">
      <c r="A25" s="205"/>
      <c r="B25" s="205"/>
      <c r="C25" s="205"/>
      <c r="D25" s="205"/>
      <c r="E25" s="205"/>
      <c r="F25" s="206"/>
      <c r="G25" s="205"/>
      <c r="H25" s="205"/>
      <c r="I25" s="205"/>
      <c r="J25" s="206"/>
      <c r="K25" s="205"/>
      <c r="L25" s="205"/>
      <c r="M25" s="205"/>
      <c r="N25" s="205"/>
      <c r="O25" s="207"/>
      <c r="P25" s="207"/>
      <c r="Q25" s="205"/>
      <c r="R25" s="205"/>
      <c r="S25" s="205"/>
      <c r="T25" s="208"/>
      <c r="U25" s="209"/>
    </row>
    <row r="26" customFormat="false" ht="9" hidden="false" customHeight="true" outlineLevel="0" collapsed="false">
      <c r="A26" s="205"/>
      <c r="B26" s="205"/>
      <c r="C26" s="205"/>
      <c r="D26" s="205"/>
      <c r="E26" s="206"/>
      <c r="F26" s="206"/>
      <c r="G26" s="205"/>
      <c r="H26" s="205"/>
      <c r="I26" s="206"/>
      <c r="J26" s="206"/>
      <c r="K26" s="205"/>
      <c r="L26" s="205"/>
      <c r="M26" s="205"/>
      <c r="N26" s="205"/>
      <c r="O26" s="207"/>
      <c r="P26" s="207"/>
      <c r="Q26" s="205"/>
      <c r="R26" s="205"/>
      <c r="S26" s="205"/>
      <c r="T26" s="208"/>
      <c r="U26" s="209"/>
    </row>
    <row r="27" customFormat="false" ht="9" hidden="false" customHeight="true" outlineLevel="0" collapsed="false">
      <c r="A27" s="205"/>
      <c r="B27" s="205"/>
      <c r="C27" s="205"/>
      <c r="D27" s="205"/>
      <c r="E27" s="205"/>
      <c r="F27" s="206"/>
      <c r="G27" s="205"/>
      <c r="H27" s="205"/>
      <c r="I27" s="205"/>
      <c r="J27" s="206"/>
      <c r="K27" s="205"/>
      <c r="L27" s="205"/>
      <c r="M27" s="205"/>
      <c r="N27" s="205"/>
      <c r="O27" s="207"/>
      <c r="P27" s="207"/>
      <c r="Q27" s="205"/>
      <c r="R27" s="205"/>
      <c r="S27" s="205"/>
      <c r="T27" s="208"/>
      <c r="U27" s="209"/>
    </row>
    <row r="28" customFormat="false" ht="9" hidden="false" customHeight="true" outlineLevel="0" collapsed="false">
      <c r="A28" s="205"/>
      <c r="B28" s="205"/>
      <c r="C28" s="205"/>
      <c r="D28" s="205"/>
      <c r="E28" s="206"/>
      <c r="F28" s="206"/>
      <c r="G28" s="205"/>
      <c r="H28" s="205"/>
      <c r="I28" s="206"/>
      <c r="J28" s="206"/>
      <c r="K28" s="205"/>
      <c r="L28" s="205"/>
      <c r="M28" s="205"/>
      <c r="N28" s="205"/>
      <c r="O28" s="207"/>
      <c r="P28" s="207"/>
      <c r="Q28" s="205"/>
      <c r="R28" s="205"/>
      <c r="S28" s="205"/>
      <c r="T28" s="208"/>
      <c r="U28" s="209"/>
    </row>
    <row r="29" customFormat="false" ht="9" hidden="false" customHeight="true" outlineLevel="0" collapsed="false">
      <c r="A29" s="205"/>
      <c r="B29" s="205"/>
      <c r="C29" s="205"/>
      <c r="D29" s="205"/>
      <c r="E29" s="206"/>
      <c r="F29" s="206"/>
      <c r="G29" s="205"/>
      <c r="H29" s="205"/>
      <c r="I29" s="206"/>
      <c r="J29" s="206"/>
      <c r="K29" s="205"/>
      <c r="L29" s="205"/>
      <c r="M29" s="205"/>
      <c r="N29" s="205"/>
      <c r="O29" s="207"/>
      <c r="P29" s="207"/>
      <c r="Q29" s="205"/>
      <c r="R29" s="205"/>
      <c r="S29" s="205"/>
      <c r="T29" s="208"/>
      <c r="U29" s="209"/>
    </row>
    <row r="30" customFormat="false" ht="9" hidden="false" customHeight="true" outlineLevel="0" collapsed="false">
      <c r="A30" s="205"/>
      <c r="B30" s="205"/>
      <c r="C30" s="205"/>
      <c r="D30" s="205"/>
      <c r="E30" s="206"/>
      <c r="F30" s="206"/>
      <c r="G30" s="205"/>
      <c r="H30" s="205"/>
      <c r="I30" s="206"/>
      <c r="J30" s="206"/>
      <c r="K30" s="205"/>
      <c r="L30" s="205"/>
      <c r="M30" s="205"/>
      <c r="N30" s="205"/>
      <c r="O30" s="207"/>
      <c r="P30" s="207"/>
      <c r="Q30" s="205"/>
      <c r="R30" s="205"/>
      <c r="S30" s="205"/>
      <c r="T30" s="208"/>
      <c r="U30" s="209"/>
    </row>
    <row r="31" customFormat="false" ht="10.5" hidden="false" customHeight="true" outlineLevel="0" collapsed="false">
      <c r="J31" s="201"/>
    </row>
    <row r="32" customFormat="false" ht="10.5" hidden="false" customHeight="true" outlineLevel="0" collapsed="false">
      <c r="J32" s="201"/>
    </row>
    <row r="33" customFormat="false" ht="10.5" hidden="false" customHeight="true" outlineLevel="0" collapsed="false">
      <c r="J33" s="201"/>
    </row>
    <row r="34" customFormat="false" ht="10.5" hidden="false" customHeight="true" outlineLevel="0" collapsed="false">
      <c r="J34" s="201"/>
    </row>
    <row r="35" customFormat="false" ht="10.5" hidden="false" customHeight="true" outlineLevel="0" collapsed="false">
      <c r="J35" s="201"/>
    </row>
    <row r="36" customFormat="false" ht="10.5" hidden="false" customHeight="true" outlineLevel="0" collapsed="false">
      <c r="J36" s="201"/>
    </row>
    <row r="37" customFormat="false" ht="10.5" hidden="false" customHeight="true" outlineLevel="0" collapsed="false">
      <c r="J37" s="201"/>
    </row>
    <row r="38" customFormat="false" ht="10.5" hidden="false" customHeight="true" outlineLevel="0" collapsed="false">
      <c r="J38" s="201"/>
    </row>
    <row r="39" customFormat="false" ht="10.5" hidden="false" customHeight="true" outlineLevel="0" collapsed="false">
      <c r="J39" s="201"/>
    </row>
    <row r="40" customFormat="false" ht="10.5" hidden="false" customHeight="true" outlineLevel="0" collapsed="false">
      <c r="J40" s="201"/>
    </row>
    <row r="41" customFormat="false" ht="10.5" hidden="false" customHeight="true" outlineLevel="0" collapsed="false">
      <c r="J41" s="201"/>
    </row>
    <row r="42" customFormat="false" ht="10.5" hidden="false" customHeight="true" outlineLevel="0" collapsed="false">
      <c r="J42" s="201"/>
    </row>
    <row r="43" customFormat="false" ht="10.5" hidden="false" customHeight="true" outlineLevel="0" collapsed="false">
      <c r="J43" s="201"/>
    </row>
    <row r="44" customFormat="false" ht="10.5" hidden="false" customHeight="true" outlineLevel="0" collapsed="false">
      <c r="J44" s="201"/>
    </row>
    <row r="45" customFormat="false" ht="10.5" hidden="false" customHeight="true" outlineLevel="0" collapsed="false">
      <c r="J45" s="201"/>
    </row>
    <row r="46" customFormat="false" ht="10.5" hidden="false" customHeight="true" outlineLevel="0" collapsed="false">
      <c r="J46" s="201"/>
    </row>
    <row r="47" customFormat="false" ht="10.5" hidden="false" customHeight="true" outlineLevel="0" collapsed="false">
      <c r="J47" s="201"/>
    </row>
    <row r="48" customFormat="false" ht="10.5" hidden="false" customHeight="true" outlineLevel="0" collapsed="false">
      <c r="J48" s="201"/>
    </row>
    <row r="49" customFormat="false" ht="10.5" hidden="false" customHeight="true" outlineLevel="0" collapsed="false">
      <c r="J49" s="201"/>
    </row>
    <row r="50" customFormat="false" ht="10.5" hidden="false" customHeight="true" outlineLevel="0" collapsed="false">
      <c r="J50" s="201"/>
    </row>
    <row r="51" customFormat="false" ht="10.5" hidden="false" customHeight="true" outlineLevel="0" collapsed="false">
      <c r="J51" s="201"/>
    </row>
    <row r="52" customFormat="false" ht="10.5" hidden="false" customHeight="true" outlineLevel="0" collapsed="false">
      <c r="J52" s="201"/>
    </row>
    <row r="53" customFormat="false" ht="10.5" hidden="false" customHeight="true" outlineLevel="0" collapsed="false">
      <c r="J53" s="201"/>
    </row>
    <row r="54" customFormat="false" ht="10.5" hidden="false" customHeight="true" outlineLevel="0" collapsed="false">
      <c r="J54" s="201"/>
    </row>
    <row r="55" customFormat="false" ht="10.5" hidden="false" customHeight="true" outlineLevel="0" collapsed="false">
      <c r="J55" s="201"/>
    </row>
    <row r="56" customFormat="false" ht="10.5" hidden="false" customHeight="true" outlineLevel="0" collapsed="false">
      <c r="J56" s="201"/>
    </row>
    <row r="57" customFormat="false" ht="10.5" hidden="false" customHeight="true" outlineLevel="0" collapsed="false">
      <c r="J57" s="201"/>
    </row>
    <row r="58" customFormat="false" ht="10.5" hidden="false" customHeight="true" outlineLevel="0" collapsed="false">
      <c r="J58" s="201"/>
    </row>
    <row r="59" customFormat="false" ht="10.5" hidden="false" customHeight="true" outlineLevel="0" collapsed="false">
      <c r="J59" s="2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74" width="17.15"/>
    <col collapsed="false" customWidth="true" hidden="false" outlineLevel="0" max="2" min="2" style="174" width="13.83"/>
    <col collapsed="false" customWidth="true" hidden="false" outlineLevel="0" max="3" min="3" style="174" width="12.15"/>
    <col collapsed="false" customWidth="false" hidden="false" outlineLevel="0" max="7" min="4" style="174" width="9.33"/>
    <col collapsed="false" customWidth="true" hidden="false" outlineLevel="0" max="8" min="8" style="174" width="10.33"/>
    <col collapsed="false" customWidth="true" hidden="false" outlineLevel="0" max="9" min="9" style="174" width="10.49"/>
    <col collapsed="false" customWidth="false" hidden="false" outlineLevel="0" max="11" min="10" style="174" width="9.33"/>
    <col collapsed="false" customWidth="true" hidden="false" outlineLevel="0" max="12" min="12" style="174" width="11.15"/>
    <col collapsed="false" customWidth="true" hidden="false" outlineLevel="0" max="25" min="13" style="174" width="11.49"/>
    <col collapsed="false" customWidth="false" hidden="false" outlineLevel="0" max="257" min="26" style="174" width="9.33"/>
  </cols>
  <sheetData>
    <row r="1" customFormat="false" ht="8.25" hidden="false" customHeight="false" outlineLevel="0" collapsed="false">
      <c r="A1" s="179" t="s">
        <v>204</v>
      </c>
      <c r="B1" s="215"/>
    </row>
    <row r="2" customFormat="false" ht="8.25" hidden="false" customHeight="false" outlineLevel="0" collapsed="false"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</row>
    <row r="3" customFormat="false" ht="8.25" hidden="false" customHeight="false" outlineLevel="0" collapsed="false">
      <c r="A3" s="179" t="s">
        <v>205</v>
      </c>
      <c r="B3" s="217" t="str">
        <f aca="false">Dth_Day!C5</f>
        <v>Jan-02</v>
      </c>
      <c r="C3" s="217" t="str">
        <f aca="false">Dth_Day!D5</f>
        <v>Feb-02</v>
      </c>
      <c r="D3" s="217" t="str">
        <f aca="false">Dth_Day!E5</f>
        <v>Mar-02</v>
      </c>
      <c r="E3" s="217" t="str">
        <f aca="false">Dth_Day!F5</f>
        <v>Apr-02</v>
      </c>
      <c r="F3" s="217" t="str">
        <f aca="false">Dth_Day!G5</f>
        <v>May-02</v>
      </c>
      <c r="G3" s="217" t="str">
        <f aca="false">Dth_Day!H5</f>
        <v>Jun-02</v>
      </c>
      <c r="H3" s="217" t="str">
        <f aca="false">Dth_Day!I5</f>
        <v>Jul-02</v>
      </c>
      <c r="I3" s="217" t="str">
        <f aca="false">Dth_Day!J5</f>
        <v>Aug-02</v>
      </c>
      <c r="J3" s="217" t="str">
        <f aca="false">Dth_Day!K5</f>
        <v>Sep-02</v>
      </c>
      <c r="K3" s="217" t="str">
        <f aca="false">Dth_Day!L5</f>
        <v>Oct-02</v>
      </c>
      <c r="L3" s="217" t="str">
        <f aca="false">Dth_Day!M5</f>
        <v>Nov-02</v>
      </c>
      <c r="M3" s="217" t="str">
        <f aca="false">Dth_Day!N5</f>
        <v>Dec-02</v>
      </c>
      <c r="N3" s="217" t="str">
        <f aca="false">Dth_Day!O5</f>
        <v>Jan-03</v>
      </c>
      <c r="O3" s="217" t="str">
        <f aca="false">Dth_Day!P5</f>
        <v>Feb-03</v>
      </c>
      <c r="P3" s="217" t="str">
        <f aca="false">Dth_Day!Q5</f>
        <v>Mar-03</v>
      </c>
      <c r="Q3" s="217" t="str">
        <f aca="false">Dth_Day!R5</f>
        <v>Apr-03</v>
      </c>
      <c r="R3" s="217" t="str">
        <f aca="false">Dth_Day!S5</f>
        <v>May-03</v>
      </c>
      <c r="S3" s="217" t="str">
        <f aca="false">Dth_Day!T5</f>
        <v>Jun-03</v>
      </c>
      <c r="T3" s="217" t="str">
        <f aca="false">Dth_Day!U5</f>
        <v>Jul-03</v>
      </c>
      <c r="U3" s="217" t="str">
        <f aca="false">Dth_Day!V5</f>
        <v>Aug-03</v>
      </c>
      <c r="V3" s="217" t="str">
        <f aca="false">Dth_Day!W5</f>
        <v>Sep-03</v>
      </c>
      <c r="W3" s="217" t="str">
        <f aca="false">Dth_Day!X5</f>
        <v>Oct-03</v>
      </c>
      <c r="X3" s="217" t="str">
        <f aca="false">Dth_Day!Y5</f>
        <v>Nov-03</v>
      </c>
      <c r="Y3" s="217" t="str">
        <f aca="false">Dth_Day!Z5</f>
        <v>Dec-03</v>
      </c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  <c r="BL3" s="179"/>
      <c r="BM3" s="179"/>
      <c r="BN3" s="179"/>
      <c r="BO3" s="179"/>
      <c r="BP3" s="179"/>
      <c r="BQ3" s="179"/>
      <c r="BR3" s="179"/>
      <c r="BS3" s="179"/>
      <c r="BT3" s="179"/>
      <c r="BU3" s="179"/>
      <c r="BV3" s="179"/>
      <c r="BW3" s="179"/>
      <c r="BX3" s="179"/>
      <c r="BY3" s="179"/>
      <c r="BZ3" s="179"/>
      <c r="CA3" s="179"/>
      <c r="CB3" s="179"/>
      <c r="CC3" s="179"/>
      <c r="CD3" s="179"/>
      <c r="CE3" s="179"/>
      <c r="CF3" s="179"/>
      <c r="CG3" s="179"/>
      <c r="CH3" s="179"/>
      <c r="CI3" s="179"/>
      <c r="CJ3" s="179"/>
      <c r="CK3" s="179"/>
      <c r="CL3" s="179"/>
      <c r="CM3" s="179"/>
      <c r="CN3" s="179"/>
      <c r="CO3" s="179"/>
      <c r="CP3" s="179"/>
      <c r="CQ3" s="179"/>
      <c r="CR3" s="179"/>
      <c r="CS3" s="179"/>
      <c r="CT3" s="179"/>
      <c r="CU3" s="179"/>
      <c r="CV3" s="179"/>
      <c r="CW3" s="179"/>
      <c r="CX3" s="179"/>
      <c r="CY3" s="179"/>
      <c r="CZ3" s="179"/>
      <c r="DA3" s="179"/>
      <c r="DB3" s="179"/>
      <c r="DC3" s="179"/>
      <c r="DD3" s="179"/>
      <c r="DE3" s="179"/>
      <c r="DF3" s="179"/>
      <c r="DG3" s="179"/>
      <c r="DH3" s="179"/>
      <c r="DI3" s="179"/>
      <c r="DJ3" s="179"/>
      <c r="DK3" s="179"/>
      <c r="DL3" s="179"/>
      <c r="DM3" s="179"/>
      <c r="DN3" s="179"/>
      <c r="DO3" s="179"/>
      <c r="DP3" s="179"/>
      <c r="DQ3" s="179"/>
      <c r="DR3" s="179"/>
      <c r="DS3" s="179"/>
      <c r="DT3" s="179"/>
      <c r="DU3" s="179"/>
      <c r="DV3" s="179"/>
      <c r="DW3" s="179"/>
      <c r="DX3" s="179"/>
      <c r="DY3" s="179"/>
      <c r="DZ3" s="179"/>
      <c r="EA3" s="179"/>
      <c r="EB3" s="179"/>
      <c r="EC3" s="179"/>
      <c r="ED3" s="179"/>
      <c r="EE3" s="179"/>
      <c r="EF3" s="179"/>
      <c r="EG3" s="179"/>
      <c r="EH3" s="179"/>
      <c r="EI3" s="179"/>
      <c r="EJ3" s="179"/>
      <c r="EK3" s="179"/>
      <c r="EL3" s="179"/>
      <c r="EM3" s="179"/>
      <c r="EN3" s="179"/>
      <c r="EO3" s="179"/>
      <c r="EP3" s="179"/>
      <c r="EQ3" s="179"/>
      <c r="ER3" s="179"/>
      <c r="ES3" s="179"/>
      <c r="ET3" s="179"/>
      <c r="EU3" s="179"/>
      <c r="EV3" s="179"/>
      <c r="EW3" s="179"/>
      <c r="EX3" s="179"/>
      <c r="EY3" s="179"/>
      <c r="EZ3" s="179"/>
      <c r="FA3" s="179"/>
      <c r="FB3" s="179"/>
      <c r="FC3" s="179"/>
      <c r="FD3" s="179"/>
      <c r="FE3" s="179"/>
      <c r="FF3" s="179"/>
      <c r="FG3" s="179"/>
      <c r="FH3" s="179"/>
      <c r="FI3" s="179"/>
      <c r="FJ3" s="179"/>
      <c r="FK3" s="179"/>
      <c r="FL3" s="179"/>
      <c r="FM3" s="179"/>
      <c r="FN3" s="179"/>
      <c r="FO3" s="179"/>
      <c r="FP3" s="179"/>
      <c r="FQ3" s="179"/>
      <c r="FR3" s="179"/>
      <c r="FS3" s="179"/>
      <c r="FT3" s="179"/>
      <c r="FU3" s="179"/>
      <c r="FV3" s="179"/>
      <c r="FW3" s="179"/>
      <c r="FX3" s="179"/>
      <c r="FY3" s="179"/>
      <c r="FZ3" s="179"/>
      <c r="GA3" s="179"/>
      <c r="GB3" s="179"/>
      <c r="GC3" s="179"/>
      <c r="GD3" s="179"/>
      <c r="GE3" s="179"/>
      <c r="GF3" s="179"/>
      <c r="GG3" s="179"/>
      <c r="GH3" s="179"/>
      <c r="GI3" s="179"/>
      <c r="GJ3" s="179"/>
      <c r="GK3" s="179"/>
      <c r="GL3" s="179"/>
      <c r="GM3" s="179"/>
      <c r="GN3" s="179"/>
      <c r="GO3" s="179"/>
      <c r="GP3" s="179"/>
      <c r="GQ3" s="179"/>
      <c r="GR3" s="179"/>
      <c r="GS3" s="179"/>
      <c r="GT3" s="179"/>
      <c r="GU3" s="179"/>
      <c r="GV3" s="179"/>
      <c r="GW3" s="179"/>
      <c r="GX3" s="179"/>
      <c r="GY3" s="179"/>
      <c r="GZ3" s="179"/>
      <c r="HA3" s="179"/>
      <c r="HB3" s="179"/>
      <c r="HC3" s="179"/>
      <c r="HD3" s="179"/>
      <c r="HE3" s="179"/>
      <c r="HF3" s="179"/>
      <c r="HG3" s="179"/>
      <c r="HH3" s="179"/>
      <c r="HI3" s="179"/>
      <c r="HJ3" s="179"/>
      <c r="HK3" s="179"/>
      <c r="HL3" s="179"/>
      <c r="HM3" s="179"/>
      <c r="HN3" s="179"/>
      <c r="HO3" s="179"/>
      <c r="HP3" s="179"/>
      <c r="HQ3" s="179"/>
      <c r="HR3" s="179"/>
      <c r="HS3" s="179"/>
      <c r="HT3" s="179"/>
      <c r="HU3" s="179"/>
      <c r="HV3" s="179"/>
      <c r="HW3" s="179"/>
      <c r="HX3" s="179"/>
      <c r="HY3" s="179"/>
      <c r="HZ3" s="179"/>
      <c r="IA3" s="179"/>
      <c r="IB3" s="179"/>
      <c r="IC3" s="179"/>
      <c r="ID3" s="179"/>
      <c r="IE3" s="179"/>
      <c r="IF3" s="179"/>
      <c r="IG3" s="179"/>
      <c r="IH3" s="179"/>
      <c r="II3" s="179"/>
      <c r="IJ3" s="179"/>
      <c r="IK3" s="179"/>
      <c r="IL3" s="179"/>
      <c r="IM3" s="179"/>
      <c r="IN3" s="179"/>
      <c r="IO3" s="179"/>
      <c r="IP3" s="179"/>
      <c r="IQ3" s="179"/>
      <c r="IR3" s="179"/>
      <c r="IS3" s="179"/>
      <c r="IT3" s="179"/>
      <c r="IU3" s="179"/>
      <c r="IV3" s="179"/>
      <c r="IW3" s="179"/>
    </row>
    <row r="4" customFormat="false" ht="8.25" hidden="false" customHeight="false" outlineLevel="0" collapsed="false">
      <c r="A4" s="215" t="s">
        <v>64</v>
      </c>
      <c r="B4" s="174" t="n">
        <v>31</v>
      </c>
      <c r="C4" s="174" t="n">
        <v>28</v>
      </c>
      <c r="D4" s="174" t="n">
        <v>31</v>
      </c>
      <c r="E4" s="174" t="n">
        <v>30</v>
      </c>
      <c r="F4" s="174" t="n">
        <v>31</v>
      </c>
      <c r="G4" s="174" t="n">
        <v>30</v>
      </c>
      <c r="H4" s="174" t="n">
        <v>31</v>
      </c>
      <c r="I4" s="174" t="n">
        <v>31</v>
      </c>
      <c r="J4" s="174" t="n">
        <v>30</v>
      </c>
      <c r="K4" s="174" t="n">
        <v>31</v>
      </c>
      <c r="L4" s="174" t="n">
        <v>30</v>
      </c>
      <c r="M4" s="174" t="n">
        <v>31</v>
      </c>
      <c r="N4" s="174" t="n">
        <v>31</v>
      </c>
      <c r="O4" s="174" t="n">
        <v>28</v>
      </c>
      <c r="P4" s="174" t="n">
        <v>31</v>
      </c>
      <c r="Q4" s="174" t="n">
        <v>30</v>
      </c>
      <c r="R4" s="174" t="n">
        <v>31</v>
      </c>
      <c r="S4" s="174" t="n">
        <v>30</v>
      </c>
      <c r="T4" s="174" t="n">
        <v>31</v>
      </c>
      <c r="U4" s="174" t="n">
        <v>31</v>
      </c>
      <c r="V4" s="174" t="n">
        <v>30</v>
      </c>
      <c r="W4" s="174" t="n">
        <v>31</v>
      </c>
      <c r="X4" s="174" t="n">
        <v>30</v>
      </c>
      <c r="Y4" s="174" t="n">
        <v>31</v>
      </c>
    </row>
    <row r="5" customFormat="false" ht="8.25" hidden="false" customHeight="false" outlineLevel="0" collapsed="false">
      <c r="A5" s="215" t="s">
        <v>206</v>
      </c>
      <c r="B5" s="215" t="n">
        <f aca="false">B4*'SPEC REPORT'!C28</f>
        <v>0</v>
      </c>
      <c r="C5" s="215" t="n">
        <f aca="false">C4*'SPEC REPORT'!D28</f>
        <v>0</v>
      </c>
      <c r="D5" s="215" t="n">
        <f aca="false">D4*'SPEC REPORT'!E28</f>
        <v>0</v>
      </c>
      <c r="E5" s="215" t="n">
        <f aca="false">E4*'SPEC REPORT'!F28</f>
        <v>0</v>
      </c>
      <c r="F5" s="215" t="n">
        <f aca="false">F4*'SPEC REPORT'!G28</f>
        <v>0</v>
      </c>
      <c r="G5" s="215" t="n">
        <f aca="false">G4*'SPEC REPORT'!H28</f>
        <v>0</v>
      </c>
      <c r="H5" s="215" t="n">
        <f aca="false">H4*'SPEC REPORT'!I28</f>
        <v>0</v>
      </c>
      <c r="I5" s="215" t="n">
        <f aca="false">I4*'SPEC REPORT'!J28</f>
        <v>0</v>
      </c>
      <c r="J5" s="215" t="n">
        <f aca="false">J4*'SPEC REPORT'!K28</f>
        <v>0</v>
      </c>
      <c r="K5" s="215" t="n">
        <f aca="false">K4*'SPEC REPORT'!L28</f>
        <v>0</v>
      </c>
      <c r="L5" s="215" t="n">
        <f aca="false">L4*'SPEC REPORT'!M28</f>
        <v>0</v>
      </c>
      <c r="M5" s="215" t="n">
        <f aca="false">M4*'SPEC REPORT'!N28</f>
        <v>0</v>
      </c>
      <c r="N5" s="215" t="n">
        <f aca="false">'SPEC REPORT'!C42*N4</f>
        <v>0</v>
      </c>
      <c r="O5" s="215" t="n">
        <f aca="false">'SPEC REPORT'!D42*O4</f>
        <v>0</v>
      </c>
      <c r="P5" s="215" t="n">
        <f aca="false">'SPEC REPORT'!E42*P4</f>
        <v>0</v>
      </c>
      <c r="Q5" s="215" t="n">
        <f aca="false">'SPEC REPORT'!F42*Q4</f>
        <v>0</v>
      </c>
      <c r="R5" s="215" t="n">
        <f aca="false">'SPEC REPORT'!G42*R4</f>
        <v>0</v>
      </c>
      <c r="S5" s="215" t="n">
        <f aca="false">'SPEC REPORT'!H42*S4</f>
        <v>0</v>
      </c>
      <c r="T5" s="215" t="n">
        <f aca="false">'SPEC REPORT'!I42*T4</f>
        <v>0</v>
      </c>
      <c r="U5" s="215" t="n">
        <f aca="false">'SPEC REPORT'!J42*U4</f>
        <v>0</v>
      </c>
      <c r="V5" s="215" t="n">
        <f aca="false">'SPEC REPORT'!K42*V4</f>
        <v>0</v>
      </c>
      <c r="W5" s="215" t="n">
        <f aca="false">'SPEC REPORT'!L42*W4</f>
        <v>0</v>
      </c>
      <c r="X5" s="215" t="n">
        <f aca="false">'SPEC REPORT'!M42*X4</f>
        <v>0</v>
      </c>
      <c r="Y5" s="215" t="n">
        <f aca="false">'SPEC REPORT'!N42*Y4</f>
        <v>0</v>
      </c>
      <c r="Z5" s="215"/>
    </row>
    <row r="6" customFormat="false" ht="8.25" hidden="false" customHeight="false" outlineLevel="0" collapsed="false">
      <c r="A6" s="215"/>
      <c r="C6" s="201"/>
    </row>
    <row r="7" customFormat="false" ht="8.25" hidden="false" customHeight="false" outlineLevel="0" collapsed="false">
      <c r="A7" s="215" t="s">
        <v>207</v>
      </c>
      <c r="B7" s="219" t="n">
        <f aca="false">SUM(B5:Y5)</f>
        <v>0</v>
      </c>
      <c r="C7" s="201"/>
    </row>
    <row r="8" customFormat="false" ht="8.25" hidden="false" customHeight="false" outlineLevel="0" collapsed="false">
      <c r="A8" s="215"/>
      <c r="C8" s="201"/>
    </row>
    <row r="9" customFormat="false" ht="8.25" hidden="false" customHeight="false" outlineLevel="0" collapsed="false">
      <c r="A9" s="215" t="s">
        <v>208</v>
      </c>
      <c r="B9" s="220" t="n">
        <f aca="false">MAX(M9:Y9)</f>
        <v>0</v>
      </c>
      <c r="C9" s="221" t="n">
        <f aca="false">MIN(M9:Y9)</f>
        <v>0</v>
      </c>
      <c r="M9" s="215" t="n">
        <f aca="false">SUM(B5:M5)</f>
        <v>0</v>
      </c>
      <c r="N9" s="215" t="n">
        <f aca="false">SUM(C5:N5)</f>
        <v>0</v>
      </c>
      <c r="O9" s="215" t="n">
        <f aca="false">SUM(D5:O5)</f>
        <v>0</v>
      </c>
      <c r="P9" s="215" t="n">
        <f aca="false">SUM(E5:P5)</f>
        <v>0</v>
      </c>
      <c r="Q9" s="215" t="n">
        <f aca="false">SUM(F5:Q5)</f>
        <v>0</v>
      </c>
      <c r="R9" s="215" t="n">
        <f aca="false">SUM(G5:R5)</f>
        <v>0</v>
      </c>
      <c r="S9" s="215" t="n">
        <f aca="false">SUM(H5:S5)</f>
        <v>0</v>
      </c>
      <c r="T9" s="215" t="n">
        <f aca="false">SUM(I5:T5)</f>
        <v>0</v>
      </c>
      <c r="U9" s="215" t="n">
        <f aca="false">SUM(J5:U5)</f>
        <v>0</v>
      </c>
      <c r="V9" s="215" t="n">
        <f aca="false">SUM(K5:V5)</f>
        <v>0</v>
      </c>
      <c r="W9" s="215" t="n">
        <f aca="false">SUM(L5:W5)</f>
        <v>0</v>
      </c>
      <c r="X9" s="215" t="n">
        <f aca="false">SUM(M5:X5)</f>
        <v>0</v>
      </c>
      <c r="Y9" s="215" t="n">
        <f aca="false">SUM(N5:Y5)</f>
        <v>0</v>
      </c>
    </row>
    <row r="10" customFormat="false" ht="8.25" hidden="false" customHeight="false" outlineLevel="0" collapsed="false">
      <c r="A10" s="215"/>
      <c r="B10" s="222" t="n">
        <f aca="false">IF(ABS(C9)&gt;ABS(B9),C9,B9)</f>
        <v>0</v>
      </c>
      <c r="C10" s="201"/>
    </row>
    <row r="11" customFormat="false" ht="8.25" hidden="false" customHeight="false" outlineLevel="0" collapsed="false">
      <c r="A11" s="215"/>
      <c r="C11" s="201"/>
    </row>
    <row r="12" customFormat="false" ht="8.25" hidden="false" customHeight="false" outlineLevel="0" collapsed="false">
      <c r="A12" s="215"/>
      <c r="C12" s="201"/>
    </row>
    <row r="13" customFormat="false" ht="8.25" hidden="false" customHeight="false" outlineLevel="0" collapsed="false">
      <c r="A13" s="179" t="s">
        <v>209</v>
      </c>
      <c r="B13" s="217" t="str">
        <f aca="false">B3</f>
        <v>Jan-02</v>
      </c>
      <c r="C13" s="217" t="str">
        <f aca="false">C3</f>
        <v>Feb-02</v>
      </c>
      <c r="D13" s="217" t="str">
        <f aca="false">D3</f>
        <v>Mar-02</v>
      </c>
      <c r="E13" s="217" t="str">
        <f aca="false">E3</f>
        <v>Apr-02</v>
      </c>
      <c r="F13" s="217" t="str">
        <f aca="false">F3</f>
        <v>May-02</v>
      </c>
      <c r="G13" s="217" t="str">
        <f aca="false">G3</f>
        <v>Jun-02</v>
      </c>
      <c r="H13" s="217" t="str">
        <f aca="false">H3</f>
        <v>Jul-02</v>
      </c>
      <c r="I13" s="217" t="str">
        <f aca="false">I3</f>
        <v>Aug-02</v>
      </c>
      <c r="J13" s="217" t="str">
        <f aca="false">J3</f>
        <v>Sep-02</v>
      </c>
      <c r="K13" s="217" t="str">
        <f aca="false">K3</f>
        <v>Oct-02</v>
      </c>
      <c r="L13" s="217" t="str">
        <f aca="false">L3</f>
        <v>Nov-02</v>
      </c>
      <c r="M13" s="217" t="str">
        <f aca="false">M3</f>
        <v>Dec-02</v>
      </c>
      <c r="N13" s="217" t="str">
        <f aca="false">N3</f>
        <v>Jan-03</v>
      </c>
      <c r="O13" s="217" t="str">
        <f aca="false">O3</f>
        <v>Feb-03</v>
      </c>
      <c r="P13" s="217" t="str">
        <f aca="false">P3</f>
        <v>Mar-03</v>
      </c>
      <c r="Q13" s="217" t="str">
        <f aca="false">Q3</f>
        <v>Apr-03</v>
      </c>
      <c r="R13" s="217" t="str">
        <f aca="false">R3</f>
        <v>May-03</v>
      </c>
      <c r="S13" s="217" t="str">
        <f aca="false">S3</f>
        <v>Jun-03</v>
      </c>
      <c r="T13" s="217" t="str">
        <f aca="false">T3</f>
        <v>Jul-03</v>
      </c>
      <c r="U13" s="217" t="str">
        <f aca="false">U3</f>
        <v>Aug-03</v>
      </c>
      <c r="V13" s="217" t="str">
        <f aca="false">V3</f>
        <v>Sep-03</v>
      </c>
      <c r="W13" s="217" t="str">
        <f aca="false">W3</f>
        <v>Oct-03</v>
      </c>
      <c r="X13" s="217" t="str">
        <f aca="false">X3</f>
        <v>Nov-03</v>
      </c>
      <c r="Y13" s="217" t="str">
        <f aca="false">Y3</f>
        <v>Dec-03</v>
      </c>
      <c r="Z13" s="218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79"/>
      <c r="BR13" s="179"/>
      <c r="BS13" s="179"/>
      <c r="BT13" s="179"/>
      <c r="BU13" s="179"/>
      <c r="BV13" s="179"/>
      <c r="BW13" s="179"/>
      <c r="BX13" s="179"/>
      <c r="BY13" s="179"/>
      <c r="BZ13" s="179"/>
      <c r="CA13" s="179"/>
      <c r="CB13" s="179"/>
      <c r="CC13" s="179"/>
      <c r="CD13" s="179"/>
      <c r="CE13" s="179"/>
      <c r="CF13" s="179"/>
      <c r="CG13" s="179"/>
      <c r="CH13" s="179"/>
      <c r="CI13" s="179"/>
      <c r="CJ13" s="179"/>
      <c r="CK13" s="179"/>
      <c r="CL13" s="179"/>
      <c r="CM13" s="179"/>
      <c r="CN13" s="179"/>
      <c r="CO13" s="179"/>
      <c r="CP13" s="179"/>
      <c r="CQ13" s="179"/>
      <c r="CR13" s="179"/>
      <c r="CS13" s="179"/>
      <c r="CT13" s="179"/>
      <c r="CU13" s="179"/>
      <c r="CV13" s="179"/>
      <c r="CW13" s="179"/>
      <c r="CX13" s="179"/>
      <c r="CY13" s="179"/>
      <c r="CZ13" s="179"/>
      <c r="DA13" s="179"/>
      <c r="DB13" s="179"/>
      <c r="DC13" s="179"/>
      <c r="DD13" s="179"/>
      <c r="DE13" s="179"/>
      <c r="DF13" s="179"/>
      <c r="DG13" s="179"/>
      <c r="DH13" s="179"/>
      <c r="DI13" s="179"/>
      <c r="DJ13" s="179"/>
      <c r="DK13" s="179"/>
      <c r="DL13" s="179"/>
      <c r="DM13" s="179"/>
      <c r="DN13" s="179"/>
      <c r="DO13" s="179"/>
      <c r="DP13" s="179"/>
      <c r="DQ13" s="179"/>
      <c r="DR13" s="179"/>
      <c r="DS13" s="179"/>
      <c r="DT13" s="179"/>
      <c r="DU13" s="179"/>
      <c r="DV13" s="179"/>
      <c r="DW13" s="179"/>
      <c r="DX13" s="179"/>
      <c r="DY13" s="179"/>
      <c r="DZ13" s="179"/>
      <c r="EA13" s="179"/>
      <c r="EB13" s="179"/>
      <c r="EC13" s="179"/>
      <c r="ED13" s="179"/>
      <c r="EE13" s="179"/>
      <c r="EF13" s="179"/>
      <c r="EG13" s="179"/>
      <c r="EH13" s="179"/>
      <c r="EI13" s="179"/>
      <c r="EJ13" s="179"/>
      <c r="EK13" s="179"/>
      <c r="EL13" s="179"/>
      <c r="EM13" s="179"/>
      <c r="EN13" s="179"/>
      <c r="EO13" s="179"/>
      <c r="EP13" s="179"/>
      <c r="EQ13" s="179"/>
      <c r="ER13" s="179"/>
      <c r="ES13" s="179"/>
      <c r="ET13" s="179"/>
      <c r="EU13" s="179"/>
      <c r="EV13" s="179"/>
      <c r="EW13" s="179"/>
      <c r="EX13" s="179"/>
      <c r="EY13" s="179"/>
      <c r="EZ13" s="179"/>
      <c r="FA13" s="179"/>
      <c r="FB13" s="179"/>
      <c r="FC13" s="179"/>
      <c r="FD13" s="179"/>
      <c r="FE13" s="179"/>
      <c r="FF13" s="179"/>
      <c r="FG13" s="179"/>
      <c r="FH13" s="179"/>
      <c r="FI13" s="179"/>
      <c r="FJ13" s="179"/>
      <c r="FK13" s="179"/>
      <c r="FL13" s="179"/>
      <c r="FM13" s="179"/>
      <c r="FN13" s="179"/>
      <c r="FO13" s="179"/>
      <c r="FP13" s="179"/>
      <c r="FQ13" s="179"/>
      <c r="FR13" s="179"/>
      <c r="FS13" s="179"/>
      <c r="FT13" s="179"/>
      <c r="FU13" s="179"/>
      <c r="FV13" s="179"/>
      <c r="FW13" s="179"/>
      <c r="FX13" s="179"/>
      <c r="FY13" s="179"/>
      <c r="FZ13" s="179"/>
      <c r="GA13" s="179"/>
      <c r="GB13" s="179"/>
      <c r="GC13" s="179"/>
      <c r="GD13" s="179"/>
      <c r="GE13" s="179"/>
      <c r="GF13" s="179"/>
      <c r="GG13" s="179"/>
      <c r="GH13" s="179"/>
      <c r="GI13" s="179"/>
      <c r="GJ13" s="179"/>
      <c r="GK13" s="179"/>
      <c r="GL13" s="179"/>
      <c r="GM13" s="179"/>
      <c r="GN13" s="179"/>
      <c r="GO13" s="179"/>
      <c r="GP13" s="179"/>
      <c r="GQ13" s="179"/>
      <c r="GR13" s="179"/>
      <c r="GS13" s="179"/>
      <c r="GT13" s="179"/>
      <c r="GU13" s="179"/>
      <c r="GV13" s="179"/>
      <c r="GW13" s="179"/>
      <c r="GX13" s="179"/>
      <c r="GY13" s="179"/>
      <c r="GZ13" s="179"/>
      <c r="HA13" s="179"/>
      <c r="HB13" s="179"/>
      <c r="HC13" s="179"/>
      <c r="HD13" s="179"/>
      <c r="HE13" s="179"/>
      <c r="HF13" s="179"/>
      <c r="HG13" s="179"/>
      <c r="HH13" s="179"/>
      <c r="HI13" s="179"/>
      <c r="HJ13" s="179"/>
      <c r="HK13" s="179"/>
      <c r="HL13" s="179"/>
      <c r="HM13" s="179"/>
      <c r="HN13" s="179"/>
      <c r="HO13" s="179"/>
      <c r="HP13" s="179"/>
      <c r="HQ13" s="179"/>
      <c r="HR13" s="179"/>
      <c r="HS13" s="179"/>
      <c r="HT13" s="179"/>
      <c r="HU13" s="179"/>
      <c r="HV13" s="179"/>
      <c r="HW13" s="179"/>
      <c r="HX13" s="179"/>
      <c r="HY13" s="179"/>
      <c r="HZ13" s="179"/>
      <c r="IA13" s="179"/>
      <c r="IB13" s="179"/>
      <c r="IC13" s="179"/>
      <c r="ID13" s="179"/>
      <c r="IE13" s="179"/>
      <c r="IF13" s="179"/>
      <c r="IG13" s="179"/>
      <c r="IH13" s="179"/>
      <c r="II13" s="179"/>
      <c r="IJ13" s="179"/>
      <c r="IK13" s="179"/>
      <c r="IL13" s="179"/>
      <c r="IM13" s="179"/>
      <c r="IN13" s="179"/>
      <c r="IO13" s="179"/>
      <c r="IP13" s="179"/>
      <c r="IQ13" s="179"/>
      <c r="IR13" s="179"/>
      <c r="IS13" s="179"/>
      <c r="IT13" s="179"/>
      <c r="IU13" s="179"/>
      <c r="IV13" s="179"/>
      <c r="IW13" s="179"/>
    </row>
    <row r="14" customFormat="false" ht="8.25" hidden="false" customHeight="false" outlineLevel="0" collapsed="false">
      <c r="A14" s="215" t="s">
        <v>64</v>
      </c>
      <c r="B14" s="174" t="n">
        <f aca="false">B4</f>
        <v>31</v>
      </c>
      <c r="C14" s="174" t="n">
        <f aca="false">C4</f>
        <v>28</v>
      </c>
      <c r="D14" s="174" t="n">
        <f aca="false">D4</f>
        <v>31</v>
      </c>
      <c r="E14" s="174" t="n">
        <f aca="false">E4</f>
        <v>30</v>
      </c>
      <c r="F14" s="174" t="n">
        <f aca="false">F4</f>
        <v>31</v>
      </c>
      <c r="G14" s="174" t="n">
        <f aca="false">G4</f>
        <v>30</v>
      </c>
      <c r="H14" s="174" t="n">
        <f aca="false">H4</f>
        <v>31</v>
      </c>
      <c r="I14" s="174" t="n">
        <f aca="false">I4</f>
        <v>31</v>
      </c>
      <c r="J14" s="174" t="n">
        <f aca="false">J4</f>
        <v>30</v>
      </c>
      <c r="K14" s="174" t="n">
        <f aca="false">K4</f>
        <v>31</v>
      </c>
      <c r="L14" s="174" t="n">
        <f aca="false">L4</f>
        <v>30</v>
      </c>
      <c r="M14" s="174" t="n">
        <f aca="false">M4</f>
        <v>31</v>
      </c>
      <c r="N14" s="174" t="n">
        <f aca="false">N4</f>
        <v>31</v>
      </c>
      <c r="O14" s="174" t="n">
        <f aca="false">O4</f>
        <v>28</v>
      </c>
      <c r="P14" s="174" t="n">
        <f aca="false">P4</f>
        <v>31</v>
      </c>
      <c r="Q14" s="174" t="n">
        <f aca="false">Q4</f>
        <v>30</v>
      </c>
      <c r="R14" s="174" t="n">
        <f aca="false">R4</f>
        <v>31</v>
      </c>
      <c r="S14" s="174" t="n">
        <f aca="false">S4</f>
        <v>30</v>
      </c>
      <c r="T14" s="174" t="n">
        <f aca="false">T4</f>
        <v>31</v>
      </c>
      <c r="U14" s="174" t="n">
        <f aca="false">U4</f>
        <v>31</v>
      </c>
      <c r="V14" s="174" t="n">
        <f aca="false">V4</f>
        <v>30</v>
      </c>
      <c r="W14" s="174" t="n">
        <f aca="false">W4</f>
        <v>31</v>
      </c>
      <c r="X14" s="174" t="n">
        <f aca="false">X4</f>
        <v>30</v>
      </c>
      <c r="Y14" s="174" t="n">
        <f aca="false">Y4</f>
        <v>31</v>
      </c>
    </row>
    <row r="15" customFormat="false" ht="8.25" hidden="false" customHeight="false" outlineLevel="0" collapsed="false">
      <c r="A15" s="215" t="s">
        <v>210</v>
      </c>
      <c r="B15" s="215" t="n">
        <f aca="false">Dth_Day!C19*B14</f>
        <v>543470.796</v>
      </c>
      <c r="C15" s="215" t="n">
        <f aca="false">Dth_Day!D19*C14</f>
        <v>664472.8916</v>
      </c>
      <c r="D15" s="215" t="n">
        <f aca="false">Dth_Day!E19*D14</f>
        <v>254559.166</v>
      </c>
      <c r="E15" s="215" t="n">
        <f aca="false">Dth_Day!F19*E14</f>
        <v>-212654.904</v>
      </c>
      <c r="F15" s="215" t="n">
        <f aca="false">Dth_Day!G19*F14</f>
        <v>218823.265</v>
      </c>
      <c r="G15" s="215" t="n">
        <f aca="false">Dth_Day!H19*G14</f>
        <v>753518.643</v>
      </c>
      <c r="H15" s="215" t="n">
        <f aca="false">Dth_Day!I19*H14</f>
        <v>-69264.1029</v>
      </c>
      <c r="I15" s="215" t="n">
        <f aca="false">Dth_Day!J19*I14</f>
        <v>-713264.1014</v>
      </c>
      <c r="J15" s="215" t="n">
        <f aca="false">Dth_Day!K19*J14</f>
        <v>-23482.353</v>
      </c>
      <c r="K15" s="215" t="n">
        <f aca="false">Dth_Day!L19*K14</f>
        <v>719734.8988</v>
      </c>
      <c r="L15" s="215" t="n">
        <f aca="false">Dth_Day!M19*L14</f>
        <v>325692.192</v>
      </c>
      <c r="M15" s="215" t="n">
        <f aca="false">Dth_Day!N19*M14</f>
        <v>161647.5315</v>
      </c>
      <c r="N15" s="215" t="n">
        <f aca="false">Dth_Day!O19*N14</f>
        <v>57645.5323</v>
      </c>
      <c r="O15" s="215" t="n">
        <f aca="false">Dth_Day!P19*O14</f>
        <v>146778.5144</v>
      </c>
      <c r="P15" s="215" t="n">
        <f aca="false">Dth_Day!Q19*P14</f>
        <v>445645.5313</v>
      </c>
      <c r="Q15" s="215" t="n">
        <f aca="false">Dth_Day!R19*Q14</f>
        <v>17345.097</v>
      </c>
      <c r="R15" s="215" t="n">
        <f aca="false">Dth_Day!S19*R14</f>
        <v>411824.2647</v>
      </c>
      <c r="S15" s="215" t="n">
        <f aca="false">Dth_Day!T19*S14</f>
        <v>159346.095</v>
      </c>
      <c r="T15" s="215" t="n">
        <f aca="false">Dth_Day!U19*T14</f>
        <v>-1271179.7349</v>
      </c>
      <c r="U15" s="215" t="n">
        <f aca="false">Dth_Day!V19*U14</f>
        <v>-1733177.7352</v>
      </c>
      <c r="V15" s="215" t="n">
        <f aca="false">Dth_Day!W19*V14</f>
        <v>-1286654.904</v>
      </c>
      <c r="W15" s="215" t="n">
        <f aca="false">Dth_Day!X19*W14</f>
        <v>-443177.7329</v>
      </c>
      <c r="X15" s="215" t="n">
        <f aca="false">Dth_Day!Y19*X14</f>
        <v>-930000</v>
      </c>
      <c r="Y15" s="215" t="n">
        <f aca="false">Dth_Day!Z19*Y14</f>
        <v>-1246000.0004</v>
      </c>
      <c r="Z15" s="215"/>
    </row>
    <row r="16" customFormat="false" ht="8.25" hidden="false" customHeight="false" outlineLevel="0" collapsed="false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</row>
    <row r="17" customFormat="false" ht="8.25" hidden="false" customHeight="false" outlineLevel="0" collapsed="false">
      <c r="A17" s="215" t="s">
        <v>207</v>
      </c>
      <c r="B17" s="219" t="n">
        <f aca="false">SUM(B15:Y15)</f>
        <v>-3048351.1501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</row>
    <row r="18" customFormat="false" ht="8.25" hidden="false" customHeight="false" outlineLevel="0" collapsed="false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</row>
    <row r="19" customFormat="false" ht="8.25" hidden="false" customHeight="false" outlineLevel="0" collapsed="false">
      <c r="A19" s="215" t="s">
        <v>208</v>
      </c>
      <c r="B19" s="220" t="n">
        <f aca="false">MAX(M19:Y19)</f>
        <v>2623253.9226</v>
      </c>
      <c r="C19" s="221" t="n">
        <f aca="false">MIN(M19:Y19)</f>
        <v>-5671605.0727</v>
      </c>
      <c r="M19" s="215" t="n">
        <f aca="false">SUM(B15:M15)</f>
        <v>2623253.9226</v>
      </c>
      <c r="N19" s="215" t="n">
        <f aca="false">SUM(C15:N15)</f>
        <v>2137428.6589</v>
      </c>
      <c r="O19" s="215" t="n">
        <f aca="false">SUM(D15:O15)</f>
        <v>1619734.2817</v>
      </c>
      <c r="P19" s="215" t="n">
        <f aca="false">SUM(E15:P15)</f>
        <v>1810820.647</v>
      </c>
      <c r="Q19" s="215" t="n">
        <f aca="false">SUM(F15:Q15)</f>
        <v>2040820.648</v>
      </c>
      <c r="R19" s="215" t="n">
        <f aca="false">SUM(G15:R15)</f>
        <v>2233821.6477</v>
      </c>
      <c r="S19" s="215" t="n">
        <f aca="false">SUM(H15:S15)</f>
        <v>1639649.0997</v>
      </c>
      <c r="T19" s="215" t="n">
        <f aca="false">SUM(I15:T15)</f>
        <v>437733.4677</v>
      </c>
      <c r="U19" s="215" t="n">
        <f aca="false">SUM(J15:U15)</f>
        <v>-582180.1661</v>
      </c>
      <c r="V19" s="215" t="n">
        <f aca="false">SUM(K15:V15)</f>
        <v>-1845352.7171</v>
      </c>
      <c r="W19" s="215" t="n">
        <f aca="false">SUM(L15:W15)</f>
        <v>-3008265.3488</v>
      </c>
      <c r="X19" s="215" t="n">
        <f aca="false">SUM(M15:X15)</f>
        <v>-4263957.5408</v>
      </c>
      <c r="Y19" s="215" t="n">
        <f aca="false">SUM(N15:Y15)</f>
        <v>-5671605.0727</v>
      </c>
    </row>
    <row r="20" customFormat="false" ht="8.25" hidden="false" customHeight="false" outlineLevel="0" collapsed="false">
      <c r="A20" s="215"/>
      <c r="B20" s="219" t="n">
        <f aca="false">IF(ABS(C19)&gt;ABS(B19),C19,B19)</f>
        <v>-5671605.0727</v>
      </c>
      <c r="C20" s="201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</row>
    <row r="21" customFormat="false" ht="8.25" hidden="false" customHeight="false" outlineLevel="0" collapsed="false">
      <c r="A21" s="215"/>
      <c r="C21" s="201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</row>
    <row r="22" customFormat="false" ht="8.25" hidden="false" customHeight="false" outlineLevel="0" collapsed="false">
      <c r="A22" s="215"/>
      <c r="C22" s="201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</row>
    <row r="23" customFormat="false" ht="8.25" hidden="false" customHeight="false" outlineLevel="0" collapsed="false">
      <c r="A23" s="215"/>
      <c r="C23" s="201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</row>
    <row r="24" customFormat="false" ht="8.25" hidden="false" customHeight="false" outlineLevel="0" collapsed="false">
      <c r="A24" s="215"/>
      <c r="C24" s="201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</row>
    <row r="25" customFormat="false" ht="8.25" hidden="false" customHeight="false" outlineLevel="0" collapsed="false">
      <c r="A25" s="215"/>
      <c r="C25" s="201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</row>
    <row r="26" customFormat="false" ht="8.25" hidden="false" customHeight="false" outlineLevel="0" collapsed="false">
      <c r="A26" s="223"/>
      <c r="C26" s="201"/>
    </row>
    <row r="27" customFormat="false" ht="8.25" hidden="false" customHeight="false" outlineLevel="0" collapsed="false">
      <c r="A27" s="215"/>
      <c r="B27" s="215"/>
      <c r="C27" s="201"/>
    </row>
    <row r="28" customFormat="false" ht="8.25" hidden="false" customHeight="false" outlineLevel="0" collapsed="false">
      <c r="A28" s="215"/>
      <c r="B28" s="215"/>
      <c r="C28" s="201"/>
    </row>
    <row r="29" customFormat="false" ht="8.25" hidden="false" customHeight="false" outlineLevel="0" collapsed="false">
      <c r="A29" s="223"/>
      <c r="B29" s="223"/>
      <c r="C29" s="201"/>
    </row>
    <row r="30" customFormat="false" ht="8.25" hidden="false" customHeight="false" outlineLevel="0" collapsed="false">
      <c r="C30" s="201"/>
      <c r="H30" s="216"/>
    </row>
    <row r="31" customFormat="false" ht="8.25" hidden="false" customHeight="false" outlineLevel="0" collapsed="false">
      <c r="A31" s="179"/>
    </row>
    <row r="32" customFormat="false" ht="8.25" hidden="false" customHeight="false" outlineLevel="0" collapsed="false">
      <c r="B32" s="223"/>
      <c r="C32" s="201"/>
    </row>
    <row r="33" customFormat="false" ht="8.25" hidden="false" customHeight="false" outlineLevel="0" collapsed="false">
      <c r="C33" s="201"/>
    </row>
    <row r="34" customFormat="false" ht="8.25" hidden="false" customHeight="false" outlineLevel="0" collapsed="false">
      <c r="C34" s="201"/>
    </row>
    <row r="35" customFormat="false" ht="8.25" hidden="false" customHeight="false" outlineLevel="0" collapsed="false">
      <c r="C35" s="201"/>
    </row>
    <row r="36" customFormat="false" ht="8.25" hidden="false" customHeight="false" outlineLevel="0" collapsed="false">
      <c r="C36" s="201"/>
    </row>
    <row r="37" customFormat="false" ht="8.25" hidden="false" customHeight="false" outlineLevel="0" collapsed="false">
      <c r="C37" s="201"/>
    </row>
    <row r="38" customFormat="false" ht="8.25" hidden="false" customHeight="false" outlineLevel="0" collapsed="false">
      <c r="C38" s="201"/>
    </row>
    <row r="39" customFormat="false" ht="8.25" hidden="false" customHeight="false" outlineLevel="0" collapsed="false">
      <c r="C39" s="201"/>
    </row>
    <row r="40" customFormat="false" ht="8.25" hidden="false" customHeight="false" outlineLevel="0" collapsed="false">
      <c r="C40" s="201"/>
    </row>
    <row r="41" customFormat="false" ht="8.25" hidden="false" customHeight="false" outlineLevel="0" collapsed="false">
      <c r="C41" s="201"/>
    </row>
    <row r="42" customFormat="false" ht="8.25" hidden="false" customHeight="false" outlineLevel="0" collapsed="false">
      <c r="C42" s="201"/>
    </row>
    <row r="43" customFormat="false" ht="8.25" hidden="false" customHeight="false" outlineLevel="0" collapsed="false">
      <c r="C43" s="201"/>
    </row>
    <row r="44" customFormat="false" ht="8.25" hidden="false" customHeight="false" outlineLevel="0" collapsed="false">
      <c r="C44" s="201"/>
    </row>
    <row r="45" customFormat="false" ht="8.25" hidden="false" customHeight="false" outlineLevel="0" collapsed="false">
      <c r="C45" s="201"/>
    </row>
    <row r="46" customFormat="false" ht="8.25" hidden="false" customHeight="false" outlineLevel="0" collapsed="false">
      <c r="C46" s="201"/>
    </row>
    <row r="47" customFormat="false" ht="8.25" hidden="false" customHeight="false" outlineLevel="0" collapsed="false">
      <c r="C47" s="201"/>
    </row>
    <row r="48" customFormat="false" ht="8.25" hidden="false" customHeight="false" outlineLevel="0" collapsed="false">
      <c r="C48" s="201"/>
    </row>
    <row r="49" customFormat="false" ht="8.25" hidden="false" customHeight="false" outlineLevel="0" collapsed="false">
      <c r="C49" s="201"/>
    </row>
    <row r="50" customFormat="false" ht="8.25" hidden="false" customHeight="false" outlineLevel="0" collapsed="false">
      <c r="C50" s="201"/>
    </row>
    <row r="51" customFormat="false" ht="8.25" hidden="false" customHeight="false" outlineLevel="0" collapsed="false">
      <c r="C51" s="201"/>
    </row>
    <row r="52" customFormat="false" ht="8.25" hidden="false" customHeight="false" outlineLevel="0" collapsed="false">
      <c r="C52" s="201"/>
    </row>
    <row r="53" customFormat="false" ht="8.25" hidden="false" customHeight="false" outlineLevel="0" collapsed="false">
      <c r="C53" s="201"/>
    </row>
    <row r="54" customFormat="false" ht="8.25" hidden="false" customHeight="false" outlineLevel="0" collapsed="false">
      <c r="C54" s="201"/>
    </row>
    <row r="55" customFormat="false" ht="8.25" hidden="false" customHeight="false" outlineLevel="0" collapsed="false">
      <c r="C55" s="201"/>
    </row>
    <row r="56" customFormat="false" ht="8.25" hidden="false" customHeight="false" outlineLevel="0" collapsed="false">
      <c r="C56" s="201"/>
    </row>
    <row r="57" customFormat="false" ht="8.25" hidden="false" customHeight="false" outlineLevel="0" collapsed="false">
      <c r="C57" s="201"/>
    </row>
    <row r="58" customFormat="false" ht="8.25" hidden="false" customHeight="false" outlineLevel="0" collapsed="false">
      <c r="C58" s="2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1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26</v>
      </c>
      <c r="C1" s="24"/>
    </row>
    <row r="2" customFormat="false" ht="10.5" hidden="false" customHeight="false" outlineLevel="0" collapsed="false">
      <c r="A2" s="23" t="str">
        <f aca="false">'GAS SUM'!A3</f>
        <v>As of December 26,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18" t="s">
        <v>27</v>
      </c>
      <c r="O6" s="19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28</v>
      </c>
      <c r="R7" s="27" t="s">
        <v>29</v>
      </c>
      <c r="S7" s="27" t="s">
        <v>30</v>
      </c>
      <c r="T7" s="27" t="s">
        <v>31</v>
      </c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'5-DAY'!C39/1000</f>
        <v>238.295</v>
      </c>
      <c r="P8" s="19" t="n">
        <v>58</v>
      </c>
      <c r="Q8" s="19" t="n">
        <f aca="false">O8</f>
        <v>238.295</v>
      </c>
      <c r="R8" s="19" t="n">
        <f aca="false">566+O8</f>
        <v>804.295</v>
      </c>
      <c r="S8" s="19" t="n">
        <f aca="false">3365+566+O8</f>
        <v>4169.295</v>
      </c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'5-DAY'!C40/1000</f>
        <v>-6.03</v>
      </c>
      <c r="P9" s="19" t="n">
        <v>66</v>
      </c>
      <c r="Q9" s="19" t="n">
        <f aca="false">Q8+O9</f>
        <v>232.265</v>
      </c>
      <c r="R9" s="19" t="n">
        <f aca="false">R8+O9</f>
        <v>798.265</v>
      </c>
      <c r="S9" s="19" t="n">
        <f aca="false">S8+O9</f>
        <v>4163.265</v>
      </c>
      <c r="T9" s="19" t="n">
        <f aca="false">VAR!C4/1000</f>
        <v>0</v>
      </c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'5-DAY'!C41/1000</f>
        <v>-13.673</v>
      </c>
      <c r="P10" s="19" t="n">
        <v>100</v>
      </c>
      <c r="Q10" s="19" t="n">
        <f aca="false">Q9+O10</f>
        <v>218.592</v>
      </c>
      <c r="R10" s="19" t="n">
        <f aca="false">R9+O10</f>
        <v>784.592</v>
      </c>
      <c r="S10" s="19" t="n">
        <f aca="false">S9+O10</f>
        <v>4149.592</v>
      </c>
      <c r="T10" s="19" t="n">
        <f aca="false">VAR!C5/1000</f>
        <v>0</v>
      </c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'5-DAY'!C42/1000</f>
        <v>-15.105</v>
      </c>
      <c r="P11" s="19" t="n">
        <v>260</v>
      </c>
      <c r="Q11" s="19" t="n">
        <f aca="false">Q10+O11</f>
        <v>203.487</v>
      </c>
      <c r="R11" s="19" t="n">
        <f aca="false">R10+O11</f>
        <v>769.487</v>
      </c>
      <c r="S11" s="19" t="n">
        <f aca="false">S10+O11</f>
        <v>4134.487</v>
      </c>
      <c r="T11" s="19" t="n">
        <f aca="false">VAR!C6/1000</f>
        <v>0</v>
      </c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'5-DAY'!C43/1000</f>
        <v>0.021</v>
      </c>
      <c r="P12" s="19" t="n">
        <f aca="false">SUM(O8:O12)</f>
        <v>203.508</v>
      </c>
      <c r="Q12" s="19" t="n">
        <f aca="false">Q11+O12</f>
        <v>203.508</v>
      </c>
      <c r="R12" s="19" t="n">
        <f aca="false">R11+O12</f>
        <v>769.508</v>
      </c>
      <c r="S12" s="19" t="n">
        <f aca="false">S11+O12</f>
        <v>4134.508</v>
      </c>
      <c r="T12" s="19" t="n">
        <f aca="false">VAR!C7/1000</f>
        <v>0</v>
      </c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'5-DAY'!C44/1000</f>
        <v>-3.037</v>
      </c>
      <c r="P13" s="19" t="n">
        <f aca="false">SUM(O9:O13)</f>
        <v>-37.824</v>
      </c>
      <c r="Q13" s="19" t="n">
        <f aca="false">Q12+O13</f>
        <v>200.471</v>
      </c>
      <c r="R13" s="19" t="n">
        <f aca="false">R12+O13</f>
        <v>766.471</v>
      </c>
      <c r="S13" s="19" t="n">
        <f aca="false">S12+O13</f>
        <v>4131.471</v>
      </c>
      <c r="T13" s="19" t="n">
        <f aca="false">VAR!C8/1000</f>
        <v>0</v>
      </c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'5-DAY'!C45/1000</f>
        <v>36.281</v>
      </c>
      <c r="P14" s="19" t="n">
        <f aca="false">SUM(O10:O14)</f>
        <v>4.487</v>
      </c>
      <c r="Q14" s="19" t="n">
        <f aca="false">Q13+O14</f>
        <v>236.752</v>
      </c>
      <c r="R14" s="19" t="n">
        <f aca="false">R13+O14</f>
        <v>802.752</v>
      </c>
      <c r="S14" s="19" t="n">
        <f aca="false">S13+O14</f>
        <v>4167.752</v>
      </c>
      <c r="T14" s="19" t="n">
        <f aca="false">VAR!C9/1000</f>
        <v>89.125</v>
      </c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'5-DAY'!C46/1000</f>
        <v>-67.795</v>
      </c>
      <c r="P15" s="19" t="n">
        <f aca="false">SUM(O11:O15)</f>
        <v>-49.635</v>
      </c>
      <c r="Q15" s="19" t="n">
        <f aca="false">Q14+O15</f>
        <v>168.957</v>
      </c>
      <c r="R15" s="19" t="n">
        <f aca="false">R14+O15</f>
        <v>734.957</v>
      </c>
      <c r="S15" s="19" t="n">
        <f aca="false">S14+O15</f>
        <v>4099.957</v>
      </c>
      <c r="T15" s="19" t="n">
        <f aca="false">VAR!C10/1000</f>
        <v>93.406</v>
      </c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'5-DAY'!C47/1000</f>
        <v>-31.454</v>
      </c>
      <c r="P16" s="19" t="n">
        <f aca="false">SUM(O12:O16)</f>
        <v>-65.984</v>
      </c>
      <c r="Q16" s="19" t="n">
        <f aca="false">Q15+O16</f>
        <v>137.503</v>
      </c>
      <c r="R16" s="19" t="n">
        <f aca="false">R15+O16</f>
        <v>703.503</v>
      </c>
      <c r="S16" s="19" t="n">
        <f aca="false">S15+O16</f>
        <v>4068.503</v>
      </c>
      <c r="T16" s="19" t="n">
        <f aca="false">VAR!C11/1000</f>
        <v>91.114</v>
      </c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'5-DAY'!C48/1000</f>
        <v>-141.926</v>
      </c>
      <c r="P17" s="19" t="n">
        <f aca="false">SUM(O13:O17)</f>
        <v>-207.931</v>
      </c>
      <c r="Q17" s="19" t="n">
        <f aca="false">Q16+O17</f>
        <v>-4.423</v>
      </c>
      <c r="R17" s="19" t="n">
        <f aca="false">R16+O17</f>
        <v>561.577</v>
      </c>
      <c r="S17" s="19" t="n">
        <f aca="false">S16+O17</f>
        <v>3926.577</v>
      </c>
      <c r="T17" s="19" t="n">
        <f aca="false">VAR!C12/1000</f>
        <v>199.856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'5-DAY'!C49/1000</f>
        <v>-581.874</v>
      </c>
      <c r="P18" s="19" t="n">
        <f aca="false">SUM(O14:O18)</f>
        <v>-786.768</v>
      </c>
      <c r="Q18" s="19" t="n">
        <f aca="false">Q17+O18</f>
        <v>-586.297</v>
      </c>
      <c r="R18" s="19" t="n">
        <f aca="false">R17+O18</f>
        <v>-20.297</v>
      </c>
      <c r="S18" s="19" t="n">
        <f aca="false">S17+O18</f>
        <v>3344.703</v>
      </c>
      <c r="T18" s="19" t="n">
        <f aca="false">VAR!C13/1000</f>
        <v>235.752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'5-DAY'!C50/1000</f>
        <v>180.452</v>
      </c>
      <c r="P19" s="19" t="n">
        <f aca="false">SUM(O15:O19)</f>
        <v>-642.597</v>
      </c>
      <c r="Q19" s="19" t="n">
        <f aca="false">Q18+O19</f>
        <v>-405.845</v>
      </c>
      <c r="R19" s="19" t="n">
        <f aca="false">R18+O19</f>
        <v>160.155</v>
      </c>
      <c r="S19" s="19" t="n">
        <f aca="false">S18+O19</f>
        <v>3525.155</v>
      </c>
      <c r="T19" s="19" t="n">
        <f aca="false">VAR!C14/1000</f>
        <v>230.38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'5-DAY'!C51/1000</f>
        <v>61.751</v>
      </c>
      <c r="P20" s="19" t="n">
        <f aca="false">SUM(O16:O20)</f>
        <v>-513.051</v>
      </c>
      <c r="Q20" s="19" t="n">
        <f aca="false">Q19+O20</f>
        <v>-344.094</v>
      </c>
      <c r="R20" s="19" t="n">
        <f aca="false">R19+O20</f>
        <v>221.906</v>
      </c>
      <c r="S20" s="19" t="n">
        <f aca="false">S19+O20</f>
        <v>3586.906</v>
      </c>
      <c r="T20" s="19" t="n">
        <f aca="false">VAR!C15/1000</f>
        <v>227.2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'5-DAY'!C52/1000</f>
        <v>195.339</v>
      </c>
      <c r="P21" s="19" t="n">
        <f aca="false">SUM(O17:O21)</f>
        <v>-286.258</v>
      </c>
      <c r="Q21" s="19" t="n">
        <f aca="false">Q20+O21</f>
        <v>-148.755</v>
      </c>
      <c r="R21" s="19" t="n">
        <f aca="false">R20+O21</f>
        <v>417.245</v>
      </c>
      <c r="S21" s="19" t="n">
        <f aca="false">S20+O21</f>
        <v>3782.245</v>
      </c>
      <c r="T21" s="19" t="n">
        <f aca="false">VAR!C16/1000</f>
        <v>218.625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'5-DAY'!C53/1000</f>
        <v>131.992</v>
      </c>
      <c r="P22" s="19" t="n">
        <f aca="false">SUM(O18:O22)</f>
        <v>-12.34</v>
      </c>
      <c r="Q22" s="19" t="n">
        <f aca="false">Q21+O22</f>
        <v>-16.7630000000001</v>
      </c>
      <c r="R22" s="19" t="n">
        <f aca="false">R21+O22</f>
        <v>549.237</v>
      </c>
      <c r="S22" s="19" t="n">
        <f aca="false">S21+O22</f>
        <v>3914.237</v>
      </c>
      <c r="T22" s="19" t="n">
        <f aca="false">VAR!C17/1000</f>
        <v>217.562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'5-DAY'!C54/1000</f>
        <v>325.935</v>
      </c>
      <c r="P23" s="19" t="n">
        <f aca="false">SUM(O19:O23)</f>
        <v>895.469</v>
      </c>
      <c r="Q23" s="19" t="n">
        <f aca="false">Q22+O23</f>
        <v>309.172</v>
      </c>
      <c r="R23" s="19" t="n">
        <f aca="false">R22+O23</f>
        <v>875.172</v>
      </c>
      <c r="S23" s="19" t="n">
        <f aca="false">S22+O23</f>
        <v>4240.172</v>
      </c>
      <c r="T23" s="19" t="n">
        <f aca="false">VAR!C18/1000</f>
        <v>15.436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'5-DAY'!C55/1000</f>
        <v>-55.436</v>
      </c>
      <c r="P24" s="19" t="n">
        <f aca="false">SUM(O20:O24)</f>
        <v>659.581</v>
      </c>
      <c r="Q24" s="19" t="n">
        <f aca="false">Q23+O24</f>
        <v>253.736</v>
      </c>
      <c r="R24" s="19" t="n">
        <f aca="false">R23+O24</f>
        <v>819.736</v>
      </c>
      <c r="S24" s="19" t="n">
        <f aca="false">S23+O24</f>
        <v>4184.736</v>
      </c>
      <c r="T24" s="19" t="n">
        <f aca="false">VAR!C19/1000</f>
        <v>181.116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'5-DAY'!C56/1000</f>
        <v>106.781</v>
      </c>
      <c r="P25" s="19" t="n">
        <f aca="false">SUM(O21:O25)</f>
        <v>704.611</v>
      </c>
      <c r="Q25" s="19" t="n">
        <f aca="false">Q24+O25</f>
        <v>360.517</v>
      </c>
      <c r="R25" s="19" t="n">
        <f aca="false">R24+O25</f>
        <v>926.517</v>
      </c>
      <c r="S25" s="19" t="n">
        <f aca="false">S24+O25</f>
        <v>4291.517</v>
      </c>
      <c r="T25" s="19" t="n">
        <f aca="false">VAR!C20/1000</f>
        <v>175.056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'5-DAY'!C57/1000</f>
        <v>118.184</v>
      </c>
      <c r="P26" s="19" t="n">
        <f aca="false">SUM(O22:O26)</f>
        <v>627.456</v>
      </c>
      <c r="Q26" s="19" t="n">
        <f aca="false">Q25+O26</f>
        <v>478.701</v>
      </c>
      <c r="R26" s="19" t="n">
        <f aca="false">R25+O26</f>
        <v>1044.701</v>
      </c>
      <c r="S26" s="19" t="n">
        <f aca="false">S25+O26</f>
        <v>4409.701</v>
      </c>
      <c r="T26" s="19" t="n">
        <f aca="false">VAR!C21/1000</f>
        <v>18.47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'5-DAY'!C58/1000</f>
        <v>-38.815</v>
      </c>
      <c r="P27" s="19" t="n">
        <f aca="false">SUM(O23:O27)</f>
        <v>456.649</v>
      </c>
      <c r="Q27" s="19" t="n">
        <f aca="false">Q26+O27</f>
        <v>439.886</v>
      </c>
      <c r="R27" s="19" t="n">
        <f aca="false">R26+O27</f>
        <v>1005.886</v>
      </c>
      <c r="S27" s="19" t="n">
        <f aca="false">S26+O27</f>
        <v>4370.886</v>
      </c>
      <c r="T27" s="19" t="n">
        <f aca="false">VAR!C22/1000</f>
        <v>0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'5-DAY'!C59/1000</f>
        <v>-15.565</v>
      </c>
      <c r="P28" s="19" t="n">
        <f aca="false">SUM(O24:O28)</f>
        <v>115.149</v>
      </c>
      <c r="Q28" s="19" t="n">
        <f aca="false">Q27+O28</f>
        <v>424.321</v>
      </c>
      <c r="R28" s="19" t="n">
        <f aca="false">R27+O28</f>
        <v>990.321</v>
      </c>
      <c r="S28" s="19" t="n">
        <f aca="false">S27+O28</f>
        <v>4355.321</v>
      </c>
      <c r="T28" s="19" t="n">
        <f aca="false">VAR!C23/1000</f>
        <v>11.501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'5-DAY'!C60/1000</f>
        <v>79.444</v>
      </c>
      <c r="P29" s="19" t="n">
        <f aca="false">SUM(O25:O29)</f>
        <v>250.029</v>
      </c>
      <c r="Q29" s="19" t="n">
        <f aca="false">Q28+O29</f>
        <v>503.765</v>
      </c>
      <c r="R29" s="19" t="n">
        <f aca="false">R28+O29</f>
        <v>1069.765</v>
      </c>
      <c r="S29" s="19" t="n">
        <f aca="false">S28+O29</f>
        <v>4434.765</v>
      </c>
      <c r="T29" s="19" t="n">
        <f aca="false">VAR!C24/1000</f>
        <v>208.792</v>
      </c>
    </row>
    <row r="30" customFormat="false" ht="9" hidden="false" customHeight="false" outlineLevel="0" collapsed="false">
      <c r="N30" s="31" t="n">
        <f aca="false">'5-DAY'!A61</f>
        <v>37134</v>
      </c>
      <c r="O30" s="30" t="n">
        <f aca="false">'5-DAY'!C61/1000</f>
        <v>46.715</v>
      </c>
      <c r="P30" s="30" t="n">
        <f aca="false">SUM(O26:O30)</f>
        <v>189.963</v>
      </c>
      <c r="Q30" s="30" t="n">
        <f aca="false">Q29+O30</f>
        <v>550.48</v>
      </c>
      <c r="R30" s="30" t="n">
        <f aca="false">R29+O30</f>
        <v>1116.48</v>
      </c>
      <c r="S30" s="30" t="n">
        <f aca="false">S29+O30</f>
        <v>4481.48</v>
      </c>
      <c r="T30" s="30" t="n">
        <f aca="false">VAR!C25/1000</f>
        <v>11.215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'5-DAY'!C62/1000</f>
        <v>112.705</v>
      </c>
      <c r="P31" s="19" t="n">
        <f aca="false">SUM(O27:O31)</f>
        <v>184.484</v>
      </c>
      <c r="Q31" s="19" t="n">
        <f aca="false">O31</f>
        <v>112.705</v>
      </c>
      <c r="R31" s="19" t="n">
        <f aca="false">R30+O31</f>
        <v>1229.185</v>
      </c>
      <c r="S31" s="19" t="n">
        <f aca="false">S30+O31</f>
        <v>4594.185</v>
      </c>
      <c r="T31" s="19" t="n">
        <f aca="false">VAR!C26/1000</f>
        <v>87.818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'5-DAY'!C63/1000</f>
        <v>-34.426</v>
      </c>
      <c r="P32" s="19" t="n">
        <f aca="false">SUM(O28:O32)</f>
        <v>188.873</v>
      </c>
      <c r="Q32" s="35" t="n">
        <f aca="false">Q31+O32</f>
        <v>78.279</v>
      </c>
      <c r="R32" s="19" t="n">
        <f aca="false">R31+O32</f>
        <v>1194.759</v>
      </c>
      <c r="S32" s="19" t="n">
        <f aca="false">S31+O32</f>
        <v>4559.759</v>
      </c>
      <c r="T32" s="19" t="n">
        <f aca="false">VAR!C27/1000</f>
        <v>175.766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'5-DAY'!C64/1000</f>
        <v>-52.637</v>
      </c>
      <c r="P33" s="19" t="n">
        <f aca="false">SUM(O29:O33)</f>
        <v>151.801</v>
      </c>
      <c r="Q33" s="35" t="n">
        <f aca="false">Q32+O33</f>
        <v>25.642</v>
      </c>
      <c r="R33" s="19" t="n">
        <f aca="false">R32+O33</f>
        <v>1142.122</v>
      </c>
      <c r="S33" s="19" t="n">
        <f aca="false">S32+O33</f>
        <v>4507.122</v>
      </c>
      <c r="T33" s="19" t="n">
        <f aca="false">VAR!C28/1000</f>
        <v>178.332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'5-DAY'!C65/1000</f>
        <v>-24.8</v>
      </c>
      <c r="P34" s="19" t="n">
        <f aca="false">SUM(O30:O34)</f>
        <v>47.557</v>
      </c>
      <c r="Q34" s="35" t="n">
        <f aca="false">Q33+O34</f>
        <v>0.841999999999995</v>
      </c>
      <c r="R34" s="19" t="n">
        <f aca="false">R33+O34</f>
        <v>1117.322</v>
      </c>
      <c r="S34" s="19" t="n">
        <f aca="false">S33+O34</f>
        <v>4482.322</v>
      </c>
      <c r="T34" s="19" t="n">
        <f aca="false">VAR!C29/1000</f>
        <v>184.335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'5-DAY'!C66/1000</f>
        <v>130.658</v>
      </c>
      <c r="P35" s="19" t="n">
        <f aca="false">SUM(O31:O35)</f>
        <v>131.5</v>
      </c>
      <c r="Q35" s="35" t="n">
        <f aca="false">Q34+O35</f>
        <v>131.5</v>
      </c>
      <c r="R35" s="19" t="n">
        <f aca="false">R34+O35</f>
        <v>1247.98</v>
      </c>
      <c r="S35" s="19" t="n">
        <f aca="false">S34+O35</f>
        <v>4612.98</v>
      </c>
      <c r="T35" s="19" t="n">
        <f aca="false">VAR!C30/1000</f>
        <v>178.635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'5-DAY'!C67/1000</f>
        <v>0.184</v>
      </c>
      <c r="P36" s="19" t="n">
        <f aca="false">SUM(O32:O36)</f>
        <v>18.979</v>
      </c>
      <c r="Q36" s="35" t="n">
        <f aca="false">Q35+O36</f>
        <v>131.684</v>
      </c>
      <c r="R36" s="19" t="n">
        <f aca="false">R35+O36</f>
        <v>1248.164</v>
      </c>
      <c r="S36" s="19" t="n">
        <f aca="false">S35+O36</f>
        <v>4613.164</v>
      </c>
      <c r="T36" s="19" t="n">
        <f aca="false">VAR!C31/1000</f>
        <v>178.635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'5-DAY'!C68/1000</f>
        <v>-237.553</v>
      </c>
      <c r="P37" s="19" t="n">
        <f aca="false">SUM(O33:O37)</f>
        <v>-184.148</v>
      </c>
      <c r="Q37" s="35" t="n">
        <f aca="false">Q36+O37</f>
        <v>-105.869</v>
      </c>
      <c r="R37" s="19" t="n">
        <f aca="false">R36+O37</f>
        <v>1010.611</v>
      </c>
      <c r="S37" s="19" t="n">
        <f aca="false">S36+O37</f>
        <v>4375.611</v>
      </c>
      <c r="T37" s="19" t="n">
        <f aca="false">VAR!C32/1000</f>
        <v>188.977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'5-DAY'!C69/1000</f>
        <v>-83.968</v>
      </c>
      <c r="P38" s="19" t="n">
        <f aca="false">SUM(O34:O38)</f>
        <v>-215.479</v>
      </c>
      <c r="Q38" s="35" t="n">
        <f aca="false">Q37+O38</f>
        <v>-189.837</v>
      </c>
      <c r="R38" s="19" t="n">
        <f aca="false">R37+O38</f>
        <v>926.643</v>
      </c>
      <c r="S38" s="19" t="n">
        <f aca="false">S37+O38</f>
        <v>4291.643</v>
      </c>
      <c r="T38" s="19" t="n">
        <f aca="false">VAR!C33/1000</f>
        <v>195.228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'5-DAY'!C70/1000</f>
        <v>208.462</v>
      </c>
      <c r="P39" s="19" t="n">
        <f aca="false">SUM(O35:O39)</f>
        <v>17.783</v>
      </c>
      <c r="Q39" s="35" t="n">
        <f aca="false">Q38+O39</f>
        <v>18.6249999999999</v>
      </c>
      <c r="R39" s="19" t="n">
        <f aca="false">R38+O39</f>
        <v>1135.105</v>
      </c>
      <c r="S39" s="19" t="n">
        <f aca="false">S38+O39</f>
        <v>4500.105</v>
      </c>
      <c r="T39" s="19" t="n">
        <f aca="false">VAR!C34/1000</f>
        <v>162.123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'5-DAY'!C71/1000</f>
        <v>186.962</v>
      </c>
      <c r="P40" s="19" t="n">
        <f aca="false">SUM(O36:O40)</f>
        <v>74.087</v>
      </c>
      <c r="Q40" s="35" t="n">
        <f aca="false">Q39+O40</f>
        <v>205.587</v>
      </c>
      <c r="R40" s="19" t="n">
        <f aca="false">R39+O40</f>
        <v>1322.067</v>
      </c>
      <c r="S40" s="19" t="n">
        <f aca="false">S39+O40</f>
        <v>4687.067</v>
      </c>
      <c r="T40" s="19" t="n">
        <f aca="false">VAR!C35/1000</f>
        <v>76.34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'5-DAY'!C72/1000</f>
        <v>24.355</v>
      </c>
      <c r="P41" s="19" t="n">
        <f aca="false">SUM(O37:O41)</f>
        <v>98.258</v>
      </c>
      <c r="Q41" s="35" t="n">
        <f aca="false">Q40+O41</f>
        <v>229.942</v>
      </c>
      <c r="R41" s="19" t="n">
        <f aca="false">R40+O41</f>
        <v>1346.422</v>
      </c>
      <c r="S41" s="19" t="n">
        <f aca="false">S40+O41</f>
        <v>4711.422</v>
      </c>
      <c r="T41" s="19" t="n">
        <f aca="false">VAR!C36/1000</f>
        <v>177.127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'5-DAY'!C73/1000</f>
        <v>-41.376</v>
      </c>
      <c r="P42" s="19" t="n">
        <f aca="false">SUM(O38:O42)</f>
        <v>294.435</v>
      </c>
      <c r="Q42" s="35" t="n">
        <f aca="false">Q41+O42</f>
        <v>188.566</v>
      </c>
      <c r="R42" s="19" t="n">
        <f aca="false">R41+O42</f>
        <v>1305.046</v>
      </c>
      <c r="S42" s="19" t="n">
        <f aca="false">S41+O42</f>
        <v>4670.046</v>
      </c>
      <c r="T42" s="19" t="n">
        <f aca="false">VAR!C37/1000</f>
        <v>171.181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'5-DAY'!C74/1000</f>
        <v>23.229</v>
      </c>
      <c r="P43" s="19" t="n">
        <f aca="false">SUM(O39:O43)</f>
        <v>401.632</v>
      </c>
      <c r="Q43" s="35" t="n">
        <f aca="false">Q42+O43</f>
        <v>211.795</v>
      </c>
      <c r="R43" s="19" t="n">
        <f aca="false">R42+O43</f>
        <v>1328.275</v>
      </c>
      <c r="S43" s="19" t="n">
        <f aca="false">S42+O43</f>
        <v>4693.275</v>
      </c>
      <c r="T43" s="19" t="n">
        <f aca="false">VAR!C38/1000</f>
        <v>171.048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'5-DAY'!C75/1000</f>
        <v>432.388</v>
      </c>
      <c r="P44" s="19" t="n">
        <f aca="false">SUM(O40:O44)</f>
        <v>625.558</v>
      </c>
      <c r="Q44" s="35" t="n">
        <f aca="false">Q43+O44</f>
        <v>644.183</v>
      </c>
      <c r="R44" s="19" t="n">
        <f aca="false">R43+O44</f>
        <v>1760.663</v>
      </c>
      <c r="S44" s="19" t="n">
        <f aca="false">S43+O44</f>
        <v>5125.663</v>
      </c>
      <c r="T44" s="19" t="n">
        <f aca="false">VAR!C39/1000</f>
        <v>292.917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'5-DAY'!C76/1000</f>
        <v>-320.385</v>
      </c>
      <c r="P45" s="19" t="n">
        <f aca="false">SUM(O41:O45)</f>
        <v>118.211</v>
      </c>
      <c r="Q45" s="35" t="n">
        <f aca="false">Q44+O45</f>
        <v>323.798</v>
      </c>
      <c r="R45" s="19" t="n">
        <f aca="false">R44+O45</f>
        <v>1440.278</v>
      </c>
      <c r="S45" s="19" t="n">
        <f aca="false">S44+O45</f>
        <v>4805.278</v>
      </c>
      <c r="T45" s="19" t="n">
        <f aca="false">VAR!C40/1000</f>
        <v>66.536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'5-DAY'!C77/1000</f>
        <v>1.003</v>
      </c>
      <c r="P46" s="19" t="n">
        <f aca="false">SUM(O42:O46)</f>
        <v>94.859</v>
      </c>
      <c r="Q46" s="35" t="n">
        <f aca="false">Q45+O46</f>
        <v>324.801</v>
      </c>
      <c r="R46" s="19" t="n">
        <f aca="false">R45+O46</f>
        <v>1441.281</v>
      </c>
      <c r="S46" s="19" t="n">
        <f aca="false">S45+O46</f>
        <v>4806.281</v>
      </c>
      <c r="T46" s="19" t="n">
        <f aca="false">VAR!C41/1000</f>
        <v>249.445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'5-DAY'!C78/1000</f>
        <v>65.472</v>
      </c>
      <c r="P47" s="19" t="n">
        <f aca="false">SUM(O43:O47)</f>
        <v>201.707</v>
      </c>
      <c r="Q47" s="35" t="n">
        <f aca="false">Q46+O47</f>
        <v>390.273</v>
      </c>
      <c r="R47" s="19" t="n">
        <f aca="false">R46+O47</f>
        <v>1506.753</v>
      </c>
      <c r="S47" s="19" t="n">
        <f aca="false">S46+O47</f>
        <v>4871.753</v>
      </c>
      <c r="T47" s="19" t="n">
        <f aca="false">VAR!C42/1000</f>
        <v>256.233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'5-DAY'!C79/1000</f>
        <v>49.796</v>
      </c>
      <c r="P48" s="30" t="n">
        <f aca="false">SUM(O44:O48)</f>
        <v>228.274</v>
      </c>
      <c r="Q48" s="36" t="n">
        <f aca="false">Q47+O48</f>
        <v>440.069</v>
      </c>
      <c r="R48" s="30" t="n">
        <f aca="false">R47+O48</f>
        <v>1556.549</v>
      </c>
      <c r="S48" s="30" t="n">
        <f aca="false">S47+O48</f>
        <v>4921.549</v>
      </c>
      <c r="T48" s="30" t="n">
        <f aca="false">VAR!C43/1000</f>
        <v>256.028</v>
      </c>
    </row>
    <row r="49" customFormat="false" ht="9" hidden="false" customHeight="false" outlineLevel="0" collapsed="false">
      <c r="N49" s="37" t="n">
        <f aca="false">'5-DAY'!A80</f>
        <v>37165</v>
      </c>
      <c r="O49" s="33" t="n">
        <f aca="false">'5-DAY'!C80/1000</f>
        <v>126.107</v>
      </c>
      <c r="P49" s="33" t="n">
        <f aca="false">SUM(O45:O49)</f>
        <v>-78.007</v>
      </c>
      <c r="Q49" s="33" t="n">
        <f aca="false">O49</f>
        <v>126.107</v>
      </c>
      <c r="R49" s="33" t="n">
        <f aca="false">O49</f>
        <v>126.107</v>
      </c>
      <c r="S49" s="33" t="n">
        <f aca="false">S48+O49</f>
        <v>5047.656</v>
      </c>
      <c r="T49" s="33" t="n">
        <f aca="false">VAR!C44/1000</f>
        <v>13.047</v>
      </c>
    </row>
    <row r="50" customFormat="false" ht="9" hidden="false" customHeight="false" outlineLevel="0" collapsed="false">
      <c r="N50" s="37" t="n">
        <f aca="false">'5-DAY'!A81</f>
        <v>37166</v>
      </c>
      <c r="O50" s="33" t="n">
        <f aca="false">'5-DAY'!C81/1000</f>
        <v>-11.017</v>
      </c>
      <c r="P50" s="33" t="n">
        <f aca="false">SUM(O46:O50)</f>
        <v>231.361</v>
      </c>
      <c r="Q50" s="19" t="n">
        <f aca="false">Q49+O50</f>
        <v>115.09</v>
      </c>
      <c r="R50" s="19" t="n">
        <f aca="false">R49+O50</f>
        <v>115.09</v>
      </c>
      <c r="S50" s="33" t="n">
        <f aca="false">S49+O50</f>
        <v>5036.639</v>
      </c>
      <c r="T50" s="33" t="n">
        <f aca="false">VAR!C45/1000</f>
        <v>168.294</v>
      </c>
    </row>
    <row r="51" customFormat="false" ht="9" hidden="false" customHeight="false" outlineLevel="0" collapsed="false">
      <c r="N51" s="37" t="n">
        <f aca="false">'5-DAY'!A82</f>
        <v>37167</v>
      </c>
      <c r="O51" s="33" t="n">
        <f aca="false">'5-DAY'!C82/1000</f>
        <v>11.605</v>
      </c>
      <c r="P51" s="33" t="n">
        <f aca="false">SUM(O47:O51)</f>
        <v>241.963</v>
      </c>
      <c r="Q51" s="19" t="n">
        <f aca="false">Q50+O51</f>
        <v>126.695</v>
      </c>
      <c r="R51" s="19" t="n">
        <f aca="false">R50+O51</f>
        <v>126.695</v>
      </c>
      <c r="S51" s="33" t="n">
        <f aca="false">S50+O51</f>
        <v>5048.244</v>
      </c>
      <c r="T51" s="33" t="n">
        <f aca="false">VAR!C46/1000</f>
        <v>200.018</v>
      </c>
    </row>
    <row r="52" customFormat="false" ht="9" hidden="false" customHeight="false" outlineLevel="0" collapsed="false">
      <c r="N52" s="37" t="n">
        <f aca="false">'5-DAY'!A83</f>
        <v>37168</v>
      </c>
      <c r="O52" s="33" t="n">
        <f aca="false">'5-DAY'!C83/1000</f>
        <v>-150.906</v>
      </c>
      <c r="P52" s="33" t="n">
        <f aca="false">SUM(O48:O52)</f>
        <v>25.585</v>
      </c>
      <c r="Q52" s="19" t="n">
        <f aca="false">Q51+O52</f>
        <v>-24.211</v>
      </c>
      <c r="R52" s="19" t="n">
        <f aca="false">R51+O52</f>
        <v>-24.211</v>
      </c>
      <c r="S52" s="33" t="n">
        <f aca="false">S51+O52</f>
        <v>4897.338</v>
      </c>
      <c r="T52" s="33" t="n">
        <f aca="false">VAR!C47/1000</f>
        <v>207.064</v>
      </c>
    </row>
    <row r="53" customFormat="false" ht="9" hidden="false" customHeight="false" outlineLevel="0" collapsed="false">
      <c r="N53" s="37" t="n">
        <f aca="false">'5-DAY'!A84</f>
        <v>37169</v>
      </c>
      <c r="O53" s="33" t="n">
        <f aca="false">'5-DAY'!C84/1000</f>
        <v>192.637</v>
      </c>
      <c r="P53" s="33" t="n">
        <f aca="false">SUM(O49:O53)</f>
        <v>168.426</v>
      </c>
      <c r="Q53" s="19" t="n">
        <f aca="false">Q52+O53</f>
        <v>168.426</v>
      </c>
      <c r="R53" s="19" t="n">
        <f aca="false">R52+O53</f>
        <v>168.426</v>
      </c>
      <c r="S53" s="33" t="n">
        <f aca="false">S52+O53</f>
        <v>5089.975</v>
      </c>
      <c r="T53" s="33" t="n">
        <f aca="false">VAR!C48/1000</f>
        <v>26.644</v>
      </c>
    </row>
    <row r="54" customFormat="false" ht="9" hidden="false" customHeight="false" outlineLevel="0" collapsed="false">
      <c r="N54" s="37" t="n">
        <f aca="false">'5-DAY'!A85</f>
        <v>37172</v>
      </c>
      <c r="O54" s="33" t="n">
        <f aca="false">'5-DAY'!C85/1000</f>
        <v>88.301</v>
      </c>
      <c r="P54" s="33" t="n">
        <f aca="false">SUM(O50:O54)</f>
        <v>130.62</v>
      </c>
      <c r="Q54" s="19" t="n">
        <f aca="false">Q53+O54</f>
        <v>256.727</v>
      </c>
      <c r="R54" s="19" t="n">
        <f aca="false">R53+O54</f>
        <v>256.727</v>
      </c>
      <c r="S54" s="33" t="n">
        <f aca="false">S53+O54</f>
        <v>5178.276</v>
      </c>
      <c r="T54" s="33" t="n">
        <f aca="false">VAR!C49/1000</f>
        <v>84.475</v>
      </c>
    </row>
    <row r="55" customFormat="false" ht="9" hidden="false" customHeight="false" outlineLevel="0" collapsed="false">
      <c r="N55" s="37" t="n">
        <f aca="false">'5-DAY'!A86</f>
        <v>37173</v>
      </c>
      <c r="O55" s="33" t="n">
        <f aca="false">'5-DAY'!C86/1000</f>
        <v>-65.303</v>
      </c>
      <c r="P55" s="33" t="n">
        <f aca="false">SUM(O51:O55)</f>
        <v>76.334</v>
      </c>
      <c r="Q55" s="19" t="n">
        <f aca="false">Q54+O55</f>
        <v>191.424</v>
      </c>
      <c r="R55" s="19" t="n">
        <f aca="false">R54+O55</f>
        <v>191.424</v>
      </c>
      <c r="S55" s="33" t="n">
        <f aca="false">S54+O55</f>
        <v>5112.973</v>
      </c>
      <c r="T55" s="33" t="n">
        <f aca="false">VAR!C50/1000</f>
        <v>66.89</v>
      </c>
    </row>
    <row r="56" customFormat="false" ht="9" hidden="false" customHeight="false" outlineLevel="0" collapsed="false">
      <c r="N56" s="37" t="n">
        <f aca="false">'5-DAY'!A87</f>
        <v>37174</v>
      </c>
      <c r="O56" s="33" t="n">
        <f aca="false">'5-DAY'!C87/1000</f>
        <v>-242.299</v>
      </c>
      <c r="P56" s="33" t="n">
        <f aca="false">SUM(O52:O56)</f>
        <v>-177.57</v>
      </c>
      <c r="Q56" s="19" t="n">
        <f aca="false">Q55+O56</f>
        <v>-50.875</v>
      </c>
      <c r="R56" s="19" t="n">
        <f aca="false">R55+O56</f>
        <v>-50.875</v>
      </c>
      <c r="S56" s="33" t="n">
        <f aca="false">S55+O56</f>
        <v>4870.674</v>
      </c>
      <c r="T56" s="33" t="n">
        <f aca="false">VAR!C51/1000</f>
        <v>206.736</v>
      </c>
    </row>
    <row r="57" customFormat="false" ht="9" hidden="false" customHeight="false" outlineLevel="0" collapsed="false">
      <c r="N57" s="37" t="n">
        <f aca="false">'5-DAY'!A88</f>
        <v>37175</v>
      </c>
      <c r="O57" s="33" t="n">
        <f aca="false">'5-DAY'!C88/1000</f>
        <v>-43.187</v>
      </c>
      <c r="P57" s="33" t="n">
        <f aca="false">SUM(O53:O57)</f>
        <v>-69.851</v>
      </c>
      <c r="Q57" s="19" t="n">
        <f aca="false">Q56+O57</f>
        <v>-94.062</v>
      </c>
      <c r="R57" s="19" t="n">
        <f aca="false">R56+O57</f>
        <v>-94.062</v>
      </c>
      <c r="S57" s="33" t="n">
        <f aca="false">S56+O57</f>
        <v>4827.487</v>
      </c>
      <c r="T57" s="33" t="n">
        <f aca="false">VAR!C52/1000</f>
        <v>184.786</v>
      </c>
    </row>
    <row r="58" customFormat="false" ht="9" hidden="false" customHeight="false" outlineLevel="0" collapsed="false">
      <c r="N58" s="37" t="n">
        <f aca="false">'5-DAY'!A89</f>
        <v>37176</v>
      </c>
      <c r="O58" s="33" t="n">
        <f aca="false">'5-DAY'!C89/1000</f>
        <v>136.891</v>
      </c>
      <c r="P58" s="33" t="n">
        <f aca="false">SUM(O54:O58)</f>
        <v>-125.597</v>
      </c>
      <c r="Q58" s="19" t="n">
        <f aca="false">Q57+O58</f>
        <v>42.829</v>
      </c>
      <c r="R58" s="19" t="n">
        <f aca="false">R57+O58</f>
        <v>42.829</v>
      </c>
      <c r="S58" s="33" t="n">
        <f aca="false">S57+O58</f>
        <v>4964.378</v>
      </c>
      <c r="T58" s="33" t="n">
        <f aca="false">VAR!C53/1000</f>
        <v>169.216</v>
      </c>
    </row>
    <row r="59" customFormat="false" ht="9" hidden="false" customHeight="false" outlineLevel="0" collapsed="false">
      <c r="N59" s="37" t="n">
        <f aca="false">'5-DAY'!A90</f>
        <v>37179</v>
      </c>
      <c r="O59" s="33" t="n">
        <f aca="false">'5-DAY'!C90/1000</f>
        <v>36.038</v>
      </c>
      <c r="P59" s="33" t="n">
        <f aca="false">SUM(O55:O59)</f>
        <v>-177.86</v>
      </c>
      <c r="Q59" s="19" t="n">
        <f aca="false">Q58+O59</f>
        <v>78.867</v>
      </c>
      <c r="R59" s="19" t="n">
        <f aca="false">R58+O59</f>
        <v>78.867</v>
      </c>
      <c r="S59" s="33" t="n">
        <f aca="false">S58+O59</f>
        <v>5000.416</v>
      </c>
      <c r="T59" s="33" t="n">
        <f aca="false">VAR!C54/1000</f>
        <v>89.178</v>
      </c>
    </row>
    <row r="60" customFormat="false" ht="9" hidden="false" customHeight="false" outlineLevel="0" collapsed="false">
      <c r="N60" s="37" t="n">
        <f aca="false">'5-DAY'!A91</f>
        <v>37180</v>
      </c>
      <c r="O60" s="33" t="n">
        <f aca="false">'5-DAY'!C91/1000</f>
        <v>-141.051</v>
      </c>
      <c r="P60" s="33" t="n">
        <f aca="false">SUM(O56:O60)</f>
        <v>-253.608</v>
      </c>
      <c r="Q60" s="19" t="n">
        <f aca="false">Q59+O60</f>
        <v>-62.184</v>
      </c>
      <c r="R60" s="19" t="n">
        <f aca="false">R59+O60</f>
        <v>-62.184</v>
      </c>
      <c r="S60" s="33" t="n">
        <f aca="false">S59+O60</f>
        <v>4859.365</v>
      </c>
      <c r="T60" s="33" t="n">
        <f aca="false">VAR!C55/1000</f>
        <v>118.142</v>
      </c>
    </row>
    <row r="61" customFormat="false" ht="9" hidden="false" customHeight="false" outlineLevel="0" collapsed="false">
      <c r="N61" s="37" t="n">
        <f aca="false">'5-DAY'!A92</f>
        <v>37181</v>
      </c>
      <c r="O61" s="33" t="n">
        <f aca="false">'5-DAY'!C92/1000</f>
        <v>110.306</v>
      </c>
      <c r="P61" s="33" t="n">
        <f aca="false">SUM(O57:O61)</f>
        <v>98.997</v>
      </c>
      <c r="Q61" s="19" t="n">
        <f aca="false">Q60+O61</f>
        <v>48.122</v>
      </c>
      <c r="R61" s="19" t="n">
        <f aca="false">R60+O61</f>
        <v>48.122</v>
      </c>
      <c r="S61" s="33" t="n">
        <f aca="false">S60+O61</f>
        <v>4969.671</v>
      </c>
      <c r="T61" s="33" t="n">
        <f aca="false">VAR!C56/1000</f>
        <v>116.719</v>
      </c>
    </row>
    <row r="62" customFormat="false" ht="9" hidden="false" customHeight="false" outlineLevel="0" collapsed="false">
      <c r="N62" s="37" t="n">
        <f aca="false">'5-DAY'!A93</f>
        <v>37182</v>
      </c>
      <c r="O62" s="33" t="n">
        <f aca="false">'5-DAY'!C93/1000</f>
        <v>-179.355</v>
      </c>
      <c r="P62" s="33" t="n">
        <f aca="false">SUM(O58:O62)</f>
        <v>-37.171</v>
      </c>
      <c r="Q62" s="19" t="n">
        <f aca="false">Q61+O62</f>
        <v>-131.233</v>
      </c>
      <c r="R62" s="19" t="n">
        <f aca="false">R61+O62</f>
        <v>-131.233</v>
      </c>
      <c r="S62" s="33" t="n">
        <f aca="false">S61+O62</f>
        <v>4790.316</v>
      </c>
      <c r="T62" s="33" t="n">
        <f aca="false">VAR!C57/1000</f>
        <v>193.706</v>
      </c>
    </row>
    <row r="63" customFormat="false" ht="9" hidden="false" customHeight="false" outlineLevel="0" collapsed="false">
      <c r="N63" s="37" t="n">
        <f aca="false">'5-DAY'!A94</f>
        <v>37183</v>
      </c>
      <c r="O63" s="33" t="n">
        <f aca="false">'5-DAY'!C94/1000</f>
        <v>-283.033</v>
      </c>
      <c r="P63" s="33" t="n">
        <f aca="false">SUM(O59:O63)</f>
        <v>-457.095</v>
      </c>
      <c r="Q63" s="19" t="n">
        <f aca="false">Q62+O63</f>
        <v>-414.266</v>
      </c>
      <c r="R63" s="19" t="n">
        <f aca="false">R62+O63</f>
        <v>-414.266</v>
      </c>
      <c r="S63" s="33" t="n">
        <f aca="false">S62+O63</f>
        <v>4507.283</v>
      </c>
      <c r="T63" s="33" t="n">
        <f aca="false">VAR!C58/1000</f>
        <v>229.094</v>
      </c>
    </row>
    <row r="64" customFormat="false" ht="9" hidden="false" customHeight="false" outlineLevel="0" collapsed="false">
      <c r="N64" s="37" t="n">
        <f aca="false">'5-DAY'!A95</f>
        <v>37186</v>
      </c>
      <c r="O64" s="33" t="n">
        <f aca="false">'5-DAY'!C95/1000</f>
        <v>-217.384</v>
      </c>
      <c r="P64" s="33" t="n">
        <f aca="false">SUM(O60:O64)</f>
        <v>-710.517</v>
      </c>
      <c r="Q64" s="19" t="n">
        <f aca="false">Q63+O64</f>
        <v>-631.65</v>
      </c>
      <c r="R64" s="19" t="n">
        <f aca="false">R63+O64</f>
        <v>-631.65</v>
      </c>
      <c r="S64" s="33" t="n">
        <f aca="false">S63+O64</f>
        <v>4289.899</v>
      </c>
      <c r="T64" s="33" t="n">
        <f aca="false">VAR!C59/1000</f>
        <v>250.266</v>
      </c>
    </row>
    <row r="65" customFormat="false" ht="9" hidden="false" customHeight="false" outlineLevel="0" collapsed="false">
      <c r="N65" s="37" t="n">
        <f aca="false">'5-DAY'!A96</f>
        <v>37187</v>
      </c>
      <c r="O65" s="33" t="n">
        <f aca="false">'5-DAY'!C96/1000</f>
        <v>202.661</v>
      </c>
      <c r="P65" s="33" t="n">
        <f aca="false">SUM(O61:O65)</f>
        <v>-366.805</v>
      </c>
      <c r="Q65" s="19" t="n">
        <f aca="false">Q64+O65</f>
        <v>-428.989</v>
      </c>
      <c r="R65" s="19" t="n">
        <f aca="false">R64+O65</f>
        <v>-428.989</v>
      </c>
      <c r="S65" s="33" t="n">
        <f aca="false">S64+O65</f>
        <v>4492.56</v>
      </c>
      <c r="T65" s="33" t="n">
        <f aca="false">VAR!C60/1000</f>
        <v>167.13</v>
      </c>
    </row>
    <row r="66" customFormat="false" ht="9" hidden="false" customHeight="false" outlineLevel="0" collapsed="false">
      <c r="N66" s="37" t="n">
        <f aca="false">'5-DAY'!A97</f>
        <v>37188</v>
      </c>
      <c r="O66" s="33" t="n">
        <f aca="false">'5-DAY'!C97/1000</f>
        <v>-256.952</v>
      </c>
      <c r="P66" s="33" t="n">
        <f aca="false">SUM(O62:O66)</f>
        <v>-734.063</v>
      </c>
      <c r="Q66" s="19" t="n">
        <f aca="false">Q65+O66</f>
        <v>-685.941</v>
      </c>
      <c r="R66" s="19" t="n">
        <f aca="false">R65+O66</f>
        <v>-685.941</v>
      </c>
      <c r="S66" s="33" t="n">
        <f aca="false">S65+O66</f>
        <v>4235.608</v>
      </c>
      <c r="T66" s="33" t="n">
        <f aca="false">VAR!C61/1000</f>
        <v>109.855</v>
      </c>
    </row>
    <row r="67" customFormat="false" ht="9" hidden="false" customHeight="false" outlineLevel="0" collapsed="false">
      <c r="N67" s="37" t="n">
        <f aca="false">'5-DAY'!A98</f>
        <v>37189</v>
      </c>
      <c r="O67" s="33" t="n">
        <f aca="false">'5-DAY'!C98/1000</f>
        <v>-42.208</v>
      </c>
      <c r="P67" s="33" t="n">
        <f aca="false">SUM(O63:O67)</f>
        <v>-596.916</v>
      </c>
      <c r="Q67" s="19" t="n">
        <f aca="false">Q66+O67</f>
        <v>-728.149</v>
      </c>
      <c r="R67" s="19" t="n">
        <f aca="false">R66+O67</f>
        <v>-728.149</v>
      </c>
      <c r="S67" s="33" t="n">
        <f aca="false">S66+O67</f>
        <v>4193.4</v>
      </c>
      <c r="T67" s="33" t="n">
        <f aca="false">VAR!C62/1000</f>
        <v>105.129</v>
      </c>
    </row>
    <row r="68" customFormat="false" ht="9" hidden="false" customHeight="false" outlineLevel="0" collapsed="false">
      <c r="N68" s="37" t="n">
        <f aca="false">'5-DAY'!A99</f>
        <v>37190</v>
      </c>
      <c r="O68" s="33" t="n">
        <f aca="false">'5-DAY'!C99/1000</f>
        <v>-30.893</v>
      </c>
      <c r="P68" s="33" t="n">
        <f aca="false">SUM(O64:O68)</f>
        <v>-344.776</v>
      </c>
      <c r="Q68" s="19" t="n">
        <f aca="false">Q67+O68</f>
        <v>-759.042</v>
      </c>
      <c r="R68" s="19" t="n">
        <f aca="false">R67+O68</f>
        <v>-759.042</v>
      </c>
      <c r="S68" s="33" t="n">
        <f aca="false">S67+O68</f>
        <v>4162.507</v>
      </c>
      <c r="T68" s="33" t="n">
        <f aca="false">VAR!C63/1000</f>
        <v>0</v>
      </c>
    </row>
    <row r="69" customFormat="false" ht="9" hidden="false" customHeight="false" outlineLevel="0" collapsed="false">
      <c r="N69" s="37" t="n">
        <f aca="false">'5-DAY'!A100</f>
        <v>37193</v>
      </c>
      <c r="O69" s="33" t="n">
        <f aca="false">'5-DAY'!C100/1000</f>
        <v>37.55</v>
      </c>
      <c r="P69" s="33" t="n">
        <f aca="false">SUM(O65:O69)</f>
        <v>-89.842</v>
      </c>
      <c r="Q69" s="19" t="n">
        <f aca="false">Q68+O69</f>
        <v>-721.492</v>
      </c>
      <c r="R69" s="19" t="n">
        <f aca="false">R68+O69</f>
        <v>-721.492</v>
      </c>
      <c r="S69" s="33" t="n">
        <f aca="false">S68+O69</f>
        <v>4200.057</v>
      </c>
      <c r="T69" s="33" t="n">
        <f aca="false">VAR!C64/1000</f>
        <v>161.855</v>
      </c>
    </row>
    <row r="70" customFormat="false" ht="9" hidden="false" customHeight="false" outlineLevel="0" collapsed="false">
      <c r="N70" s="37" t="n">
        <f aca="false">'5-DAY'!A101</f>
        <v>37194</v>
      </c>
      <c r="O70" s="33" t="n">
        <f aca="false">'5-DAY'!C101/1000</f>
        <v>-105.916</v>
      </c>
      <c r="P70" s="33" t="n">
        <f aca="false">SUM(O66:O70)</f>
        <v>-398.419</v>
      </c>
      <c r="Q70" s="19" t="n">
        <f aca="false">Q69+O70</f>
        <v>-827.408</v>
      </c>
      <c r="R70" s="19" t="n">
        <f aca="false">R69+O70</f>
        <v>-827.408</v>
      </c>
      <c r="S70" s="33" t="n">
        <f aca="false">S69+O70</f>
        <v>4094.141</v>
      </c>
      <c r="T70" s="33" t="n">
        <f aca="false">VAR!C65/1000</f>
        <v>160.9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'5-DAY'!C102/1000</f>
        <v>94.742</v>
      </c>
      <c r="P71" s="30" t="n">
        <f aca="false">SUM(O67:O71)</f>
        <v>-46.725</v>
      </c>
      <c r="Q71" s="30" t="n">
        <f aca="false">Q70+O71</f>
        <v>-732.666</v>
      </c>
      <c r="R71" s="30" t="n">
        <f aca="false">R70+O71</f>
        <v>-732.666</v>
      </c>
      <c r="S71" s="30" t="n">
        <f aca="false">S70+O71</f>
        <v>4188.883</v>
      </c>
      <c r="T71" s="30" t="n">
        <f aca="false">VAR!C66/1000</f>
        <v>21.529</v>
      </c>
    </row>
    <row r="72" customFormat="false" ht="9" hidden="false" customHeight="false" outlineLevel="0" collapsed="false">
      <c r="N72" s="37" t="n">
        <f aca="false">'5-DAY'!A103</f>
        <v>37196</v>
      </c>
      <c r="O72" s="33" t="n">
        <f aca="false">'5-DAY'!C103/1000</f>
        <v>0.267</v>
      </c>
      <c r="P72" s="33" t="n">
        <f aca="false">SUM(O68:O72)</f>
        <v>-4.25</v>
      </c>
      <c r="Q72" s="19" t="n">
        <f aca="false">O72</f>
        <v>0.267</v>
      </c>
      <c r="R72" s="33" t="n">
        <f aca="false">R71+O72</f>
        <v>-732.399</v>
      </c>
      <c r="S72" s="33" t="n">
        <f aca="false">S71+O72</f>
        <v>4189.15</v>
      </c>
      <c r="T72" s="33" t="n">
        <f aca="false">VAR!C67/1000</f>
        <v>105.873</v>
      </c>
    </row>
    <row r="73" customFormat="false" ht="9" hidden="false" customHeight="false" outlineLevel="0" collapsed="false">
      <c r="N73" s="37" t="n">
        <f aca="false">'5-DAY'!A104</f>
        <v>37197</v>
      </c>
      <c r="O73" s="33" t="n">
        <f aca="false">'5-DAY'!C104/1000</f>
        <v>12.2359399999999</v>
      </c>
      <c r="P73" s="33" t="n">
        <f aca="false">SUM(O69:O73)</f>
        <v>38.87894</v>
      </c>
      <c r="Q73" s="35" t="n">
        <f aca="false">Q72+O73</f>
        <v>12.5029399999999</v>
      </c>
      <c r="R73" s="33" t="n">
        <f aca="false">R72+O73</f>
        <v>-720.16306</v>
      </c>
      <c r="S73" s="33" t="n">
        <f aca="false">S72+O73</f>
        <v>4201.38594</v>
      </c>
      <c r="T73" s="33" t="n">
        <f aca="false">VAR!C68/1000</f>
        <v>49.989</v>
      </c>
    </row>
    <row r="74" customFormat="false" ht="9" hidden="false" customHeight="false" outlineLevel="0" collapsed="false">
      <c r="N74" s="37" t="n">
        <f aca="false">'5-DAY'!A105</f>
        <v>37200</v>
      </c>
      <c r="O74" s="33" t="n">
        <f aca="false">'5-DAY'!C105/1000</f>
        <v>-110.696</v>
      </c>
      <c r="P74" s="33" t="n">
        <f aca="false">SUM(O70:O74)</f>
        <v>-109.36706</v>
      </c>
      <c r="Q74" s="35" t="n">
        <f aca="false">Q73+O74</f>
        <v>-98.1930600000001</v>
      </c>
      <c r="R74" s="33" t="n">
        <f aca="false">R73+O74</f>
        <v>-830.85906</v>
      </c>
      <c r="S74" s="33" t="n">
        <f aca="false">S73+O74</f>
        <v>4090.68994</v>
      </c>
      <c r="T74" s="33" t="n">
        <f aca="false">VAR!C69/1000</f>
        <v>261.305</v>
      </c>
    </row>
    <row r="75" customFormat="false" ht="9" hidden="false" customHeight="false" outlineLevel="0" collapsed="false">
      <c r="N75" s="37" t="n">
        <f aca="false">'5-DAY'!A106</f>
        <v>37201</v>
      </c>
      <c r="O75" s="33" t="n">
        <f aca="false">'5-DAY'!C106/1000</f>
        <v>9.411</v>
      </c>
      <c r="P75" s="33" t="n">
        <f aca="false">SUM(O71:O75)</f>
        <v>5.95993999999995</v>
      </c>
      <c r="Q75" s="35" t="n">
        <f aca="false">Q74+O75</f>
        <v>-88.7820600000001</v>
      </c>
      <c r="R75" s="33" t="n">
        <f aca="false">R74+O75</f>
        <v>-821.44806</v>
      </c>
      <c r="S75" s="33" t="n">
        <f aca="false">S74+O75</f>
        <v>4100.10094</v>
      </c>
      <c r="T75" s="33" t="n">
        <f aca="false">VAR!C70/1000</f>
        <v>283.409</v>
      </c>
    </row>
    <row r="76" customFormat="false" ht="9" hidden="false" customHeight="false" outlineLevel="0" collapsed="false">
      <c r="N76" s="37" t="n">
        <f aca="false">'5-DAY'!A107</f>
        <v>37202</v>
      </c>
      <c r="O76" s="33" t="n">
        <f aca="false">'5-DAY'!C107/1000</f>
        <v>-10.531</v>
      </c>
      <c r="P76" s="33" t="n">
        <f aca="false">SUM(O72:O76)</f>
        <v>-99.3130600000001</v>
      </c>
      <c r="Q76" s="35" t="n">
        <f aca="false">Q75+O76</f>
        <v>-99.3130600000001</v>
      </c>
      <c r="R76" s="33" t="n">
        <f aca="false">R75+O76</f>
        <v>-831.97906</v>
      </c>
      <c r="S76" s="33" t="n">
        <f aca="false">S75+O76</f>
        <v>4089.56994</v>
      </c>
      <c r="T76" s="33" t="n">
        <f aca="false">VAR!C71/1000</f>
        <v>241.141</v>
      </c>
    </row>
    <row r="77" customFormat="false" ht="9" hidden="false" customHeight="false" outlineLevel="0" collapsed="false">
      <c r="N77" s="37" t="n">
        <f aca="false">'5-DAY'!A108</f>
        <v>37203</v>
      </c>
      <c r="O77" s="33" t="n">
        <f aca="false">'5-DAY'!C108/1000</f>
        <v>-185.055</v>
      </c>
      <c r="P77" s="33" t="n">
        <f aca="false">SUM(O73:O77)</f>
        <v>-284.63506</v>
      </c>
      <c r="Q77" s="35" t="n">
        <f aca="false">Q76+O77</f>
        <v>-284.36806</v>
      </c>
      <c r="R77" s="33" t="n">
        <f aca="false">R76+O77</f>
        <v>-1017.03406</v>
      </c>
      <c r="S77" s="33" t="n">
        <f aca="false">S76+O77</f>
        <v>3904.51494</v>
      </c>
      <c r="T77" s="33" t="n">
        <f aca="false">VAR!C72/1000</f>
        <v>248.951</v>
      </c>
    </row>
    <row r="78" customFormat="false" ht="9" hidden="false" customHeight="false" outlineLevel="0" collapsed="false">
      <c r="N78" s="37" t="n">
        <f aca="false">'5-DAY'!A109</f>
        <v>37204</v>
      </c>
      <c r="O78" s="33" t="n">
        <f aca="false">'5-DAY'!C109/1000</f>
        <v>48.972</v>
      </c>
      <c r="P78" s="33" t="n">
        <f aca="false">SUM(O74:O78)</f>
        <v>-247.899</v>
      </c>
      <c r="Q78" s="35" t="n">
        <f aca="false">Q77+O78</f>
        <v>-235.39606</v>
      </c>
      <c r="R78" s="33" t="n">
        <f aca="false">R77+O78</f>
        <v>-968.06206</v>
      </c>
      <c r="S78" s="33" t="n">
        <f aca="false">S77+O78</f>
        <v>3953.48694</v>
      </c>
      <c r="T78" s="33" t="n">
        <f aca="false">VAR!C73/1000</f>
        <v>112.543</v>
      </c>
    </row>
    <row r="79" customFormat="false" ht="9" hidden="false" customHeight="false" outlineLevel="0" collapsed="false">
      <c r="N79" s="37" t="n">
        <f aca="false">'5-DAY'!A110</f>
        <v>37207</v>
      </c>
      <c r="O79" s="33" t="n">
        <f aca="false">'5-DAY'!C110/1000</f>
        <v>93.607</v>
      </c>
      <c r="P79" s="33" t="n">
        <f aca="false">SUM(O75:O79)</f>
        <v>-43.596</v>
      </c>
      <c r="Q79" s="35" t="n">
        <f aca="false">Q78+O79</f>
        <v>-141.78906</v>
      </c>
      <c r="R79" s="33" t="n">
        <f aca="false">R78+O79</f>
        <v>-874.45506</v>
      </c>
      <c r="S79" s="33" t="n">
        <f aca="false">S78+O79</f>
        <v>4047.09394</v>
      </c>
      <c r="T79" s="33" t="n">
        <f aca="false">VAR!C74/1000</f>
        <v>238.102</v>
      </c>
    </row>
    <row r="80" customFormat="false" ht="9" hidden="false" customHeight="false" outlineLevel="0" collapsed="false">
      <c r="N80" s="37" t="n">
        <f aca="false">'5-DAY'!A111</f>
        <v>37208</v>
      </c>
      <c r="O80" s="33" t="n">
        <f aca="false">'5-DAY'!C111/1000</f>
        <v>-99.569</v>
      </c>
      <c r="P80" s="33" t="n">
        <f aca="false">SUM(O76:O80)</f>
        <v>-152.576</v>
      </c>
      <c r="Q80" s="35" t="n">
        <f aca="false">Q79+O80</f>
        <v>-241.35806</v>
      </c>
      <c r="R80" s="33" t="n">
        <f aca="false">R79+O80</f>
        <v>-974.02406</v>
      </c>
      <c r="S80" s="33" t="n">
        <f aca="false">S79+O80</f>
        <v>3947.52494</v>
      </c>
      <c r="T80" s="33" t="n">
        <f aca="false">VAR!C75/1000</f>
        <v>242.383</v>
      </c>
    </row>
    <row r="81" customFormat="false" ht="9" hidden="false" customHeight="false" outlineLevel="0" collapsed="false">
      <c r="N81" s="37" t="n">
        <f aca="false">'5-DAY'!A112</f>
        <v>37209</v>
      </c>
      <c r="O81" s="33" t="n">
        <f aca="false">'5-DAY'!C112/1000</f>
        <v>121.148</v>
      </c>
      <c r="P81" s="33" t="n">
        <f aca="false">SUM(O77:O81)</f>
        <v>-20.897</v>
      </c>
      <c r="Q81" s="35" t="n">
        <f aca="false">Q80+O81</f>
        <v>-120.21006</v>
      </c>
      <c r="R81" s="33" t="n">
        <f aca="false">R80+O81</f>
        <v>-852.87606</v>
      </c>
      <c r="S81" s="33" t="n">
        <f aca="false">S80+O81</f>
        <v>4068.67294</v>
      </c>
      <c r="T81" s="33" t="n">
        <f aca="false">VAR!C76/1000</f>
        <v>371.495</v>
      </c>
    </row>
    <row r="82" customFormat="false" ht="9" hidden="false" customHeight="false" outlineLevel="0" collapsed="false">
      <c r="N82" s="37" t="n">
        <f aca="false">'5-DAY'!A113</f>
        <v>37210</v>
      </c>
      <c r="O82" s="33" t="n">
        <f aca="false">'5-DAY'!C113/1000</f>
        <v>181.968</v>
      </c>
      <c r="P82" s="33" t="n">
        <f aca="false">SUM(O78:O82)</f>
        <v>346.126</v>
      </c>
      <c r="Q82" s="35" t="n">
        <f aca="false">Q81+O82</f>
        <v>61.7579399999999</v>
      </c>
      <c r="R82" s="33" t="n">
        <f aca="false">R81+O82</f>
        <v>-670.90806</v>
      </c>
      <c r="S82" s="33" t="n">
        <f aca="false">S81+O82</f>
        <v>4250.64094</v>
      </c>
      <c r="T82" s="33" t="n">
        <f aca="false">VAR!C77/1000</f>
        <v>89.16</v>
      </c>
    </row>
    <row r="83" customFormat="false" ht="9" hidden="false" customHeight="false" outlineLevel="0" collapsed="false">
      <c r="N83" s="37" t="n">
        <f aca="false">'5-DAY'!A114</f>
        <v>37211</v>
      </c>
      <c r="O83" s="33" t="n">
        <f aca="false">'5-DAY'!C114/1000</f>
        <v>-44.698</v>
      </c>
      <c r="P83" s="33" t="n">
        <f aca="false">SUM(O79:O83)</f>
        <v>252.456</v>
      </c>
      <c r="Q83" s="35" t="n">
        <f aca="false">Q82+O83</f>
        <v>17.0599399999999</v>
      </c>
      <c r="R83" s="33" t="n">
        <f aca="false">R82+O83</f>
        <v>-715.60606</v>
      </c>
      <c r="S83" s="33" t="n">
        <f aca="false">S82+O83</f>
        <v>4205.94294</v>
      </c>
      <c r="T83" s="33" t="n">
        <f aca="false">VAR!C78/1000</f>
        <v>91.761</v>
      </c>
    </row>
    <row r="84" customFormat="false" ht="9" hidden="false" customHeight="false" outlineLevel="0" collapsed="false">
      <c r="N84" s="37" t="n">
        <f aca="false">'5-DAY'!A115</f>
        <v>37214</v>
      </c>
      <c r="O84" s="33" t="n">
        <f aca="false">'5-DAY'!C115/1000</f>
        <v>9.821</v>
      </c>
      <c r="P84" s="33" t="n">
        <f aca="false">SUM(O80:O84)</f>
        <v>168.67</v>
      </c>
      <c r="Q84" s="35" t="n">
        <f aca="false">Q83+O84</f>
        <v>26.8809399999999</v>
      </c>
      <c r="R84" s="33" t="n">
        <f aca="false">R83+O84</f>
        <v>-705.78506</v>
      </c>
      <c r="S84" s="33" t="n">
        <f aca="false">S83+O84</f>
        <v>4215.76394</v>
      </c>
      <c r="T84" s="33" t="n">
        <f aca="false">VAR!C79/1000</f>
        <v>73.633</v>
      </c>
    </row>
    <row r="85" customFormat="false" ht="9" hidden="false" customHeight="false" outlineLevel="0" collapsed="false">
      <c r="N85" s="37" t="n">
        <f aca="false">'5-DAY'!A116</f>
        <v>37215</v>
      </c>
      <c r="O85" s="33" t="n">
        <f aca="false">'5-DAY'!C116/1000</f>
        <v>-59.188</v>
      </c>
      <c r="P85" s="33" t="n">
        <f aca="false">SUM(O81:O85)</f>
        <v>209.051</v>
      </c>
      <c r="Q85" s="35" t="n">
        <f aca="false">Q84+O85</f>
        <v>-32.3070600000001</v>
      </c>
      <c r="R85" s="33" t="n">
        <f aca="false">R84+O85</f>
        <v>-764.97306</v>
      </c>
      <c r="S85" s="33" t="n">
        <f aca="false">S84+O85</f>
        <v>4156.57594</v>
      </c>
      <c r="T85" s="33" t="n">
        <f aca="false">VAR!C80/1000</f>
        <v>207.174</v>
      </c>
    </row>
    <row r="86" customFormat="false" ht="9" hidden="false" customHeight="false" outlineLevel="0" collapsed="false">
      <c r="N86" s="37" t="n">
        <f aca="false">'5-DAY'!A117</f>
        <v>37216</v>
      </c>
      <c r="O86" s="33" t="n">
        <f aca="false">'5-DAY'!C117/1000</f>
        <v>109.52</v>
      </c>
      <c r="P86" s="33" t="n">
        <f aca="false">SUM(O82:O86)</f>
        <v>197.423</v>
      </c>
      <c r="Q86" s="35" t="n">
        <f aca="false">Q85+O86</f>
        <v>77.2129399999999</v>
      </c>
      <c r="R86" s="33" t="n">
        <f aca="false">R85+O86</f>
        <v>-655.45306</v>
      </c>
      <c r="S86" s="33" t="n">
        <f aca="false">S85+O86</f>
        <v>4266.09594</v>
      </c>
      <c r="T86" s="33" t="n">
        <f aca="false">VAR!C81/1000</f>
        <v>73.108</v>
      </c>
    </row>
    <row r="87" customFormat="false" ht="9" hidden="false" customHeight="false" outlineLevel="0" collapsed="false">
      <c r="N87" s="37" t="n">
        <f aca="false">'5-DAY'!A118</f>
        <v>37221</v>
      </c>
      <c r="O87" s="33" t="n">
        <f aca="false">'5-DAY'!C118/1000</f>
        <v>47.61</v>
      </c>
      <c r="P87" s="33" t="n">
        <f aca="false">SUM(O83:O87)</f>
        <v>63.065</v>
      </c>
      <c r="Q87" s="35" t="n">
        <f aca="false">Q86+O87</f>
        <v>124.82294</v>
      </c>
      <c r="R87" s="33" t="n">
        <f aca="false">R86+O87</f>
        <v>-607.84306</v>
      </c>
      <c r="S87" s="33" t="n">
        <f aca="false">S86+O87</f>
        <v>4313.70594</v>
      </c>
      <c r="T87" s="33" t="n">
        <f aca="false">VAR!C82/1000</f>
        <v>0</v>
      </c>
    </row>
    <row r="88" customFormat="false" ht="9" hidden="false" customHeight="false" outlineLevel="0" collapsed="false">
      <c r="N88" s="37" t="n">
        <f aca="false">'5-DAY'!A119</f>
        <v>37222</v>
      </c>
      <c r="O88" s="33" t="n">
        <f aca="false">'5-DAY'!C119/1000</f>
        <v>0.03</v>
      </c>
      <c r="P88" s="33" t="n">
        <f aca="false">SUM(O84:O88)</f>
        <v>107.793</v>
      </c>
      <c r="Q88" s="35" t="n">
        <f aca="false">Q87+O88</f>
        <v>124.85294</v>
      </c>
      <c r="R88" s="33" t="n">
        <f aca="false">R87+O88</f>
        <v>-607.81306</v>
      </c>
      <c r="S88" s="33" t="n">
        <f aca="false">S87+O88</f>
        <v>4313.73594</v>
      </c>
      <c r="T88" s="33" t="n">
        <f aca="false">VAR!C83/1000</f>
        <v>0</v>
      </c>
    </row>
    <row r="89" customFormat="false" ht="9" hidden="false" customHeight="false" outlineLevel="0" collapsed="false">
      <c r="N89" s="37" t="n">
        <f aca="false">'5-DAY'!A120</f>
        <v>37223</v>
      </c>
      <c r="O89" s="33" t="n">
        <f aca="false">'5-DAY'!C120/1000</f>
        <v>4.022</v>
      </c>
      <c r="P89" s="33" t="n">
        <f aca="false">SUM(O85:O89)</f>
        <v>101.994</v>
      </c>
      <c r="Q89" s="35" t="n">
        <f aca="false">Q88+O89</f>
        <v>128.87494</v>
      </c>
      <c r="R89" s="33" t="n">
        <f aca="false">R88+O89</f>
        <v>-603.79106</v>
      </c>
      <c r="S89" s="33" t="n">
        <f aca="false">S88+O89</f>
        <v>4317.75794</v>
      </c>
      <c r="T89" s="33" t="n">
        <f aca="false">VAR!C84/1000</f>
        <v>0</v>
      </c>
    </row>
    <row r="90" customFormat="false" ht="9" hidden="false" customHeight="false" outlineLevel="0" collapsed="false">
      <c r="N90" s="37" t="n">
        <f aca="false">'5-DAY'!A121</f>
        <v>37224</v>
      </c>
      <c r="O90" s="33" t="n">
        <f aca="false">'5-DAY'!C121/1000</f>
        <v>78.118</v>
      </c>
      <c r="P90" s="33" t="n">
        <f aca="false">SUM(O86:O90)</f>
        <v>239.3</v>
      </c>
      <c r="Q90" s="35" t="n">
        <f aca="false">Q89+O90</f>
        <v>206.99294</v>
      </c>
      <c r="R90" s="33" t="n">
        <f aca="false">R89+O90</f>
        <v>-525.67306</v>
      </c>
      <c r="S90" s="33" t="n">
        <f aca="false">S89+O90</f>
        <v>4395.87594</v>
      </c>
      <c r="T90" s="33" t="n">
        <f aca="false">VAR!C85/1000</f>
        <v>115.68</v>
      </c>
    </row>
    <row r="91" customFormat="false" ht="9" hidden="false" customHeight="false" outlineLevel="0" collapsed="false">
      <c r="N91" s="31" t="n">
        <f aca="false">'5-DAY'!A122</f>
        <v>37225</v>
      </c>
      <c r="O91" s="30" t="n">
        <f aca="false">'5-DAY'!C122/1000</f>
        <v>-107.77</v>
      </c>
      <c r="P91" s="30" t="n">
        <f aca="false">SUM(O87:O91)</f>
        <v>22.01</v>
      </c>
      <c r="Q91" s="36" t="n">
        <f aca="false">Q90+O91</f>
        <v>99.2229399999999</v>
      </c>
      <c r="R91" s="30" t="n">
        <f aca="false">R90+O91</f>
        <v>-633.44306</v>
      </c>
      <c r="S91" s="30" t="n">
        <f aca="false">S90+O91</f>
        <v>4288.10594</v>
      </c>
      <c r="T91" s="30" t="n">
        <f aca="false">VAR!C86/1000</f>
        <v>133.559</v>
      </c>
    </row>
    <row r="92" customFormat="false" ht="9" hidden="false" customHeight="false" outlineLevel="0" collapsed="false">
      <c r="N92" s="37" t="n">
        <f aca="false">'5-DAY'!A123</f>
        <v>37228</v>
      </c>
      <c r="O92" s="33" t="n">
        <f aca="false">'5-DAY'!C123/1000</f>
        <v>23.531</v>
      </c>
      <c r="P92" s="33" t="n">
        <f aca="false">SUM(O88:O92)</f>
        <v>-2.069</v>
      </c>
      <c r="Q92" s="35" t="n">
        <f aca="false">O92</f>
        <v>23.531</v>
      </c>
      <c r="R92" s="33" t="n">
        <f aca="false">R91+O92</f>
        <v>-609.91206</v>
      </c>
      <c r="S92" s="33" t="n">
        <f aca="false">S91+O92</f>
        <v>4311.63694</v>
      </c>
      <c r="T92" s="33" t="n">
        <f aca="false">VAR!C87/1000</f>
        <v>40.25</v>
      </c>
    </row>
    <row r="93" customFormat="false" ht="9" hidden="false" customHeight="false" outlineLevel="0" collapsed="false">
      <c r="N93" s="37" t="n">
        <f aca="false">'5-DAY'!A124</f>
        <v>37229</v>
      </c>
      <c r="O93" s="33" t="n">
        <f aca="false">'5-DAY'!C124/1000</f>
        <v>12.96</v>
      </c>
      <c r="P93" s="33" t="n">
        <f aca="false">SUM(O89:O93)</f>
        <v>10.861</v>
      </c>
      <c r="Q93" s="35" t="n">
        <f aca="false">Q92+O93</f>
        <v>36.491</v>
      </c>
      <c r="R93" s="33" t="n">
        <f aca="false">R92+O93</f>
        <v>-596.95206</v>
      </c>
      <c r="S93" s="33" t="n">
        <f aca="false">S92+O93</f>
        <v>4324.59694</v>
      </c>
      <c r="T93" s="33" t="n">
        <f aca="false">VAR!C88/1000</f>
        <v>102.06</v>
      </c>
    </row>
    <row r="94" customFormat="false" ht="9" hidden="false" customHeight="false" outlineLevel="0" collapsed="false">
      <c r="N94" s="37" t="n">
        <f aca="false">'5-DAY'!A125</f>
        <v>37230</v>
      </c>
      <c r="O94" s="33" t="n">
        <f aca="false">'5-DAY'!C125/1000</f>
        <v>127.029</v>
      </c>
      <c r="P94" s="33" t="n">
        <f aca="false">SUM(O90:O94)</f>
        <v>133.868</v>
      </c>
      <c r="Q94" s="35" t="n">
        <f aca="false">Q93+O94</f>
        <v>163.52</v>
      </c>
      <c r="R94" s="33" t="n">
        <f aca="false">R93+O94</f>
        <v>-469.92306</v>
      </c>
      <c r="S94" s="33" t="n">
        <f aca="false">S93+O94</f>
        <v>4451.62594</v>
      </c>
      <c r="T94" s="33" t="n">
        <f aca="false">VAR!C89/1000</f>
        <v>138.638</v>
      </c>
    </row>
    <row r="95" customFormat="false" ht="9" hidden="false" customHeight="false" outlineLevel="0" collapsed="false">
      <c r="N95" s="37" t="n">
        <f aca="false">'5-DAY'!A126</f>
        <v>37231</v>
      </c>
      <c r="O95" s="33" t="n">
        <f aca="false">'5-DAY'!C126/1000</f>
        <v>4.477</v>
      </c>
      <c r="P95" s="33" t="n">
        <f aca="false">SUM(O91:O95)</f>
        <v>60.227</v>
      </c>
      <c r="Q95" s="35" t="n">
        <f aca="false">Q94+O95</f>
        <v>167.997</v>
      </c>
      <c r="R95" s="33" t="n">
        <f aca="false">R94+O95</f>
        <v>-465.44606</v>
      </c>
      <c r="S95" s="33" t="n">
        <f aca="false">S94+O95</f>
        <v>4456.10294</v>
      </c>
      <c r="T95" s="33" t="n">
        <f aca="false">VAR!C90/1000</f>
        <v>157.877</v>
      </c>
    </row>
    <row r="96" customFormat="false" ht="9" hidden="false" customHeight="false" outlineLevel="0" collapsed="false">
      <c r="N96" s="37" t="n">
        <f aca="false">'5-DAY'!A127</f>
        <v>37232</v>
      </c>
      <c r="O96" s="33" t="n">
        <f aca="false">'5-DAY'!C127/1000</f>
        <v>-20.208</v>
      </c>
      <c r="P96" s="33" t="n">
        <f aca="false">SUM(O92:O96)</f>
        <v>147.789</v>
      </c>
      <c r="Q96" s="35" t="n">
        <f aca="false">Q95+O96</f>
        <v>147.789</v>
      </c>
      <c r="R96" s="33" t="n">
        <f aca="false">R95+O96</f>
        <v>-485.65406</v>
      </c>
      <c r="S96" s="33" t="n">
        <f aca="false">S95+O96</f>
        <v>4435.89494</v>
      </c>
      <c r="T96" s="33" t="n">
        <f aca="false">VAR!C91/1000</f>
        <v>128.411</v>
      </c>
    </row>
    <row r="97" customFormat="false" ht="9" hidden="false" customHeight="false" outlineLevel="0" collapsed="false">
      <c r="N97" s="37" t="n">
        <f aca="false">'5-DAY'!A128</f>
        <v>37235</v>
      </c>
      <c r="O97" s="33" t="n">
        <f aca="false">'5-DAY'!C128/1000</f>
        <v>-120.31</v>
      </c>
      <c r="P97" s="33" t="n">
        <f aca="false">SUM(O93:O97)</f>
        <v>3.94799999999999</v>
      </c>
      <c r="Q97" s="35" t="n">
        <f aca="false">Q96+O97</f>
        <v>27.479</v>
      </c>
      <c r="R97" s="33" t="n">
        <f aca="false">R96+O97</f>
        <v>-605.96406</v>
      </c>
      <c r="S97" s="33" t="n">
        <f aca="false">S96+O97</f>
        <v>4315.58494</v>
      </c>
      <c r="T97" s="33" t="n">
        <f aca="false">VAR!C92/1000</f>
        <v>150.06</v>
      </c>
    </row>
    <row r="98" customFormat="false" ht="9" hidden="false" customHeight="false" outlineLevel="0" collapsed="false">
      <c r="N98" s="37" t="n">
        <f aca="false">'5-DAY'!A129</f>
        <v>37236</v>
      </c>
      <c r="O98" s="33" t="n">
        <f aca="false">'5-DAY'!C129/1000</f>
        <v>18.012</v>
      </c>
      <c r="P98" s="33" t="n">
        <f aca="false">SUM(O94:O98)</f>
        <v>9</v>
      </c>
      <c r="Q98" s="35" t="n">
        <f aca="false">Q97+O98</f>
        <v>45.491</v>
      </c>
      <c r="R98" s="33" t="n">
        <f aca="false">R97+O98</f>
        <v>-587.95206</v>
      </c>
      <c r="S98" s="33" t="n">
        <f aca="false">S97+O98</f>
        <v>4333.59694</v>
      </c>
      <c r="T98" s="33" t="n">
        <f aca="false">VAR!C93/1000</f>
        <v>164.62</v>
      </c>
    </row>
    <row r="99" customFormat="false" ht="9" hidden="false" customHeight="false" outlineLevel="0" collapsed="false">
      <c r="N99" s="37" t="n">
        <f aca="false">'5-DAY'!A130</f>
        <v>37237</v>
      </c>
      <c r="O99" s="33" t="n">
        <f aca="false">'5-DAY'!C130/1000</f>
        <v>84.363</v>
      </c>
      <c r="P99" s="33" t="n">
        <f aca="false">SUM(O95:O99)</f>
        <v>-33.666</v>
      </c>
      <c r="Q99" s="35" t="n">
        <f aca="false">Q98+O99</f>
        <v>129.854</v>
      </c>
      <c r="R99" s="33" t="n">
        <f aca="false">R98+O99</f>
        <v>-503.58906</v>
      </c>
      <c r="S99" s="33" t="n">
        <f aca="false">S98+O99</f>
        <v>4417.95994</v>
      </c>
      <c r="T99" s="33" t="n">
        <f aca="false">VAR!C94/1000</f>
        <v>335.675</v>
      </c>
    </row>
    <row r="100" customFormat="false" ht="9" hidden="false" customHeight="false" outlineLevel="0" collapsed="false">
      <c r="N100" s="37" t="n">
        <f aca="false">'5-DAY'!A131</f>
        <v>37238</v>
      </c>
      <c r="O100" s="33" t="n">
        <f aca="false">'5-DAY'!C131/1000</f>
        <v>-11.621</v>
      </c>
      <c r="P100" s="33" t="n">
        <f aca="false">SUM(O96:O100)</f>
        <v>-49.764</v>
      </c>
      <c r="Q100" s="35" t="n">
        <f aca="false">Q99+O100</f>
        <v>118.233</v>
      </c>
      <c r="R100" s="33" t="n">
        <f aca="false">R99+O100</f>
        <v>-515.21006</v>
      </c>
      <c r="S100" s="33" t="n">
        <f aca="false">S99+O100</f>
        <v>4406.33894</v>
      </c>
      <c r="T100" s="33" t="n">
        <f aca="false">VAR!C95/1000</f>
        <v>277.123</v>
      </c>
    </row>
    <row r="101" customFormat="false" ht="9" hidden="false" customHeight="false" outlineLevel="0" collapsed="false">
      <c r="N101" s="37" t="n">
        <f aca="false">'5-DAY'!A132</f>
        <v>37239</v>
      </c>
      <c r="O101" s="33" t="n">
        <f aca="false">'5-DAY'!C132/1000</f>
        <v>-118.863</v>
      </c>
      <c r="P101" s="33" t="n">
        <f aca="false">SUM(O97:O101)</f>
        <v>-148.419</v>
      </c>
      <c r="Q101" s="35" t="n">
        <f aca="false">Q100+O101</f>
        <v>-0.63000000000001</v>
      </c>
      <c r="R101" s="33" t="n">
        <f aca="false">R100+O101</f>
        <v>-634.07306</v>
      </c>
      <c r="S101" s="33" t="n">
        <f aca="false">S100+O101</f>
        <v>4287.47594</v>
      </c>
      <c r="T101" s="33" t="n">
        <f aca="false">VAR!C96/1000</f>
        <v>283.69</v>
      </c>
    </row>
    <row r="102" customFormat="false" ht="9" hidden="false" customHeight="false" outlineLevel="0" collapsed="false">
      <c r="N102" s="37" t="n">
        <f aca="false">'5-DAY'!A133</f>
        <v>37242</v>
      </c>
      <c r="O102" s="33" t="n">
        <f aca="false">'5-DAY'!C133/1000</f>
        <v>109.481</v>
      </c>
      <c r="P102" s="33" t="n">
        <f aca="false">SUM(O98:O102)</f>
        <v>81.372</v>
      </c>
      <c r="Q102" s="35" t="n">
        <f aca="false">Q101+O102</f>
        <v>108.851</v>
      </c>
      <c r="R102" s="33" t="n">
        <f aca="false">R101+O102</f>
        <v>-524.59206</v>
      </c>
      <c r="S102" s="33" t="n">
        <f aca="false">S101+O102</f>
        <v>4396.95694</v>
      </c>
      <c r="T102" s="33" t="n">
        <f aca="false">VAR!C97/1000</f>
        <v>134.457</v>
      </c>
    </row>
    <row r="103" customFormat="false" ht="9" hidden="false" customHeight="false" outlineLevel="0" collapsed="false">
      <c r="N103" s="37" t="n">
        <f aca="false">'5-DAY'!A134</f>
        <v>37243</v>
      </c>
      <c r="O103" s="33" t="n">
        <f aca="false">'5-DAY'!C134/1000</f>
        <v>83.836</v>
      </c>
      <c r="P103" s="33" t="n">
        <f aca="false">SUM(O99:O103)</f>
        <v>147.196</v>
      </c>
      <c r="Q103" s="35" t="n">
        <f aca="false">Q102+O103</f>
        <v>192.687</v>
      </c>
      <c r="R103" s="33" t="n">
        <f aca="false">R102+O103</f>
        <v>-440.75606</v>
      </c>
      <c r="S103" s="33" t="n">
        <f aca="false">S102+O103</f>
        <v>4480.79294</v>
      </c>
      <c r="T103" s="33" t="n">
        <f aca="false">VAR!C98/1000</f>
        <v>0</v>
      </c>
    </row>
    <row r="104" customFormat="false" ht="9" hidden="false" customHeight="false" outlineLevel="0" collapsed="false">
      <c r="N104" s="37" t="n">
        <f aca="false">'5-DAY'!A135</f>
        <v>37244</v>
      </c>
      <c r="O104" s="33" t="n">
        <f aca="false">'5-DAY'!C135/1000</f>
        <v>63.596</v>
      </c>
      <c r="P104" s="33" t="n">
        <f aca="false">SUM(O100:O104)</f>
        <v>126.429</v>
      </c>
      <c r="Q104" s="35" t="n">
        <f aca="false">Q103+O104</f>
        <v>256.283</v>
      </c>
      <c r="R104" s="33" t="n">
        <f aca="false">R103+O104</f>
        <v>-377.16006</v>
      </c>
      <c r="S104" s="33" t="n">
        <f aca="false">S103+O104</f>
        <v>4544.38894</v>
      </c>
      <c r="T104" s="33" t="n">
        <f aca="false">VAR!C99/1000</f>
        <v>0</v>
      </c>
    </row>
    <row r="105" customFormat="false" ht="9" hidden="false" customHeight="false" outlineLevel="0" collapsed="false">
      <c r="N105" s="37" t="n">
        <f aca="false">'5-DAY'!A136</f>
        <v>37245</v>
      </c>
      <c r="O105" s="33" t="n">
        <f aca="false">'5-DAY'!C136/1000</f>
        <v>8.248</v>
      </c>
      <c r="P105" s="33" t="n">
        <f aca="false">SUM(O101:O105)</f>
        <v>146.298</v>
      </c>
      <c r="Q105" s="35" t="n">
        <f aca="false">Q104+O105</f>
        <v>264.531</v>
      </c>
      <c r="R105" s="33" t="n">
        <f aca="false">R104+O105</f>
        <v>-368.91206</v>
      </c>
      <c r="S105" s="33" t="n">
        <f aca="false">S104+O105</f>
        <v>4552.63694</v>
      </c>
      <c r="T105" s="33" t="n">
        <f aca="false">VAR!C100/1000</f>
        <v>0</v>
      </c>
    </row>
    <row r="106" customFormat="false" ht="9" hidden="false" customHeight="false" outlineLevel="0" collapsed="false">
      <c r="N106" s="37" t="n">
        <f aca="false">'5-DAY'!A137</f>
        <v>37246</v>
      </c>
      <c r="O106" s="33" t="n">
        <f aca="false">'5-DAY'!C137/1000</f>
        <v>9.544</v>
      </c>
      <c r="P106" s="33" t="n">
        <f aca="false">SUM(O102:O106)</f>
        <v>274.705</v>
      </c>
      <c r="Q106" s="35" t="n">
        <f aca="false">Q105+O106</f>
        <v>274.075</v>
      </c>
      <c r="R106" s="33" t="n">
        <f aca="false">R105+O106</f>
        <v>-359.36806</v>
      </c>
      <c r="S106" s="33" t="n">
        <f aca="false">S105+O106</f>
        <v>4562.18094</v>
      </c>
      <c r="T106" s="33" t="n">
        <f aca="false">VAR!C101/1000</f>
        <v>0</v>
      </c>
    </row>
    <row r="107" customFormat="false" ht="9" hidden="false" customHeight="false" outlineLevel="0" collapsed="false">
      <c r="N107" s="37" t="n">
        <f aca="false">'5-DAY'!A138</f>
        <v>37249</v>
      </c>
      <c r="O107" s="33" t="n">
        <f aca="false">'5-DAY'!C138/1000</f>
        <v>0</v>
      </c>
      <c r="P107" s="33" t="n">
        <f aca="false">SUM(O103:O107)</f>
        <v>165.224</v>
      </c>
      <c r="Q107" s="35" t="n">
        <f aca="false">Q106+O107</f>
        <v>274.075</v>
      </c>
      <c r="R107" s="33" t="n">
        <f aca="false">R106+O107</f>
        <v>-359.36806</v>
      </c>
      <c r="S107" s="33" t="n">
        <f aca="false">S106+O107</f>
        <v>4562.18094</v>
      </c>
      <c r="T107" s="33" t="n">
        <f aca="false">VAR!C102/1000</f>
        <v>0</v>
      </c>
    </row>
    <row r="108" customFormat="false" ht="9" hidden="false" customHeight="false" outlineLevel="0" collapsed="false">
      <c r="N108" s="37" t="n">
        <f aca="false">'5-DAY'!A139</f>
        <v>37251</v>
      </c>
      <c r="O108" s="33" t="n">
        <f aca="false">'5-DAY'!C139/1000</f>
        <v>0.215</v>
      </c>
      <c r="P108" s="33" t="n">
        <f aca="false">SUM(O104:O108)</f>
        <v>81.603</v>
      </c>
      <c r="Q108" s="35" t="n">
        <f aca="false">Q107+O108</f>
        <v>274.29</v>
      </c>
      <c r="R108" s="33" t="n">
        <f aca="false">R107+O108</f>
        <v>-359.15306</v>
      </c>
      <c r="S108" s="33" t="n">
        <f aca="false">S107+O108</f>
        <v>4562.39594</v>
      </c>
      <c r="T108" s="33" t="n">
        <f aca="false">VAR!C103/1000</f>
        <v>0</v>
      </c>
    </row>
    <row r="109" customFormat="false" ht="9" hidden="false" customHeight="false" outlineLevel="0" collapsed="false">
      <c r="N109" s="37" t="n">
        <f aca="false">'5-DAY'!A140</f>
        <v>37252</v>
      </c>
    </row>
    <row r="110" customFormat="false" ht="9" hidden="false" customHeight="false" outlineLevel="0" collapsed="false">
      <c r="N110" s="37" t="n">
        <f aca="false">'5-DAY'!A141</f>
        <v>37253</v>
      </c>
    </row>
    <row r="111" customFormat="false" ht="9" hidden="false" customHeight="false" outlineLevel="0" collapsed="false">
      <c r="N111" s="31" t="n">
        <f aca="false">'5-DAY'!A142</f>
        <v>37256</v>
      </c>
      <c r="O111" s="38"/>
      <c r="P111" s="38"/>
      <c r="Q111" s="38"/>
      <c r="R111" s="38"/>
      <c r="S111" s="38"/>
      <c r="T111" s="38"/>
    </row>
    <row r="112" customFormat="false" ht="9" hidden="false" customHeight="false" outlineLevel="0" collapsed="false">
      <c r="N112" s="37"/>
    </row>
    <row r="113" customFormat="false" ht="9" hidden="false" customHeight="false" outlineLevel="0" collapsed="false">
      <c r="N113" s="37"/>
    </row>
    <row r="114" customFormat="false" ht="9" hidden="false" customHeight="false" outlineLevel="0" collapsed="false">
      <c r="N114" s="37"/>
    </row>
    <row r="115" customFormat="false" ht="9" hidden="false" customHeight="false" outlineLevel="0" collapsed="false">
      <c r="N115" s="37"/>
    </row>
    <row r="116" customFormat="false" ht="9" hidden="false" customHeight="false" outlineLevel="0" collapsed="false">
      <c r="N116" s="37"/>
    </row>
    <row r="117" customFormat="false" ht="9" hidden="false" customHeight="false" outlineLevel="0" collapsed="false">
      <c r="N117" s="37"/>
    </row>
    <row r="118" customFormat="false" ht="9" hidden="false" customHeight="false" outlineLevel="0" collapsed="false">
      <c r="N118" s="37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0" ySplit="5" topLeftCell="W6" activePane="bottomLeft" state="frozen"/>
      <selection pane="topLeft" activeCell="A1" activeCellId="0" sqref="A1"/>
      <selection pane="bottomLeft" activeCell="A6" activeCellId="0" sqref="A6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fals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tr">
        <f aca="false">'Dth Fixed INPUT PG'!A1</f>
        <v>FIXED TERM - Fuel Position Summary - Dth/Day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tr">
        <f aca="false">'Dth Fixed INPUT PG'!A2</f>
        <v>Valuation Date:  12/26/2001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tr">
        <f aca="false">'Dth Fixed INPUT PG'!A3</f>
        <v>As of:                12/26/2001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tr">
        <f aca="false">'Dth Fixed INPUT PG'!C5</f>
        <v>Jan-02</v>
      </c>
      <c r="D5" s="44" t="str">
        <f aca="false">'Dth Fixed INPUT PG'!D5</f>
        <v>Feb-02</v>
      </c>
      <c r="E5" s="44" t="str">
        <f aca="false">'Dth Fixed INPUT PG'!E5</f>
        <v>Mar-02</v>
      </c>
      <c r="F5" s="44" t="str">
        <f aca="false">'Dth Fixed INPUT PG'!F5</f>
        <v>Apr-02</v>
      </c>
      <c r="G5" s="44" t="str">
        <f aca="false">'Dth Fixed INPUT PG'!G5</f>
        <v>May-02</v>
      </c>
      <c r="H5" s="44" t="str">
        <f aca="false">'Dth Fixed INPUT PG'!H5</f>
        <v>Jun-02</v>
      </c>
      <c r="I5" s="44" t="str">
        <f aca="false">'Dth Fixed INPUT PG'!I5</f>
        <v>Jul-02</v>
      </c>
      <c r="J5" s="44" t="str">
        <f aca="false">'Dth Fixed INPUT PG'!J5</f>
        <v>Aug-02</v>
      </c>
      <c r="K5" s="44" t="str">
        <f aca="false">'Dth Fixed INPUT PG'!K5</f>
        <v>Sep-02</v>
      </c>
      <c r="L5" s="44" t="str">
        <f aca="false">'Dth Fixed INPUT PG'!L5</f>
        <v>Oct-02</v>
      </c>
      <c r="M5" s="44" t="str">
        <f aca="false">'Dth Fixed INPUT PG'!M5</f>
        <v>Nov-02</v>
      </c>
      <c r="N5" s="44" t="str">
        <f aca="false">'Dth Fixed INPUT PG'!N5</f>
        <v>Dec-02</v>
      </c>
      <c r="O5" s="44" t="str">
        <f aca="false">'Dth Fixed INPUT PG'!O5</f>
        <v>Jan-03</v>
      </c>
      <c r="P5" s="44" t="str">
        <f aca="false">'Dth Fixed INPUT PG'!P5</f>
        <v>Feb-03</v>
      </c>
      <c r="Q5" s="44" t="str">
        <f aca="false">'Dth Fixed INPUT PG'!Q5</f>
        <v>Mar-03</v>
      </c>
      <c r="R5" s="44" t="str">
        <f aca="false">'Dth Fixed INPUT PG'!R5</f>
        <v>Apr-03</v>
      </c>
      <c r="S5" s="44" t="str">
        <f aca="false">'Dth Fixed INPUT PG'!S5</f>
        <v>May-03</v>
      </c>
      <c r="T5" s="44" t="str">
        <f aca="false">'Dth Fixed INPUT PG'!T5</f>
        <v>Jun-03</v>
      </c>
      <c r="U5" s="44" t="str">
        <f aca="false">'Dth Fixed INPUT PG'!U5</f>
        <v>Jul-03</v>
      </c>
      <c r="V5" s="44" t="str">
        <f aca="false">'Dth Fixed INPUT PG'!V5</f>
        <v>Aug-03</v>
      </c>
      <c r="W5" s="44" t="str">
        <f aca="false">'Dth Fixed INPUT PG'!W5</f>
        <v>Sep-03</v>
      </c>
      <c r="X5" s="44" t="str">
        <f aca="false">'Dth Fixed INPUT PG'!X5</f>
        <v>Oct-03</v>
      </c>
      <c r="Y5" s="44" t="str">
        <f aca="false">'Dth Fixed INPUT PG'!Y5</f>
        <v>Nov-03</v>
      </c>
      <c r="Z5" s="44" t="str">
        <f aca="false">'Dth Fixed INPUT PG'!Z5</f>
        <v>Dec-03</v>
      </c>
      <c r="AA5" s="44" t="str">
        <f aca="false">'Dth Fixed INPUT PG'!AA5</f>
        <v>TOTAL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f aca="false">C15+C27</f>
        <v>-113.8775</v>
      </c>
      <c r="D6" s="46" t="n">
        <f aca="false">D15+D27</f>
        <v>7766.889</v>
      </c>
      <c r="E6" s="46" t="n">
        <f aca="false">E15+E27</f>
        <v>18405.1344</v>
      </c>
      <c r="F6" s="46" t="n">
        <f aca="false">F15+F27</f>
        <v>3111.5032</v>
      </c>
      <c r="G6" s="46" t="n">
        <f aca="false">G15+G27</f>
        <v>3897.5247</v>
      </c>
      <c r="H6" s="46" t="n">
        <f aca="false">H15+H27</f>
        <v>7417.2548</v>
      </c>
      <c r="I6" s="46" t="n">
        <f aca="false">I15+I27</f>
        <v>-10298.842</v>
      </c>
      <c r="J6" s="46" t="n">
        <f aca="false">J15+J27</f>
        <v>-15847.2291</v>
      </c>
      <c r="K6" s="46" t="n">
        <f aca="false">K15+K27</f>
        <v>-10649.4118</v>
      </c>
      <c r="L6" s="46" t="n">
        <f aca="false">L15+L27</f>
        <v>-4234.3581</v>
      </c>
      <c r="M6" s="46" t="n">
        <f aca="false">M15+M27</f>
        <v>1356.3731</v>
      </c>
      <c r="N6" s="46" t="n">
        <f aca="false">N15+N27</f>
        <v>-624.3054</v>
      </c>
      <c r="O6" s="46" t="n">
        <f aca="false">O15+O27</f>
        <v>-1334.0151</v>
      </c>
      <c r="P6" s="46" t="n">
        <f aca="false">P15+P27</f>
        <v>2384.9112</v>
      </c>
      <c r="Q6" s="46" t="n">
        <f aca="false">Q15+Q27</f>
        <v>5182.1462</v>
      </c>
      <c r="R6" s="46" t="n">
        <f aca="false">R15+R27</f>
        <v>478.1699</v>
      </c>
      <c r="S6" s="46" t="n">
        <f aca="false">S15+S27</f>
        <v>8897.5247</v>
      </c>
      <c r="T6" s="46" t="n">
        <f aca="false">T15+T27</f>
        <v>3011.5365</v>
      </c>
      <c r="U6" s="46" t="n">
        <f aca="false">U15+U27</f>
        <v>-11908.9914</v>
      </c>
      <c r="V6" s="46" t="n">
        <f aca="false">V15+V27</f>
        <v>-16683.1527</v>
      </c>
      <c r="W6" s="46" t="n">
        <f aca="false">W15+W27</f>
        <v>-14055.1635</v>
      </c>
      <c r="X6" s="46" t="n">
        <f aca="false">X15+X27</f>
        <v>-4457.3462</v>
      </c>
      <c r="Y6" s="46" t="n">
        <f aca="false">Y15+Y27</f>
        <v>-15300</v>
      </c>
      <c r="Z6" s="46" t="n">
        <f aca="false">Z15+Z27</f>
        <v>-18612.9032</v>
      </c>
      <c r="AA6" s="46" t="n">
        <f aca="false">AA15+AA27</f>
        <v>-2649.8016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f aca="false">C16+C28</f>
        <v>-2354.8065</v>
      </c>
      <c r="D7" s="46" t="n">
        <f aca="false">D16+D28</f>
        <v>10964.2857</v>
      </c>
      <c r="E7" s="46" t="n">
        <f aca="false">E16+E28</f>
        <v>-15193.5484</v>
      </c>
      <c r="F7" s="46" t="n">
        <f aca="false">F16+F28</f>
        <v>-5200</v>
      </c>
      <c r="G7" s="46" t="n">
        <f aca="false">G16+G28</f>
        <v>-6838.7097</v>
      </c>
      <c r="H7" s="46" t="n">
        <f aca="false">H16+H28</f>
        <v>7700.0333</v>
      </c>
      <c r="I7" s="46" t="n">
        <f aca="false">I16+I28</f>
        <v>-21935.4839</v>
      </c>
      <c r="J7" s="46" t="n">
        <f aca="false">J16+J28</f>
        <v>-37161.2903</v>
      </c>
      <c r="K7" s="46" t="n">
        <f aca="false">K16+K28</f>
        <v>-20133.3333</v>
      </c>
      <c r="L7" s="46" t="n">
        <f aca="false">L16+L28</f>
        <v>-2548.3871</v>
      </c>
      <c r="M7" s="46" t="n">
        <f aca="false">M16+M28</f>
        <v>-10499.9667</v>
      </c>
      <c r="N7" s="46" t="n">
        <f aca="false">N16+N28</f>
        <v>-14161.2581</v>
      </c>
      <c r="O7" s="46" t="n">
        <f aca="false">O16+O28</f>
        <v>-16806.4516</v>
      </c>
      <c r="P7" s="46" t="n">
        <f aca="false">P16+P28</f>
        <v>-17142.8214</v>
      </c>
      <c r="Q7" s="46" t="n">
        <f aca="false">Q16+Q28</f>
        <v>-10806.4839</v>
      </c>
      <c r="R7" s="46" t="n">
        <f aca="false">R16+R28</f>
        <v>-4900</v>
      </c>
      <c r="S7" s="46" t="n">
        <f aca="false">S16+S28</f>
        <v>-612.871</v>
      </c>
      <c r="T7" s="46" t="n">
        <f aca="false">T16+T28</f>
        <v>-2700</v>
      </c>
      <c r="U7" s="46" t="n">
        <f aca="false">U16+U28</f>
        <v>-34096.8065</v>
      </c>
      <c r="V7" s="46" t="n">
        <f aca="false">V16+V28</f>
        <v>-44225.8065</v>
      </c>
      <c r="W7" s="46" t="n">
        <f aca="false">W16+W28</f>
        <v>-33833.3333</v>
      </c>
      <c r="X7" s="46" t="n">
        <f aca="false">X16+X28</f>
        <v>-14838.7097</v>
      </c>
      <c r="Y7" s="46" t="n">
        <f aca="false">Y16+Y28</f>
        <v>-15700</v>
      </c>
      <c r="Z7" s="46" t="n">
        <f aca="false">Z16+Z28</f>
        <v>-21580.6452</v>
      </c>
      <c r="AA7" s="46" t="n">
        <f aca="false">AA16+AA28</f>
        <v>-14067.1178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f aca="false">C17+C29</f>
        <v>20000</v>
      </c>
      <c r="D8" s="46" t="n">
        <f aca="false">D17+D29</f>
        <v>5000</v>
      </c>
      <c r="E8" s="46" t="n">
        <f aca="false">E17+E29</f>
        <v>5000</v>
      </c>
      <c r="F8" s="46" t="n">
        <f aca="false">F17+F29</f>
        <v>-5000</v>
      </c>
      <c r="G8" s="46" t="n">
        <f aca="false">G17+G29</f>
        <v>10000</v>
      </c>
      <c r="H8" s="46" t="n">
        <f aca="false">H17+H29</f>
        <v>10000</v>
      </c>
      <c r="I8" s="46" t="n">
        <f aca="false">I17+I29</f>
        <v>30000</v>
      </c>
      <c r="J8" s="46" t="n">
        <f aca="false">J17+J29</f>
        <v>30000</v>
      </c>
      <c r="K8" s="46" t="n">
        <f aca="false">K17+K29</f>
        <v>30000</v>
      </c>
      <c r="L8" s="46" t="n">
        <f aca="false">L17+L29</f>
        <v>30000</v>
      </c>
      <c r="M8" s="46" t="n">
        <f aca="false">M17+M29</f>
        <v>20000</v>
      </c>
      <c r="N8" s="46" t="n">
        <f aca="false">N17+N29</f>
        <v>20000</v>
      </c>
      <c r="O8" s="46" t="n">
        <f aca="false">O17+O29</f>
        <v>20000</v>
      </c>
      <c r="P8" s="46" t="n">
        <f aca="false">P17+P29</f>
        <v>20000</v>
      </c>
      <c r="Q8" s="46" t="n">
        <f aca="false">Q17+Q29</f>
        <v>20000</v>
      </c>
      <c r="R8" s="46" t="n">
        <f aca="false">R17+R29</f>
        <v>5000</v>
      </c>
      <c r="S8" s="46" t="n">
        <f aca="false">S17+S29</f>
        <v>5000</v>
      </c>
      <c r="T8" s="46" t="n">
        <f aca="false">T17+T29</f>
        <v>5000</v>
      </c>
      <c r="U8" s="46" t="n">
        <f aca="false">U17+U29</f>
        <v>5000</v>
      </c>
      <c r="V8" s="46" t="n">
        <f aca="false">V17+V29</f>
        <v>5000</v>
      </c>
      <c r="W8" s="46" t="n">
        <f aca="false">W17+W29</f>
        <v>5000</v>
      </c>
      <c r="X8" s="46" t="n">
        <f aca="false">X17+X29</f>
        <v>5000</v>
      </c>
      <c r="Y8" s="46" t="n">
        <f aca="false">Y17+Y29</f>
        <v>0</v>
      </c>
      <c r="Z8" s="46" t="n">
        <f aca="false">Z17+Z29</f>
        <v>0</v>
      </c>
      <c r="AA8" s="46" t="n">
        <f aca="false">AA17+AA29</f>
        <v>12541.0959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f aca="false">C18+C30</f>
        <v>0</v>
      </c>
      <c r="D9" s="46" t="n">
        <f aca="false">D18+D30</f>
        <v>0</v>
      </c>
      <c r="E9" s="46" t="n">
        <f aca="false">E18+E30</f>
        <v>0</v>
      </c>
      <c r="F9" s="46" t="n">
        <f aca="false">F18+F30</f>
        <v>0</v>
      </c>
      <c r="G9" s="46" t="n">
        <f aca="false">G18+G30</f>
        <v>0</v>
      </c>
      <c r="H9" s="46" t="n">
        <f aca="false">H18+H30</f>
        <v>0</v>
      </c>
      <c r="I9" s="46" t="n">
        <f aca="false">I18+I30</f>
        <v>0</v>
      </c>
      <c r="J9" s="46" t="n">
        <f aca="false">J18+J30</f>
        <v>0</v>
      </c>
      <c r="K9" s="46" t="n">
        <f aca="false">K18+K30</f>
        <v>0</v>
      </c>
      <c r="L9" s="46" t="n">
        <f aca="false">L18+L30</f>
        <v>0</v>
      </c>
      <c r="M9" s="46" t="n">
        <f aca="false">M18+M30</f>
        <v>0</v>
      </c>
      <c r="N9" s="46" t="n">
        <f aca="false">N18+N30</f>
        <v>0</v>
      </c>
      <c r="O9" s="46" t="n">
        <f aca="false">O18+O30</f>
        <v>0</v>
      </c>
      <c r="P9" s="46" t="n">
        <f aca="false">P18+P30</f>
        <v>0</v>
      </c>
      <c r="Q9" s="46" t="n">
        <f aca="false">Q18+Q30</f>
        <v>0</v>
      </c>
      <c r="R9" s="46" t="n">
        <f aca="false">R18+R30</f>
        <v>0</v>
      </c>
      <c r="S9" s="46" t="n">
        <f aca="false">S18+S30</f>
        <v>0</v>
      </c>
      <c r="T9" s="46" t="n">
        <f aca="false">T18+T30</f>
        <v>0</v>
      </c>
      <c r="U9" s="46" t="n">
        <f aca="false">U18+U30</f>
        <v>0</v>
      </c>
      <c r="V9" s="46" t="n">
        <f aca="false">V18+V30</f>
        <v>0</v>
      </c>
      <c r="W9" s="46" t="n">
        <f aca="false">W18+W30</f>
        <v>0</v>
      </c>
      <c r="X9" s="46" t="n">
        <f aca="false">X18+X30</f>
        <v>0</v>
      </c>
      <c r="Y9" s="46" t="n">
        <f aca="false">Y18+Y30</f>
        <v>0</v>
      </c>
      <c r="Z9" s="46" t="n">
        <f aca="false">Z18+Z30</f>
        <v>0</v>
      </c>
      <c r="AA9" s="46" t="n">
        <f aca="false">AA18+AA30</f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f aca="false">SUM($C$6:$C$9)</f>
        <v>17531.316</v>
      </c>
      <c r="D10" s="49" t="n">
        <f aca="false">SUM($D$6:$D$9)</f>
        <v>23731.1747</v>
      </c>
      <c r="E10" s="49" t="n">
        <f aca="false">SUM($E$6:$E$9)</f>
        <v>8211.586</v>
      </c>
      <c r="F10" s="49" t="n">
        <f aca="false">SUM($F$6:$F$9)</f>
        <v>-7088.4968</v>
      </c>
      <c r="G10" s="49" t="n">
        <f aca="false">SUM($G$6:$G$9)</f>
        <v>7058.815</v>
      </c>
      <c r="H10" s="49" t="n">
        <f aca="false">SUM($H$6:$H$9)</f>
        <v>25117.2881</v>
      </c>
      <c r="I10" s="49" t="n">
        <f aca="false">SUM($I$6:$I$9)</f>
        <v>-2234.3259</v>
      </c>
      <c r="J10" s="49" t="n">
        <f aca="false">SUM($J$6:$J$9)</f>
        <v>-23008.5194</v>
      </c>
      <c r="K10" s="49" t="n">
        <f aca="false">SUM($K$6:$K$9)</f>
        <v>-782.7451</v>
      </c>
      <c r="L10" s="49" t="n">
        <f aca="false">SUM($L$6:$L$9)</f>
        <v>23217.2548</v>
      </c>
      <c r="M10" s="49" t="n">
        <f aca="false">SUM($M$6:$M$9)</f>
        <v>10856.4064</v>
      </c>
      <c r="N10" s="49" t="n">
        <f aca="false">SUM($N$6:$N$9)</f>
        <v>5214.4365</v>
      </c>
      <c r="O10" s="49" t="n">
        <f aca="false">SUM($O$6:$O$9)</f>
        <v>1859.5333</v>
      </c>
      <c r="P10" s="49" t="n">
        <f aca="false">SUM($P$6:$P$9)</f>
        <v>5242.0898</v>
      </c>
      <c r="Q10" s="49" t="n">
        <f aca="false">SUM($Q$6:$Q$9)</f>
        <v>14375.6623</v>
      </c>
      <c r="R10" s="49" t="n">
        <f aca="false">SUM($R$6:$R$9)</f>
        <v>578.1699</v>
      </c>
      <c r="S10" s="49" t="n">
        <f aca="false">SUM($S$6:$S$9)</f>
        <v>13284.6537</v>
      </c>
      <c r="T10" s="49" t="n">
        <f aca="false">SUM($T$6:$T$9)</f>
        <v>5311.5365</v>
      </c>
      <c r="U10" s="49" t="n">
        <f aca="false">SUM($U$6:$U$9)</f>
        <v>-41005.7979</v>
      </c>
      <c r="V10" s="49" t="n">
        <f aca="false">SUM($V$6:$V$9)</f>
        <v>-55908.9592</v>
      </c>
      <c r="W10" s="49" t="n">
        <f aca="false">SUM($W$6:$W$9)</f>
        <v>-42888.4968</v>
      </c>
      <c r="X10" s="49" t="n">
        <f aca="false">SUM($X$6:$X$9)</f>
        <v>-14296.0559</v>
      </c>
      <c r="Y10" s="49" t="n">
        <f aca="false">SUM($Y$6:$Y$9)</f>
        <v>-31000</v>
      </c>
      <c r="Z10" s="49" t="n">
        <f aca="false">SUM($Z$6:$Z$9)</f>
        <v>-40193.5484</v>
      </c>
      <c r="AA10" s="50" t="n">
        <f aca="false">SUM(AA6:AA9)</f>
        <v>-4175.8235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tru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f aca="false">'Dth Fixed INPUT PG'!C15</f>
        <v>-113.8775</v>
      </c>
      <c r="D15" s="46" t="n">
        <f aca="false">'Dth Fixed INPUT PG'!D15</f>
        <v>7766.889</v>
      </c>
      <c r="E15" s="46" t="n">
        <f aca="false">'Dth Fixed INPUT PG'!E15</f>
        <v>18405.1344</v>
      </c>
      <c r="F15" s="46" t="n">
        <f aca="false">'Dth Fixed INPUT PG'!F15</f>
        <v>3111.5032</v>
      </c>
      <c r="G15" s="46" t="n">
        <f aca="false">'Dth Fixed INPUT PG'!G15</f>
        <v>3897.5247</v>
      </c>
      <c r="H15" s="46" t="n">
        <f aca="false">'Dth Fixed INPUT PG'!H15</f>
        <v>7417.2548</v>
      </c>
      <c r="I15" s="46" t="n">
        <f aca="false">'Dth Fixed INPUT PG'!I15</f>
        <v>-10298.842</v>
      </c>
      <c r="J15" s="46" t="n">
        <f aca="false">'Dth Fixed INPUT PG'!J15</f>
        <v>-15847.2291</v>
      </c>
      <c r="K15" s="46" t="n">
        <f aca="false">'Dth Fixed INPUT PG'!K15</f>
        <v>-10649.4118</v>
      </c>
      <c r="L15" s="46" t="n">
        <f aca="false">'Dth Fixed INPUT PG'!L15</f>
        <v>-4234.3581</v>
      </c>
      <c r="M15" s="46" t="n">
        <f aca="false">'Dth Fixed INPUT PG'!M15</f>
        <v>1356.3731</v>
      </c>
      <c r="N15" s="46" t="n">
        <f aca="false">'Dth Fixed INPUT PG'!N15</f>
        <v>-624.3054</v>
      </c>
      <c r="O15" s="46" t="n">
        <f aca="false">'Dth Fixed INPUT PG'!O15</f>
        <v>-1334.0151</v>
      </c>
      <c r="P15" s="46" t="n">
        <f aca="false">'Dth Fixed INPUT PG'!P15</f>
        <v>2384.9112</v>
      </c>
      <c r="Q15" s="46" t="n">
        <f aca="false">'Dth Fixed INPUT PG'!Q15</f>
        <v>5182.1462</v>
      </c>
      <c r="R15" s="46" t="n">
        <f aca="false">'Dth Fixed INPUT PG'!R15</f>
        <v>478.1699</v>
      </c>
      <c r="S15" s="46" t="n">
        <f aca="false">'Dth Fixed INPUT PG'!S15</f>
        <v>8897.5247</v>
      </c>
      <c r="T15" s="46" t="n">
        <f aca="false">'Dth Fixed INPUT PG'!T15</f>
        <v>3011.5365</v>
      </c>
      <c r="U15" s="46" t="n">
        <f aca="false">'Dth Fixed INPUT PG'!U15</f>
        <v>-11908.9914</v>
      </c>
      <c r="V15" s="46" t="n">
        <f aca="false">'Dth Fixed INPUT PG'!V15</f>
        <v>-16683.1527</v>
      </c>
      <c r="W15" s="46" t="n">
        <f aca="false">'Dth Fixed INPUT PG'!W15</f>
        <v>-14055.1635</v>
      </c>
      <c r="X15" s="46" t="n">
        <f aca="false">'Dth Fixed INPUT PG'!X15</f>
        <v>-4457.3462</v>
      </c>
      <c r="Y15" s="46" t="n">
        <f aca="false">'Dth Fixed INPUT PG'!Y15</f>
        <v>-15300</v>
      </c>
      <c r="Z15" s="46" t="n">
        <f aca="false">'Dth Fixed INPUT PG'!Z15</f>
        <v>-18612.9032</v>
      </c>
      <c r="AA15" s="46" t="n">
        <f aca="false">'Dth Fixed INPUT PG'!AA15</f>
        <v>-2649.8016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f aca="false">'Dth Fixed INPUT PG'!C16</f>
        <v>-2354.8065</v>
      </c>
      <c r="D16" s="46" t="n">
        <f aca="false">'Dth Fixed INPUT PG'!D16</f>
        <v>10964.2857</v>
      </c>
      <c r="E16" s="46" t="n">
        <f aca="false">'Dth Fixed INPUT PG'!E16</f>
        <v>-15193.5484</v>
      </c>
      <c r="F16" s="46" t="n">
        <f aca="false">'Dth Fixed INPUT PG'!F16</f>
        <v>-5200</v>
      </c>
      <c r="G16" s="46" t="n">
        <f aca="false">'Dth Fixed INPUT PG'!G16</f>
        <v>-6838.7097</v>
      </c>
      <c r="H16" s="46" t="n">
        <f aca="false">'Dth Fixed INPUT PG'!H16</f>
        <v>7700.0333</v>
      </c>
      <c r="I16" s="46" t="n">
        <f aca="false">'Dth Fixed INPUT PG'!I16</f>
        <v>-21935.4839</v>
      </c>
      <c r="J16" s="46" t="n">
        <f aca="false">'Dth Fixed INPUT PG'!J16</f>
        <v>-37161.2903</v>
      </c>
      <c r="K16" s="46" t="n">
        <f aca="false">'Dth Fixed INPUT PG'!K16</f>
        <v>-20133.3333</v>
      </c>
      <c r="L16" s="46" t="n">
        <f aca="false">'Dth Fixed INPUT PG'!L16</f>
        <v>-2548.3871</v>
      </c>
      <c r="M16" s="46" t="n">
        <f aca="false">'Dth Fixed INPUT PG'!M16</f>
        <v>-10499.9667</v>
      </c>
      <c r="N16" s="46" t="n">
        <f aca="false">'Dth Fixed INPUT PG'!N16</f>
        <v>-14161.2581</v>
      </c>
      <c r="O16" s="46" t="n">
        <f aca="false">'Dth Fixed INPUT PG'!O16</f>
        <v>-16806.4516</v>
      </c>
      <c r="P16" s="46" t="n">
        <f aca="false">'Dth Fixed INPUT PG'!P16</f>
        <v>-17142.8214</v>
      </c>
      <c r="Q16" s="46" t="n">
        <f aca="false">'Dth Fixed INPUT PG'!Q16</f>
        <v>-10806.4839</v>
      </c>
      <c r="R16" s="46" t="n">
        <f aca="false">'Dth Fixed INPUT PG'!R16</f>
        <v>-4900</v>
      </c>
      <c r="S16" s="46" t="n">
        <f aca="false">'Dth Fixed INPUT PG'!S16</f>
        <v>-612.871</v>
      </c>
      <c r="T16" s="46" t="n">
        <f aca="false">'Dth Fixed INPUT PG'!T16</f>
        <v>-2700</v>
      </c>
      <c r="U16" s="46" t="n">
        <f aca="false">'Dth Fixed INPUT PG'!U16</f>
        <v>-34096.8065</v>
      </c>
      <c r="V16" s="46" t="n">
        <f aca="false">'Dth Fixed INPUT PG'!V16</f>
        <v>-44225.8065</v>
      </c>
      <c r="W16" s="46" t="n">
        <f aca="false">'Dth Fixed INPUT PG'!W16</f>
        <v>-33833.3333</v>
      </c>
      <c r="X16" s="46" t="n">
        <f aca="false">'Dth Fixed INPUT PG'!X16</f>
        <v>-14838.7097</v>
      </c>
      <c r="Y16" s="46" t="n">
        <f aca="false">'Dth Fixed INPUT PG'!Y16</f>
        <v>-15700</v>
      </c>
      <c r="Z16" s="46" t="n">
        <f aca="false">'Dth Fixed INPUT PG'!Z16</f>
        <v>-21580.6452</v>
      </c>
      <c r="AA16" s="46" t="n">
        <f aca="false">'Dth Fixed INPUT PG'!AA16</f>
        <v>-14067.1178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f aca="false">'Dth Fixed INPUT PG'!C17</f>
        <v>20000</v>
      </c>
      <c r="D17" s="46" t="n">
        <f aca="false">'Dth Fixed INPUT PG'!D17</f>
        <v>5000</v>
      </c>
      <c r="E17" s="46" t="n">
        <f aca="false">'Dth Fixed INPUT PG'!E17</f>
        <v>5000</v>
      </c>
      <c r="F17" s="46" t="n">
        <f aca="false">'Dth Fixed INPUT PG'!F17</f>
        <v>-5000</v>
      </c>
      <c r="G17" s="46" t="n">
        <f aca="false">'Dth Fixed INPUT PG'!G17</f>
        <v>10000</v>
      </c>
      <c r="H17" s="46" t="n">
        <f aca="false">'Dth Fixed INPUT PG'!H17</f>
        <v>10000</v>
      </c>
      <c r="I17" s="46" t="n">
        <f aca="false">'Dth Fixed INPUT PG'!I17</f>
        <v>30000</v>
      </c>
      <c r="J17" s="46" t="n">
        <f aca="false">'Dth Fixed INPUT PG'!J17</f>
        <v>30000</v>
      </c>
      <c r="K17" s="46" t="n">
        <f aca="false">'Dth Fixed INPUT PG'!K17</f>
        <v>30000</v>
      </c>
      <c r="L17" s="46" t="n">
        <f aca="false">'Dth Fixed INPUT PG'!L17</f>
        <v>30000</v>
      </c>
      <c r="M17" s="46" t="n">
        <f aca="false">'Dth Fixed INPUT PG'!M17</f>
        <v>20000</v>
      </c>
      <c r="N17" s="46" t="n">
        <f aca="false">'Dth Fixed INPUT PG'!N17</f>
        <v>20000</v>
      </c>
      <c r="O17" s="46" t="n">
        <f aca="false">'Dth Fixed INPUT PG'!O17</f>
        <v>20000</v>
      </c>
      <c r="P17" s="46" t="n">
        <f aca="false">'Dth Fixed INPUT PG'!P17</f>
        <v>20000</v>
      </c>
      <c r="Q17" s="46" t="n">
        <f aca="false">'Dth Fixed INPUT PG'!Q17</f>
        <v>20000</v>
      </c>
      <c r="R17" s="46" t="n">
        <f aca="false">'Dth Fixed INPUT PG'!R17</f>
        <v>5000</v>
      </c>
      <c r="S17" s="46" t="n">
        <f aca="false">'Dth Fixed INPUT PG'!S17</f>
        <v>5000</v>
      </c>
      <c r="T17" s="46" t="n">
        <f aca="false">'Dth Fixed INPUT PG'!T17</f>
        <v>5000</v>
      </c>
      <c r="U17" s="46" t="n">
        <f aca="false">'Dth Fixed INPUT PG'!U17</f>
        <v>5000</v>
      </c>
      <c r="V17" s="46" t="n">
        <f aca="false">'Dth Fixed INPUT PG'!V17</f>
        <v>5000</v>
      </c>
      <c r="W17" s="46" t="n">
        <f aca="false">'Dth Fixed INPUT PG'!W17</f>
        <v>5000</v>
      </c>
      <c r="X17" s="46" t="n">
        <f aca="false">'Dth Fixed INPUT PG'!X17</f>
        <v>5000</v>
      </c>
      <c r="Y17" s="46" t="n">
        <f aca="false">'Dth Fixed INPUT PG'!Y17</f>
        <v>0</v>
      </c>
      <c r="Z17" s="46" t="n">
        <f aca="false">'Dth Fixed INPUT PG'!Z17</f>
        <v>0</v>
      </c>
      <c r="AA17" s="46" t="n">
        <f aca="false">'Dth Fixed INPUT PG'!AA17</f>
        <v>12541.0959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f aca="false">'Dth Fixed INPUT PG'!C18</f>
        <v>0</v>
      </c>
      <c r="D18" s="46" t="n">
        <f aca="false">'Dth Fixed INPUT PG'!D18</f>
        <v>0</v>
      </c>
      <c r="E18" s="46" t="n">
        <f aca="false">'Dth Fixed INPUT PG'!E18</f>
        <v>0</v>
      </c>
      <c r="F18" s="46" t="n">
        <f aca="false">'Dth Fixed INPUT PG'!F18</f>
        <v>0</v>
      </c>
      <c r="G18" s="46" t="n">
        <f aca="false">'Dth Fixed INPUT PG'!G18</f>
        <v>0</v>
      </c>
      <c r="H18" s="46" t="n">
        <f aca="false">'Dth Fixed INPUT PG'!H18</f>
        <v>0</v>
      </c>
      <c r="I18" s="46" t="n">
        <f aca="false">'Dth Fixed INPUT PG'!I18</f>
        <v>0</v>
      </c>
      <c r="J18" s="46" t="n">
        <f aca="false">'Dth Fixed INPUT PG'!J18</f>
        <v>0</v>
      </c>
      <c r="K18" s="46" t="n">
        <f aca="false">'Dth Fixed INPUT PG'!K18</f>
        <v>0</v>
      </c>
      <c r="L18" s="46" t="n">
        <f aca="false">'Dth Fixed INPUT PG'!L18</f>
        <v>0</v>
      </c>
      <c r="M18" s="46" t="n">
        <f aca="false">'Dth Fixed INPUT PG'!M18</f>
        <v>0</v>
      </c>
      <c r="N18" s="46" t="n">
        <f aca="false">'Dth Fixed INPUT PG'!N18</f>
        <v>0</v>
      </c>
      <c r="O18" s="46" t="n">
        <f aca="false">'Dth Fixed INPUT PG'!O18</f>
        <v>0</v>
      </c>
      <c r="P18" s="46" t="n">
        <f aca="false">'Dth Fixed INPUT PG'!P18</f>
        <v>0</v>
      </c>
      <c r="Q18" s="46" t="n">
        <f aca="false">'Dth Fixed INPUT PG'!Q18</f>
        <v>0</v>
      </c>
      <c r="R18" s="46" t="n">
        <f aca="false">'Dth Fixed INPUT PG'!R18</f>
        <v>0</v>
      </c>
      <c r="S18" s="46" t="n">
        <f aca="false">'Dth Fixed INPUT PG'!S18</f>
        <v>0</v>
      </c>
      <c r="T18" s="46" t="n">
        <f aca="false">'Dth Fixed INPUT PG'!T18</f>
        <v>0</v>
      </c>
      <c r="U18" s="46" t="n">
        <f aca="false">'Dth Fixed INPUT PG'!U18</f>
        <v>0</v>
      </c>
      <c r="V18" s="46" t="n">
        <f aca="false">'Dth Fixed INPUT PG'!V18</f>
        <v>0</v>
      </c>
      <c r="W18" s="46" t="n">
        <f aca="false">'Dth Fixed INPUT PG'!W18</f>
        <v>0</v>
      </c>
      <c r="X18" s="46" t="n">
        <f aca="false">'Dth Fixed INPUT PG'!X18</f>
        <v>0</v>
      </c>
      <c r="Y18" s="46" t="n">
        <f aca="false">'Dth Fixed INPUT PG'!Y18</f>
        <v>0</v>
      </c>
      <c r="Z18" s="46" t="n">
        <f aca="false">'Dth Fixed INPUT PG'!Z18</f>
        <v>0</v>
      </c>
      <c r="AA18" s="46" t="n">
        <f aca="false">'Dth Fixed INPUT PG'!AA18</f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f aca="false">SUM(C15:C18)</f>
        <v>17531.316</v>
      </c>
      <c r="D19" s="49" t="n">
        <f aca="false">SUM(D15:D18)</f>
        <v>23731.1747</v>
      </c>
      <c r="E19" s="49" t="n">
        <f aca="false">SUM(E15:E18)</f>
        <v>8211.586</v>
      </c>
      <c r="F19" s="49" t="n">
        <f aca="false">SUM(F15:F18)</f>
        <v>-7088.4968</v>
      </c>
      <c r="G19" s="49" t="n">
        <f aca="false">SUM(G15:G18)</f>
        <v>7058.815</v>
      </c>
      <c r="H19" s="49" t="n">
        <f aca="false">SUM(H15:H18)</f>
        <v>25117.2881</v>
      </c>
      <c r="I19" s="49" t="n">
        <f aca="false">SUM(I15:I18)</f>
        <v>-2234.3259</v>
      </c>
      <c r="J19" s="49" t="n">
        <f aca="false">SUM(J15:J18)</f>
        <v>-23008.5194</v>
      </c>
      <c r="K19" s="49" t="n">
        <f aca="false">SUM(K15:K18)</f>
        <v>-782.7451</v>
      </c>
      <c r="L19" s="49" t="n">
        <f aca="false">SUM(L15:L18)</f>
        <v>23217.2548</v>
      </c>
      <c r="M19" s="49" t="n">
        <f aca="false">SUM(M15:M18)</f>
        <v>10856.4064</v>
      </c>
      <c r="N19" s="49" t="n">
        <f aca="false">SUM(N15:N18)</f>
        <v>5214.4365</v>
      </c>
      <c r="O19" s="49" t="n">
        <f aca="false">SUM(O15:O18)</f>
        <v>1859.5333</v>
      </c>
      <c r="P19" s="49" t="n">
        <f aca="false">SUM(P15:P18)</f>
        <v>5242.0898</v>
      </c>
      <c r="Q19" s="49" t="n">
        <f aca="false">SUM(Q15:Q18)</f>
        <v>14375.6623</v>
      </c>
      <c r="R19" s="49" t="n">
        <f aca="false">SUM(R15:R18)</f>
        <v>578.1699</v>
      </c>
      <c r="S19" s="49" t="n">
        <f aca="false">SUM(S15:S18)</f>
        <v>13284.6537</v>
      </c>
      <c r="T19" s="49" t="n">
        <f aca="false">SUM(T15:T18)</f>
        <v>5311.5365</v>
      </c>
      <c r="U19" s="49" t="n">
        <f aca="false">SUM(U15:U18)</f>
        <v>-41005.7979</v>
      </c>
      <c r="V19" s="49" t="n">
        <f aca="false">SUM(V15:V18)</f>
        <v>-55908.9592</v>
      </c>
      <c r="W19" s="49" t="n">
        <f aca="false">SUM(W15:W18)</f>
        <v>-42888.4968</v>
      </c>
      <c r="X19" s="49" t="n">
        <f aca="false">SUM(X15:X18)</f>
        <v>-14296.0559</v>
      </c>
      <c r="Y19" s="49" t="n">
        <f aca="false">SUM(Y15:Y18)</f>
        <v>-31000</v>
      </c>
      <c r="Z19" s="49" t="n">
        <f aca="false">SUM(Z15:Z18)</f>
        <v>-40193.5484</v>
      </c>
      <c r="AA19" s="49" t="n">
        <f aca="false">SUM(AA15:AA18)</f>
        <v>-4175.8235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39</v>
      </c>
      <c r="B21" s="42"/>
      <c r="C21" s="46" t="n">
        <f aca="false">'Dth Fixed INPUT PG'!C21</f>
        <v>20000</v>
      </c>
      <c r="D21" s="46" t="n">
        <f aca="false">'Dth Fixed INPUT PG'!D21</f>
        <v>20000</v>
      </c>
      <c r="E21" s="46" t="n">
        <f aca="false">'Dth Fixed INPUT PG'!E21</f>
        <v>20000</v>
      </c>
      <c r="F21" s="46" t="n">
        <f aca="false">'Dth Fixed INPUT PG'!F21</f>
        <v>20000</v>
      </c>
      <c r="G21" s="46" t="n">
        <f aca="false">'Dth Fixed INPUT PG'!G21</f>
        <v>20000</v>
      </c>
      <c r="H21" s="46" t="n">
        <f aca="false">'Dth Fixed INPUT PG'!H21</f>
        <v>20000</v>
      </c>
      <c r="I21" s="46" t="n">
        <f aca="false">'Dth Fixed INPUT PG'!I21</f>
        <v>20000</v>
      </c>
      <c r="J21" s="46" t="n">
        <f aca="false">'Dth Fixed INPUT PG'!J21</f>
        <v>20000</v>
      </c>
      <c r="K21" s="46" t="n">
        <f aca="false">'Dth Fixed INPUT PG'!K21</f>
        <v>20000</v>
      </c>
      <c r="L21" s="46" t="n">
        <f aca="false">'Dth Fixed INPUT PG'!L21</f>
        <v>20000</v>
      </c>
      <c r="M21" s="46" t="n">
        <f aca="false">'Dth Fixed INPUT PG'!M21</f>
        <v>20000</v>
      </c>
      <c r="N21" s="46" t="n">
        <f aca="false">'Dth Fixed INPUT PG'!N21</f>
        <v>20000</v>
      </c>
      <c r="O21" s="46" t="n">
        <f aca="false">'Dth Fixed INPUT PG'!O21</f>
        <v>40000</v>
      </c>
      <c r="P21" s="46" t="n">
        <f aca="false">'Dth Fixed INPUT PG'!P21</f>
        <v>40000</v>
      </c>
      <c r="Q21" s="46" t="n">
        <f aca="false">'Dth Fixed INPUT PG'!Q21</f>
        <v>40000</v>
      </c>
      <c r="R21" s="46" t="n">
        <f aca="false">'Dth Fixed INPUT PG'!R21</f>
        <v>40000</v>
      </c>
      <c r="S21" s="46" t="n">
        <f aca="false">'Dth Fixed INPUT PG'!S21</f>
        <v>40000</v>
      </c>
      <c r="T21" s="46" t="n">
        <f aca="false">'Dth Fixed INPUT PG'!T21</f>
        <v>40000</v>
      </c>
      <c r="U21" s="46" t="n">
        <f aca="false">'Dth Fixed INPUT PG'!U21</f>
        <v>40000</v>
      </c>
      <c r="V21" s="46" t="n">
        <f aca="false">'Dth Fixed INPUT PG'!V21</f>
        <v>40000</v>
      </c>
      <c r="W21" s="46" t="n">
        <f aca="false">'Dth Fixed INPUT PG'!W21</f>
        <v>40000</v>
      </c>
      <c r="X21" s="46" t="n">
        <f aca="false">'Dth Fixed INPUT PG'!X21</f>
        <v>40000</v>
      </c>
      <c r="Y21" s="46" t="n">
        <f aca="false">'Dth Fixed INPUT PG'!Y21</f>
        <v>40000</v>
      </c>
      <c r="Z21" s="46" t="n">
        <f aca="false">'Dth Fixed INPUT PG'!Z21</f>
        <v>40000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f aca="false">IF((ABS($C$19)&gt;$C$21),((ABS($C$19)-$C$21)*(ABS($C$19)/$C$19)),0)</f>
        <v>0</v>
      </c>
      <c r="D22" s="49" t="n">
        <f aca="false">IF((ABS($D$19)&gt;$D$21),((ABS($D$19)-$D$21)*(ABS($D$19)/$D$19)),0)</f>
        <v>3731.1747</v>
      </c>
      <c r="E22" s="49" t="n">
        <f aca="false">IF((ABS($E$19)&gt;$E$21),((ABS($E$19)-$E$21)*(ABS($E$19)/$E$19)),0)</f>
        <v>0</v>
      </c>
      <c r="F22" s="49" t="n">
        <f aca="false">IF((ABS($F$19)&gt;$F$21),((ABS($F$19)-$F$21)*(ABS($F$19)/$F$19)),0)</f>
        <v>0</v>
      </c>
      <c r="G22" s="49" t="n">
        <f aca="false">IF((ABS($G$19)&gt;$G$21),((ABS($G$19)-$G$21)*(ABS($G$19)/$G$19)),0)</f>
        <v>0</v>
      </c>
      <c r="H22" s="49" t="n">
        <f aca="false">IF((ABS($H$19)&gt;$H$21),((ABS($H$19)-$H$21)*(ABS($H$19)/$H$19)),0)</f>
        <v>5117.2881</v>
      </c>
      <c r="I22" s="49" t="n">
        <f aca="false">IF((ABS($I$19)&gt;$I$21),((ABS($I$19)-$I$21)*(ABS($I$19)/$I$19)),0)</f>
        <v>0</v>
      </c>
      <c r="J22" s="49" t="n">
        <f aca="false">IF((ABS($J$19)&gt;$J$21),((ABS($J$19)-$J$21)*(ABS($J$19)/$J$19)),0)</f>
        <v>-3008.5194</v>
      </c>
      <c r="K22" s="49" t="n">
        <f aca="false">IF((ABS($K$19)&gt;$K$21),((ABS($K$19)-$K$21)*(ABS($K$19)/$K$19)),0)</f>
        <v>0</v>
      </c>
      <c r="L22" s="49" t="n">
        <f aca="false">IF((ABS($L$19)&gt;$L$21),((ABS($L$19)-$L$21)*(ABS($L$19)/$L$19)),0)</f>
        <v>3217.2548</v>
      </c>
      <c r="M22" s="49" t="n">
        <f aca="false">IF((ABS($M$19)&gt;$M$21),((ABS($M$19)-$M$21)*(ABS($M$19)/$M$19)),0)</f>
        <v>0</v>
      </c>
      <c r="N22" s="49" t="n">
        <f aca="false">IF((ABS($N$19)&gt;$N$21),((ABS($N$19)-$N$21)*(ABS($N$19)/$N$19)),0)</f>
        <v>0</v>
      </c>
      <c r="O22" s="49" t="n">
        <f aca="false">IF((ABS($O$19)&gt;$O$21),((ABS($O$19)-$O$21)*(ABS($O$19)/$O$19)),0)</f>
        <v>0</v>
      </c>
      <c r="P22" s="49" t="n">
        <f aca="false">IF((ABS($P$19)&gt;$P$21),((ABS($P$19)-$P$21)*(ABS($P$19)/$P$19)),0)</f>
        <v>0</v>
      </c>
      <c r="Q22" s="49" t="n">
        <f aca="false">IF((ABS($Q$19)&gt;$Q$21),((ABS($Q$19)-$Q$21)*(ABS($Q$19)/$Q$19)),0)</f>
        <v>0</v>
      </c>
      <c r="R22" s="49" t="n">
        <f aca="false">IF((ABS($R$19)&gt;$R$21),((ABS($R$19)-$R$21)*(ABS($R$19)/$R$19)),0)</f>
        <v>0</v>
      </c>
      <c r="S22" s="49" t="n">
        <f aca="false">IF((ABS($S$19)&gt;$S$21),((ABS($S$19)-$S$21)*(ABS($S$19)/$S$19)),0)</f>
        <v>0</v>
      </c>
      <c r="T22" s="49" t="n">
        <f aca="false">IF((ABS($T$19)&gt;$T$21),((ABS($T$19)-$T$21)*(ABS($T$19)/$T$19)),0)</f>
        <v>0</v>
      </c>
      <c r="U22" s="49" t="n">
        <f aca="false">IF((ABS($U$19)&gt;$U$21),((ABS($U$19)-$U$21)*(ABS($U$19)/$U$19)),0)</f>
        <v>-1005.7979</v>
      </c>
      <c r="V22" s="49" t="n">
        <f aca="false">IF((ABS($V$19)&gt;$V$21),((ABS($V$19)-$V$21)*(ABS($V$19)/$V$19)),0)</f>
        <v>-15908.9592</v>
      </c>
      <c r="W22" s="49" t="n">
        <f aca="false">IF((ABS($W$19)&gt;$W$21),((ABS($W$19)-$W$21)*(ABS($W$19)/$W$19)),0)</f>
        <v>-2888.4968</v>
      </c>
      <c r="X22" s="49" t="n">
        <f aca="false">IF((ABS($X$19)&gt;$X$21),((ABS($X$19)-$X$21)*(ABS($X$19)/$X$19)),0)</f>
        <v>0</v>
      </c>
      <c r="Y22" s="49" t="n">
        <f aca="false">IF((ABS($Y$19)&gt;$Y$21),((ABS($Y$19)-$Y$21)*(ABS($Y$19)/$Y$19)),0)</f>
        <v>0</v>
      </c>
      <c r="Z22" s="50" t="n">
        <f aca="false">IF((ABS($Z$19)&gt;$Z$21),((ABS($Z$19)-$Z$21)*(ABS($Z$19)/$Z$19)),0)</f>
        <v>-193.5484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tru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f aca="false">'Dth Fixed INPUT PG'!C27</f>
        <v>0</v>
      </c>
      <c r="D27" s="46" t="n">
        <f aca="false">'Dth Fixed INPUT PG'!D27</f>
        <v>0</v>
      </c>
      <c r="E27" s="46" t="n">
        <f aca="false">'Dth Fixed INPUT PG'!E27</f>
        <v>0</v>
      </c>
      <c r="F27" s="46" t="n">
        <f aca="false">'Dth Fixed INPUT PG'!F27</f>
        <v>0</v>
      </c>
      <c r="G27" s="46" t="n">
        <f aca="false">'Dth Fixed INPUT PG'!G27</f>
        <v>0</v>
      </c>
      <c r="H27" s="46" t="n">
        <f aca="false">'Dth Fixed INPUT PG'!H27</f>
        <v>0</v>
      </c>
      <c r="I27" s="46" t="n">
        <f aca="false">'Dth Fixed INPUT PG'!I27</f>
        <v>0</v>
      </c>
      <c r="J27" s="46" t="n">
        <f aca="false">'Dth Fixed INPUT PG'!J27</f>
        <v>0</v>
      </c>
      <c r="K27" s="46" t="n">
        <f aca="false">'Dth Fixed INPUT PG'!K27</f>
        <v>0</v>
      </c>
      <c r="L27" s="46" t="n">
        <f aca="false">'Dth Fixed INPUT PG'!L27</f>
        <v>0</v>
      </c>
      <c r="M27" s="46" t="n">
        <f aca="false">'Dth Fixed INPUT PG'!M27</f>
        <v>0</v>
      </c>
      <c r="N27" s="46" t="n">
        <f aca="false">'Dth Fixed INPUT PG'!N27</f>
        <v>0</v>
      </c>
      <c r="O27" s="46" t="n">
        <f aca="false">'Dth Fixed INPUT PG'!O27</f>
        <v>0</v>
      </c>
      <c r="P27" s="46" t="n">
        <f aca="false">'Dth Fixed INPUT PG'!P27</f>
        <v>0</v>
      </c>
      <c r="Q27" s="46" t="n">
        <f aca="false">'Dth Fixed INPUT PG'!Q27</f>
        <v>0</v>
      </c>
      <c r="R27" s="46" t="n">
        <f aca="false">'Dth Fixed INPUT PG'!R27</f>
        <v>0</v>
      </c>
      <c r="S27" s="46" t="n">
        <f aca="false">'Dth Fixed INPUT PG'!S27</f>
        <v>0</v>
      </c>
      <c r="T27" s="46" t="n">
        <f aca="false">'Dth Fixed INPUT PG'!T27</f>
        <v>0</v>
      </c>
      <c r="U27" s="46" t="n">
        <f aca="false">'Dth Fixed INPUT PG'!U27</f>
        <v>0</v>
      </c>
      <c r="V27" s="46" t="n">
        <f aca="false">'Dth Fixed INPUT PG'!V27</f>
        <v>0</v>
      </c>
      <c r="W27" s="46" t="n">
        <f aca="false">'Dth Fixed INPUT PG'!W27</f>
        <v>0</v>
      </c>
      <c r="X27" s="46" t="n">
        <f aca="false">'Dth Fixed INPUT PG'!X27</f>
        <v>0</v>
      </c>
      <c r="Y27" s="46" t="n">
        <f aca="false">'Dth Fixed INPUT PG'!Y27</f>
        <v>0</v>
      </c>
      <c r="Z27" s="46" t="n">
        <f aca="false">'Dth Fixed INPUT PG'!Z27</f>
        <v>0</v>
      </c>
      <c r="AA27" s="46" t="n">
        <f aca="false">'Dth Fixed INPUT PG'!AA27</f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f aca="false">'Dth Fixed INPUT PG'!C28</f>
        <v>0</v>
      </c>
      <c r="D28" s="46" t="n">
        <f aca="false">'Dth Fixed INPUT PG'!D28</f>
        <v>0</v>
      </c>
      <c r="E28" s="46" t="n">
        <f aca="false">'Dth Fixed INPUT PG'!E28</f>
        <v>0</v>
      </c>
      <c r="F28" s="46" t="n">
        <f aca="false">'Dth Fixed INPUT PG'!F28</f>
        <v>0</v>
      </c>
      <c r="G28" s="46" t="n">
        <f aca="false">'Dth Fixed INPUT PG'!G28</f>
        <v>0</v>
      </c>
      <c r="H28" s="46" t="n">
        <f aca="false">'Dth Fixed INPUT PG'!H28</f>
        <v>0</v>
      </c>
      <c r="I28" s="46" t="n">
        <f aca="false">'Dth Fixed INPUT PG'!I28</f>
        <v>0</v>
      </c>
      <c r="J28" s="46" t="n">
        <f aca="false">'Dth Fixed INPUT PG'!J28</f>
        <v>0</v>
      </c>
      <c r="K28" s="46" t="n">
        <f aca="false">'Dth Fixed INPUT PG'!K28</f>
        <v>0</v>
      </c>
      <c r="L28" s="46" t="n">
        <f aca="false">'Dth Fixed INPUT PG'!L28</f>
        <v>0</v>
      </c>
      <c r="M28" s="46" t="n">
        <f aca="false">'Dth Fixed INPUT PG'!M28</f>
        <v>0</v>
      </c>
      <c r="N28" s="46" t="n">
        <f aca="false">'Dth Fixed INPUT PG'!N28</f>
        <v>0</v>
      </c>
      <c r="O28" s="46" t="n">
        <f aca="false">'Dth Fixed INPUT PG'!O28</f>
        <v>0</v>
      </c>
      <c r="P28" s="46" t="n">
        <f aca="false">'Dth Fixed INPUT PG'!P28</f>
        <v>0</v>
      </c>
      <c r="Q28" s="46" t="n">
        <f aca="false">'Dth Fixed INPUT PG'!Q28</f>
        <v>0</v>
      </c>
      <c r="R28" s="46" t="n">
        <f aca="false">'Dth Fixed INPUT PG'!R28</f>
        <v>0</v>
      </c>
      <c r="S28" s="46" t="n">
        <f aca="false">'Dth Fixed INPUT PG'!S28</f>
        <v>0</v>
      </c>
      <c r="T28" s="46" t="n">
        <f aca="false">'Dth Fixed INPUT PG'!T28</f>
        <v>0</v>
      </c>
      <c r="U28" s="46" t="n">
        <f aca="false">'Dth Fixed INPUT PG'!U28</f>
        <v>0</v>
      </c>
      <c r="V28" s="46" t="n">
        <f aca="false">'Dth Fixed INPUT PG'!V28</f>
        <v>0</v>
      </c>
      <c r="W28" s="46" t="n">
        <f aca="false">'Dth Fixed INPUT PG'!W28</f>
        <v>0</v>
      </c>
      <c r="X28" s="46" t="n">
        <f aca="false">'Dth Fixed INPUT PG'!X28</f>
        <v>0</v>
      </c>
      <c r="Y28" s="46" t="n">
        <f aca="false">'Dth Fixed INPUT PG'!Y28</f>
        <v>0</v>
      </c>
      <c r="Z28" s="46" t="n">
        <f aca="false">'Dth Fixed INPUT PG'!Z28</f>
        <v>0</v>
      </c>
      <c r="AA28" s="46" t="n">
        <f aca="false">'Dth Fixed INPUT PG'!AA28</f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f aca="false">'Dth Fixed INPUT PG'!C29</f>
        <v>0</v>
      </c>
      <c r="D29" s="46" t="n">
        <f aca="false">'Dth Fixed INPUT PG'!D29</f>
        <v>0</v>
      </c>
      <c r="E29" s="46" t="n">
        <f aca="false">'Dth Fixed INPUT PG'!E29</f>
        <v>0</v>
      </c>
      <c r="F29" s="46" t="n">
        <f aca="false">'Dth Fixed INPUT PG'!F29</f>
        <v>0</v>
      </c>
      <c r="G29" s="46" t="n">
        <f aca="false">'Dth Fixed INPUT PG'!G29</f>
        <v>0</v>
      </c>
      <c r="H29" s="46" t="n">
        <f aca="false">'Dth Fixed INPUT PG'!H29</f>
        <v>0</v>
      </c>
      <c r="I29" s="46" t="n">
        <f aca="false">'Dth Fixed INPUT PG'!I29</f>
        <v>0</v>
      </c>
      <c r="J29" s="46" t="n">
        <f aca="false">'Dth Fixed INPUT PG'!J29</f>
        <v>0</v>
      </c>
      <c r="K29" s="46" t="n">
        <f aca="false">'Dth Fixed INPUT PG'!K29</f>
        <v>0</v>
      </c>
      <c r="L29" s="46" t="n">
        <f aca="false">'Dth Fixed INPUT PG'!L29</f>
        <v>0</v>
      </c>
      <c r="M29" s="46" t="n">
        <f aca="false">'Dth Fixed INPUT PG'!M29</f>
        <v>0</v>
      </c>
      <c r="N29" s="46" t="n">
        <f aca="false">'Dth Fixed INPUT PG'!N29</f>
        <v>0</v>
      </c>
      <c r="O29" s="46" t="n">
        <f aca="false">'Dth Fixed INPUT PG'!O29</f>
        <v>0</v>
      </c>
      <c r="P29" s="46" t="n">
        <f aca="false">'Dth Fixed INPUT PG'!P29</f>
        <v>0</v>
      </c>
      <c r="Q29" s="46" t="n">
        <f aca="false">'Dth Fixed INPUT PG'!Q29</f>
        <v>0</v>
      </c>
      <c r="R29" s="46" t="n">
        <f aca="false">'Dth Fixed INPUT PG'!R29</f>
        <v>0</v>
      </c>
      <c r="S29" s="46" t="n">
        <f aca="false">'Dth Fixed INPUT PG'!S29</f>
        <v>0</v>
      </c>
      <c r="T29" s="46" t="n">
        <f aca="false">'Dth Fixed INPUT PG'!T29</f>
        <v>0</v>
      </c>
      <c r="U29" s="46" t="n">
        <f aca="false">'Dth Fixed INPUT PG'!U29</f>
        <v>0</v>
      </c>
      <c r="V29" s="46" t="n">
        <f aca="false">'Dth Fixed INPUT PG'!V29</f>
        <v>0</v>
      </c>
      <c r="W29" s="46" t="n">
        <f aca="false">'Dth Fixed INPUT PG'!W29</f>
        <v>0</v>
      </c>
      <c r="X29" s="46" t="n">
        <f aca="false">'Dth Fixed INPUT PG'!X29</f>
        <v>0</v>
      </c>
      <c r="Y29" s="46" t="n">
        <f aca="false">'Dth Fixed INPUT PG'!Y29</f>
        <v>0</v>
      </c>
      <c r="Z29" s="46" t="n">
        <f aca="false">'Dth Fixed INPUT PG'!Z29</f>
        <v>0</v>
      </c>
      <c r="AA29" s="46" t="n">
        <f aca="false">'Dth Fixed INPUT PG'!AA29</f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f aca="false">'Dth Fixed INPUT PG'!C30</f>
        <v>0</v>
      </c>
      <c r="D30" s="46" t="n">
        <f aca="false">'Dth Fixed INPUT PG'!D30</f>
        <v>0</v>
      </c>
      <c r="E30" s="46" t="n">
        <f aca="false">'Dth Fixed INPUT PG'!E30</f>
        <v>0</v>
      </c>
      <c r="F30" s="46" t="n">
        <f aca="false">'Dth Fixed INPUT PG'!F30</f>
        <v>0</v>
      </c>
      <c r="G30" s="46" t="n">
        <f aca="false">'Dth Fixed INPUT PG'!G30</f>
        <v>0</v>
      </c>
      <c r="H30" s="46" t="n">
        <f aca="false">'Dth Fixed INPUT PG'!H30</f>
        <v>0</v>
      </c>
      <c r="I30" s="46" t="n">
        <f aca="false">'Dth Fixed INPUT PG'!I30</f>
        <v>0</v>
      </c>
      <c r="J30" s="46" t="n">
        <f aca="false">'Dth Fixed INPUT PG'!J30</f>
        <v>0</v>
      </c>
      <c r="K30" s="46" t="n">
        <f aca="false">'Dth Fixed INPUT PG'!K30</f>
        <v>0</v>
      </c>
      <c r="L30" s="46" t="n">
        <f aca="false">'Dth Fixed INPUT PG'!L30</f>
        <v>0</v>
      </c>
      <c r="M30" s="46" t="n">
        <f aca="false">'Dth Fixed INPUT PG'!M30</f>
        <v>0</v>
      </c>
      <c r="N30" s="46" t="n">
        <f aca="false">'Dth Fixed INPUT PG'!N30</f>
        <v>0</v>
      </c>
      <c r="O30" s="46" t="n">
        <f aca="false">'Dth Fixed INPUT PG'!O30</f>
        <v>0</v>
      </c>
      <c r="P30" s="46" t="n">
        <f aca="false">'Dth Fixed INPUT PG'!P30</f>
        <v>0</v>
      </c>
      <c r="Q30" s="46" t="n">
        <f aca="false">'Dth Fixed INPUT PG'!Q30</f>
        <v>0</v>
      </c>
      <c r="R30" s="46" t="n">
        <f aca="false">'Dth Fixed INPUT PG'!R30</f>
        <v>0</v>
      </c>
      <c r="S30" s="46" t="n">
        <f aca="false">'Dth Fixed INPUT PG'!S30</f>
        <v>0</v>
      </c>
      <c r="T30" s="46" t="n">
        <f aca="false">'Dth Fixed INPUT PG'!T30</f>
        <v>0</v>
      </c>
      <c r="U30" s="46" t="n">
        <f aca="false">'Dth Fixed INPUT PG'!U30</f>
        <v>0</v>
      </c>
      <c r="V30" s="46" t="n">
        <f aca="false">'Dth Fixed INPUT PG'!V30</f>
        <v>0</v>
      </c>
      <c r="W30" s="46" t="n">
        <f aca="false">'Dth Fixed INPUT PG'!W30</f>
        <v>0</v>
      </c>
      <c r="X30" s="46" t="n">
        <f aca="false">'Dth Fixed INPUT PG'!X30</f>
        <v>0</v>
      </c>
      <c r="Y30" s="46" t="n">
        <f aca="false">'Dth Fixed INPUT PG'!Y30</f>
        <v>0</v>
      </c>
      <c r="Z30" s="46" t="n">
        <f aca="false">'Dth Fixed INPUT PG'!Z30</f>
        <v>0</v>
      </c>
      <c r="AA30" s="46" t="n">
        <f aca="false">'Dth Fixed INPUT PG'!AA30</f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f aca="false">SUM($C$27:$C$30)</f>
        <v>0</v>
      </c>
      <c r="D31" s="49" t="n">
        <f aca="false">SUM($D$27:$D$30)</f>
        <v>0</v>
      </c>
      <c r="E31" s="49" t="n">
        <f aca="false">SUM($E$27:$E$30)</f>
        <v>0</v>
      </c>
      <c r="F31" s="49" t="n">
        <f aca="false">SUM($F$27:$F$30)</f>
        <v>0</v>
      </c>
      <c r="G31" s="49" t="n">
        <f aca="false">SUM($G$27:$G$30)</f>
        <v>0</v>
      </c>
      <c r="H31" s="49" t="n">
        <f aca="false">SUM($H$27:$H$30)</f>
        <v>0</v>
      </c>
      <c r="I31" s="49" t="n">
        <f aca="false">SUM($I$27:$I$30)</f>
        <v>0</v>
      </c>
      <c r="J31" s="49" t="n">
        <f aca="false">SUM($J$27:$J$30)</f>
        <v>0</v>
      </c>
      <c r="K31" s="49" t="n">
        <f aca="false">SUM($K$27:$K$30)</f>
        <v>0</v>
      </c>
      <c r="L31" s="49" t="n">
        <f aca="false">SUM($L$27:$L$30)</f>
        <v>0</v>
      </c>
      <c r="M31" s="49" t="n">
        <f aca="false">SUM($M$27:$M$30)</f>
        <v>0</v>
      </c>
      <c r="N31" s="49" t="n">
        <f aca="false">SUM($N$27:$N$30)</f>
        <v>0</v>
      </c>
      <c r="O31" s="49" t="n">
        <f aca="false">SUM($O$27:$O$30)</f>
        <v>0</v>
      </c>
      <c r="P31" s="49" t="n">
        <f aca="false">SUM($P$27:$P$30)</f>
        <v>0</v>
      </c>
      <c r="Q31" s="49" t="n">
        <f aca="false">SUM($Q$27:$Q$30)</f>
        <v>0</v>
      </c>
      <c r="R31" s="49" t="n">
        <f aca="false">SUM($R$27:$R$30)</f>
        <v>0</v>
      </c>
      <c r="S31" s="49" t="n">
        <f aca="false">SUM($S$27:$S$30)</f>
        <v>0</v>
      </c>
      <c r="T31" s="49" t="n">
        <f aca="false">SUM($T$27:$T$30)</f>
        <v>0</v>
      </c>
      <c r="U31" s="49" t="n">
        <f aca="false">SUM($U$27:$U$30)</f>
        <v>0</v>
      </c>
      <c r="V31" s="49" t="n">
        <f aca="false">SUM($V$27:$V$30)</f>
        <v>0</v>
      </c>
      <c r="W31" s="49" t="n">
        <f aca="false">SUM($W$27:$W$30)</f>
        <v>0</v>
      </c>
      <c r="X31" s="49" t="n">
        <f aca="false">SUM($X$27:$X$30)</f>
        <v>0</v>
      </c>
      <c r="Y31" s="49" t="n">
        <f aca="false">SUM($Y$27:$Y$30)</f>
        <v>0</v>
      </c>
      <c r="Z31" s="49" t="n">
        <f aca="false">SUM($Z$27:$Z$30)</f>
        <v>0</v>
      </c>
      <c r="AA31" s="50" t="n">
        <f aca="false">SUM($Z$27:$Z$30)</f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42</v>
      </c>
      <c r="B33" s="42"/>
      <c r="C33" s="46" t="n">
        <f aca="false">'Dth Fixed INPUT PG'!C33</f>
        <v>25000</v>
      </c>
      <c r="D33" s="46" t="n">
        <f aca="false">'Dth Fixed INPUT PG'!D33</f>
        <v>25000</v>
      </c>
      <c r="E33" s="46" t="n">
        <f aca="false">'Dth Fixed INPUT PG'!E33</f>
        <v>25000</v>
      </c>
      <c r="F33" s="46" t="n">
        <f aca="false">'Dth Fixed INPUT PG'!F33</f>
        <v>25000</v>
      </c>
      <c r="G33" s="46" t="n">
        <f aca="false">'Dth Fixed INPUT PG'!G33</f>
        <v>25000</v>
      </c>
      <c r="H33" s="46" t="n">
        <f aca="false">'Dth Fixed INPUT PG'!H33</f>
        <v>25000</v>
      </c>
      <c r="I33" s="46" t="n">
        <f aca="false">'Dth Fixed INPUT PG'!I33</f>
        <v>25000</v>
      </c>
      <c r="J33" s="46" t="n">
        <f aca="false">'Dth Fixed INPUT PG'!J33</f>
        <v>25000</v>
      </c>
      <c r="K33" s="46" t="n">
        <f aca="false">'Dth Fixed INPUT PG'!K33</f>
        <v>25000</v>
      </c>
      <c r="L33" s="46" t="n">
        <f aca="false">'Dth Fixed INPUT PG'!L33</f>
        <v>25000</v>
      </c>
      <c r="M33" s="46" t="n">
        <f aca="false">'Dth Fixed INPUT PG'!M33</f>
        <v>25000</v>
      </c>
      <c r="N33" s="46" t="n">
        <f aca="false">'Dth Fixed INPUT PG'!N33</f>
        <v>25000</v>
      </c>
      <c r="O33" s="46" t="n">
        <f aca="false">'Dth Fixed INPUT PG'!O33</f>
        <v>25000</v>
      </c>
      <c r="P33" s="46" t="n">
        <f aca="false">'Dth Fixed INPUT PG'!P33</f>
        <v>25000</v>
      </c>
      <c r="Q33" s="46" t="n">
        <f aca="false">'Dth Fixed INPUT PG'!Q33</f>
        <v>25000</v>
      </c>
      <c r="R33" s="46" t="n">
        <f aca="false">'Dth Fixed INPUT PG'!R33</f>
        <v>25000</v>
      </c>
      <c r="S33" s="46" t="n">
        <f aca="false">'Dth Fixed INPUT PG'!S33</f>
        <v>25000</v>
      </c>
      <c r="T33" s="46" t="n">
        <f aca="false">'Dth Fixed INPUT PG'!T33</f>
        <v>25000</v>
      </c>
      <c r="U33" s="46" t="n">
        <f aca="false">'Dth Fixed INPUT PG'!U33</f>
        <v>25000</v>
      </c>
      <c r="V33" s="46" t="n">
        <f aca="false">'Dth Fixed INPUT PG'!V33</f>
        <v>25000</v>
      </c>
      <c r="W33" s="46" t="n">
        <f aca="false">'Dth Fixed INPUT PG'!W33</f>
        <v>25000</v>
      </c>
      <c r="X33" s="46" t="n">
        <f aca="false">'Dth Fixed INPUT PG'!X33</f>
        <v>25000</v>
      </c>
      <c r="Y33" s="46" t="n">
        <f aca="false">'Dth Fixed INPUT PG'!Y33</f>
        <v>25000</v>
      </c>
      <c r="Z33" s="46" t="n">
        <f aca="false">'Dth Fixed INPUT PG'!Z33</f>
        <v>25000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f aca="false">IF((ABS($C$31)&gt;$C$33),((ABS($C$31)-$C$33)*(ABS($C$31)/$C$31)),0)</f>
        <v>0</v>
      </c>
      <c r="D34" s="49" t="n">
        <f aca="false">IF((ABS($D$31)&gt;$D$33),((ABS($D$31)-$D$33)*(ABS($D$31)/$D$31)),0)</f>
        <v>0</v>
      </c>
      <c r="E34" s="49" t="n">
        <f aca="false">IF((ABS($E$31)&gt;$E$33),((ABS($E$31)-$E$33)*(ABS($E$31)/$E$31)),0)</f>
        <v>0</v>
      </c>
      <c r="F34" s="49" t="n">
        <f aca="false">IF((ABS($F$31)&gt;$F$33),((ABS($F$31)-$F$33)*(ABS($F$31)/$F$31)),0)</f>
        <v>0</v>
      </c>
      <c r="G34" s="49" t="n">
        <f aca="false">IF((ABS($G$31)&gt;$G$33),((ABS($G$31)-$G$33)*(ABS($G$31)/$G$31)),0)</f>
        <v>0</v>
      </c>
      <c r="H34" s="49" t="n">
        <f aca="false">IF((ABS($H$31)&gt;$H$33),((ABS($H$31)-$H$33)*(ABS($H$31)/$H$31)),0)</f>
        <v>0</v>
      </c>
      <c r="I34" s="49" t="n">
        <f aca="false">IF((ABS($I$31)&gt;$I$33),((ABS($I$31)-$I$33)*(ABS($I$31)/$I$31)),0)</f>
        <v>0</v>
      </c>
      <c r="J34" s="49" t="n">
        <f aca="false">IF((ABS($J$31)&gt;$J$33),((ABS($J$31)-$J$33)*(ABS($J$31)/$J$31)),0)</f>
        <v>0</v>
      </c>
      <c r="K34" s="49" t="n">
        <f aca="false">IF((ABS($K$31)&gt;$K$33),((ABS($K$31)-$K$33)*(ABS($K$31)/$K$31)),0)</f>
        <v>0</v>
      </c>
      <c r="L34" s="49" t="n">
        <f aca="false">IF((ABS($L$31)&gt;$L$33),((ABS($L$31)-$L$33)*(ABS($L$31)/$L$31)),0)</f>
        <v>0</v>
      </c>
      <c r="M34" s="49" t="n">
        <f aca="false">IF((ABS($M$31)&gt;$M$33),((ABS($M$31)-$M$33)*(ABS($M$31)/$M$31)),0)</f>
        <v>0</v>
      </c>
      <c r="N34" s="49" t="n">
        <f aca="false">IF((ABS($N$31)&gt;$N$33),((ABS($N$31)-$N$33)*(ABS($N$31)/$N$31)),0)</f>
        <v>0</v>
      </c>
      <c r="O34" s="49" t="n">
        <f aca="false">IF((ABS($O$31)&gt;$O$33),((ABS($O$31)-$O$33)*(ABS($O$31)/$O$31)),0)</f>
        <v>0</v>
      </c>
      <c r="P34" s="49" t="n">
        <f aca="false">IF((ABS($P$31)&gt;$P$33),((ABS($P$31)-$P$33)*(ABS($P$31)/$P$31)),0)</f>
        <v>0</v>
      </c>
      <c r="Q34" s="49" t="n">
        <f aca="false">IF((ABS($Q$31)&gt;$Q$33),((ABS($Q$31)-$Q$33)*(ABS($Q$31)/$Q$31)),0)</f>
        <v>0</v>
      </c>
      <c r="R34" s="49" t="n">
        <f aca="false">IF((ABS($R$31)&gt;$R$33),((ABS($R$31)-$R$33)*(ABS($R$31)/$R$31)),0)</f>
        <v>0</v>
      </c>
      <c r="S34" s="49" t="n">
        <f aca="false">IF((ABS($S$31)&gt;$S$33),((ABS($S$31)-$S$33)*(ABS($S$31)/$S$31)),0)</f>
        <v>0</v>
      </c>
      <c r="T34" s="49" t="n">
        <f aca="false">IF((ABS($T$31)&gt;$T$33),((ABS($T$31)-$T$33)*(ABS($T$31)/$T$31)),0)</f>
        <v>0</v>
      </c>
      <c r="U34" s="49" t="n">
        <f aca="false">IF((ABS($U$31)&gt;$U$33),((ABS($U$31)-$U$33)*(ABS($U$31)/$U$31)),0)</f>
        <v>0</v>
      </c>
      <c r="V34" s="49" t="n">
        <f aca="false">IF((ABS($V$31)&gt;$V$33),((ABS($V$31)-$V$33)*(ABS($V$31)/$V$31)),0)</f>
        <v>0</v>
      </c>
      <c r="W34" s="49" t="n">
        <f aca="false">IF((ABS($W$31)&gt;$W$33),((ABS($W$31)-$W$33)*(ABS($W$31)/$W$31)),0)</f>
        <v>0</v>
      </c>
      <c r="X34" s="49" t="n">
        <f aca="false">IF((ABS($X$31)&gt;$X$33),((ABS($X$31)-$X$33)*(ABS($X$31)/$X$31)),0)</f>
        <v>0</v>
      </c>
      <c r="Y34" s="49" t="n">
        <f aca="false">IF((ABS($Y$31)&gt;$Y$33),((ABS($Y$31)-$Y$33)*(ABS($Y$31)/$Y$31)),0)</f>
        <v>0</v>
      </c>
      <c r="Z34" s="50" t="n">
        <f aca="false">IF((ABS($Z$31)&gt;$Z$33),((ABS($Z$31)-$Z$33)*(ABS($Z$31)/$Z$31)),0)</f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5" customFormat="false" ht="13.5" hidden="true" customHeight="true" outlineLevel="0" collapsed="false"/>
    <row r="36" customFormat="false" ht="13.5" hidden="true" customHeight="true" outlineLevel="0" collapsed="false"/>
    <row r="38" customFormat="false" ht="13.5" hidden="false" customHeight="true" outlineLevel="0" collapsed="false">
      <c r="A38" s="52" t="s">
        <v>43</v>
      </c>
    </row>
    <row r="39" customFormat="false" ht="13.5" hidden="false" customHeight="true" outlineLevel="0" collapsed="false">
      <c r="A39" s="53" t="s">
        <v>44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  <c r="IW39" s="54"/>
    </row>
    <row r="40" customFormat="false" ht="13.5" hidden="false" customHeight="true" outlineLevel="0" collapsed="false">
      <c r="A40" s="53" t="s">
        <v>45</v>
      </c>
      <c r="B40" s="54"/>
      <c r="C40" s="54" t="n">
        <f aca="false">[1]Summary!F59</f>
        <v>0.421389746065624</v>
      </c>
      <c r="D40" s="54" t="n">
        <f aca="false">[1]Summary!G59</f>
        <v>0.198928388360413</v>
      </c>
      <c r="E40" s="54" t="n">
        <f aca="false">[1]Summary!H59</f>
        <v>0.00710384758009708</v>
      </c>
      <c r="F40" s="54" t="n">
        <f aca="false">[1]Summary!I59</f>
        <v>0.00727636203427018</v>
      </c>
      <c r="G40" s="54" t="n">
        <f aca="false">[1]Summary!J59</f>
        <v>0.068799197047946</v>
      </c>
      <c r="H40" s="54" t="n">
        <f aca="false">[1]Summary!K59</f>
        <v>0.206431945308208</v>
      </c>
      <c r="I40" s="54" t="n">
        <f aca="false">[1]Summary!L59</f>
        <v>0.689132624629215</v>
      </c>
      <c r="J40" s="54" t="n">
        <f aca="false">[1]Summary!M59</f>
        <v>0.896095440906516</v>
      </c>
      <c r="K40" s="54" t="n">
        <f aca="false">[1]Summary!N59</f>
        <v>0.819071310021401</v>
      </c>
      <c r="L40" s="54" t="n">
        <f aca="false">[1]Summary!O59</f>
        <v>0.530169466346194</v>
      </c>
      <c r="M40" s="54" t="n">
        <f aca="false">[1]Summary!P59</f>
        <v>0.372432837758921</v>
      </c>
      <c r="N40" s="54" t="n">
        <f aca="false">[1]Summary!Q59</f>
        <v>0.414619358462739</v>
      </c>
      <c r="O40" s="54" t="n">
        <f aca="false">[1]Summary!R59</f>
        <v>0.471615429829863</v>
      </c>
      <c r="P40" s="54" t="n">
        <f aca="false">[1]Summary!S59</f>
        <v>0.40578678414618</v>
      </c>
      <c r="Q40" s="54" t="n">
        <f aca="false">[1]Summary!T59</f>
        <v>0.316581333854779</v>
      </c>
      <c r="R40" s="54" t="n">
        <f aca="false">[1]Summary!U59</f>
        <v>0.272009973902816</v>
      </c>
      <c r="S40" s="54" t="n">
        <f aca="false">[1]Summary!V59</f>
        <v>0.199363024262243</v>
      </c>
      <c r="T40" s="54" t="n">
        <f aca="false">[1]Summary!W59</f>
        <v>0.251124163190256</v>
      </c>
      <c r="U40" s="54" t="n">
        <f aca="false">[1]Summary!X59</f>
        <v>0.706541037300169</v>
      </c>
      <c r="V40" s="54" t="n">
        <f aca="false">[1]Summary!Y59</f>
        <v>0.810752316859267</v>
      </c>
      <c r="W40" s="54" t="n">
        <f aca="false">[1]Summary!Z59</f>
        <v>0.71534165738696</v>
      </c>
      <c r="X40" s="54" t="n">
        <f aca="false">[1]Summary!AA59</f>
        <v>0.466550488230984</v>
      </c>
      <c r="Y40" s="54" t="n">
        <f aca="false">[1]Summary!AB59</f>
        <v>0.418745069460043</v>
      </c>
      <c r="Z40" s="54" t="n">
        <f aca="false">[1]Summary!AC59</f>
        <v>0.476762394679124</v>
      </c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false" customHeight="true" outlineLevel="0" collapsed="false">
      <c r="A41" s="53" t="s">
        <v>46</v>
      </c>
      <c r="B41" s="54"/>
      <c r="C41" s="54" t="n">
        <f aca="false">[1]Summary!F60</f>
        <v>1.64857615367886E-005</v>
      </c>
      <c r="D41" s="54" t="n">
        <f aca="false">[1]Summary!G60</f>
        <v>0.00485855126293877</v>
      </c>
      <c r="E41" s="54" t="n">
        <f aca="false">[1]Summary!H60</f>
        <v>0.00016161025783612</v>
      </c>
      <c r="F41" s="54" t="n">
        <f aca="false">[1]Summary!I60</f>
        <v>0.00117130051859216</v>
      </c>
      <c r="G41" s="54" t="n">
        <f aca="false">[1]Summary!J60</f>
        <v>0.00104499687114823</v>
      </c>
      <c r="H41" s="54" t="n">
        <f aca="false">[1]Summary!K60</f>
        <v>0.0192870543426084</v>
      </c>
      <c r="I41" s="54" t="n">
        <f aca="false">[1]Summary!L60</f>
        <v>0.295210917240474</v>
      </c>
      <c r="J41" s="54" t="n">
        <f aca="false">[1]Summary!M60</f>
        <v>0.464911251331377</v>
      </c>
      <c r="K41" s="54" t="n">
        <f aca="false">[1]Summary!N60</f>
        <v>0.312020785435858</v>
      </c>
      <c r="L41" s="54" t="n">
        <f aca="false">[1]Summary!O60</f>
        <v>0.166233212723486</v>
      </c>
      <c r="M41" s="54" t="n">
        <f aca="false">[1]Summary!P60</f>
        <v>0.0786187453363775</v>
      </c>
      <c r="N41" s="54" t="n">
        <f aca="false">[1]Summary!Q60</f>
        <v>0.0906981023807038</v>
      </c>
      <c r="O41" s="54" t="n">
        <f aca="false">[1]Summary!R60</f>
        <v>0.079061145667685</v>
      </c>
      <c r="P41" s="54" t="n">
        <f aca="false">[1]Summary!S60</f>
        <v>0.0415856385548377</v>
      </c>
      <c r="Q41" s="54" t="n">
        <f aca="false">[1]Summary!T60</f>
        <v>0.297976768174541</v>
      </c>
      <c r="R41" s="54" t="n">
        <f aca="false">[1]Summary!U60</f>
        <v>0.133393704970551</v>
      </c>
      <c r="S41" s="54" t="n">
        <f aca="false">[1]Summary!V60</f>
        <v>0.130588898239675</v>
      </c>
      <c r="T41" s="54" t="n">
        <f aca="false">[1]Summary!W60</f>
        <v>0.0669029051855991</v>
      </c>
      <c r="U41" s="54" t="n">
        <f aca="false">[1]Summary!X60</f>
        <v>0.26790221333976</v>
      </c>
      <c r="V41" s="54" t="n">
        <f aca="false">[1]Summary!Y60</f>
        <v>0.342584461468289</v>
      </c>
      <c r="W41" s="54" t="n">
        <f aca="false">[1]Summary!Z60</f>
        <v>0.29441515338771</v>
      </c>
      <c r="X41" s="54" t="n">
        <f aca="false">[1]Summary!AA60</f>
        <v>0.284164592903274</v>
      </c>
      <c r="Y41" s="54" t="n">
        <f aca="false">[1]Summary!AB60</f>
        <v>0.135109620174184</v>
      </c>
      <c r="Z41" s="54" t="n">
        <f aca="false">[1]Summary!AC60</f>
        <v>0.157280350553926</v>
      </c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  <c r="IW41" s="54"/>
    </row>
    <row r="42" customFormat="false" ht="13.5" hidden="false" customHeight="true" outlineLevel="0" collapsed="false">
      <c r="A42" s="53" t="s">
        <v>47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  <c r="IW42" s="54"/>
    </row>
    <row r="43" customFormat="false" ht="13.5" hidden="false" customHeight="true" outlineLevel="0" collapsed="false">
      <c r="A43" s="53" t="s">
        <v>45</v>
      </c>
      <c r="B43" s="54"/>
      <c r="C43" s="54" t="n">
        <f aca="false">[1]Summary!F62</f>
        <v>0.999352217452002</v>
      </c>
      <c r="D43" s="54" t="n">
        <f aca="false">[1]Summary!G62</f>
        <v>0.678026445146086</v>
      </c>
      <c r="E43" s="54" t="n">
        <f aca="false">[1]Summary!H62</f>
        <v>0.350122263174908</v>
      </c>
      <c r="F43" s="54" t="n">
        <f aca="false">[1]Summary!I62</f>
        <v>0.341967928627336</v>
      </c>
      <c r="G43" s="54" t="n">
        <f aca="false">[1]Summary!J62</f>
        <v>0.346187550527479</v>
      </c>
      <c r="H43" s="54" t="n">
        <f aca="false">[1]Summary!K62</f>
        <v>0.416425388692116</v>
      </c>
      <c r="I43" s="54" t="n">
        <f aca="false">[1]Summary!L62</f>
        <v>0.872192158152944</v>
      </c>
      <c r="J43" s="54" t="n">
        <f aca="false">[1]Summary!M62</f>
        <v>0.967971391102397</v>
      </c>
      <c r="K43" s="54" t="n">
        <f aca="false">[1]Summary!N62</f>
        <v>0.923498058933979</v>
      </c>
      <c r="L43" s="54" t="n">
        <f aca="false">[1]Summary!O62</f>
        <v>0.720247611206228</v>
      </c>
      <c r="M43" s="54" t="n">
        <f aca="false">[1]Summary!P62</f>
        <v>0.709225300408207</v>
      </c>
      <c r="N43" s="54" t="n">
        <f aca="false">[1]Summary!Q62</f>
        <v>0.762520228890465</v>
      </c>
      <c r="O43" s="54" t="n">
        <f aca="false">[1]Summary!R62</f>
        <v>0.791454186140915</v>
      </c>
      <c r="P43" s="54" t="n">
        <f aca="false">[1]Summary!S62</f>
        <v>0.727284351999826</v>
      </c>
      <c r="Q43" s="54" t="n">
        <f aca="false">[1]Summary!T62</f>
        <v>0.614690482193854</v>
      </c>
      <c r="R43" s="54" t="n">
        <f aca="false">[1]Summary!U62</f>
        <v>0.478739261314824</v>
      </c>
      <c r="S43" s="54" t="n">
        <f aca="false">[1]Summary!V62</f>
        <v>0.368857782068575</v>
      </c>
      <c r="T43" s="54" t="n">
        <f aca="false">[1]Summary!W62</f>
        <v>0.437304597474397</v>
      </c>
      <c r="U43" s="54" t="n">
        <f aca="false">[1]Summary!X62</f>
        <v>0.844908482528751</v>
      </c>
      <c r="V43" s="54" t="n">
        <f aca="false">[1]Summary!Y62</f>
        <v>0.922649251042971</v>
      </c>
      <c r="W43" s="54" t="n">
        <f aca="false">[1]Summary!Z62</f>
        <v>0.868349710095782</v>
      </c>
      <c r="X43" s="54" t="n">
        <f aca="false">[1]Summary!AA62</f>
        <v>0.645509032834066</v>
      </c>
      <c r="Y43" s="54" t="n">
        <f aca="false">[1]Summary!AB62</f>
        <v>0.686133451381978</v>
      </c>
      <c r="Z43" s="54" t="n">
        <f aca="false">[1]Summary!AC62</f>
        <v>0.742810056370624</v>
      </c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  <c r="IW43" s="54"/>
    </row>
    <row r="44" customFormat="false" ht="13.5" hidden="false" customHeight="true" outlineLevel="0" collapsed="false">
      <c r="A44" s="53" t="s">
        <v>46</v>
      </c>
      <c r="B44" s="54"/>
      <c r="C44" s="54" t="n">
        <f aca="false">[1]Summary!F63</f>
        <v>0.29262187645509</v>
      </c>
      <c r="D44" s="54" t="n">
        <f aca="false">[1]Summary!G63</f>
        <v>0.129297344065985</v>
      </c>
      <c r="E44" s="54" t="n">
        <f aca="false">[1]Summary!H63</f>
        <v>0.0786725595386578</v>
      </c>
      <c r="F44" s="54" t="n">
        <f aca="false">[1]Summary!I63</f>
        <v>0.0473306646969775</v>
      </c>
      <c r="G44" s="54" t="n">
        <f aca="false">[1]Summary!J63</f>
        <v>0.0318735431264703</v>
      </c>
      <c r="H44" s="54" t="n">
        <f aca="false">[1]Summary!K63</f>
        <v>0.0595371587125763</v>
      </c>
      <c r="I44" s="54" t="n">
        <f aca="false">[1]Summary!L63</f>
        <v>0.551755167749692</v>
      </c>
      <c r="J44" s="54" t="n">
        <f aca="false">[1]Summary!M63</f>
        <v>0.735069358032528</v>
      </c>
      <c r="K44" s="54" t="n">
        <f aca="false">[1]Summary!N63</f>
        <v>0.542147366050181</v>
      </c>
      <c r="L44" s="54" t="n">
        <f aca="false">[1]Summary!O63</f>
        <v>0.37882283274752</v>
      </c>
      <c r="M44" s="54" t="n">
        <f aca="false">[1]Summary!P63</f>
        <v>0.342071125613524</v>
      </c>
      <c r="N44" s="54" t="n">
        <f aca="false">[1]Summary!Q63</f>
        <v>0.368057706765743</v>
      </c>
      <c r="O44" s="54" t="n">
        <f aca="false">[1]Summary!R63</f>
        <v>0.329746229838194</v>
      </c>
      <c r="P44" s="54" t="n">
        <f aca="false">[1]Summary!S63</f>
        <v>0.217513151082095</v>
      </c>
      <c r="Q44" s="54" t="n">
        <f aca="false">[1]Summary!T63</f>
        <v>0.452428122403846</v>
      </c>
      <c r="R44" s="54" t="n">
        <f aca="false">[1]Summary!U63</f>
        <v>0.265800397718309</v>
      </c>
      <c r="S44" s="54" t="n">
        <f aca="false">[1]Summary!V63</f>
        <v>0.249657297587361</v>
      </c>
      <c r="T44" s="54" t="n">
        <f aca="false">[1]Summary!W63</f>
        <v>0.146456505505843</v>
      </c>
      <c r="U44" s="54" t="n">
        <f aca="false">[1]Summary!X63</f>
        <v>0.555088262365516</v>
      </c>
      <c r="V44" s="54" t="n">
        <f aca="false">[1]Summary!Y63</f>
        <v>0.670956613643006</v>
      </c>
      <c r="W44" s="54" t="n">
        <f aca="false">[1]Summary!Z63</f>
        <v>0.585238295004691</v>
      </c>
      <c r="X44" s="54" t="n">
        <f aca="false">[1]Summary!AA63</f>
        <v>0.431355036561221</v>
      </c>
      <c r="Y44" s="54" t="n">
        <f aca="false">[1]Summary!AB63</f>
        <v>0.363331832375189</v>
      </c>
      <c r="Z44" s="54" t="n">
        <f aca="false">[1]Summary!AC63</f>
        <v>0.42438405818961</v>
      </c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  <c r="IW44" s="54"/>
    </row>
    <row r="45" customFormat="false" ht="13.5" hidden="false" customHeight="true" outlineLevel="0" collapsed="false">
      <c r="A45" s="55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  <c r="IW45" s="54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0" ySplit="5" topLeftCell="W6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fals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tr">
        <f aca="false">'Dth Index INPUT PG'!A1</f>
        <v>INDEX TERM - Fuel Position Summary - Dth/Day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tr">
        <f aca="false">'Dth Index INPUT PG'!A2</f>
        <v>Valuation Date:  12/26/2001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tr">
        <f aca="false">'Dth Index INPUT PG'!A3</f>
        <v>As of:                12/26/2001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tr">
        <f aca="false">'Dth Index INPUT PG'!C5</f>
        <v>Jan-02</v>
      </c>
      <c r="D5" s="44" t="str">
        <f aca="false">'Dth Index INPUT PG'!D5</f>
        <v>Feb-02</v>
      </c>
      <c r="E5" s="44" t="str">
        <f aca="false">'Dth Index INPUT PG'!E5</f>
        <v>Mar-02</v>
      </c>
      <c r="F5" s="44" t="str">
        <f aca="false">'Dth Index INPUT PG'!F5</f>
        <v>Apr-02</v>
      </c>
      <c r="G5" s="44" t="str">
        <f aca="false">'Dth Index INPUT PG'!G5</f>
        <v>May-02</v>
      </c>
      <c r="H5" s="44" t="str">
        <f aca="false">'Dth Index INPUT PG'!H5</f>
        <v>Jun-02</v>
      </c>
      <c r="I5" s="44" t="str">
        <f aca="false">'Dth Index INPUT PG'!I5</f>
        <v>Jul-02</v>
      </c>
      <c r="J5" s="44" t="str">
        <f aca="false">'Dth Index INPUT PG'!J5</f>
        <v>Aug-02</v>
      </c>
      <c r="K5" s="44" t="str">
        <f aca="false">'Dth Index INPUT PG'!K5</f>
        <v>Sep-02</v>
      </c>
      <c r="L5" s="44" t="str">
        <f aca="false">'Dth Index INPUT PG'!L5</f>
        <v>Oct-02</v>
      </c>
      <c r="M5" s="44" t="str">
        <f aca="false">'Dth Index INPUT PG'!M5</f>
        <v>Nov-02</v>
      </c>
      <c r="N5" s="44" t="str">
        <f aca="false">'Dth Index INPUT PG'!N5</f>
        <v>Dec-02</v>
      </c>
      <c r="O5" s="44" t="str">
        <f aca="false">'Dth Index INPUT PG'!O5</f>
        <v>Jan-03</v>
      </c>
      <c r="P5" s="44" t="str">
        <f aca="false">'Dth Index INPUT PG'!P5</f>
        <v>Feb-03</v>
      </c>
      <c r="Q5" s="44" t="str">
        <f aca="false">'Dth Index INPUT PG'!Q5</f>
        <v>Mar-03</v>
      </c>
      <c r="R5" s="44" t="str">
        <f aca="false">'Dth Index INPUT PG'!R5</f>
        <v>Apr-03</v>
      </c>
      <c r="S5" s="44" t="str">
        <f aca="false">'Dth Index INPUT PG'!S5</f>
        <v>May-03</v>
      </c>
      <c r="T5" s="44" t="str">
        <f aca="false">'Dth Index INPUT PG'!T5</f>
        <v>Jun-03</v>
      </c>
      <c r="U5" s="44" t="str">
        <f aca="false">'Dth Index INPUT PG'!U5</f>
        <v>Jul-03</v>
      </c>
      <c r="V5" s="44" t="str">
        <f aca="false">'Dth Index INPUT PG'!V5</f>
        <v>Aug-03</v>
      </c>
      <c r="W5" s="44" t="str">
        <f aca="false">'Dth Index INPUT PG'!W5</f>
        <v>Sep-03</v>
      </c>
      <c r="X5" s="44" t="str">
        <f aca="false">'Dth Index INPUT PG'!X5</f>
        <v>Oct-03</v>
      </c>
      <c r="Y5" s="44" t="str">
        <f aca="false">'Dth Index INPUT PG'!Y5</f>
        <v>Nov-03</v>
      </c>
      <c r="Z5" s="44" t="str">
        <f aca="false">'Dth Index INPUT PG'!Z5</f>
        <v>Dec-03</v>
      </c>
      <c r="AA5" s="44" t="str">
        <f aca="false">'Dth Index INPUT PG'!AA5</f>
        <v>TOTAL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f aca="false">C15+C27</f>
        <v>0</v>
      </c>
      <c r="D6" s="46" t="n">
        <f aca="false">D15+D27</f>
        <v>0</v>
      </c>
      <c r="E6" s="46" t="n">
        <f aca="false">E15+E27</f>
        <v>0</v>
      </c>
      <c r="F6" s="46" t="n">
        <f aca="false">F15+F27</f>
        <v>0</v>
      </c>
      <c r="G6" s="46" t="n">
        <f aca="false">G15+G27</f>
        <v>0</v>
      </c>
      <c r="H6" s="46" t="n">
        <f aca="false">H15+H27</f>
        <v>0</v>
      </c>
      <c r="I6" s="46" t="n">
        <f aca="false">I15+I27</f>
        <v>0</v>
      </c>
      <c r="J6" s="46" t="n">
        <f aca="false">J15+J27</f>
        <v>0</v>
      </c>
      <c r="K6" s="46" t="n">
        <f aca="false">K15+K27</f>
        <v>0</v>
      </c>
      <c r="L6" s="46" t="n">
        <f aca="false">L15+L27</f>
        <v>0</v>
      </c>
      <c r="M6" s="46" t="n">
        <f aca="false">M15+M27</f>
        <v>0</v>
      </c>
      <c r="N6" s="46" t="n">
        <f aca="false">N15+N27</f>
        <v>0</v>
      </c>
      <c r="O6" s="46" t="n">
        <f aca="false">O15+O27</f>
        <v>0</v>
      </c>
      <c r="P6" s="46" t="n">
        <f aca="false">P15+P27</f>
        <v>0</v>
      </c>
      <c r="Q6" s="46" t="n">
        <f aca="false">Q15+Q27</f>
        <v>0</v>
      </c>
      <c r="R6" s="46" t="n">
        <f aca="false">R15+R27</f>
        <v>0</v>
      </c>
      <c r="S6" s="46" t="n">
        <f aca="false">S15+S27</f>
        <v>0</v>
      </c>
      <c r="T6" s="46" t="n">
        <f aca="false">T15+T27</f>
        <v>0</v>
      </c>
      <c r="U6" s="46" t="n">
        <f aca="false">U15+U27</f>
        <v>0</v>
      </c>
      <c r="V6" s="46" t="n">
        <f aca="false">V15+V27</f>
        <v>0</v>
      </c>
      <c r="W6" s="46" t="n">
        <f aca="false">W15+W27</f>
        <v>0</v>
      </c>
      <c r="X6" s="46" t="n">
        <f aca="false">X15+X27</f>
        <v>0</v>
      </c>
      <c r="Y6" s="46" t="n">
        <f aca="false">Y15+Y27</f>
        <v>0</v>
      </c>
      <c r="Z6" s="46" t="n">
        <f aca="false">Z15+Z27</f>
        <v>0</v>
      </c>
      <c r="AA6" s="46" t="n">
        <f aca="false">AA15+AA27</f>
        <v>0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f aca="false">C16+C28</f>
        <v>25000</v>
      </c>
      <c r="D7" s="46" t="n">
        <f aca="false">D16+D28</f>
        <v>25000</v>
      </c>
      <c r="E7" s="46" t="n">
        <f aca="false">E16+E28</f>
        <v>25000</v>
      </c>
      <c r="F7" s="46" t="n">
        <f aca="false">F16+F28</f>
        <v>0</v>
      </c>
      <c r="G7" s="46" t="n">
        <f aca="false">G16+G28</f>
        <v>0</v>
      </c>
      <c r="H7" s="46" t="n">
        <f aca="false">H16+H28</f>
        <v>0</v>
      </c>
      <c r="I7" s="46" t="n">
        <f aca="false">I16+I28</f>
        <v>0</v>
      </c>
      <c r="J7" s="46" t="n">
        <f aca="false">J16+J28</f>
        <v>0</v>
      </c>
      <c r="K7" s="46" t="n">
        <f aca="false">K16+K28</f>
        <v>0</v>
      </c>
      <c r="L7" s="46" t="n">
        <f aca="false">L16+L28</f>
        <v>0</v>
      </c>
      <c r="M7" s="46" t="n">
        <f aca="false">M16+M28</f>
        <v>0</v>
      </c>
      <c r="N7" s="46" t="n">
        <f aca="false">N16+N28</f>
        <v>0</v>
      </c>
      <c r="O7" s="46" t="n">
        <f aca="false">O16+O28</f>
        <v>0</v>
      </c>
      <c r="P7" s="46" t="n">
        <f aca="false">P16+P28</f>
        <v>0</v>
      </c>
      <c r="Q7" s="46" t="n">
        <f aca="false">Q16+Q28</f>
        <v>0</v>
      </c>
      <c r="R7" s="46" t="n">
        <f aca="false">R16+R28</f>
        <v>0</v>
      </c>
      <c r="S7" s="46" t="n">
        <f aca="false">S16+S28</f>
        <v>0</v>
      </c>
      <c r="T7" s="46" t="n">
        <f aca="false">T16+T28</f>
        <v>0</v>
      </c>
      <c r="U7" s="46" t="n">
        <f aca="false">U16+U28</f>
        <v>0</v>
      </c>
      <c r="V7" s="46" t="n">
        <f aca="false">V16+V28</f>
        <v>0</v>
      </c>
      <c r="W7" s="46" t="n">
        <f aca="false">W16+W28</f>
        <v>0</v>
      </c>
      <c r="X7" s="46" t="n">
        <f aca="false">X16+X28</f>
        <v>0</v>
      </c>
      <c r="Y7" s="46" t="n">
        <f aca="false">Y16+Y28</f>
        <v>0</v>
      </c>
      <c r="Z7" s="46" t="n">
        <f aca="false">Z16+Z28</f>
        <v>0</v>
      </c>
      <c r="AA7" s="46" t="n">
        <f aca="false">AA16+AA28</f>
        <v>3082.1918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f aca="false">C17+C29</f>
        <v>0</v>
      </c>
      <c r="D8" s="46" t="n">
        <f aca="false">D17+D29</f>
        <v>0</v>
      </c>
      <c r="E8" s="46" t="n">
        <f aca="false">E17+E29</f>
        <v>0</v>
      </c>
      <c r="F8" s="46" t="n">
        <f aca="false">F17+F29</f>
        <v>0</v>
      </c>
      <c r="G8" s="46" t="n">
        <f aca="false">G17+G29</f>
        <v>0</v>
      </c>
      <c r="H8" s="46" t="n">
        <f aca="false">H17+H29</f>
        <v>0</v>
      </c>
      <c r="I8" s="46" t="n">
        <f aca="false">I17+I29</f>
        <v>0</v>
      </c>
      <c r="J8" s="46" t="n">
        <f aca="false">J17+J29</f>
        <v>0</v>
      </c>
      <c r="K8" s="46" t="n">
        <f aca="false">K17+K29</f>
        <v>0</v>
      </c>
      <c r="L8" s="46" t="n">
        <f aca="false">L17+L29</f>
        <v>0</v>
      </c>
      <c r="M8" s="46" t="n">
        <f aca="false">M17+M29</f>
        <v>0</v>
      </c>
      <c r="N8" s="46" t="n">
        <f aca="false">N17+N29</f>
        <v>0</v>
      </c>
      <c r="O8" s="46" t="n">
        <f aca="false">O17+O29</f>
        <v>0</v>
      </c>
      <c r="P8" s="46" t="n">
        <f aca="false">P17+P29</f>
        <v>0</v>
      </c>
      <c r="Q8" s="46" t="n">
        <f aca="false">Q17+Q29</f>
        <v>0</v>
      </c>
      <c r="R8" s="46" t="n">
        <f aca="false">R17+R29</f>
        <v>0</v>
      </c>
      <c r="S8" s="46" t="n">
        <f aca="false">S17+S29</f>
        <v>0</v>
      </c>
      <c r="T8" s="46" t="n">
        <f aca="false">T17+T29</f>
        <v>0</v>
      </c>
      <c r="U8" s="46" t="n">
        <f aca="false">U17+U29</f>
        <v>0</v>
      </c>
      <c r="V8" s="46" t="n">
        <f aca="false">V17+V29</f>
        <v>0</v>
      </c>
      <c r="W8" s="46" t="n">
        <f aca="false">W17+W29</f>
        <v>0</v>
      </c>
      <c r="X8" s="46" t="n">
        <f aca="false">X17+X29</f>
        <v>0</v>
      </c>
      <c r="Y8" s="46" t="n">
        <f aca="false">Y17+Y29</f>
        <v>0</v>
      </c>
      <c r="Z8" s="46" t="n">
        <f aca="false">Z17+Z29</f>
        <v>0</v>
      </c>
      <c r="AA8" s="46" t="n">
        <f aca="false">AA17+AA29</f>
        <v>0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f aca="false">C18+C30</f>
        <v>0</v>
      </c>
      <c r="D9" s="46" t="n">
        <f aca="false">D18+D30</f>
        <v>0</v>
      </c>
      <c r="E9" s="46" t="n">
        <f aca="false">E18+E30</f>
        <v>0</v>
      </c>
      <c r="F9" s="46" t="n">
        <f aca="false">F18+F30</f>
        <v>0</v>
      </c>
      <c r="G9" s="46" t="n">
        <f aca="false">G18+G30</f>
        <v>0</v>
      </c>
      <c r="H9" s="46" t="n">
        <f aca="false">H18+H30</f>
        <v>0</v>
      </c>
      <c r="I9" s="46" t="n">
        <f aca="false">I18+I30</f>
        <v>0</v>
      </c>
      <c r="J9" s="46" t="n">
        <f aca="false">J18+J30</f>
        <v>0</v>
      </c>
      <c r="K9" s="46" t="n">
        <f aca="false">K18+K30</f>
        <v>0</v>
      </c>
      <c r="L9" s="46" t="n">
        <f aca="false">L18+L30</f>
        <v>0</v>
      </c>
      <c r="M9" s="46" t="n">
        <f aca="false">M18+M30</f>
        <v>0</v>
      </c>
      <c r="N9" s="46" t="n">
        <f aca="false">N18+N30</f>
        <v>0</v>
      </c>
      <c r="O9" s="46" t="n">
        <f aca="false">O18+O30</f>
        <v>0</v>
      </c>
      <c r="P9" s="46" t="n">
        <f aca="false">P18+P30</f>
        <v>0</v>
      </c>
      <c r="Q9" s="46" t="n">
        <f aca="false">Q18+Q30</f>
        <v>0</v>
      </c>
      <c r="R9" s="46" t="n">
        <f aca="false">R18+R30</f>
        <v>0</v>
      </c>
      <c r="S9" s="46" t="n">
        <f aca="false">S18+S30</f>
        <v>0</v>
      </c>
      <c r="T9" s="46" t="n">
        <f aca="false">T18+T30</f>
        <v>0</v>
      </c>
      <c r="U9" s="46" t="n">
        <f aca="false">U18+U30</f>
        <v>0</v>
      </c>
      <c r="V9" s="46" t="n">
        <f aca="false">V18+V30</f>
        <v>0</v>
      </c>
      <c r="W9" s="46" t="n">
        <f aca="false">W18+W30</f>
        <v>0</v>
      </c>
      <c r="X9" s="46" t="n">
        <f aca="false">X18+X30</f>
        <v>0</v>
      </c>
      <c r="Y9" s="46" t="n">
        <f aca="false">Y18+Y30</f>
        <v>0</v>
      </c>
      <c r="Z9" s="46" t="n">
        <f aca="false">Z18+Z30</f>
        <v>0</v>
      </c>
      <c r="AA9" s="46" t="n">
        <f aca="false">AA18+AA30</f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f aca="false">SUM($C$6:$C$9)</f>
        <v>25000</v>
      </c>
      <c r="D10" s="49" t="n">
        <f aca="false">SUM($D$6:$D$9)</f>
        <v>25000</v>
      </c>
      <c r="E10" s="49" t="n">
        <f aca="false">SUM($E$6:$E$9)</f>
        <v>25000</v>
      </c>
      <c r="F10" s="49" t="n">
        <f aca="false">SUM($F$6:$F$9)</f>
        <v>0</v>
      </c>
      <c r="G10" s="49" t="n">
        <f aca="false">SUM($G$6:$G$9)</f>
        <v>0</v>
      </c>
      <c r="H10" s="49" t="n">
        <f aca="false">SUM($H$6:$H$9)</f>
        <v>0</v>
      </c>
      <c r="I10" s="49" t="n">
        <f aca="false">SUM($I$6:$I$9)</f>
        <v>0</v>
      </c>
      <c r="J10" s="49" t="n">
        <f aca="false">SUM($J$6:$J$9)</f>
        <v>0</v>
      </c>
      <c r="K10" s="49" t="n">
        <f aca="false">SUM($K$6:$K$9)</f>
        <v>0</v>
      </c>
      <c r="L10" s="49" t="n">
        <f aca="false">SUM($L$6:$L$9)</f>
        <v>0</v>
      </c>
      <c r="M10" s="49" t="n">
        <f aca="false">SUM($M$6:$M$9)</f>
        <v>0</v>
      </c>
      <c r="N10" s="49" t="n">
        <f aca="false">SUM($N$6:$N$9)</f>
        <v>0</v>
      </c>
      <c r="O10" s="49" t="n">
        <f aca="false">SUM($O$6:$O$9)</f>
        <v>0</v>
      </c>
      <c r="P10" s="49" t="n">
        <f aca="false">SUM($P$6:$P$9)</f>
        <v>0</v>
      </c>
      <c r="Q10" s="49" t="n">
        <f aca="false">SUM($Q$6:$Q$9)</f>
        <v>0</v>
      </c>
      <c r="R10" s="49" t="n">
        <f aca="false">SUM($R$6:$R$9)</f>
        <v>0</v>
      </c>
      <c r="S10" s="49" t="n">
        <f aca="false">SUM($S$6:$S$9)</f>
        <v>0</v>
      </c>
      <c r="T10" s="49" t="n">
        <f aca="false">SUM($T$6:$T$9)</f>
        <v>0</v>
      </c>
      <c r="U10" s="49" t="n">
        <f aca="false">SUM($U$6:$U$9)</f>
        <v>0</v>
      </c>
      <c r="V10" s="49" t="n">
        <f aca="false">SUM($V$6:$V$9)</f>
        <v>0</v>
      </c>
      <c r="W10" s="49" t="n">
        <f aca="false">SUM($W$6:$W$9)</f>
        <v>0</v>
      </c>
      <c r="X10" s="49" t="n">
        <f aca="false">SUM($X$6:$X$9)</f>
        <v>0</v>
      </c>
      <c r="Y10" s="49" t="n">
        <f aca="false">SUM($Y$6:$Y$9)</f>
        <v>0</v>
      </c>
      <c r="Z10" s="49" t="n">
        <f aca="false">SUM($Z$6:$Z$9)</f>
        <v>0</v>
      </c>
      <c r="AA10" s="50" t="n">
        <f aca="false">SUM(AA6:AA9)</f>
        <v>3082.1918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tru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f aca="false">'Dth Index INPUT PG'!C15</f>
        <v>0</v>
      </c>
      <c r="D15" s="46" t="n">
        <f aca="false">'Dth Index INPUT PG'!D15</f>
        <v>0</v>
      </c>
      <c r="E15" s="46" t="n">
        <f aca="false">'Dth Index INPUT PG'!E15</f>
        <v>0</v>
      </c>
      <c r="F15" s="46" t="n">
        <f aca="false">'Dth Index INPUT PG'!F15</f>
        <v>0</v>
      </c>
      <c r="G15" s="46" t="n">
        <f aca="false">'Dth Index INPUT PG'!G15</f>
        <v>0</v>
      </c>
      <c r="H15" s="46" t="n">
        <f aca="false">'Dth Index INPUT PG'!H15</f>
        <v>0</v>
      </c>
      <c r="I15" s="46" t="n">
        <f aca="false">'Dth Index INPUT PG'!I15</f>
        <v>0</v>
      </c>
      <c r="J15" s="46" t="n">
        <f aca="false">'Dth Index INPUT PG'!J15</f>
        <v>0</v>
      </c>
      <c r="K15" s="46" t="n">
        <f aca="false">'Dth Index INPUT PG'!K15</f>
        <v>0</v>
      </c>
      <c r="L15" s="46" t="n">
        <f aca="false">'Dth Index INPUT PG'!L15</f>
        <v>0</v>
      </c>
      <c r="M15" s="46" t="n">
        <f aca="false">'Dth Index INPUT PG'!M15</f>
        <v>0</v>
      </c>
      <c r="N15" s="46" t="n">
        <f aca="false">'Dth Index INPUT PG'!N15</f>
        <v>0</v>
      </c>
      <c r="O15" s="46" t="n">
        <f aca="false">'Dth Index INPUT PG'!O15</f>
        <v>0</v>
      </c>
      <c r="P15" s="46" t="n">
        <f aca="false">'Dth Index INPUT PG'!P15</f>
        <v>0</v>
      </c>
      <c r="Q15" s="46" t="n">
        <f aca="false">'Dth Index INPUT PG'!Q15</f>
        <v>0</v>
      </c>
      <c r="R15" s="46" t="n">
        <f aca="false">'Dth Index INPUT PG'!R15</f>
        <v>0</v>
      </c>
      <c r="S15" s="46" t="n">
        <f aca="false">'Dth Index INPUT PG'!S15</f>
        <v>0</v>
      </c>
      <c r="T15" s="46" t="n">
        <f aca="false">'Dth Index INPUT PG'!T15</f>
        <v>0</v>
      </c>
      <c r="U15" s="46" t="n">
        <f aca="false">'Dth Index INPUT PG'!U15</f>
        <v>0</v>
      </c>
      <c r="V15" s="46" t="n">
        <f aca="false">'Dth Index INPUT PG'!V15</f>
        <v>0</v>
      </c>
      <c r="W15" s="46" t="n">
        <f aca="false">'Dth Index INPUT PG'!W15</f>
        <v>0</v>
      </c>
      <c r="X15" s="46" t="n">
        <f aca="false">'Dth Index INPUT PG'!X15</f>
        <v>0</v>
      </c>
      <c r="Y15" s="46" t="n">
        <f aca="false">'Dth Index INPUT PG'!Y15</f>
        <v>0</v>
      </c>
      <c r="Z15" s="46" t="n">
        <f aca="false">'Dth Index INPUT PG'!Z15</f>
        <v>0</v>
      </c>
      <c r="AA15" s="46" t="n">
        <f aca="false">'Dth Index INPUT PG'!AA15</f>
        <v>0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f aca="false">'Dth Index INPUT PG'!C16</f>
        <v>25000</v>
      </c>
      <c r="D16" s="46" t="n">
        <f aca="false">'Dth Index INPUT PG'!D16</f>
        <v>25000</v>
      </c>
      <c r="E16" s="46" t="n">
        <f aca="false">'Dth Index INPUT PG'!E16</f>
        <v>25000</v>
      </c>
      <c r="F16" s="46" t="n">
        <f aca="false">'Dth Index INPUT PG'!F16</f>
        <v>0</v>
      </c>
      <c r="G16" s="46" t="n">
        <f aca="false">'Dth Index INPUT PG'!G16</f>
        <v>0</v>
      </c>
      <c r="H16" s="46" t="n">
        <f aca="false">'Dth Index INPUT PG'!H16</f>
        <v>0</v>
      </c>
      <c r="I16" s="46" t="n">
        <f aca="false">'Dth Index INPUT PG'!I16</f>
        <v>0</v>
      </c>
      <c r="J16" s="46" t="n">
        <f aca="false">'Dth Index INPUT PG'!J16</f>
        <v>0</v>
      </c>
      <c r="K16" s="46" t="n">
        <f aca="false">'Dth Index INPUT PG'!K16</f>
        <v>0</v>
      </c>
      <c r="L16" s="46" t="n">
        <f aca="false">'Dth Index INPUT PG'!L16</f>
        <v>0</v>
      </c>
      <c r="M16" s="46" t="n">
        <f aca="false">'Dth Index INPUT PG'!M16</f>
        <v>0</v>
      </c>
      <c r="N16" s="46" t="n">
        <f aca="false">'Dth Index INPUT PG'!N16</f>
        <v>0</v>
      </c>
      <c r="O16" s="46" t="n">
        <f aca="false">'Dth Index INPUT PG'!O16</f>
        <v>0</v>
      </c>
      <c r="P16" s="46" t="n">
        <f aca="false">'Dth Index INPUT PG'!P16</f>
        <v>0</v>
      </c>
      <c r="Q16" s="46" t="n">
        <f aca="false">'Dth Index INPUT PG'!Q16</f>
        <v>0</v>
      </c>
      <c r="R16" s="46" t="n">
        <f aca="false">'Dth Index INPUT PG'!R16</f>
        <v>0</v>
      </c>
      <c r="S16" s="46" t="n">
        <f aca="false">'Dth Index INPUT PG'!S16</f>
        <v>0</v>
      </c>
      <c r="T16" s="46" t="n">
        <f aca="false">'Dth Index INPUT PG'!T16</f>
        <v>0</v>
      </c>
      <c r="U16" s="46" t="n">
        <f aca="false">'Dth Index INPUT PG'!U16</f>
        <v>0</v>
      </c>
      <c r="V16" s="46" t="n">
        <f aca="false">'Dth Index INPUT PG'!V16</f>
        <v>0</v>
      </c>
      <c r="W16" s="46" t="n">
        <f aca="false">'Dth Index INPUT PG'!W16</f>
        <v>0</v>
      </c>
      <c r="X16" s="46" t="n">
        <f aca="false">'Dth Index INPUT PG'!X16</f>
        <v>0</v>
      </c>
      <c r="Y16" s="46" t="n">
        <f aca="false">'Dth Index INPUT PG'!Y16</f>
        <v>0</v>
      </c>
      <c r="Z16" s="46" t="n">
        <f aca="false">'Dth Index INPUT PG'!Z16</f>
        <v>0</v>
      </c>
      <c r="AA16" s="46" t="n">
        <f aca="false">'Dth Index INPUT PG'!AA16</f>
        <v>3082.1918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f aca="false">'Dth Index INPUT PG'!C17</f>
        <v>0</v>
      </c>
      <c r="D17" s="46" t="n">
        <f aca="false">'Dth Index INPUT PG'!D17</f>
        <v>0</v>
      </c>
      <c r="E17" s="46" t="n">
        <f aca="false">'Dth Index INPUT PG'!E17</f>
        <v>0</v>
      </c>
      <c r="F17" s="46" t="n">
        <f aca="false">'Dth Index INPUT PG'!F17</f>
        <v>0</v>
      </c>
      <c r="G17" s="46" t="n">
        <f aca="false">'Dth Index INPUT PG'!G17</f>
        <v>0</v>
      </c>
      <c r="H17" s="46" t="n">
        <f aca="false">'Dth Index INPUT PG'!H17</f>
        <v>0</v>
      </c>
      <c r="I17" s="46" t="n">
        <f aca="false">'Dth Index INPUT PG'!I17</f>
        <v>0</v>
      </c>
      <c r="J17" s="46" t="n">
        <f aca="false">'Dth Index INPUT PG'!J17</f>
        <v>0</v>
      </c>
      <c r="K17" s="46" t="n">
        <f aca="false">'Dth Index INPUT PG'!K17</f>
        <v>0</v>
      </c>
      <c r="L17" s="46" t="n">
        <f aca="false">'Dth Index INPUT PG'!L17</f>
        <v>0</v>
      </c>
      <c r="M17" s="46" t="n">
        <f aca="false">'Dth Index INPUT PG'!M17</f>
        <v>0</v>
      </c>
      <c r="N17" s="46" t="n">
        <f aca="false">'Dth Index INPUT PG'!N17</f>
        <v>0</v>
      </c>
      <c r="O17" s="46" t="n">
        <f aca="false">'Dth Index INPUT PG'!O17</f>
        <v>0</v>
      </c>
      <c r="P17" s="46" t="n">
        <f aca="false">'Dth Index INPUT PG'!P17</f>
        <v>0</v>
      </c>
      <c r="Q17" s="46" t="n">
        <f aca="false">'Dth Index INPUT PG'!Q17</f>
        <v>0</v>
      </c>
      <c r="R17" s="46" t="n">
        <f aca="false">'Dth Index INPUT PG'!R17</f>
        <v>0</v>
      </c>
      <c r="S17" s="46" t="n">
        <f aca="false">'Dth Index INPUT PG'!S17</f>
        <v>0</v>
      </c>
      <c r="T17" s="46" t="n">
        <f aca="false">'Dth Index INPUT PG'!T17</f>
        <v>0</v>
      </c>
      <c r="U17" s="46" t="n">
        <f aca="false">'Dth Index INPUT PG'!U17</f>
        <v>0</v>
      </c>
      <c r="V17" s="46" t="n">
        <f aca="false">'Dth Index INPUT PG'!V17</f>
        <v>0</v>
      </c>
      <c r="W17" s="46" t="n">
        <f aca="false">'Dth Index INPUT PG'!W17</f>
        <v>0</v>
      </c>
      <c r="X17" s="46" t="n">
        <f aca="false">'Dth Index INPUT PG'!X17</f>
        <v>0</v>
      </c>
      <c r="Y17" s="46" t="n">
        <f aca="false">'Dth Index INPUT PG'!Y17</f>
        <v>0</v>
      </c>
      <c r="Z17" s="46" t="n">
        <f aca="false">'Dth Index INPUT PG'!Z17</f>
        <v>0</v>
      </c>
      <c r="AA17" s="46" t="n">
        <f aca="false">'Dth Index INPUT PG'!AA17</f>
        <v>0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f aca="false">'Dth Index INPUT PG'!C18</f>
        <v>0</v>
      </c>
      <c r="D18" s="46" t="n">
        <f aca="false">'Dth Index INPUT PG'!D18</f>
        <v>0</v>
      </c>
      <c r="E18" s="46" t="n">
        <f aca="false">'Dth Index INPUT PG'!E18</f>
        <v>0</v>
      </c>
      <c r="F18" s="46" t="n">
        <f aca="false">'Dth Index INPUT PG'!F18</f>
        <v>0</v>
      </c>
      <c r="G18" s="46" t="n">
        <f aca="false">'Dth Index INPUT PG'!G18</f>
        <v>0</v>
      </c>
      <c r="H18" s="46" t="n">
        <f aca="false">'Dth Index INPUT PG'!H18</f>
        <v>0</v>
      </c>
      <c r="I18" s="46" t="n">
        <f aca="false">'Dth Index INPUT PG'!I18</f>
        <v>0</v>
      </c>
      <c r="J18" s="46" t="n">
        <f aca="false">'Dth Index INPUT PG'!J18</f>
        <v>0</v>
      </c>
      <c r="K18" s="46" t="n">
        <f aca="false">'Dth Index INPUT PG'!K18</f>
        <v>0</v>
      </c>
      <c r="L18" s="46" t="n">
        <f aca="false">'Dth Index INPUT PG'!L18</f>
        <v>0</v>
      </c>
      <c r="M18" s="46" t="n">
        <f aca="false">'Dth Index INPUT PG'!M18</f>
        <v>0</v>
      </c>
      <c r="N18" s="46" t="n">
        <f aca="false">'Dth Index INPUT PG'!N18</f>
        <v>0</v>
      </c>
      <c r="O18" s="46" t="n">
        <f aca="false">'Dth Index INPUT PG'!O18</f>
        <v>0</v>
      </c>
      <c r="P18" s="46" t="n">
        <f aca="false">'Dth Index INPUT PG'!P18</f>
        <v>0</v>
      </c>
      <c r="Q18" s="46" t="n">
        <f aca="false">'Dth Index INPUT PG'!Q18</f>
        <v>0</v>
      </c>
      <c r="R18" s="46" t="n">
        <f aca="false">'Dth Index INPUT PG'!R18</f>
        <v>0</v>
      </c>
      <c r="S18" s="46" t="n">
        <f aca="false">'Dth Index INPUT PG'!S18</f>
        <v>0</v>
      </c>
      <c r="T18" s="46" t="n">
        <f aca="false">'Dth Index INPUT PG'!T18</f>
        <v>0</v>
      </c>
      <c r="U18" s="46" t="n">
        <f aca="false">'Dth Index INPUT PG'!U18</f>
        <v>0</v>
      </c>
      <c r="V18" s="46" t="n">
        <f aca="false">'Dth Index INPUT PG'!V18</f>
        <v>0</v>
      </c>
      <c r="W18" s="46" t="n">
        <f aca="false">'Dth Index INPUT PG'!W18</f>
        <v>0</v>
      </c>
      <c r="X18" s="46" t="n">
        <f aca="false">'Dth Index INPUT PG'!X18</f>
        <v>0</v>
      </c>
      <c r="Y18" s="46" t="n">
        <f aca="false">'Dth Index INPUT PG'!Y18</f>
        <v>0</v>
      </c>
      <c r="Z18" s="46" t="n">
        <f aca="false">'Dth Index INPUT PG'!Z18</f>
        <v>0</v>
      </c>
      <c r="AA18" s="46" t="n">
        <f aca="false">'Dth Index INPUT PG'!AA18</f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f aca="false">SUM(C15:C18)</f>
        <v>25000</v>
      </c>
      <c r="D19" s="49" t="n">
        <f aca="false">SUM(D15:D18)</f>
        <v>25000</v>
      </c>
      <c r="E19" s="49" t="n">
        <f aca="false">SUM(E15:E18)</f>
        <v>25000</v>
      </c>
      <c r="F19" s="49" t="n">
        <f aca="false">SUM(F15:F18)</f>
        <v>0</v>
      </c>
      <c r="G19" s="49" t="n">
        <f aca="false">SUM(G15:G18)</f>
        <v>0</v>
      </c>
      <c r="H19" s="49" t="n">
        <f aca="false">SUM(H15:H18)</f>
        <v>0</v>
      </c>
      <c r="I19" s="49" t="n">
        <f aca="false">SUM(I15:I18)</f>
        <v>0</v>
      </c>
      <c r="J19" s="49" t="n">
        <f aca="false">SUM(J15:J18)</f>
        <v>0</v>
      </c>
      <c r="K19" s="49" t="n">
        <f aca="false">SUM(K15:K18)</f>
        <v>0</v>
      </c>
      <c r="L19" s="49" t="n">
        <f aca="false">SUM(L15:L18)</f>
        <v>0</v>
      </c>
      <c r="M19" s="49" t="n">
        <f aca="false">SUM(M15:M18)</f>
        <v>0</v>
      </c>
      <c r="N19" s="49" t="n">
        <f aca="false">SUM(N15:N18)</f>
        <v>0</v>
      </c>
      <c r="O19" s="49" t="n">
        <f aca="false">SUM(O15:O18)</f>
        <v>0</v>
      </c>
      <c r="P19" s="49" t="n">
        <f aca="false">SUM(P15:P18)</f>
        <v>0</v>
      </c>
      <c r="Q19" s="49" t="n">
        <f aca="false">SUM(Q15:Q18)</f>
        <v>0</v>
      </c>
      <c r="R19" s="49" t="n">
        <f aca="false">SUM(R15:R18)</f>
        <v>0</v>
      </c>
      <c r="S19" s="49" t="n">
        <f aca="false">SUM(S15:S18)</f>
        <v>0</v>
      </c>
      <c r="T19" s="49" t="n">
        <f aca="false">SUM(T15:T18)</f>
        <v>0</v>
      </c>
      <c r="U19" s="49" t="n">
        <f aca="false">SUM(U15:U18)</f>
        <v>0</v>
      </c>
      <c r="V19" s="49" t="n">
        <f aca="false">SUM(V15:V18)</f>
        <v>0</v>
      </c>
      <c r="W19" s="49" t="n">
        <f aca="false">SUM(W15:W18)</f>
        <v>0</v>
      </c>
      <c r="X19" s="49" t="n">
        <f aca="false">SUM(X15:X18)</f>
        <v>0</v>
      </c>
      <c r="Y19" s="49" t="n">
        <f aca="false">SUM(Y15:Y18)</f>
        <v>0</v>
      </c>
      <c r="Z19" s="49" t="n">
        <f aca="false">SUM(Z15:Z18)</f>
        <v>0</v>
      </c>
      <c r="AA19" s="49" t="n">
        <f aca="false">SUM(AA15:AA18)</f>
        <v>3082.1918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39</v>
      </c>
      <c r="B21" s="42"/>
      <c r="C21" s="46" t="n">
        <f aca="false">'Dth Index INPUT PG'!C21</f>
        <v>0</v>
      </c>
      <c r="D21" s="46" t="n">
        <f aca="false">'Dth Index INPUT PG'!D21</f>
        <v>0</v>
      </c>
      <c r="E21" s="46" t="n">
        <f aca="false">'Dth Index INPUT PG'!E21</f>
        <v>0</v>
      </c>
      <c r="F21" s="46" t="n">
        <f aca="false">'Dth Index INPUT PG'!F21</f>
        <v>0</v>
      </c>
      <c r="G21" s="46" t="n">
        <f aca="false">'Dth Index INPUT PG'!G21</f>
        <v>0</v>
      </c>
      <c r="H21" s="46" t="n">
        <f aca="false">'Dth Index INPUT PG'!H21</f>
        <v>0</v>
      </c>
      <c r="I21" s="46" t="n">
        <f aca="false">'Dth Index INPUT PG'!I21</f>
        <v>0</v>
      </c>
      <c r="J21" s="46" t="n">
        <f aca="false">'Dth Index INPUT PG'!J21</f>
        <v>0</v>
      </c>
      <c r="K21" s="46" t="n">
        <f aca="false">'Dth Index INPUT PG'!K21</f>
        <v>0</v>
      </c>
      <c r="L21" s="46" t="n">
        <f aca="false">'Dth Index INPUT PG'!L21</f>
        <v>0</v>
      </c>
      <c r="M21" s="46" t="n">
        <f aca="false">'Dth Index INPUT PG'!M21</f>
        <v>0</v>
      </c>
      <c r="N21" s="46" t="n">
        <f aca="false">'Dth Index INPUT PG'!N21</f>
        <v>0</v>
      </c>
      <c r="O21" s="46" t="n">
        <f aca="false">'Dth Index INPUT PG'!O21</f>
        <v>0</v>
      </c>
      <c r="P21" s="46" t="n">
        <f aca="false">'Dth Index INPUT PG'!P21</f>
        <v>0</v>
      </c>
      <c r="Q21" s="46" t="n">
        <f aca="false">'Dth Index INPUT PG'!Q21</f>
        <v>0</v>
      </c>
      <c r="R21" s="46" t="n">
        <f aca="false">'Dth Index INPUT PG'!R21</f>
        <v>0</v>
      </c>
      <c r="S21" s="46" t="n">
        <f aca="false">'Dth Index INPUT PG'!S21</f>
        <v>0</v>
      </c>
      <c r="T21" s="46" t="n">
        <f aca="false">'Dth Index INPUT PG'!T21</f>
        <v>0</v>
      </c>
      <c r="U21" s="46" t="n">
        <f aca="false">'Dth Index INPUT PG'!U21</f>
        <v>0</v>
      </c>
      <c r="V21" s="46" t="n">
        <f aca="false">'Dth Index INPUT PG'!V21</f>
        <v>0</v>
      </c>
      <c r="W21" s="46" t="n">
        <f aca="false">'Dth Index INPUT PG'!W21</f>
        <v>0</v>
      </c>
      <c r="X21" s="46" t="n">
        <f aca="false">'Dth Index INPUT PG'!X21</f>
        <v>0</v>
      </c>
      <c r="Y21" s="46" t="n">
        <f aca="false">'Dth Index INPUT PG'!Y21</f>
        <v>0</v>
      </c>
      <c r="Z21" s="46" t="n">
        <f aca="false">'Dth Index INPUT PG'!Z21</f>
        <v>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f aca="false">IF((ABS($C$19)&gt;$C$21),((ABS($C$19)-$C$21)*(ABS($C$19)/$C$19)),0)</f>
        <v>25000</v>
      </c>
      <c r="D22" s="49" t="n">
        <f aca="false">IF((ABS($D$19)&gt;$D$21),((ABS($D$19)-$D$21)*(ABS($D$19)/$D$19)),0)</f>
        <v>25000</v>
      </c>
      <c r="E22" s="49" t="n">
        <f aca="false">IF((ABS($E$19)&gt;$E$21),((ABS($E$19)-$E$21)*(ABS($E$19)/$E$19)),0)</f>
        <v>25000</v>
      </c>
      <c r="F22" s="49" t="n">
        <f aca="false">IF((ABS($F$19)&gt;$F$21),((ABS($F$19)-$F$21)*(ABS($F$19)/$F$19)),0)</f>
        <v>0</v>
      </c>
      <c r="G22" s="49" t="n">
        <f aca="false">IF((ABS($G$19)&gt;$G$21),((ABS($G$19)-$G$21)*(ABS($G$19)/$G$19)),0)</f>
        <v>0</v>
      </c>
      <c r="H22" s="49" t="n">
        <f aca="false">IF((ABS($H$19)&gt;$H$21),((ABS($H$19)-$H$21)*(ABS($H$19)/$H$19)),0)</f>
        <v>0</v>
      </c>
      <c r="I22" s="49" t="n">
        <f aca="false">IF((ABS($I$19)&gt;$I$21),((ABS($I$19)-$I$21)*(ABS($I$19)/$I$19)),0)</f>
        <v>0</v>
      </c>
      <c r="J22" s="49" t="n">
        <f aca="false">IF((ABS($J$19)&gt;$J$21),((ABS($J$19)-$J$21)*(ABS($J$19)/$J$19)),0)</f>
        <v>0</v>
      </c>
      <c r="K22" s="49" t="n">
        <f aca="false">IF((ABS($K$19)&gt;$K$21),((ABS($K$19)-$K$21)*(ABS($K$19)/$K$19)),0)</f>
        <v>0</v>
      </c>
      <c r="L22" s="49" t="n">
        <f aca="false">IF((ABS($L$19)&gt;$L$21),((ABS($L$19)-$L$21)*(ABS($L$19)/$L$19)),0)</f>
        <v>0</v>
      </c>
      <c r="M22" s="49" t="n">
        <f aca="false">IF((ABS($M$19)&gt;$M$21),((ABS($M$19)-$M$21)*(ABS($M$19)/$M$19)),0)</f>
        <v>0</v>
      </c>
      <c r="N22" s="49" t="n">
        <f aca="false">IF((ABS($N$19)&gt;$N$21),((ABS($N$19)-$N$21)*(ABS($N$19)/$N$19)),0)</f>
        <v>0</v>
      </c>
      <c r="O22" s="49" t="n">
        <f aca="false">IF((ABS($O$19)&gt;$O$21),((ABS($O$19)-$O$21)*(ABS($O$19)/$O$19)),0)</f>
        <v>0</v>
      </c>
      <c r="P22" s="49" t="n">
        <f aca="false">IF((ABS($P$19)&gt;$P$21),((ABS($P$19)-$P$21)*(ABS($P$19)/$P$19)),0)</f>
        <v>0</v>
      </c>
      <c r="Q22" s="49" t="n">
        <f aca="false">IF((ABS($Q$19)&gt;$Q$21),((ABS($Q$19)-$Q$21)*(ABS($Q$19)/$Q$19)),0)</f>
        <v>0</v>
      </c>
      <c r="R22" s="49" t="n">
        <f aca="false">IF((ABS($R$19)&gt;$R$21),((ABS($R$19)-$R$21)*(ABS($R$19)/$R$19)),0)</f>
        <v>0</v>
      </c>
      <c r="S22" s="49" t="n">
        <f aca="false">IF((ABS($S$19)&gt;$S$21),((ABS($S$19)-$S$21)*(ABS($S$19)/$S$19)),0)</f>
        <v>0</v>
      </c>
      <c r="T22" s="49" t="n">
        <f aca="false">IF((ABS($T$19)&gt;$T$21),((ABS($T$19)-$T$21)*(ABS($T$19)/$T$19)),0)</f>
        <v>0</v>
      </c>
      <c r="U22" s="49" t="n">
        <f aca="false">IF((ABS($U$19)&gt;$U$21),((ABS($U$19)-$U$21)*(ABS($U$19)/$U$19)),0)</f>
        <v>0</v>
      </c>
      <c r="V22" s="49" t="n">
        <f aca="false">IF((ABS($V$19)&gt;$V$21),((ABS($V$19)-$V$21)*(ABS($V$19)/$V$19)),0)</f>
        <v>0</v>
      </c>
      <c r="W22" s="49" t="n">
        <f aca="false">IF((ABS($W$19)&gt;$W$21),((ABS($W$19)-$W$21)*(ABS($W$19)/$W$19)),0)</f>
        <v>0</v>
      </c>
      <c r="X22" s="49" t="n">
        <f aca="false">IF((ABS($X$19)&gt;$X$21),((ABS($X$19)-$X$21)*(ABS($X$19)/$X$19)),0)</f>
        <v>0</v>
      </c>
      <c r="Y22" s="49" t="n">
        <f aca="false">IF((ABS($Y$19)&gt;$Y$21),((ABS($Y$19)-$Y$21)*(ABS($Y$19)/$Y$19)),0)</f>
        <v>0</v>
      </c>
      <c r="Z22" s="50" t="n">
        <f aca="false">IF((ABS($Z$19)&gt;$Z$21),((ABS($Z$19)-$Z$21)*(ABS($Z$19)/$Z$19)),0)</f>
        <v>0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tru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f aca="false">'Dth Index INPUT PG'!C27</f>
        <v>0</v>
      </c>
      <c r="D27" s="46" t="n">
        <f aca="false">'Dth Index INPUT PG'!D27</f>
        <v>0</v>
      </c>
      <c r="E27" s="46" t="n">
        <f aca="false">'Dth Index INPUT PG'!E27</f>
        <v>0</v>
      </c>
      <c r="F27" s="46" t="n">
        <f aca="false">'Dth Index INPUT PG'!F27</f>
        <v>0</v>
      </c>
      <c r="G27" s="46" t="n">
        <f aca="false">'Dth Index INPUT PG'!G27</f>
        <v>0</v>
      </c>
      <c r="H27" s="46" t="n">
        <f aca="false">'Dth Index INPUT PG'!H27</f>
        <v>0</v>
      </c>
      <c r="I27" s="46" t="n">
        <f aca="false">'Dth Index INPUT PG'!I27</f>
        <v>0</v>
      </c>
      <c r="J27" s="46" t="n">
        <f aca="false">'Dth Index INPUT PG'!J27</f>
        <v>0</v>
      </c>
      <c r="K27" s="46" t="n">
        <f aca="false">'Dth Index INPUT PG'!K27</f>
        <v>0</v>
      </c>
      <c r="L27" s="46" t="n">
        <f aca="false">'Dth Index INPUT PG'!L27</f>
        <v>0</v>
      </c>
      <c r="M27" s="46" t="n">
        <f aca="false">'Dth Index INPUT PG'!M27</f>
        <v>0</v>
      </c>
      <c r="N27" s="46" t="n">
        <f aca="false">'Dth Index INPUT PG'!N27</f>
        <v>0</v>
      </c>
      <c r="O27" s="46" t="n">
        <f aca="false">'Dth Index INPUT PG'!O27</f>
        <v>0</v>
      </c>
      <c r="P27" s="46" t="n">
        <f aca="false">'Dth Index INPUT PG'!P27</f>
        <v>0</v>
      </c>
      <c r="Q27" s="46" t="n">
        <f aca="false">'Dth Index INPUT PG'!Q27</f>
        <v>0</v>
      </c>
      <c r="R27" s="46" t="n">
        <f aca="false">'Dth Index INPUT PG'!R27</f>
        <v>0</v>
      </c>
      <c r="S27" s="46" t="n">
        <f aca="false">'Dth Index INPUT PG'!S27</f>
        <v>0</v>
      </c>
      <c r="T27" s="46" t="n">
        <f aca="false">'Dth Index INPUT PG'!T27</f>
        <v>0</v>
      </c>
      <c r="U27" s="46" t="n">
        <f aca="false">'Dth Index INPUT PG'!U27</f>
        <v>0</v>
      </c>
      <c r="V27" s="46" t="n">
        <f aca="false">'Dth Index INPUT PG'!V27</f>
        <v>0</v>
      </c>
      <c r="W27" s="46" t="n">
        <f aca="false">'Dth Index INPUT PG'!W27</f>
        <v>0</v>
      </c>
      <c r="X27" s="46" t="n">
        <f aca="false">'Dth Index INPUT PG'!X27</f>
        <v>0</v>
      </c>
      <c r="Y27" s="46" t="n">
        <f aca="false">'Dth Index INPUT PG'!Y27</f>
        <v>0</v>
      </c>
      <c r="Z27" s="46" t="n">
        <f aca="false">'Dth Index INPUT PG'!Z27</f>
        <v>0</v>
      </c>
      <c r="AA27" s="46" t="n">
        <f aca="false">'Dth Index INPUT PG'!AA27</f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f aca="false">'Dth Index INPUT PG'!C28</f>
        <v>0</v>
      </c>
      <c r="D28" s="46" t="n">
        <f aca="false">'Dth Index INPUT PG'!D28</f>
        <v>0</v>
      </c>
      <c r="E28" s="46" t="n">
        <f aca="false">'Dth Index INPUT PG'!E28</f>
        <v>0</v>
      </c>
      <c r="F28" s="46" t="n">
        <f aca="false">'Dth Index INPUT PG'!F28</f>
        <v>0</v>
      </c>
      <c r="G28" s="46" t="n">
        <f aca="false">'Dth Index INPUT PG'!G28</f>
        <v>0</v>
      </c>
      <c r="H28" s="46" t="n">
        <f aca="false">'Dth Index INPUT PG'!H28</f>
        <v>0</v>
      </c>
      <c r="I28" s="46" t="n">
        <f aca="false">'Dth Index INPUT PG'!I28</f>
        <v>0</v>
      </c>
      <c r="J28" s="46" t="n">
        <f aca="false">'Dth Index INPUT PG'!J28</f>
        <v>0</v>
      </c>
      <c r="K28" s="46" t="n">
        <f aca="false">'Dth Index INPUT PG'!K28</f>
        <v>0</v>
      </c>
      <c r="L28" s="46" t="n">
        <f aca="false">'Dth Index INPUT PG'!L28</f>
        <v>0</v>
      </c>
      <c r="M28" s="46" t="n">
        <f aca="false">'Dth Index INPUT PG'!M28</f>
        <v>0</v>
      </c>
      <c r="N28" s="46" t="n">
        <f aca="false">'Dth Index INPUT PG'!N28</f>
        <v>0</v>
      </c>
      <c r="O28" s="46" t="n">
        <f aca="false">'Dth Index INPUT PG'!O28</f>
        <v>0</v>
      </c>
      <c r="P28" s="46" t="n">
        <f aca="false">'Dth Index INPUT PG'!P28</f>
        <v>0</v>
      </c>
      <c r="Q28" s="46" t="n">
        <f aca="false">'Dth Index INPUT PG'!Q28</f>
        <v>0</v>
      </c>
      <c r="R28" s="46" t="n">
        <f aca="false">'Dth Index INPUT PG'!R28</f>
        <v>0</v>
      </c>
      <c r="S28" s="46" t="n">
        <f aca="false">'Dth Index INPUT PG'!S28</f>
        <v>0</v>
      </c>
      <c r="T28" s="46" t="n">
        <f aca="false">'Dth Index INPUT PG'!T28</f>
        <v>0</v>
      </c>
      <c r="U28" s="46" t="n">
        <f aca="false">'Dth Index INPUT PG'!U28</f>
        <v>0</v>
      </c>
      <c r="V28" s="46" t="n">
        <f aca="false">'Dth Index INPUT PG'!V28</f>
        <v>0</v>
      </c>
      <c r="W28" s="46" t="n">
        <f aca="false">'Dth Index INPUT PG'!W28</f>
        <v>0</v>
      </c>
      <c r="X28" s="46" t="n">
        <f aca="false">'Dth Index INPUT PG'!X28</f>
        <v>0</v>
      </c>
      <c r="Y28" s="46" t="n">
        <f aca="false">'Dth Index INPUT PG'!Y28</f>
        <v>0</v>
      </c>
      <c r="Z28" s="46" t="n">
        <f aca="false">'Dth Index INPUT PG'!Z28</f>
        <v>0</v>
      </c>
      <c r="AA28" s="46" t="n">
        <f aca="false">'Dth Index INPUT PG'!AA28</f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f aca="false">'Dth Index INPUT PG'!C29</f>
        <v>0</v>
      </c>
      <c r="D29" s="46" t="n">
        <f aca="false">'Dth Index INPUT PG'!D29</f>
        <v>0</v>
      </c>
      <c r="E29" s="46" t="n">
        <f aca="false">'Dth Index INPUT PG'!E29</f>
        <v>0</v>
      </c>
      <c r="F29" s="46" t="n">
        <f aca="false">'Dth Index INPUT PG'!F29</f>
        <v>0</v>
      </c>
      <c r="G29" s="46" t="n">
        <f aca="false">'Dth Index INPUT PG'!G29</f>
        <v>0</v>
      </c>
      <c r="H29" s="46" t="n">
        <f aca="false">'Dth Index INPUT PG'!H29</f>
        <v>0</v>
      </c>
      <c r="I29" s="46" t="n">
        <f aca="false">'Dth Index INPUT PG'!I29</f>
        <v>0</v>
      </c>
      <c r="J29" s="46" t="n">
        <f aca="false">'Dth Index INPUT PG'!J29</f>
        <v>0</v>
      </c>
      <c r="K29" s="46" t="n">
        <f aca="false">'Dth Index INPUT PG'!K29</f>
        <v>0</v>
      </c>
      <c r="L29" s="46" t="n">
        <f aca="false">'Dth Index INPUT PG'!L29</f>
        <v>0</v>
      </c>
      <c r="M29" s="46" t="n">
        <f aca="false">'Dth Index INPUT PG'!M29</f>
        <v>0</v>
      </c>
      <c r="N29" s="46" t="n">
        <f aca="false">'Dth Index INPUT PG'!N29</f>
        <v>0</v>
      </c>
      <c r="O29" s="46" t="n">
        <f aca="false">'Dth Index INPUT PG'!O29</f>
        <v>0</v>
      </c>
      <c r="P29" s="46" t="n">
        <f aca="false">'Dth Index INPUT PG'!P29</f>
        <v>0</v>
      </c>
      <c r="Q29" s="46" t="n">
        <f aca="false">'Dth Index INPUT PG'!Q29</f>
        <v>0</v>
      </c>
      <c r="R29" s="46" t="n">
        <f aca="false">'Dth Index INPUT PG'!R29</f>
        <v>0</v>
      </c>
      <c r="S29" s="46" t="n">
        <f aca="false">'Dth Index INPUT PG'!S29</f>
        <v>0</v>
      </c>
      <c r="T29" s="46" t="n">
        <f aca="false">'Dth Index INPUT PG'!T29</f>
        <v>0</v>
      </c>
      <c r="U29" s="46" t="n">
        <f aca="false">'Dth Index INPUT PG'!U29</f>
        <v>0</v>
      </c>
      <c r="V29" s="46" t="n">
        <f aca="false">'Dth Index INPUT PG'!V29</f>
        <v>0</v>
      </c>
      <c r="W29" s="46" t="n">
        <f aca="false">'Dth Index INPUT PG'!W29</f>
        <v>0</v>
      </c>
      <c r="X29" s="46" t="n">
        <f aca="false">'Dth Index INPUT PG'!X29</f>
        <v>0</v>
      </c>
      <c r="Y29" s="46" t="n">
        <f aca="false">'Dth Index INPUT PG'!Y29</f>
        <v>0</v>
      </c>
      <c r="Z29" s="46" t="n">
        <f aca="false">'Dth Index INPUT PG'!Z29</f>
        <v>0</v>
      </c>
      <c r="AA29" s="46" t="n">
        <f aca="false">'Dth Index INPUT PG'!AA29</f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f aca="false">'Dth Index INPUT PG'!C30</f>
        <v>0</v>
      </c>
      <c r="D30" s="46" t="n">
        <f aca="false">'Dth Index INPUT PG'!D30</f>
        <v>0</v>
      </c>
      <c r="E30" s="46" t="n">
        <f aca="false">'Dth Index INPUT PG'!E30</f>
        <v>0</v>
      </c>
      <c r="F30" s="46" t="n">
        <f aca="false">'Dth Index INPUT PG'!F30</f>
        <v>0</v>
      </c>
      <c r="G30" s="46" t="n">
        <f aca="false">'Dth Index INPUT PG'!G30</f>
        <v>0</v>
      </c>
      <c r="H30" s="46" t="n">
        <f aca="false">'Dth Index INPUT PG'!H30</f>
        <v>0</v>
      </c>
      <c r="I30" s="46" t="n">
        <f aca="false">'Dth Index INPUT PG'!I30</f>
        <v>0</v>
      </c>
      <c r="J30" s="46" t="n">
        <f aca="false">'Dth Index INPUT PG'!J30</f>
        <v>0</v>
      </c>
      <c r="K30" s="46" t="n">
        <f aca="false">'Dth Index INPUT PG'!K30</f>
        <v>0</v>
      </c>
      <c r="L30" s="46" t="n">
        <f aca="false">'Dth Index INPUT PG'!L30</f>
        <v>0</v>
      </c>
      <c r="M30" s="46" t="n">
        <f aca="false">'Dth Index INPUT PG'!M30</f>
        <v>0</v>
      </c>
      <c r="N30" s="46" t="n">
        <f aca="false">'Dth Index INPUT PG'!N30</f>
        <v>0</v>
      </c>
      <c r="O30" s="46" t="n">
        <f aca="false">'Dth Index INPUT PG'!O30</f>
        <v>0</v>
      </c>
      <c r="P30" s="46" t="n">
        <f aca="false">'Dth Index INPUT PG'!P30</f>
        <v>0</v>
      </c>
      <c r="Q30" s="46" t="n">
        <f aca="false">'Dth Index INPUT PG'!Q30</f>
        <v>0</v>
      </c>
      <c r="R30" s="46" t="n">
        <f aca="false">'Dth Index INPUT PG'!R30</f>
        <v>0</v>
      </c>
      <c r="S30" s="46" t="n">
        <f aca="false">'Dth Index INPUT PG'!S30</f>
        <v>0</v>
      </c>
      <c r="T30" s="46" t="n">
        <f aca="false">'Dth Index INPUT PG'!T30</f>
        <v>0</v>
      </c>
      <c r="U30" s="46" t="n">
        <f aca="false">'Dth Index INPUT PG'!U30</f>
        <v>0</v>
      </c>
      <c r="V30" s="46" t="n">
        <f aca="false">'Dth Index INPUT PG'!V30</f>
        <v>0</v>
      </c>
      <c r="W30" s="46" t="n">
        <f aca="false">'Dth Index INPUT PG'!W30</f>
        <v>0</v>
      </c>
      <c r="X30" s="46" t="n">
        <f aca="false">'Dth Index INPUT PG'!X30</f>
        <v>0</v>
      </c>
      <c r="Y30" s="46" t="n">
        <f aca="false">'Dth Index INPUT PG'!Y30</f>
        <v>0</v>
      </c>
      <c r="Z30" s="46" t="n">
        <f aca="false">'Dth Index INPUT PG'!Z30</f>
        <v>0</v>
      </c>
      <c r="AA30" s="46" t="n">
        <f aca="false">'Dth Index INPUT PG'!AA30</f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f aca="false">SUM($C$27:$C$30)</f>
        <v>0</v>
      </c>
      <c r="D31" s="49" t="n">
        <f aca="false">SUM($D$27:$D$30)</f>
        <v>0</v>
      </c>
      <c r="E31" s="49" t="n">
        <f aca="false">SUM($E$27:$E$30)</f>
        <v>0</v>
      </c>
      <c r="F31" s="49" t="n">
        <f aca="false">SUM($F$27:$F$30)</f>
        <v>0</v>
      </c>
      <c r="G31" s="49" t="n">
        <f aca="false">SUM($G$27:$G$30)</f>
        <v>0</v>
      </c>
      <c r="H31" s="49" t="n">
        <f aca="false">SUM($H$27:$H$30)</f>
        <v>0</v>
      </c>
      <c r="I31" s="49" t="n">
        <f aca="false">SUM($I$27:$I$30)</f>
        <v>0</v>
      </c>
      <c r="J31" s="49" t="n">
        <f aca="false">SUM($J$27:$J$30)</f>
        <v>0</v>
      </c>
      <c r="K31" s="49" t="n">
        <f aca="false">SUM($K$27:$K$30)</f>
        <v>0</v>
      </c>
      <c r="L31" s="49" t="n">
        <f aca="false">SUM($L$27:$L$30)</f>
        <v>0</v>
      </c>
      <c r="M31" s="49" t="n">
        <f aca="false">SUM($M$27:$M$30)</f>
        <v>0</v>
      </c>
      <c r="N31" s="49" t="n">
        <f aca="false">SUM($N$27:$N$30)</f>
        <v>0</v>
      </c>
      <c r="O31" s="49" t="n">
        <f aca="false">SUM($O$27:$O$30)</f>
        <v>0</v>
      </c>
      <c r="P31" s="49" t="n">
        <f aca="false">SUM($P$27:$P$30)</f>
        <v>0</v>
      </c>
      <c r="Q31" s="49" t="n">
        <f aca="false">SUM($Q$27:$Q$30)</f>
        <v>0</v>
      </c>
      <c r="R31" s="49" t="n">
        <f aca="false">SUM($R$27:$R$30)</f>
        <v>0</v>
      </c>
      <c r="S31" s="49" t="n">
        <f aca="false">SUM($S$27:$S$30)</f>
        <v>0</v>
      </c>
      <c r="T31" s="49" t="n">
        <f aca="false">SUM($T$27:$T$30)</f>
        <v>0</v>
      </c>
      <c r="U31" s="49" t="n">
        <f aca="false">SUM($U$27:$U$30)</f>
        <v>0</v>
      </c>
      <c r="V31" s="49" t="n">
        <f aca="false">SUM($V$27:$V$30)</f>
        <v>0</v>
      </c>
      <c r="W31" s="49" t="n">
        <f aca="false">SUM($W$27:$W$30)</f>
        <v>0</v>
      </c>
      <c r="X31" s="49" t="n">
        <f aca="false">SUM($X$27:$X$30)</f>
        <v>0</v>
      </c>
      <c r="Y31" s="49" t="n">
        <f aca="false">SUM($Y$27:$Y$30)</f>
        <v>0</v>
      </c>
      <c r="Z31" s="49" t="n">
        <f aca="false">SUM($Z$27:$Z$30)</f>
        <v>0</v>
      </c>
      <c r="AA31" s="50" t="n">
        <f aca="false">SUM($Z$27:$Z$30)</f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42</v>
      </c>
      <c r="B33" s="42"/>
      <c r="C33" s="46" t="n">
        <f aca="false">'Dth Index INPUT PG'!C33</f>
        <v>0</v>
      </c>
      <c r="D33" s="46" t="n">
        <f aca="false">'Dth Index INPUT PG'!D33</f>
        <v>0</v>
      </c>
      <c r="E33" s="46" t="n">
        <f aca="false">'Dth Index INPUT PG'!E33</f>
        <v>0</v>
      </c>
      <c r="F33" s="46" t="n">
        <f aca="false">'Dth Index INPUT PG'!F33</f>
        <v>0</v>
      </c>
      <c r="G33" s="46" t="n">
        <f aca="false">'Dth Index INPUT PG'!G33</f>
        <v>0</v>
      </c>
      <c r="H33" s="46" t="n">
        <f aca="false">'Dth Index INPUT PG'!H33</f>
        <v>0</v>
      </c>
      <c r="I33" s="46" t="n">
        <f aca="false">'Dth Index INPUT PG'!I33</f>
        <v>0</v>
      </c>
      <c r="J33" s="46" t="n">
        <f aca="false">'Dth Index INPUT PG'!J33</f>
        <v>0</v>
      </c>
      <c r="K33" s="46" t="n">
        <f aca="false">'Dth Index INPUT PG'!K33</f>
        <v>0</v>
      </c>
      <c r="L33" s="46" t="n">
        <f aca="false">'Dth Index INPUT PG'!L33</f>
        <v>0</v>
      </c>
      <c r="M33" s="46" t="n">
        <f aca="false">'Dth Index INPUT PG'!M33</f>
        <v>0</v>
      </c>
      <c r="N33" s="46" t="n">
        <f aca="false">'Dth Index INPUT PG'!N33</f>
        <v>0</v>
      </c>
      <c r="O33" s="46" t="n">
        <f aca="false">'Dth Index INPUT PG'!O33</f>
        <v>0</v>
      </c>
      <c r="P33" s="46" t="n">
        <f aca="false">'Dth Index INPUT PG'!P33</f>
        <v>0</v>
      </c>
      <c r="Q33" s="46" t="n">
        <f aca="false">'Dth Index INPUT PG'!Q33</f>
        <v>0</v>
      </c>
      <c r="R33" s="46" t="n">
        <f aca="false">'Dth Index INPUT PG'!R33</f>
        <v>0</v>
      </c>
      <c r="S33" s="46" t="n">
        <f aca="false">'Dth Index INPUT PG'!S33</f>
        <v>0</v>
      </c>
      <c r="T33" s="46" t="n">
        <f aca="false">'Dth Index INPUT PG'!T33</f>
        <v>0</v>
      </c>
      <c r="U33" s="46" t="n">
        <f aca="false">'Dth Index INPUT PG'!U33</f>
        <v>0</v>
      </c>
      <c r="V33" s="46" t="n">
        <f aca="false">'Dth Index INPUT PG'!V33</f>
        <v>0</v>
      </c>
      <c r="W33" s="46" t="n">
        <f aca="false">'Dth Index INPUT PG'!W33</f>
        <v>0</v>
      </c>
      <c r="X33" s="46" t="n">
        <f aca="false">'Dth Index INPUT PG'!X33</f>
        <v>0</v>
      </c>
      <c r="Y33" s="46" t="n">
        <f aca="false">'Dth Index INPUT PG'!Y33</f>
        <v>0</v>
      </c>
      <c r="Z33" s="46" t="n">
        <f aca="false">'Dth Index INPUT PG'!Z33</f>
        <v>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f aca="false">IF((ABS($C$31)&gt;$C$33),((ABS($C$31)-$C$33)*(ABS($C$31)/$C$31)),0)</f>
        <v>0</v>
      </c>
      <c r="D34" s="49" t="n">
        <f aca="false">IF((ABS($D$31)&gt;$D$33),((ABS($D$31)-$D$33)*(ABS($D$31)/$D$31)),0)</f>
        <v>0</v>
      </c>
      <c r="E34" s="49" t="n">
        <f aca="false">IF((ABS($E$31)&gt;$E$33),((ABS($E$31)-$E$33)*(ABS($E$31)/$E$31)),0)</f>
        <v>0</v>
      </c>
      <c r="F34" s="49" t="n">
        <f aca="false">IF((ABS($F$31)&gt;$F$33),((ABS($F$31)-$F$33)*(ABS($F$31)/$F$31)),0)</f>
        <v>0</v>
      </c>
      <c r="G34" s="49" t="n">
        <f aca="false">IF((ABS($G$31)&gt;$G$33),((ABS($G$31)-$G$33)*(ABS($G$31)/$G$31)),0)</f>
        <v>0</v>
      </c>
      <c r="H34" s="49" t="n">
        <f aca="false">IF((ABS($H$31)&gt;$H$33),((ABS($H$31)-$H$33)*(ABS($H$31)/$H$31)),0)</f>
        <v>0</v>
      </c>
      <c r="I34" s="49" t="n">
        <f aca="false">IF((ABS($I$31)&gt;$I$33),((ABS($I$31)-$I$33)*(ABS($I$31)/$I$31)),0)</f>
        <v>0</v>
      </c>
      <c r="J34" s="49" t="n">
        <f aca="false">IF((ABS($J$31)&gt;$J$33),((ABS($J$31)-$J$33)*(ABS($J$31)/$J$31)),0)</f>
        <v>0</v>
      </c>
      <c r="K34" s="49" t="n">
        <f aca="false">IF((ABS($K$31)&gt;$K$33),((ABS($K$31)-$K$33)*(ABS($K$31)/$K$31)),0)</f>
        <v>0</v>
      </c>
      <c r="L34" s="49" t="n">
        <f aca="false">IF((ABS($L$31)&gt;$L$33),((ABS($L$31)-$L$33)*(ABS($L$31)/$L$31)),0)</f>
        <v>0</v>
      </c>
      <c r="M34" s="49" t="n">
        <f aca="false">IF((ABS($M$31)&gt;$M$33),((ABS($M$31)-$M$33)*(ABS($M$31)/$M$31)),0)</f>
        <v>0</v>
      </c>
      <c r="N34" s="49" t="n">
        <f aca="false">IF((ABS($N$31)&gt;$N$33),((ABS($N$31)-$N$33)*(ABS($N$31)/$N$31)),0)</f>
        <v>0</v>
      </c>
      <c r="O34" s="49" t="n">
        <f aca="false">IF((ABS($O$31)&gt;$O$33),((ABS($O$31)-$O$33)*(ABS($O$31)/$O$31)),0)</f>
        <v>0</v>
      </c>
      <c r="P34" s="49" t="n">
        <f aca="false">IF((ABS($P$31)&gt;$P$33),((ABS($P$31)-$P$33)*(ABS($P$31)/$P$31)),0)</f>
        <v>0</v>
      </c>
      <c r="Q34" s="49" t="n">
        <f aca="false">IF((ABS($Q$31)&gt;$Q$33),((ABS($Q$31)-$Q$33)*(ABS($Q$31)/$Q$31)),0)</f>
        <v>0</v>
      </c>
      <c r="R34" s="49" t="n">
        <f aca="false">IF((ABS($R$31)&gt;$R$33),((ABS($R$31)-$R$33)*(ABS($R$31)/$R$31)),0)</f>
        <v>0</v>
      </c>
      <c r="S34" s="49" t="n">
        <f aca="false">IF((ABS($S$31)&gt;$S$33),((ABS($S$31)-$S$33)*(ABS($S$31)/$S$31)),0)</f>
        <v>0</v>
      </c>
      <c r="T34" s="49" t="n">
        <f aca="false">IF((ABS($T$31)&gt;$T$33),((ABS($T$31)-$T$33)*(ABS($T$31)/$T$31)),0)</f>
        <v>0</v>
      </c>
      <c r="U34" s="49" t="n">
        <f aca="false">IF((ABS($U$31)&gt;$U$33),((ABS($U$31)-$U$33)*(ABS($U$31)/$U$31)),0)</f>
        <v>0</v>
      </c>
      <c r="V34" s="49" t="n">
        <f aca="false">IF((ABS($V$31)&gt;$V$33),((ABS($V$31)-$V$33)*(ABS($V$31)/$V$31)),0)</f>
        <v>0</v>
      </c>
      <c r="W34" s="49" t="n">
        <f aca="false">IF((ABS($W$31)&gt;$W$33),((ABS($W$31)-$W$33)*(ABS($W$31)/$W$31)),0)</f>
        <v>0</v>
      </c>
      <c r="X34" s="49" t="n">
        <f aca="false">IF((ABS($X$31)&gt;$X$33),((ABS($X$31)-$X$33)*(ABS($X$31)/$X$31)),0)</f>
        <v>0</v>
      </c>
      <c r="Y34" s="49" t="n">
        <f aca="false">IF((ABS($Y$31)&gt;$Y$33),((ABS($Y$31)-$Y$33)*(ABS($Y$31)/$Y$31)),0)</f>
        <v>0</v>
      </c>
      <c r="Z34" s="50" t="n">
        <f aca="false">IF((ABS($Z$31)&gt;$Z$33),((ABS($Z$31)-$Z$33)*(ABS($Z$31)/$Z$31)),0)</f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5" customFormat="false" ht="13.5" hidden="true" customHeight="true" outlineLevel="0" collapsed="false"/>
    <row r="36" customFormat="false" ht="13.5" hidden="true" customHeight="true" outlineLevel="0" collapsed="false"/>
    <row r="38" customFormat="false" ht="13.5" hidden="false" customHeight="true" outlineLevel="0" collapsed="false">
      <c r="A38" s="52" t="s">
        <v>43</v>
      </c>
    </row>
    <row r="39" customFormat="false" ht="13.5" hidden="false" customHeight="true" outlineLevel="0" collapsed="false">
      <c r="A39" s="53" t="s">
        <v>44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  <c r="IW39" s="54"/>
    </row>
    <row r="40" customFormat="false" ht="13.5" hidden="false" customHeight="true" outlineLevel="0" collapsed="false">
      <c r="A40" s="53" t="s">
        <v>45</v>
      </c>
      <c r="B40" s="54"/>
      <c r="C40" s="54" t="n">
        <f aca="false">[1]Summary!F59</f>
        <v>0.421389746065624</v>
      </c>
      <c r="D40" s="54" t="n">
        <f aca="false">[1]Summary!G59</f>
        <v>0.198928388360413</v>
      </c>
      <c r="E40" s="54" t="n">
        <f aca="false">[1]Summary!H59</f>
        <v>0.00710384758009708</v>
      </c>
      <c r="F40" s="54" t="n">
        <f aca="false">[1]Summary!I59</f>
        <v>0.00727636203427018</v>
      </c>
      <c r="G40" s="54" t="n">
        <f aca="false">[1]Summary!J59</f>
        <v>0.068799197047946</v>
      </c>
      <c r="H40" s="54" t="n">
        <f aca="false">[1]Summary!K59</f>
        <v>0.206431945308208</v>
      </c>
      <c r="I40" s="54" t="n">
        <f aca="false">[1]Summary!L59</f>
        <v>0.689132624629215</v>
      </c>
      <c r="J40" s="54" t="n">
        <f aca="false">[1]Summary!M59</f>
        <v>0.896095440906516</v>
      </c>
      <c r="K40" s="54" t="n">
        <f aca="false">[1]Summary!N59</f>
        <v>0.819071310021401</v>
      </c>
      <c r="L40" s="54" t="n">
        <f aca="false">[1]Summary!O59</f>
        <v>0.530169466346194</v>
      </c>
      <c r="M40" s="54" t="n">
        <f aca="false">[1]Summary!P59</f>
        <v>0.372432837758921</v>
      </c>
      <c r="N40" s="54" t="n">
        <f aca="false">[1]Summary!Q59</f>
        <v>0.414619358462739</v>
      </c>
      <c r="O40" s="54" t="n">
        <f aca="false">[1]Summary!R59</f>
        <v>0.471615429829863</v>
      </c>
      <c r="P40" s="54" t="n">
        <f aca="false">[1]Summary!S59</f>
        <v>0.40578678414618</v>
      </c>
      <c r="Q40" s="54" t="n">
        <f aca="false">[1]Summary!T59</f>
        <v>0.316581333854779</v>
      </c>
      <c r="R40" s="54" t="n">
        <f aca="false">[1]Summary!U59</f>
        <v>0.272009973902816</v>
      </c>
      <c r="S40" s="54" t="n">
        <f aca="false">[1]Summary!V59</f>
        <v>0.199363024262243</v>
      </c>
      <c r="T40" s="54" t="n">
        <f aca="false">[1]Summary!W59</f>
        <v>0.251124163190256</v>
      </c>
      <c r="U40" s="54" t="n">
        <f aca="false">[1]Summary!X59</f>
        <v>0.706541037300169</v>
      </c>
      <c r="V40" s="54" t="n">
        <f aca="false">[1]Summary!Y59</f>
        <v>0.810752316859267</v>
      </c>
      <c r="W40" s="54" t="n">
        <f aca="false">[1]Summary!Z59</f>
        <v>0.71534165738696</v>
      </c>
      <c r="X40" s="54" t="n">
        <f aca="false">[1]Summary!AA59</f>
        <v>0.466550488230984</v>
      </c>
      <c r="Y40" s="54" t="n">
        <f aca="false">[1]Summary!AB59</f>
        <v>0.418745069460043</v>
      </c>
      <c r="Z40" s="54" t="n">
        <f aca="false">[1]Summary!AC59</f>
        <v>0.476762394679124</v>
      </c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false" customHeight="true" outlineLevel="0" collapsed="false">
      <c r="A41" s="53" t="s">
        <v>46</v>
      </c>
      <c r="B41" s="54"/>
      <c r="C41" s="54" t="n">
        <f aca="false">[1]Summary!F60</f>
        <v>1.64857615367886E-005</v>
      </c>
      <c r="D41" s="54" t="n">
        <f aca="false">[1]Summary!G60</f>
        <v>0.00485855126293877</v>
      </c>
      <c r="E41" s="54" t="n">
        <f aca="false">[1]Summary!H60</f>
        <v>0.00016161025783612</v>
      </c>
      <c r="F41" s="54" t="n">
        <f aca="false">[1]Summary!I60</f>
        <v>0.00117130051859216</v>
      </c>
      <c r="G41" s="54" t="n">
        <f aca="false">[1]Summary!J60</f>
        <v>0.00104499687114823</v>
      </c>
      <c r="H41" s="54" t="n">
        <f aca="false">[1]Summary!K60</f>
        <v>0.0192870543426084</v>
      </c>
      <c r="I41" s="54" t="n">
        <f aca="false">[1]Summary!L60</f>
        <v>0.295210917240474</v>
      </c>
      <c r="J41" s="54" t="n">
        <f aca="false">[1]Summary!M60</f>
        <v>0.464911251331377</v>
      </c>
      <c r="K41" s="54" t="n">
        <f aca="false">[1]Summary!N60</f>
        <v>0.312020785435858</v>
      </c>
      <c r="L41" s="54" t="n">
        <f aca="false">[1]Summary!O60</f>
        <v>0.166233212723486</v>
      </c>
      <c r="M41" s="54" t="n">
        <f aca="false">[1]Summary!P60</f>
        <v>0.0786187453363775</v>
      </c>
      <c r="N41" s="54" t="n">
        <f aca="false">[1]Summary!Q60</f>
        <v>0.0906981023807038</v>
      </c>
      <c r="O41" s="54" t="n">
        <f aca="false">[1]Summary!R60</f>
        <v>0.079061145667685</v>
      </c>
      <c r="P41" s="54" t="n">
        <f aca="false">[1]Summary!S60</f>
        <v>0.0415856385548377</v>
      </c>
      <c r="Q41" s="54" t="n">
        <f aca="false">[1]Summary!T60</f>
        <v>0.297976768174541</v>
      </c>
      <c r="R41" s="54" t="n">
        <f aca="false">[1]Summary!U60</f>
        <v>0.133393704970551</v>
      </c>
      <c r="S41" s="54" t="n">
        <f aca="false">[1]Summary!V60</f>
        <v>0.130588898239675</v>
      </c>
      <c r="T41" s="54" t="n">
        <f aca="false">[1]Summary!W60</f>
        <v>0.0669029051855991</v>
      </c>
      <c r="U41" s="54" t="n">
        <f aca="false">[1]Summary!X60</f>
        <v>0.26790221333976</v>
      </c>
      <c r="V41" s="54" t="n">
        <f aca="false">[1]Summary!Y60</f>
        <v>0.342584461468289</v>
      </c>
      <c r="W41" s="54" t="n">
        <f aca="false">[1]Summary!Z60</f>
        <v>0.29441515338771</v>
      </c>
      <c r="X41" s="54" t="n">
        <f aca="false">[1]Summary!AA60</f>
        <v>0.284164592903274</v>
      </c>
      <c r="Y41" s="54" t="n">
        <f aca="false">[1]Summary!AB60</f>
        <v>0.135109620174184</v>
      </c>
      <c r="Z41" s="54" t="n">
        <f aca="false">[1]Summary!AC60</f>
        <v>0.157280350553926</v>
      </c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  <c r="IW41" s="54"/>
    </row>
    <row r="42" customFormat="false" ht="13.5" hidden="false" customHeight="true" outlineLevel="0" collapsed="false">
      <c r="A42" s="53" t="s">
        <v>47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  <c r="IW42" s="54"/>
    </row>
    <row r="43" customFormat="false" ht="13.5" hidden="false" customHeight="true" outlineLevel="0" collapsed="false">
      <c r="A43" s="53" t="s">
        <v>45</v>
      </c>
      <c r="B43" s="54"/>
      <c r="C43" s="54" t="n">
        <f aca="false">[1]Summary!F62</f>
        <v>0.999352217452002</v>
      </c>
      <c r="D43" s="54" t="n">
        <f aca="false">[1]Summary!G62</f>
        <v>0.678026445146086</v>
      </c>
      <c r="E43" s="54" t="n">
        <f aca="false">[1]Summary!H62</f>
        <v>0.350122263174908</v>
      </c>
      <c r="F43" s="54" t="n">
        <f aca="false">[1]Summary!I62</f>
        <v>0.341967928627336</v>
      </c>
      <c r="G43" s="54" t="n">
        <f aca="false">[1]Summary!J62</f>
        <v>0.346187550527479</v>
      </c>
      <c r="H43" s="54" t="n">
        <f aca="false">[1]Summary!K62</f>
        <v>0.416425388692116</v>
      </c>
      <c r="I43" s="54" t="n">
        <f aca="false">[1]Summary!L62</f>
        <v>0.872192158152944</v>
      </c>
      <c r="J43" s="54" t="n">
        <f aca="false">[1]Summary!M62</f>
        <v>0.967971391102397</v>
      </c>
      <c r="K43" s="54" t="n">
        <f aca="false">[1]Summary!N62</f>
        <v>0.923498058933979</v>
      </c>
      <c r="L43" s="54" t="n">
        <f aca="false">[1]Summary!O62</f>
        <v>0.720247611206228</v>
      </c>
      <c r="M43" s="54" t="n">
        <f aca="false">[1]Summary!P62</f>
        <v>0.709225300408207</v>
      </c>
      <c r="N43" s="54" t="n">
        <f aca="false">[1]Summary!Q62</f>
        <v>0.762520228890465</v>
      </c>
      <c r="O43" s="54" t="n">
        <f aca="false">[1]Summary!R62</f>
        <v>0.791454186140915</v>
      </c>
      <c r="P43" s="54" t="n">
        <f aca="false">[1]Summary!S62</f>
        <v>0.727284351999826</v>
      </c>
      <c r="Q43" s="54" t="n">
        <f aca="false">[1]Summary!T62</f>
        <v>0.614690482193854</v>
      </c>
      <c r="R43" s="54" t="n">
        <f aca="false">[1]Summary!U62</f>
        <v>0.478739261314824</v>
      </c>
      <c r="S43" s="54" t="n">
        <f aca="false">[1]Summary!V62</f>
        <v>0.368857782068575</v>
      </c>
      <c r="T43" s="54" t="n">
        <f aca="false">[1]Summary!W62</f>
        <v>0.437304597474397</v>
      </c>
      <c r="U43" s="54" t="n">
        <f aca="false">[1]Summary!X62</f>
        <v>0.844908482528751</v>
      </c>
      <c r="V43" s="54" t="n">
        <f aca="false">[1]Summary!Y62</f>
        <v>0.922649251042971</v>
      </c>
      <c r="W43" s="54" t="n">
        <f aca="false">[1]Summary!Z62</f>
        <v>0.868349710095782</v>
      </c>
      <c r="X43" s="54" t="n">
        <f aca="false">[1]Summary!AA62</f>
        <v>0.645509032834066</v>
      </c>
      <c r="Y43" s="54" t="n">
        <f aca="false">[1]Summary!AB62</f>
        <v>0.686133451381978</v>
      </c>
      <c r="Z43" s="54" t="n">
        <f aca="false">[1]Summary!AC62</f>
        <v>0.742810056370624</v>
      </c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  <c r="IW43" s="54"/>
    </row>
    <row r="44" customFormat="false" ht="13.5" hidden="false" customHeight="true" outlineLevel="0" collapsed="false">
      <c r="A44" s="53" t="s">
        <v>46</v>
      </c>
      <c r="B44" s="54"/>
      <c r="C44" s="54" t="n">
        <f aca="false">[1]Summary!F63</f>
        <v>0.29262187645509</v>
      </c>
      <c r="D44" s="54" t="n">
        <f aca="false">[1]Summary!G63</f>
        <v>0.129297344065985</v>
      </c>
      <c r="E44" s="54" t="n">
        <f aca="false">[1]Summary!H63</f>
        <v>0.0786725595386578</v>
      </c>
      <c r="F44" s="54" t="n">
        <f aca="false">[1]Summary!I63</f>
        <v>0.0473306646969775</v>
      </c>
      <c r="G44" s="54" t="n">
        <f aca="false">[1]Summary!J63</f>
        <v>0.0318735431264703</v>
      </c>
      <c r="H44" s="54" t="n">
        <f aca="false">[1]Summary!K63</f>
        <v>0.0595371587125763</v>
      </c>
      <c r="I44" s="54" t="n">
        <f aca="false">[1]Summary!L63</f>
        <v>0.551755167749692</v>
      </c>
      <c r="J44" s="54" t="n">
        <f aca="false">[1]Summary!M63</f>
        <v>0.735069358032528</v>
      </c>
      <c r="K44" s="54" t="n">
        <f aca="false">[1]Summary!N63</f>
        <v>0.542147366050181</v>
      </c>
      <c r="L44" s="54" t="n">
        <f aca="false">[1]Summary!O63</f>
        <v>0.37882283274752</v>
      </c>
      <c r="M44" s="54" t="n">
        <f aca="false">[1]Summary!P63</f>
        <v>0.342071125613524</v>
      </c>
      <c r="N44" s="54" t="n">
        <f aca="false">[1]Summary!Q63</f>
        <v>0.368057706765743</v>
      </c>
      <c r="O44" s="54" t="n">
        <f aca="false">[1]Summary!R63</f>
        <v>0.329746229838194</v>
      </c>
      <c r="P44" s="54" t="n">
        <f aca="false">[1]Summary!S63</f>
        <v>0.217513151082095</v>
      </c>
      <c r="Q44" s="54" t="n">
        <f aca="false">[1]Summary!T63</f>
        <v>0.452428122403846</v>
      </c>
      <c r="R44" s="54" t="n">
        <f aca="false">[1]Summary!U63</f>
        <v>0.265800397718309</v>
      </c>
      <c r="S44" s="54" t="n">
        <f aca="false">[1]Summary!V63</f>
        <v>0.249657297587361</v>
      </c>
      <c r="T44" s="54" t="n">
        <f aca="false">[1]Summary!W63</f>
        <v>0.146456505505843</v>
      </c>
      <c r="U44" s="54" t="n">
        <f aca="false">[1]Summary!X63</f>
        <v>0.555088262365516</v>
      </c>
      <c r="V44" s="54" t="n">
        <f aca="false">[1]Summary!Y63</f>
        <v>0.670956613643006</v>
      </c>
      <c r="W44" s="54" t="n">
        <f aca="false">[1]Summary!Z63</f>
        <v>0.585238295004691</v>
      </c>
      <c r="X44" s="54" t="n">
        <f aca="false">[1]Summary!AA63</f>
        <v>0.431355036561221</v>
      </c>
      <c r="Y44" s="54" t="n">
        <f aca="false">[1]Summary!AB63</f>
        <v>0.363331832375189</v>
      </c>
      <c r="Z44" s="54" t="n">
        <f aca="false">[1]Summary!AC63</f>
        <v>0.42438405818961</v>
      </c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  <c r="IW44" s="54"/>
    </row>
    <row r="45" customFormat="false" ht="13.5" hidden="false" customHeight="true" outlineLevel="0" collapsed="false">
      <c r="A45" s="55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  <c r="IW45" s="54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false" showRowColHeaders="true" showZeros="true" rightToLeft="false" tabSelected="false" showOutlineSymbols="true" defaultGridColor="false" view="normal" topLeftCell="A1" colorId="22" zoomScale="90" zoomScaleNormal="9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56" width="47.15"/>
    <col collapsed="false" customWidth="true" hidden="false" outlineLevel="0" max="2" min="2" style="57" width="3.99"/>
    <col collapsed="false" customWidth="true" hidden="false" outlineLevel="0" max="6" min="3" style="57" width="13.32"/>
    <col collapsed="false" customWidth="true" hidden="true" outlineLevel="0" max="7" min="7" style="57" width="13.32"/>
    <col collapsed="false" customWidth="true" hidden="true" outlineLevel="0" max="8" min="8" style="57" width="5.99"/>
    <col collapsed="false" customWidth="true" hidden="true" outlineLevel="0" max="9" min="9" style="57" width="4.99"/>
    <col collapsed="false" customWidth="true" hidden="true" outlineLevel="0" max="10" min="10" style="57" width="9.15"/>
    <col collapsed="false" customWidth="true" hidden="true" outlineLevel="0" max="11" min="11" style="57" width="2.32"/>
    <col collapsed="false" customWidth="true" hidden="true" outlineLevel="0" max="12" min="12" style="57" width="5.99"/>
    <col collapsed="false" customWidth="true" hidden="true" outlineLevel="0" max="13" min="13" style="57" width="4.99"/>
    <col collapsed="false" customWidth="true" hidden="true" outlineLevel="0" max="14" min="14" style="57" width="9.15"/>
    <col collapsed="false" customWidth="true" hidden="true" outlineLevel="0" max="15" min="15" style="57" width="1.33"/>
    <col collapsed="false" customWidth="true" hidden="true" outlineLevel="0" max="16" min="16" style="57" width="5.99"/>
    <col collapsed="false" customWidth="true" hidden="true" outlineLevel="0" max="17" min="17" style="57" width="4.99"/>
    <col collapsed="false" customWidth="true" hidden="true" outlineLevel="0" max="18" min="18" style="57" width="9.15"/>
    <col collapsed="false" customWidth="true" hidden="false" outlineLevel="0" max="26" min="19" style="57" width="13.32"/>
    <col collapsed="false" customWidth="true" hidden="true" outlineLevel="0" max="27" min="27" style="57" width="15.99"/>
    <col collapsed="false" customWidth="false" hidden="false" outlineLevel="0" max="257" min="28" style="57" width="11.99"/>
  </cols>
  <sheetData>
    <row r="1" customFormat="false" ht="12" hidden="false" customHeight="true" outlineLevel="0" collapsed="false">
      <c r="A1" s="58" t="s">
        <v>48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" hidden="false" customHeight="true" outlineLevel="0" collapsed="false">
      <c r="A2" s="59" t="s">
        <v>49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2" hidden="false" customHeight="true" outlineLevel="0" collapsed="false">
      <c r="A3" s="58" t="str">
        <f aca="false">Dth_Day!A2</f>
        <v>Valuation Date:  12/26/2001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2" hidden="false" customHeight="true" outlineLevel="0" collapsed="false">
      <c r="A4" s="58" t="str">
        <f aca="false">Dth_Day!A3</f>
        <v>As of:                12/26/2001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3.5" hidden="false" customHeight="true" outlineLevel="0" collapsed="false">
      <c r="A5" s="15"/>
      <c r="B5" s="15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3.5" hidden="false" customHeight="true" outlineLevel="0" collapsed="false">
      <c r="A6" s="15"/>
      <c r="B6" s="15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3.5" hidden="false" customHeight="true" outlineLevel="0" collapsed="false">
      <c r="A7" s="60" t="s">
        <v>50</v>
      </c>
      <c r="C7" s="61" t="str">
        <f aca="false">Dth_Day!C5</f>
        <v>Jan-02</v>
      </c>
      <c r="D7" s="61" t="str">
        <f aca="false">Dth_Day!D5</f>
        <v>Feb-02</v>
      </c>
      <c r="E7" s="61" t="str">
        <f aca="false">Dth_Day!E5</f>
        <v>Mar-02</v>
      </c>
    </row>
    <row r="8" customFormat="false" ht="13.5" hidden="false" customHeight="true" outlineLevel="0" collapsed="false">
      <c r="A8" s="62" t="s">
        <v>33</v>
      </c>
      <c r="C8" s="57" t="n">
        <f aca="false">Dth_Day!C15</f>
        <v>-113.8775</v>
      </c>
      <c r="D8" s="57" t="n">
        <f aca="false">Dth_Day!D15</f>
        <v>7766.889</v>
      </c>
      <c r="E8" s="57" t="n">
        <f aca="false">Dth_Day!E15</f>
        <v>18405.1344</v>
      </c>
    </row>
    <row r="9" customFormat="false" ht="13.5" hidden="false" customHeight="true" outlineLevel="0" collapsed="false">
      <c r="A9" s="62" t="s">
        <v>34</v>
      </c>
      <c r="C9" s="57" t="n">
        <f aca="false">Dth_Day!C16</f>
        <v>-2354.8065</v>
      </c>
      <c r="D9" s="57" t="n">
        <f aca="false">Dth_Day!D16</f>
        <v>10964.2857</v>
      </c>
      <c r="E9" s="57" t="n">
        <f aca="false">Dth_Day!E16</f>
        <v>-15193.5484</v>
      </c>
    </row>
    <row r="10" customFormat="false" ht="13.5" hidden="false" customHeight="true" outlineLevel="0" collapsed="false">
      <c r="A10" s="62" t="s">
        <v>35</v>
      </c>
      <c r="C10" s="57" t="n">
        <f aca="false">Dth_Day!C17</f>
        <v>20000</v>
      </c>
      <c r="D10" s="57" t="n">
        <f aca="false">Dth_Day!D17</f>
        <v>5000</v>
      </c>
      <c r="E10" s="57" t="n">
        <f aca="false">Dth_Day!E17</f>
        <v>5000</v>
      </c>
    </row>
    <row r="11" customFormat="false" ht="13.5" hidden="false" customHeight="true" outlineLevel="0" collapsed="false">
      <c r="A11" s="62" t="s">
        <v>36</v>
      </c>
      <c r="C11" s="57" t="n">
        <f aca="false">Dth_Day!C18</f>
        <v>0</v>
      </c>
      <c r="D11" s="57" t="n">
        <f aca="false">Dth_Day!D18</f>
        <v>0</v>
      </c>
      <c r="E11" s="57" t="n">
        <f aca="false">Dth_Day!E18</f>
        <v>0</v>
      </c>
    </row>
    <row r="12" customFormat="false" ht="13.5" hidden="false" customHeight="true" outlineLevel="0" collapsed="false">
      <c r="A12" s="63" t="s">
        <v>37</v>
      </c>
      <c r="B12" s="64"/>
      <c r="C12" s="64" t="n">
        <f aca="false">SUM(C8:C11)</f>
        <v>17531.316</v>
      </c>
      <c r="D12" s="64" t="n">
        <f aca="false">SUM(D8:D11)</f>
        <v>23731.1747</v>
      </c>
      <c r="E12" s="64" t="n">
        <f aca="false">SUM(E8:E11)</f>
        <v>8211.586</v>
      </c>
    </row>
    <row r="14" customFormat="false" ht="13.5" hidden="false" customHeight="true" outlineLevel="0" collapsed="false">
      <c r="A14" s="65" t="s">
        <v>44</v>
      </c>
    </row>
    <row r="15" customFormat="false" ht="13.5" hidden="false" customHeight="true" outlineLevel="0" collapsed="false">
      <c r="A15" s="65" t="s">
        <v>45</v>
      </c>
      <c r="C15" s="66" t="n">
        <f aca="false">Dth_Day!C40</f>
        <v>0.421389746065624</v>
      </c>
      <c r="D15" s="66" t="n">
        <f aca="false">Dth_Day!D40</f>
        <v>0.198928388360413</v>
      </c>
      <c r="E15" s="66" t="n">
        <f aca="false">Dth_Day!E40</f>
        <v>0.00710384758009708</v>
      </c>
    </row>
    <row r="16" customFormat="false" ht="13.5" hidden="false" customHeight="true" outlineLevel="0" collapsed="false">
      <c r="A16" s="65" t="s">
        <v>46</v>
      </c>
      <c r="C16" s="66" t="n">
        <f aca="false">Dth_Day!C41</f>
        <v>1.64857615367886E-005</v>
      </c>
      <c r="D16" s="66" t="n">
        <f aca="false">Dth_Day!D41</f>
        <v>0.00485855126293877</v>
      </c>
      <c r="E16" s="66" t="n">
        <f aca="false">Dth_Day!E41</f>
        <v>0.00016161025783612</v>
      </c>
    </row>
    <row r="17" customFormat="false" ht="13.5" hidden="false" customHeight="true" outlineLevel="0" collapsed="false">
      <c r="A17" s="65" t="s">
        <v>47</v>
      </c>
      <c r="C17" s="66"/>
      <c r="D17" s="66"/>
      <c r="E17" s="66"/>
    </row>
    <row r="18" customFormat="false" ht="13.5" hidden="false" customHeight="true" outlineLevel="0" collapsed="false">
      <c r="A18" s="65" t="s">
        <v>45</v>
      </c>
      <c r="C18" s="66" t="n">
        <f aca="false">Dth_Day!C43</f>
        <v>0.999352217452002</v>
      </c>
      <c r="D18" s="66" t="n">
        <f aca="false">Dth_Day!D43</f>
        <v>0.678026445146086</v>
      </c>
      <c r="E18" s="66" t="n">
        <f aca="false">Dth_Day!E43</f>
        <v>0.350122263174908</v>
      </c>
    </row>
    <row r="19" customFormat="false" ht="13.5" hidden="false" customHeight="true" outlineLevel="0" collapsed="false">
      <c r="A19" s="65" t="s">
        <v>46</v>
      </c>
      <c r="C19" s="66" t="n">
        <f aca="false">Dth_Day!C44</f>
        <v>0.29262187645509</v>
      </c>
      <c r="D19" s="66" t="n">
        <f aca="false">Dth_Day!D44</f>
        <v>0.129297344065985</v>
      </c>
      <c r="E19" s="66" t="n">
        <f aca="false">Dth_Day!E44</f>
        <v>0.0786725595386578</v>
      </c>
    </row>
    <row r="21" customFormat="false" ht="13.5" hidden="false" customHeight="true" outlineLevel="0" collapsed="false">
      <c r="G21" s="67"/>
    </row>
    <row r="22" customFormat="false" ht="13.5" hidden="false" customHeight="true" outlineLevel="0" collapsed="false">
      <c r="A22" s="60" t="s">
        <v>51</v>
      </c>
      <c r="C22" s="61" t="str">
        <f aca="false">C7</f>
        <v>Jan-02</v>
      </c>
      <c r="D22" s="61" t="str">
        <f aca="false">D7</f>
        <v>Feb-02</v>
      </c>
      <c r="E22" s="61" t="str">
        <f aca="false">E7</f>
        <v>Mar-02</v>
      </c>
    </row>
    <row r="23" customFormat="false" ht="13.5" hidden="false" customHeight="true" outlineLevel="0" collapsed="false">
      <c r="A23" s="62" t="s">
        <v>33</v>
      </c>
      <c r="C23" s="57" t="n">
        <f aca="false">J42+'PLR SUM FIXED INPUT PG'!C7</f>
        <v>-12331.1704</v>
      </c>
      <c r="D23" s="57" t="n">
        <f aca="false">'PLR SUM FIXED INPUT PG'!D7+'Dth Prompt'!N42</f>
        <v>-16195.4553</v>
      </c>
      <c r="E23" s="57" t="n">
        <f aca="false">'PLR SUM FIXED INPUT PG'!E7+'Dth Prompt'!R42</f>
        <v>-4298.1753</v>
      </c>
      <c r="H23" s="68" t="s">
        <v>52</v>
      </c>
      <c r="I23" s="68"/>
      <c r="J23" s="68"/>
      <c r="L23" s="68" t="s">
        <v>53</v>
      </c>
      <c r="M23" s="68"/>
      <c r="N23" s="68"/>
      <c r="P23" s="68" t="s">
        <v>54</v>
      </c>
      <c r="Q23" s="68"/>
      <c r="R23" s="68"/>
    </row>
    <row r="24" customFormat="false" ht="13.5" hidden="false" customHeight="true" outlineLevel="0" collapsed="false">
      <c r="A24" s="62" t="s">
        <v>34</v>
      </c>
      <c r="C24" s="57" t="n">
        <f aca="false">J32+'PLR SUM FIXED INPUT PG'!C11</f>
        <v>-80958.4</v>
      </c>
      <c r="D24" s="57" t="n">
        <f aca="false">'PLR SUM FIXED INPUT PG'!D11+'Dth Prompt'!N32</f>
        <v>-79630</v>
      </c>
      <c r="E24" s="57" t="n">
        <f aca="false">R32+'PLR SUM FIXED INPUT PG'!E11</f>
        <v>-75663.6</v>
      </c>
      <c r="G24" s="57" t="s">
        <v>44</v>
      </c>
      <c r="I24" s="57" t="s">
        <v>55</v>
      </c>
      <c r="J24" s="57" t="s">
        <v>56</v>
      </c>
      <c r="M24" s="57" t="s">
        <v>55</v>
      </c>
      <c r="N24" s="57" t="s">
        <v>56</v>
      </c>
      <c r="P24" s="57" t="s">
        <v>57</v>
      </c>
      <c r="Q24" s="57" t="s">
        <v>55</v>
      </c>
      <c r="R24" s="57" t="s">
        <v>56</v>
      </c>
    </row>
    <row r="25" customFormat="false" ht="13.5" hidden="false" customHeight="true" outlineLevel="0" collapsed="false">
      <c r="A25" s="62" t="s">
        <v>35</v>
      </c>
      <c r="C25" s="57" t="n">
        <f aca="false">C10</f>
        <v>20000</v>
      </c>
      <c r="D25" s="57" t="n">
        <f aca="false">D10</f>
        <v>5000</v>
      </c>
      <c r="E25" s="57" t="n">
        <f aca="false">E10</f>
        <v>5000</v>
      </c>
      <c r="G25" s="57" t="s">
        <v>58</v>
      </c>
      <c r="H25" s="69"/>
      <c r="I25" s="69" t="n">
        <f aca="false">'[2]MWA Prompt'!I29</f>
        <v>456</v>
      </c>
      <c r="J25" s="69" t="n">
        <f aca="false">I25-H25</f>
        <v>456</v>
      </c>
      <c r="L25" s="69"/>
      <c r="M25" s="69" t="n">
        <f aca="false">'[2]MWA Prompt'!M29</f>
        <v>450</v>
      </c>
      <c r="N25" s="69" t="n">
        <f aca="false">M25-L25</f>
        <v>450</v>
      </c>
      <c r="P25" s="69"/>
      <c r="Q25" s="69" t="n">
        <f aca="false">'[2]MWA Prompt'!Q29</f>
        <v>274</v>
      </c>
      <c r="R25" s="69" t="n">
        <f aca="false">Q25-P25</f>
        <v>274</v>
      </c>
    </row>
    <row r="26" customFormat="false" ht="13.5" hidden="false" customHeight="true" outlineLevel="0" collapsed="false">
      <c r="A26" s="62" t="s">
        <v>36</v>
      </c>
      <c r="C26" s="57" t="n">
        <f aca="false">C11</f>
        <v>0</v>
      </c>
      <c r="D26" s="57" t="n">
        <f aca="false">D11</f>
        <v>0</v>
      </c>
      <c r="E26" s="57" t="n">
        <f aca="false">E11</f>
        <v>0</v>
      </c>
      <c r="G26" s="57" t="s">
        <v>59</v>
      </c>
      <c r="H26" s="69"/>
      <c r="I26" s="69" t="n">
        <f aca="false">'[2]MWA Prompt'!I30</f>
        <v>456</v>
      </c>
      <c r="J26" s="69" t="n">
        <f aca="false">I26-H26</f>
        <v>456</v>
      </c>
      <c r="L26" s="69"/>
      <c r="M26" s="69" t="n">
        <f aca="false">'[2]MWA Prompt'!M30</f>
        <v>450</v>
      </c>
      <c r="N26" s="69" t="n">
        <f aca="false">M26-L26</f>
        <v>450</v>
      </c>
      <c r="P26" s="69"/>
      <c r="Q26" s="69" t="n">
        <f aca="false">'[2]MWA Prompt'!Q30</f>
        <v>274</v>
      </c>
      <c r="R26" s="69" t="n">
        <f aca="false">Q26-P26</f>
        <v>274</v>
      </c>
    </row>
    <row r="27" customFormat="false" ht="13.5" hidden="false" customHeight="true" outlineLevel="0" collapsed="false">
      <c r="A27" s="63" t="s">
        <v>37</v>
      </c>
      <c r="B27" s="64"/>
      <c r="C27" s="64" t="n">
        <f aca="false">SUM(C23:C26)</f>
        <v>-73289.5704</v>
      </c>
      <c r="D27" s="64" t="n">
        <f aca="false">SUM(D23:D26)</f>
        <v>-90825.4553</v>
      </c>
      <c r="E27" s="64" t="n">
        <f aca="false">SUM(E23:E26)</f>
        <v>-74961.7753</v>
      </c>
      <c r="G27" s="57" t="s">
        <v>60</v>
      </c>
      <c r="H27" s="69"/>
      <c r="I27" s="69" t="n">
        <f aca="false">((I25*I46)+(I26*I47))/I48</f>
        <v>456</v>
      </c>
      <c r="J27" s="69" t="n">
        <f aca="false">((J25*J46)+(J26*J47))/J48</f>
        <v>456</v>
      </c>
      <c r="L27" s="69"/>
      <c r="M27" s="69" t="n">
        <f aca="false">((M25*M46)+(M26*M47))/M48</f>
        <v>450</v>
      </c>
      <c r="N27" s="69" t="n">
        <f aca="false">((N25*N46)+(N26*N47))/N48</f>
        <v>450</v>
      </c>
      <c r="P27" s="69"/>
      <c r="Q27" s="69" t="n">
        <f aca="false">((Q25*Q46)+(Q26*Q47))/Q48</f>
        <v>274</v>
      </c>
      <c r="R27" s="69" t="n">
        <f aca="false">((R25*R46)+(R26*R47))/R48</f>
        <v>274</v>
      </c>
    </row>
    <row r="28" customFormat="false" ht="13.5" hidden="false" customHeight="true" outlineLevel="0" collapsed="false">
      <c r="G28" s="57" t="s">
        <v>61</v>
      </c>
      <c r="H28" s="70"/>
      <c r="I28" s="70"/>
      <c r="J28" s="70" t="n">
        <v>9.225</v>
      </c>
      <c r="K28" s="71"/>
      <c r="L28" s="70"/>
      <c r="M28" s="70"/>
      <c r="N28" s="70" t="n">
        <v>9.225</v>
      </c>
      <c r="P28" s="70"/>
      <c r="Q28" s="70"/>
      <c r="R28" s="70" t="n">
        <v>9.225</v>
      </c>
    </row>
    <row r="29" customFormat="false" ht="13.5" hidden="false" customHeight="true" outlineLevel="0" collapsed="false">
      <c r="G29" s="57" t="s">
        <v>62</v>
      </c>
      <c r="H29" s="69"/>
      <c r="I29" s="69"/>
      <c r="J29" s="69" t="n">
        <f aca="false">J48</f>
        <v>744</v>
      </c>
      <c r="L29" s="69"/>
      <c r="M29" s="69"/>
      <c r="N29" s="69" t="n">
        <v>672</v>
      </c>
      <c r="P29" s="69"/>
      <c r="Q29" s="69"/>
      <c r="R29" s="69" t="n">
        <v>744</v>
      </c>
    </row>
    <row r="30" customFormat="false" ht="13.5" hidden="false" customHeight="true" outlineLevel="0" collapsed="false">
      <c r="G30" s="57" t="s">
        <v>63</v>
      </c>
      <c r="H30" s="69"/>
      <c r="I30" s="69"/>
      <c r="J30" s="69" t="n">
        <f aca="false">J27*J28*J29</f>
        <v>3129710.4</v>
      </c>
      <c r="L30" s="69"/>
      <c r="M30" s="69"/>
      <c r="N30" s="69" t="n">
        <f aca="false">N27*N28*N29</f>
        <v>2789640</v>
      </c>
      <c r="P30" s="69"/>
      <c r="Q30" s="69"/>
      <c r="R30" s="69" t="n">
        <f aca="false">R27*R28*R29</f>
        <v>1880571.6</v>
      </c>
    </row>
    <row r="31" customFormat="false" ht="13.5" hidden="false" customHeight="true" outlineLevel="0" collapsed="false">
      <c r="G31" s="57" t="s">
        <v>64</v>
      </c>
      <c r="H31" s="69"/>
      <c r="I31" s="69"/>
      <c r="J31" s="69" t="n">
        <v>31</v>
      </c>
      <c r="L31" s="69"/>
      <c r="M31" s="69"/>
      <c r="N31" s="69" t="n">
        <v>28</v>
      </c>
      <c r="O31" s="57" t="n">
        <v>28</v>
      </c>
      <c r="P31" s="69"/>
      <c r="Q31" s="69"/>
      <c r="R31" s="69" t="n">
        <v>31</v>
      </c>
    </row>
    <row r="32" customFormat="false" ht="13.5" hidden="false" customHeight="true" outlineLevel="0" collapsed="false">
      <c r="G32" s="57" t="s">
        <v>65</v>
      </c>
      <c r="H32" s="69"/>
      <c r="I32" s="69"/>
      <c r="J32" s="69" t="n">
        <f aca="false">J30/-J31</f>
        <v>-100958.4</v>
      </c>
      <c r="L32" s="69"/>
      <c r="M32" s="69"/>
      <c r="N32" s="69" t="n">
        <f aca="false">N30/-N31</f>
        <v>-99630</v>
      </c>
      <c r="P32" s="69"/>
      <c r="Q32" s="69"/>
      <c r="R32" s="69" t="n">
        <f aca="false">R30/-R31</f>
        <v>-60663.6</v>
      </c>
    </row>
    <row r="34" customFormat="false" ht="13.5" hidden="false" customHeight="true" outlineLevel="0" collapsed="false">
      <c r="G34" s="57" t="s">
        <v>47</v>
      </c>
      <c r="H34" s="57" t="s">
        <v>57</v>
      </c>
      <c r="I34" s="57" t="s">
        <v>55</v>
      </c>
      <c r="J34" s="57" t="s">
        <v>56</v>
      </c>
      <c r="L34" s="57" t="s">
        <v>57</v>
      </c>
      <c r="M34" s="57" t="s">
        <v>55</v>
      </c>
      <c r="N34" s="57" t="s">
        <v>56</v>
      </c>
      <c r="P34" s="57" t="s">
        <v>57</v>
      </c>
      <c r="Q34" s="57" t="s">
        <v>55</v>
      </c>
      <c r="R34" s="57" t="s">
        <v>56</v>
      </c>
    </row>
    <row r="35" customFormat="false" ht="13.5" hidden="false" customHeight="true" outlineLevel="0" collapsed="false">
      <c r="G35" s="57" t="s">
        <v>58</v>
      </c>
      <c r="H35" s="69"/>
      <c r="I35" s="69" t="n">
        <f aca="false">'[2]MWA Prompt'!I33</f>
        <v>233</v>
      </c>
      <c r="J35" s="69" t="n">
        <f aca="false">I35-H35</f>
        <v>233</v>
      </c>
      <c r="L35" s="69"/>
      <c r="M35" s="69" t="n">
        <f aca="false">'[2]MWA Prompt'!M33</f>
        <v>228</v>
      </c>
      <c r="N35" s="69" t="n">
        <f aca="false">M35-L35</f>
        <v>228</v>
      </c>
      <c r="P35" s="69"/>
      <c r="Q35" s="69" t="n">
        <f aca="false">'[2]MWA Prompt'!Q33</f>
        <v>160</v>
      </c>
      <c r="R35" s="69" t="n">
        <f aca="false">Q35-P35</f>
        <v>160</v>
      </c>
    </row>
    <row r="36" customFormat="false" ht="13.5" hidden="false" customHeight="true" outlineLevel="0" collapsed="false">
      <c r="G36" s="57" t="s">
        <v>59</v>
      </c>
      <c r="H36" s="69"/>
      <c r="I36" s="69" t="n">
        <f aca="false">'[2]MWA Prompt'!I34</f>
        <v>233</v>
      </c>
      <c r="J36" s="69" t="n">
        <f aca="false">I36-H36</f>
        <v>233</v>
      </c>
      <c r="L36" s="69"/>
      <c r="M36" s="69" t="n">
        <f aca="false">'[2]MWA Prompt'!M34</f>
        <v>228</v>
      </c>
      <c r="N36" s="69" t="n">
        <f aca="false">M36-L36</f>
        <v>228</v>
      </c>
      <c r="P36" s="69"/>
      <c r="Q36" s="69" t="n">
        <f aca="false">'[2]MWA Prompt'!Q34</f>
        <v>160</v>
      </c>
      <c r="R36" s="69" t="n">
        <f aca="false">Q36-P36</f>
        <v>160</v>
      </c>
    </row>
    <row r="37" customFormat="false" ht="13.5" hidden="false" customHeight="true" outlineLevel="0" collapsed="false">
      <c r="G37" s="57" t="s">
        <v>60</v>
      </c>
      <c r="H37" s="69"/>
      <c r="I37" s="69" t="n">
        <f aca="false">((I35*I46)+(I36*I47))/I48</f>
        <v>233</v>
      </c>
      <c r="J37" s="69" t="n">
        <f aca="false">((J35*J46)+(J36*J47))/J48</f>
        <v>233</v>
      </c>
      <c r="L37" s="69"/>
      <c r="M37" s="69" t="n">
        <f aca="false">((M35*M46)+(M36*M47))/M48</f>
        <v>228</v>
      </c>
      <c r="N37" s="69" t="n">
        <f aca="false">((N35*N46)+(N36*N47))/N48</f>
        <v>228</v>
      </c>
      <c r="P37" s="69"/>
      <c r="Q37" s="69" t="n">
        <f aca="false">((Q35*Q46)+(Q36*Q47))/Q48</f>
        <v>160</v>
      </c>
      <c r="R37" s="69" t="n">
        <f aca="false">((R35*R46)+(R36*R47))/R48</f>
        <v>160</v>
      </c>
    </row>
    <row r="38" customFormat="false" ht="13.5" hidden="false" customHeight="true" outlineLevel="0" collapsed="false">
      <c r="G38" s="57" t="s">
        <v>61</v>
      </c>
      <c r="H38" s="69"/>
      <c r="I38" s="69"/>
      <c r="J38" s="70" t="n">
        <v>7.29</v>
      </c>
      <c r="L38" s="69"/>
      <c r="M38" s="69"/>
      <c r="N38" s="70" t="n">
        <v>7.29</v>
      </c>
      <c r="P38" s="69"/>
      <c r="Q38" s="69"/>
      <c r="R38" s="70" t="n">
        <v>7.29</v>
      </c>
    </row>
    <row r="39" customFormat="false" ht="13.5" hidden="false" customHeight="true" outlineLevel="0" collapsed="false">
      <c r="G39" s="57" t="s">
        <v>62</v>
      </c>
      <c r="H39" s="69"/>
      <c r="I39" s="69"/>
      <c r="J39" s="69" t="n">
        <f aca="false">J48</f>
        <v>744</v>
      </c>
      <c r="L39" s="69"/>
      <c r="M39" s="69"/>
      <c r="N39" s="69" t="n">
        <f aca="false">N48</f>
        <v>672</v>
      </c>
      <c r="P39" s="69"/>
      <c r="Q39" s="69"/>
      <c r="R39" s="69" t="n">
        <f aca="false">R48</f>
        <v>744</v>
      </c>
    </row>
    <row r="40" customFormat="false" ht="13.5" hidden="false" customHeight="true" outlineLevel="0" collapsed="false">
      <c r="G40" s="57" t="s">
        <v>63</v>
      </c>
      <c r="H40" s="69"/>
      <c r="I40" s="69"/>
      <c r="J40" s="69" t="n">
        <f aca="false">J37*J38*J39</f>
        <v>1263736.08</v>
      </c>
      <c r="L40" s="69"/>
      <c r="M40" s="69"/>
      <c r="N40" s="69" t="n">
        <f aca="false">N37*N38*N39</f>
        <v>1116944.64</v>
      </c>
      <c r="P40" s="69"/>
      <c r="Q40" s="69"/>
      <c r="R40" s="69" t="n">
        <f aca="false">R37*R38*R39</f>
        <v>867801.6</v>
      </c>
    </row>
    <row r="41" customFormat="false" ht="13.5" hidden="false" customHeight="true" outlineLevel="0" collapsed="false">
      <c r="G41" s="57" t="s">
        <v>64</v>
      </c>
      <c r="H41" s="69"/>
      <c r="I41" s="69"/>
      <c r="J41" s="69" t="n">
        <v>31</v>
      </c>
      <c r="L41" s="69"/>
      <c r="M41" s="69"/>
      <c r="N41" s="69" t="n">
        <v>28</v>
      </c>
      <c r="P41" s="69"/>
      <c r="Q41" s="69"/>
      <c r="R41" s="69" t="n">
        <v>31</v>
      </c>
    </row>
    <row r="42" customFormat="false" ht="13.5" hidden="false" customHeight="true" outlineLevel="0" collapsed="false">
      <c r="G42" s="57" t="s">
        <v>66</v>
      </c>
      <c r="H42" s="69"/>
      <c r="I42" s="69"/>
      <c r="J42" s="69" t="n">
        <f aca="false">J40/-J41</f>
        <v>-40765.68</v>
      </c>
      <c r="L42" s="69"/>
      <c r="M42" s="69"/>
      <c r="N42" s="69" t="n">
        <f aca="false">N40/-N41</f>
        <v>-39890.88</v>
      </c>
      <c r="P42" s="69"/>
      <c r="Q42" s="69"/>
      <c r="R42" s="69" t="n">
        <f aca="false">R40/-R41</f>
        <v>-27993.6</v>
      </c>
    </row>
    <row r="43" customFormat="false" ht="13.5" hidden="false" customHeight="true" outlineLevel="0" collapsed="false">
      <c r="H43" s="72"/>
      <c r="I43" s="72"/>
      <c r="J43" s="72"/>
      <c r="K43" s="72"/>
      <c r="L43" s="72"/>
      <c r="M43" s="72"/>
      <c r="N43" s="72"/>
      <c r="P43" s="72"/>
      <c r="Q43" s="72"/>
      <c r="R43" s="72"/>
    </row>
    <row r="44" customFormat="false" ht="13.5" hidden="false" customHeight="true" outlineLevel="0" collapsed="false">
      <c r="J44" s="57" t="n">
        <f aca="false">J32+J42</f>
        <v>-141724.08</v>
      </c>
      <c r="N44" s="57" t="n">
        <f aca="false">N32+N42</f>
        <v>-139520.88</v>
      </c>
      <c r="R44" s="57" t="n">
        <f aca="false">R32+R42</f>
        <v>-88657.2</v>
      </c>
    </row>
    <row r="46" customFormat="false" ht="13.5" hidden="false" customHeight="true" outlineLevel="0" collapsed="false">
      <c r="I46" s="57" t="n">
        <v>416</v>
      </c>
      <c r="J46" s="57" t="n">
        <v>416</v>
      </c>
      <c r="M46" s="57" t="n">
        <v>384</v>
      </c>
      <c r="N46" s="57" t="n">
        <v>384</v>
      </c>
      <c r="Q46" s="57" t="n">
        <v>416</v>
      </c>
      <c r="R46" s="57" t="n">
        <v>416</v>
      </c>
    </row>
    <row r="47" customFormat="false" ht="13.5" hidden="false" customHeight="true" outlineLevel="0" collapsed="false">
      <c r="I47" s="57" t="n">
        <v>328</v>
      </c>
      <c r="J47" s="57" t="n">
        <v>328</v>
      </c>
      <c r="M47" s="57" t="n">
        <v>288</v>
      </c>
      <c r="N47" s="57" t="n">
        <v>288</v>
      </c>
      <c r="Q47" s="57" t="n">
        <v>328</v>
      </c>
      <c r="R47" s="57" t="n">
        <v>328</v>
      </c>
    </row>
    <row r="48" customFormat="false" ht="13.5" hidden="false" customHeight="true" outlineLevel="0" collapsed="false">
      <c r="I48" s="57" t="n">
        <v>744</v>
      </c>
      <c r="J48" s="57" t="n">
        <v>744</v>
      </c>
      <c r="M48" s="57" t="n">
        <v>672</v>
      </c>
      <c r="N48" s="57" t="n">
        <v>672</v>
      </c>
      <c r="Q48" s="57" t="n">
        <v>744</v>
      </c>
      <c r="R48" s="57" t="n">
        <v>744</v>
      </c>
    </row>
  </sheetData>
  <mergeCells count="3">
    <mergeCell ref="H23:J23"/>
    <mergeCell ref="L23:N23"/>
    <mergeCell ref="P23:R23"/>
  </mergeCells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5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3" width="33.15"/>
    <col collapsed="false" customWidth="true" hidden="false" outlineLevel="0" max="2" min="2" style="73" width="3.99"/>
    <col collapsed="false" customWidth="true" hidden="false" outlineLevel="0" max="26" min="3" style="73" width="13.32"/>
    <col collapsed="false" customWidth="true" hidden="false" outlineLevel="0" max="27" min="27" style="73" width="15.99"/>
    <col collapsed="false" customWidth="false" hidden="false" outlineLevel="0" max="257" min="28" style="74" width="11.99"/>
  </cols>
  <sheetData>
    <row r="1" customFormat="false" ht="12" hidden="false" customHeight="true" outlineLevel="0" collapsed="false">
      <c r="A1" s="75" t="s">
        <v>67</v>
      </c>
    </row>
    <row r="2" customFormat="false" ht="12" hidden="false" customHeight="true" outlineLevel="0" collapsed="false">
      <c r="A2" s="75" t="str">
        <f aca="false">'PLR SUM FIXED INPUT PG'!A2</f>
        <v>Valuation Date:  12/26/2001</v>
      </c>
    </row>
    <row r="3" customFormat="false" ht="12" hidden="false" customHeight="true" outlineLevel="0" collapsed="false">
      <c r="A3" s="75" t="str">
        <f aca="false">'PLR SUM FIXED INPUT PG'!A3</f>
        <v>Prior Date:          12/21/2001</v>
      </c>
    </row>
    <row r="4" customFormat="false" ht="12" hidden="false" customHeight="true" outlineLevel="0" collapsed="false">
      <c r="A4" s="75" t="str">
        <f aca="false">'PLR SUM FIXED INPUT PG'!A4</f>
        <v>As of:                  12/26/2001</v>
      </c>
    </row>
    <row r="6" customFormat="false" ht="13.5" hidden="false" customHeight="true" outlineLevel="0" collapsed="false">
      <c r="A6" s="76" t="s">
        <v>68</v>
      </c>
    </row>
    <row r="7" customFormat="false" ht="12" hidden="false" customHeight="true" outlineLevel="0" collapsed="false">
      <c r="A7" s="77" t="str">
        <f aca="false">'PLR SUM FIXED INPUT PG'!A6</f>
        <v>Dth</v>
      </c>
      <c r="C7" s="78" t="str">
        <f aca="false">'PLR SUM FIXED INPUT PG'!C6</f>
        <v>Jan-02</v>
      </c>
      <c r="D7" s="78" t="str">
        <f aca="false">'PLR SUM FIXED INPUT PG'!D6</f>
        <v>Feb-02</v>
      </c>
      <c r="E7" s="78" t="str">
        <f aca="false">'PLR SUM FIXED INPUT PG'!E6</f>
        <v>Mar-02</v>
      </c>
      <c r="F7" s="78" t="str">
        <f aca="false">'PLR SUM FIXED INPUT PG'!F6</f>
        <v>Apr-02</v>
      </c>
      <c r="G7" s="78" t="str">
        <f aca="false">'PLR SUM FIXED INPUT PG'!G6</f>
        <v>May-02</v>
      </c>
      <c r="H7" s="78" t="str">
        <f aca="false">'PLR SUM FIXED INPUT PG'!H6</f>
        <v>Jun-02</v>
      </c>
      <c r="I7" s="78" t="str">
        <f aca="false">'PLR SUM FIXED INPUT PG'!I6</f>
        <v>Jul-02</v>
      </c>
      <c r="J7" s="78" t="str">
        <f aca="false">'PLR SUM FIXED INPUT PG'!J6</f>
        <v>Aug-02</v>
      </c>
      <c r="K7" s="78" t="str">
        <f aca="false">'PLR SUM FIXED INPUT PG'!K6</f>
        <v>Sep-02</v>
      </c>
      <c r="L7" s="78" t="str">
        <f aca="false">'PLR SUM FIXED INPUT PG'!L6</f>
        <v>Oct-02</v>
      </c>
      <c r="M7" s="78" t="str">
        <f aca="false">'PLR SUM FIXED INPUT PG'!M6</f>
        <v>Nov-02</v>
      </c>
      <c r="N7" s="78" t="str">
        <f aca="false">'PLR SUM FIXED INPUT PG'!N6</f>
        <v>Dec-02</v>
      </c>
      <c r="O7" s="78" t="str">
        <f aca="false">'PLR SUM FIXED INPUT PG'!O6</f>
        <v>Jan-03</v>
      </c>
      <c r="P7" s="78" t="str">
        <f aca="false">'PLR SUM FIXED INPUT PG'!P6</f>
        <v>Feb-03</v>
      </c>
      <c r="Q7" s="78" t="str">
        <f aca="false">'PLR SUM FIXED INPUT PG'!Q6</f>
        <v>Mar-03</v>
      </c>
      <c r="R7" s="78" t="str">
        <f aca="false">'PLR SUM FIXED INPUT PG'!R6</f>
        <v>Apr-03</v>
      </c>
      <c r="S7" s="78" t="str">
        <f aca="false">'PLR SUM FIXED INPUT PG'!S6</f>
        <v>May-03</v>
      </c>
      <c r="T7" s="78" t="str">
        <f aca="false">'PLR SUM FIXED INPUT PG'!T6</f>
        <v>Jun-03</v>
      </c>
      <c r="U7" s="78" t="str">
        <f aca="false">'PLR SUM FIXED INPUT PG'!U6</f>
        <v>Jul-03</v>
      </c>
      <c r="V7" s="78" t="str">
        <f aca="false">'PLR SUM FIXED INPUT PG'!V6</f>
        <v>Aug-03</v>
      </c>
      <c r="W7" s="78" t="str">
        <f aca="false">'PLR SUM FIXED INPUT PG'!W6</f>
        <v>Sep-03</v>
      </c>
      <c r="X7" s="78" t="str">
        <f aca="false">'PLR SUM FIXED INPUT PG'!X6</f>
        <v>Oct-03</v>
      </c>
      <c r="Y7" s="78" t="str">
        <f aca="false">'PLR SUM FIXED INPUT PG'!Y6</f>
        <v>Nov-03</v>
      </c>
      <c r="Z7" s="78" t="str">
        <f aca="false">'PLR SUM FIXED INPUT PG'!Z6</f>
        <v>Dec-03</v>
      </c>
      <c r="AA7" s="78" t="str">
        <f aca="false">'PLR SUM FIXED INPUT PG'!AA6</f>
        <v>TOTAL</v>
      </c>
    </row>
    <row r="8" customFormat="false" ht="11.25" hidden="false" customHeight="true" outlineLevel="0" collapsed="false">
      <c r="A8" s="79" t="str">
        <f aca="false">'PLR SUM FIXED INPUT PG'!A7</f>
        <v>Aeco</v>
      </c>
      <c r="C8" s="79" t="n">
        <f aca="false">'PLR SUM FIXED INPUT PG'!C7</f>
        <v>28434.5096</v>
      </c>
      <c r="D8" s="79" t="n">
        <f aca="false">'PLR SUM FIXED INPUT PG'!D7</f>
        <v>23695.4247</v>
      </c>
      <c r="E8" s="79" t="n">
        <f aca="false">'PLR SUM FIXED INPUT PG'!E7</f>
        <v>23695.4247</v>
      </c>
      <c r="F8" s="79" t="n">
        <f aca="false">'PLR SUM FIXED INPUT PG'!F7</f>
        <v>9478.1699</v>
      </c>
      <c r="G8" s="79" t="n">
        <f aca="false">'PLR SUM FIXED INPUT PG'!G7</f>
        <v>9478.1699</v>
      </c>
      <c r="H8" s="79" t="n">
        <f aca="false">'PLR SUM FIXED INPUT PG'!H7</f>
        <v>14217.2548</v>
      </c>
      <c r="I8" s="79" t="n">
        <f aca="false">'PLR SUM FIXED INPUT PG'!I7</f>
        <v>14217.2548</v>
      </c>
      <c r="J8" s="79" t="n">
        <f aca="false">'PLR SUM FIXED INPUT PG'!J7</f>
        <v>14217.2548</v>
      </c>
      <c r="K8" s="79" t="n">
        <f aca="false">'PLR SUM FIXED INPUT PG'!K7</f>
        <v>14217.2548</v>
      </c>
      <c r="L8" s="79" t="n">
        <f aca="false">'PLR SUM FIXED INPUT PG'!L7</f>
        <v>14217.2548</v>
      </c>
      <c r="M8" s="79" t="n">
        <f aca="false">'PLR SUM FIXED INPUT PG'!M7</f>
        <v>18956.3398</v>
      </c>
      <c r="N8" s="79" t="n">
        <f aca="false">'PLR SUM FIXED INPUT PG'!N7</f>
        <v>18956.3398</v>
      </c>
      <c r="O8" s="79" t="n">
        <f aca="false">'PLR SUM FIXED INPUT PG'!O7</f>
        <v>18956.3398</v>
      </c>
      <c r="P8" s="79" t="n">
        <f aca="false">'PLR SUM FIXED INPUT PG'!P7</f>
        <v>18956.3398</v>
      </c>
      <c r="Q8" s="79" t="n">
        <f aca="false">'PLR SUM FIXED INPUT PG'!Q7</f>
        <v>18956.3398</v>
      </c>
      <c r="R8" s="79" t="n">
        <f aca="false">'PLR SUM FIXED INPUT PG'!R7</f>
        <v>9478.1699</v>
      </c>
      <c r="S8" s="79" t="n">
        <f aca="false">'PLR SUM FIXED INPUT PG'!S7</f>
        <v>9478.1699</v>
      </c>
      <c r="T8" s="79" t="n">
        <f aca="false">'PLR SUM FIXED INPUT PG'!T7</f>
        <v>9478.1699</v>
      </c>
      <c r="U8" s="79" t="n">
        <f aca="false">'PLR SUM FIXED INPUT PG'!U7</f>
        <v>9478.1699</v>
      </c>
      <c r="V8" s="79" t="n">
        <f aca="false">'PLR SUM FIXED INPUT PG'!V7</f>
        <v>9478.1699</v>
      </c>
      <c r="W8" s="79" t="n">
        <f aca="false">'PLR SUM FIXED INPUT PG'!W7</f>
        <v>9478.1699</v>
      </c>
      <c r="X8" s="79" t="n">
        <f aca="false">'PLR SUM FIXED INPUT PG'!X7</f>
        <v>9478.1699</v>
      </c>
      <c r="Y8" s="79" t="n">
        <f aca="false">'PLR SUM FIXED INPUT PG'!Y7</f>
        <v>0</v>
      </c>
      <c r="Z8" s="79" t="n">
        <f aca="false">'PLR SUM FIXED INPUT PG'!Z7</f>
        <v>0</v>
      </c>
    </row>
    <row r="9" customFormat="false" ht="11.25" hidden="false" customHeight="true" outlineLevel="0" collapsed="false">
      <c r="A9" s="79" t="str">
        <f aca="false">'PLR SUM FIXED INPUT PG'!A8</f>
        <v>Coyote Plant</v>
      </c>
      <c r="C9" s="79" t="n">
        <f aca="false">'PLR SUM FIXED INPUT PG'!C8</f>
        <v>-28548.3871</v>
      </c>
      <c r="D9" s="79" t="n">
        <f aca="false">'PLR SUM FIXED INPUT PG'!D8</f>
        <v>-15928.5357</v>
      </c>
      <c r="E9" s="79" t="n">
        <f aca="false">'PLR SUM FIXED INPUT PG'!E8</f>
        <v>-5290.2903</v>
      </c>
      <c r="F9" s="79" t="n">
        <f aca="false">'PLR SUM FIXED INPUT PG'!F8</f>
        <v>-6366.6667</v>
      </c>
      <c r="G9" s="79" t="n">
        <f aca="false">'PLR SUM FIXED INPUT PG'!G8</f>
        <v>-5580.6452</v>
      </c>
      <c r="H9" s="79" t="n">
        <f aca="false">'PLR SUM FIXED INPUT PG'!H8</f>
        <v>-6800</v>
      </c>
      <c r="I9" s="79" t="n">
        <f aca="false">'PLR SUM FIXED INPUT PG'!I8</f>
        <v>-24516.0968</v>
      </c>
      <c r="J9" s="79" t="n">
        <f aca="false">'PLR SUM FIXED INPUT PG'!J8</f>
        <v>-30064.4839</v>
      </c>
      <c r="K9" s="79" t="n">
        <f aca="false">'PLR SUM FIXED INPUT PG'!K8</f>
        <v>-24866.6667</v>
      </c>
      <c r="L9" s="79" t="n">
        <f aca="false">'PLR SUM FIXED INPUT PG'!L8</f>
        <v>-18451.6129</v>
      </c>
      <c r="M9" s="79" t="n">
        <f aca="false">'PLR SUM FIXED INPUT PG'!M8</f>
        <v>-17599.9667</v>
      </c>
      <c r="N9" s="79" t="n">
        <f aca="false">'PLR SUM FIXED INPUT PG'!N8</f>
        <v>-19580.6452</v>
      </c>
      <c r="O9" s="79" t="n">
        <f aca="false">'PLR SUM FIXED INPUT PG'!O8</f>
        <v>-20290.3548</v>
      </c>
      <c r="P9" s="79" t="n">
        <f aca="false">'PLR SUM FIXED INPUT PG'!P8</f>
        <v>-16571.4286</v>
      </c>
      <c r="Q9" s="79" t="n">
        <f aca="false">'PLR SUM FIXED INPUT PG'!Q8</f>
        <v>-13774.1935</v>
      </c>
      <c r="R9" s="79" t="n">
        <f aca="false">'PLR SUM FIXED INPUT PG'!R8</f>
        <v>-9000</v>
      </c>
      <c r="S9" s="79" t="n">
        <f aca="false">'PLR SUM FIXED INPUT PG'!S8</f>
        <v>-580.6452</v>
      </c>
      <c r="T9" s="79" t="n">
        <f aca="false">'PLR SUM FIXED INPUT PG'!T8</f>
        <v>-6466.6333</v>
      </c>
      <c r="U9" s="79" t="n">
        <f aca="false">'PLR SUM FIXED INPUT PG'!U8</f>
        <v>-21387.1613</v>
      </c>
      <c r="V9" s="79" t="n">
        <f aca="false">'PLR SUM FIXED INPUT PG'!V8</f>
        <v>-26161.3226</v>
      </c>
      <c r="W9" s="79" t="n">
        <f aca="false">'PLR SUM FIXED INPUT PG'!W8</f>
        <v>-23533.3333</v>
      </c>
      <c r="X9" s="79" t="n">
        <f aca="false">'PLR SUM FIXED INPUT PG'!X8</f>
        <v>-13935.5161</v>
      </c>
      <c r="Y9" s="79" t="n">
        <f aca="false">'PLR SUM FIXED INPUT PG'!Y8</f>
        <v>-15300</v>
      </c>
      <c r="Z9" s="79" t="n">
        <f aca="false">'PLR SUM FIXED INPUT PG'!Z8</f>
        <v>-18612.9032</v>
      </c>
    </row>
    <row r="10" customFormat="false" ht="11.25" hidden="false" customHeight="true" outlineLevel="0" collapsed="false">
      <c r="A10" s="75" t="str">
        <f aca="false">'PLR SUM FIXED INPUT PG'!A9</f>
        <v>Total Aeco</v>
      </c>
      <c r="C10" s="80" t="n">
        <f aca="false">SUM(C8:C9)</f>
        <v>-113.877499999999</v>
      </c>
      <c r="D10" s="80" t="n">
        <f aca="false">SUM(D8:D9)</f>
        <v>7766.889</v>
      </c>
      <c r="E10" s="80" t="n">
        <f aca="false">SUM(E8:E9)</f>
        <v>18405.1344</v>
      </c>
      <c r="F10" s="80" t="n">
        <f aca="false">SUM(F8:F9)</f>
        <v>3111.5032</v>
      </c>
      <c r="G10" s="80" t="n">
        <f aca="false">SUM(G8:G9)</f>
        <v>3897.5247</v>
      </c>
      <c r="H10" s="80" t="n">
        <f aca="false">SUM(H8:H9)</f>
        <v>7417.2548</v>
      </c>
      <c r="I10" s="80" t="n">
        <f aca="false">SUM(I8:I9)</f>
        <v>-10298.842</v>
      </c>
      <c r="J10" s="80" t="n">
        <f aca="false">SUM(J8:J9)</f>
        <v>-15847.2291</v>
      </c>
      <c r="K10" s="80" t="n">
        <f aca="false">SUM(K8:K9)</f>
        <v>-10649.4119</v>
      </c>
      <c r="L10" s="80" t="n">
        <f aca="false">SUM(L8:L9)</f>
        <v>-4234.3581</v>
      </c>
      <c r="M10" s="80" t="n">
        <f aca="false">SUM(M8:M9)</f>
        <v>1356.3731</v>
      </c>
      <c r="N10" s="80" t="n">
        <f aca="false">SUM(N8:N9)</f>
        <v>-624.305399999998</v>
      </c>
      <c r="O10" s="80" t="n">
        <f aca="false">SUM(O8:O9)</f>
        <v>-1334.015</v>
      </c>
      <c r="P10" s="80" t="n">
        <f aca="false">SUM(P8:P9)</f>
        <v>2384.9112</v>
      </c>
      <c r="Q10" s="80" t="n">
        <f aca="false">SUM(Q8:Q9)</f>
        <v>5182.1463</v>
      </c>
      <c r="R10" s="80" t="n">
        <f aca="false">SUM(R8:R9)</f>
        <v>478.169900000001</v>
      </c>
      <c r="S10" s="80" t="n">
        <f aca="false">SUM(S8:S9)</f>
        <v>8897.5247</v>
      </c>
      <c r="T10" s="80" t="n">
        <f aca="false">SUM(T8:T9)</f>
        <v>3011.5366</v>
      </c>
      <c r="U10" s="80" t="n">
        <f aca="false">SUM(U8:U9)</f>
        <v>-11908.9914</v>
      </c>
      <c r="V10" s="80" t="n">
        <f aca="false">SUM(V8:V9)</f>
        <v>-16683.1527</v>
      </c>
      <c r="W10" s="80" t="n">
        <f aca="false">SUM(W8:W9)</f>
        <v>-14055.1634</v>
      </c>
      <c r="X10" s="80" t="n">
        <f aca="false">SUM(X8:X9)</f>
        <v>-4457.3462</v>
      </c>
      <c r="Y10" s="80" t="n">
        <f aca="false">SUM(Y8:Y9)</f>
        <v>-15300</v>
      </c>
      <c r="Z10" s="80" t="n">
        <f aca="false">SUM(Z8:Z9)</f>
        <v>-18612.9032</v>
      </c>
    </row>
    <row r="12" customFormat="false" ht="11.25" hidden="false" customHeight="true" outlineLevel="0" collapsed="false">
      <c r="A12" s="79" t="str">
        <f aca="false">'PLR SUM FIXED INPUT PG'!A11</f>
        <v>Sumas</v>
      </c>
      <c r="C12" s="79" t="n">
        <f aca="false">'PLR SUM FIXED INPUT PG'!C11</f>
        <v>20000</v>
      </c>
      <c r="D12" s="79" t="n">
        <f aca="false">'PLR SUM FIXED INPUT PG'!D11</f>
        <v>20000</v>
      </c>
      <c r="E12" s="79" t="n">
        <f aca="false">'PLR SUM FIXED INPUT PG'!E11</f>
        <v>-15000</v>
      </c>
      <c r="F12" s="79" t="n">
        <f aca="false">'PLR SUM FIXED INPUT PG'!F11</f>
        <v>-5000</v>
      </c>
      <c r="G12" s="79" t="n">
        <f aca="false">'PLR SUM FIXED INPUT PG'!G11</f>
        <v>-5000</v>
      </c>
      <c r="H12" s="79" t="n">
        <f aca="false">'PLR SUM FIXED INPUT PG'!H11</f>
        <v>15000</v>
      </c>
      <c r="I12" s="79" t="n">
        <f aca="false">'PLR SUM FIXED INPUT PG'!I11</f>
        <v>20000</v>
      </c>
      <c r="J12" s="79" t="n">
        <f aca="false">'PLR SUM FIXED INPUT PG'!J11</f>
        <v>25000</v>
      </c>
      <c r="K12" s="79" t="n">
        <f aca="false">'PLR SUM FIXED INPUT PG'!K11</f>
        <v>25000</v>
      </c>
      <c r="L12" s="79" t="n">
        <f aca="false">'PLR SUM FIXED INPUT PG'!L11</f>
        <v>25000</v>
      </c>
      <c r="M12" s="79" t="n">
        <f aca="false">'PLR SUM FIXED INPUT PG'!M11</f>
        <v>5000</v>
      </c>
      <c r="N12" s="79" t="n">
        <f aca="false">'PLR SUM FIXED INPUT PG'!N11</f>
        <v>5000</v>
      </c>
      <c r="O12" s="79" t="n">
        <f aca="false">'PLR SUM FIXED INPUT PG'!O11</f>
        <v>5000</v>
      </c>
      <c r="P12" s="79" t="n">
        <f aca="false">'PLR SUM FIXED INPUT PG'!P11</f>
        <v>0</v>
      </c>
      <c r="Q12" s="79" t="n">
        <f aca="false">'PLR SUM FIXED INPUT PG'!Q11</f>
        <v>0</v>
      </c>
      <c r="R12" s="79" t="n">
        <f aca="false">'PLR SUM FIXED INPUT PG'!R11</f>
        <v>5000</v>
      </c>
      <c r="S12" s="79" t="n">
        <f aca="false">'PLR SUM FIXED INPUT PG'!S11</f>
        <v>5000</v>
      </c>
      <c r="T12" s="79" t="n">
        <f aca="false">'PLR SUM FIXED INPUT PG'!T11</f>
        <v>5000</v>
      </c>
      <c r="U12" s="79" t="n">
        <f aca="false">'PLR SUM FIXED INPUT PG'!U11</f>
        <v>5000</v>
      </c>
      <c r="V12" s="79" t="n">
        <f aca="false">'PLR SUM FIXED INPUT PG'!V11</f>
        <v>5000</v>
      </c>
      <c r="W12" s="79" t="n">
        <f aca="false">'PLR SUM FIXED INPUT PG'!W11</f>
        <v>5000</v>
      </c>
      <c r="X12" s="79" t="n">
        <f aca="false">'PLR SUM FIXED INPUT PG'!X11</f>
        <v>5000</v>
      </c>
      <c r="Y12" s="79" t="n">
        <f aca="false">'PLR SUM FIXED INPUT PG'!Y11</f>
        <v>0</v>
      </c>
      <c r="Z12" s="79" t="n">
        <f aca="false">'PLR SUM FIXED INPUT PG'!Z11</f>
        <v>0</v>
      </c>
    </row>
    <row r="13" customFormat="false" ht="11.25" hidden="false" customHeight="true" outlineLevel="0" collapsed="false">
      <c r="A13" s="79" t="str">
        <f aca="false">'PLR SUM FIXED INPUT PG'!A12</f>
        <v>Rockies</v>
      </c>
      <c r="C13" s="79" t="n">
        <f aca="false">'PLR SUM FIXED INPUT PG'!C12</f>
        <v>20000</v>
      </c>
      <c r="D13" s="79" t="n">
        <f aca="false">'PLR SUM FIXED INPUT PG'!D12</f>
        <v>5000</v>
      </c>
      <c r="E13" s="79" t="n">
        <f aca="false">'PLR SUM FIXED INPUT PG'!E12</f>
        <v>5000</v>
      </c>
      <c r="F13" s="79" t="n">
        <f aca="false">'PLR SUM FIXED INPUT PG'!F12</f>
        <v>-5000</v>
      </c>
      <c r="G13" s="79" t="n">
        <f aca="false">'PLR SUM FIXED INPUT PG'!G12</f>
        <v>10000</v>
      </c>
      <c r="H13" s="79" t="n">
        <f aca="false">'PLR SUM FIXED INPUT PG'!H12</f>
        <v>10000</v>
      </c>
      <c r="I13" s="79" t="n">
        <f aca="false">'PLR SUM FIXED INPUT PG'!I12</f>
        <v>30000</v>
      </c>
      <c r="J13" s="79" t="n">
        <f aca="false">'PLR SUM FIXED INPUT PG'!J12</f>
        <v>30000</v>
      </c>
      <c r="K13" s="79" t="n">
        <f aca="false">'PLR SUM FIXED INPUT PG'!K12</f>
        <v>30000</v>
      </c>
      <c r="L13" s="79" t="n">
        <f aca="false">'PLR SUM FIXED INPUT PG'!L12</f>
        <v>30000</v>
      </c>
      <c r="M13" s="79" t="n">
        <f aca="false">'PLR SUM FIXED INPUT PG'!M12</f>
        <v>20000</v>
      </c>
      <c r="N13" s="79" t="n">
        <f aca="false">'PLR SUM FIXED INPUT PG'!N12</f>
        <v>20000</v>
      </c>
      <c r="O13" s="79" t="n">
        <f aca="false">'PLR SUM FIXED INPUT PG'!O12</f>
        <v>20000</v>
      </c>
      <c r="P13" s="79" t="n">
        <f aca="false">'PLR SUM FIXED INPUT PG'!P12</f>
        <v>20000</v>
      </c>
      <c r="Q13" s="79" t="n">
        <f aca="false">'PLR SUM FIXED INPUT PG'!Q12</f>
        <v>20000</v>
      </c>
      <c r="R13" s="79" t="n">
        <f aca="false">'PLR SUM FIXED INPUT PG'!R12</f>
        <v>5000</v>
      </c>
      <c r="S13" s="79" t="n">
        <f aca="false">'PLR SUM FIXED INPUT PG'!S12</f>
        <v>5000</v>
      </c>
      <c r="T13" s="79" t="n">
        <f aca="false">'PLR SUM FIXED INPUT PG'!T12</f>
        <v>5000</v>
      </c>
      <c r="U13" s="79" t="n">
        <f aca="false">'PLR SUM FIXED INPUT PG'!U12</f>
        <v>5000</v>
      </c>
      <c r="V13" s="79" t="n">
        <f aca="false">'PLR SUM FIXED INPUT PG'!V12</f>
        <v>5000</v>
      </c>
      <c r="W13" s="79" t="n">
        <f aca="false">'PLR SUM FIXED INPUT PG'!W12</f>
        <v>5000</v>
      </c>
      <c r="X13" s="79" t="n">
        <f aca="false">'PLR SUM FIXED INPUT PG'!X12</f>
        <v>5000</v>
      </c>
      <c r="Y13" s="79" t="n">
        <f aca="false">'PLR SUM FIXED INPUT PG'!Y12</f>
        <v>0</v>
      </c>
      <c r="Z13" s="79" t="n">
        <f aca="false">'PLR SUM FIXED INPUT PG'!Z12</f>
        <v>0</v>
      </c>
    </row>
    <row r="14" customFormat="false" ht="11.25" hidden="false" customHeight="true" outlineLevel="0" collapsed="false">
      <c r="A14" s="79" t="str">
        <f aca="false">'PLR SUM FIXED INPUT PG'!A13</f>
        <v>Beaver Plant</v>
      </c>
      <c r="C14" s="79" t="n">
        <f aca="false">'PLR SUM FIXED INPUT PG'!C13</f>
        <v>-22354.8065</v>
      </c>
      <c r="D14" s="79" t="n">
        <f aca="false">'PLR SUM FIXED INPUT PG'!D13</f>
        <v>-9035.7143</v>
      </c>
      <c r="E14" s="79" t="n">
        <f aca="false">'PLR SUM FIXED INPUT PG'!E13</f>
        <v>-193.5484</v>
      </c>
      <c r="F14" s="79" t="n">
        <f aca="false">'PLR SUM FIXED INPUT PG'!F13</f>
        <v>-200</v>
      </c>
      <c r="G14" s="79" t="n">
        <f aca="false">'PLR SUM FIXED INPUT PG'!G13</f>
        <v>-1838.7097</v>
      </c>
      <c r="H14" s="79" t="n">
        <f aca="false">'PLR SUM FIXED INPUT PG'!H13</f>
        <v>-7299.9667</v>
      </c>
      <c r="I14" s="79" t="n">
        <f aca="false">'PLR SUM FIXED INPUT PG'!I13</f>
        <v>-41935.4839</v>
      </c>
      <c r="J14" s="79" t="n">
        <f aca="false">'PLR SUM FIXED INPUT PG'!J13</f>
        <v>-62161.2903</v>
      </c>
      <c r="K14" s="79" t="n">
        <f aca="false">'PLR SUM FIXED INPUT PG'!K13</f>
        <v>-45133.3333</v>
      </c>
      <c r="L14" s="79" t="n">
        <f aca="false">'PLR SUM FIXED INPUT PG'!L13</f>
        <v>-27548.3871</v>
      </c>
      <c r="M14" s="79" t="n">
        <f aca="false">'PLR SUM FIXED INPUT PG'!M13</f>
        <v>-15499.9667</v>
      </c>
      <c r="N14" s="79" t="n">
        <f aca="false">'PLR SUM FIXED INPUT PG'!N13</f>
        <v>-19161.2581</v>
      </c>
      <c r="O14" s="79" t="n">
        <f aca="false">'PLR SUM FIXED INPUT PG'!O13</f>
        <v>-21806.4516</v>
      </c>
      <c r="P14" s="79" t="n">
        <f aca="false">'PLR SUM FIXED INPUT PG'!P13</f>
        <v>-17142.8214</v>
      </c>
      <c r="Q14" s="79" t="n">
        <f aca="false">'PLR SUM FIXED INPUT PG'!Q13</f>
        <v>-10806.4839</v>
      </c>
      <c r="R14" s="79" t="n">
        <f aca="false">'PLR SUM FIXED INPUT PG'!R13</f>
        <v>-9900</v>
      </c>
      <c r="S14" s="79" t="n">
        <f aca="false">'PLR SUM FIXED INPUT PG'!S13</f>
        <v>-5612.871</v>
      </c>
      <c r="T14" s="79" t="n">
        <f aca="false">'PLR SUM FIXED INPUT PG'!T13</f>
        <v>-7700</v>
      </c>
      <c r="U14" s="79" t="n">
        <f aca="false">'PLR SUM FIXED INPUT PG'!U13</f>
        <v>-39096.8065</v>
      </c>
      <c r="V14" s="79" t="n">
        <f aca="false">'PLR SUM FIXED INPUT PG'!V13</f>
        <v>-49225.8065</v>
      </c>
      <c r="W14" s="79" t="n">
        <f aca="false">'PLR SUM FIXED INPUT PG'!W13</f>
        <v>-38833.3333</v>
      </c>
      <c r="X14" s="79" t="n">
        <f aca="false">'PLR SUM FIXED INPUT PG'!X13</f>
        <v>-19838.7097</v>
      </c>
      <c r="Y14" s="79" t="n">
        <f aca="false">'PLR SUM FIXED INPUT PG'!Y13</f>
        <v>-15700</v>
      </c>
      <c r="Z14" s="79" t="n">
        <f aca="false">'PLR SUM FIXED INPUT PG'!Z13</f>
        <v>-21580.6452</v>
      </c>
    </row>
    <row r="15" customFormat="false" ht="11.25" hidden="true" customHeight="true" outlineLevel="0" collapsed="false">
      <c r="A15" s="79" t="str">
        <f aca="false">'PLR SUM FIXED INPUT PG'!A14</f>
        <v>Beaver II Plant</v>
      </c>
      <c r="C15" s="79" t="n">
        <f aca="false">'PLR SUM FIXED INPUT PG'!C14</f>
        <v>0</v>
      </c>
      <c r="D15" s="79" t="n">
        <f aca="false">'PLR SUM FIXED INPUT PG'!D14</f>
        <v>0</v>
      </c>
      <c r="E15" s="79" t="n">
        <f aca="false">'PLR SUM FIXED INPUT PG'!E14</f>
        <v>0</v>
      </c>
      <c r="F15" s="79" t="n">
        <f aca="false">'PLR SUM FIXED INPUT PG'!F14</f>
        <v>0</v>
      </c>
      <c r="G15" s="79" t="n">
        <f aca="false">'PLR SUM FIXED INPUT PG'!G14</f>
        <v>0</v>
      </c>
      <c r="H15" s="79" t="n">
        <f aca="false">'PLR SUM FIXED INPUT PG'!H14</f>
        <v>0</v>
      </c>
      <c r="I15" s="79" t="n">
        <f aca="false">'PLR SUM FIXED INPUT PG'!I14</f>
        <v>0</v>
      </c>
      <c r="J15" s="79" t="n">
        <f aca="false">'PLR SUM FIXED INPUT PG'!J14</f>
        <v>0</v>
      </c>
      <c r="K15" s="79" t="n">
        <f aca="false">'PLR SUM FIXED INPUT PG'!K14</f>
        <v>0</v>
      </c>
      <c r="L15" s="79" t="n">
        <f aca="false">'PLR SUM FIXED INPUT PG'!L14</f>
        <v>0</v>
      </c>
      <c r="M15" s="79" t="n">
        <f aca="false">'PLR SUM FIXED INPUT PG'!M14</f>
        <v>0</v>
      </c>
      <c r="N15" s="79" t="n">
        <f aca="false">'PLR SUM FIXED INPUT PG'!N14</f>
        <v>0</v>
      </c>
      <c r="O15" s="79" t="n">
        <f aca="false">'PLR SUM FIXED INPUT PG'!O14</f>
        <v>0</v>
      </c>
      <c r="P15" s="79" t="n">
        <f aca="false">'PLR SUM FIXED INPUT PG'!P14</f>
        <v>0</v>
      </c>
      <c r="Q15" s="79" t="n">
        <f aca="false">'PLR SUM FIXED INPUT PG'!Q14</f>
        <v>0</v>
      </c>
      <c r="R15" s="79" t="n">
        <f aca="false">'PLR SUM FIXED INPUT PG'!R14</f>
        <v>0</v>
      </c>
      <c r="S15" s="79" t="n">
        <f aca="false">'PLR SUM FIXED INPUT PG'!S14</f>
        <v>0</v>
      </c>
      <c r="T15" s="79" t="n">
        <f aca="false">'PLR SUM FIXED INPUT PG'!T14</f>
        <v>0</v>
      </c>
      <c r="U15" s="79" t="n">
        <f aca="false">'PLR SUM FIXED INPUT PG'!U14</f>
        <v>0</v>
      </c>
      <c r="V15" s="79" t="n">
        <f aca="false">'PLR SUM FIXED INPUT PG'!V14</f>
        <v>0</v>
      </c>
      <c r="W15" s="79" t="n">
        <f aca="false">'PLR SUM FIXED INPUT PG'!W14</f>
        <v>0</v>
      </c>
      <c r="X15" s="79" t="n">
        <f aca="false">'PLR SUM FIXED INPUT PG'!X14</f>
        <v>0</v>
      </c>
      <c r="Y15" s="79" t="n">
        <f aca="false">'PLR SUM FIXED INPUT PG'!Y14</f>
        <v>0</v>
      </c>
      <c r="Z15" s="79" t="n">
        <f aca="false">'PLR SUM FIXED INPUT PG'!Z14</f>
        <v>0</v>
      </c>
    </row>
    <row r="16" customFormat="false" ht="11.25" hidden="false" customHeight="true" outlineLevel="0" collapsed="false">
      <c r="A16" s="75" t="s">
        <v>69</v>
      </c>
      <c r="C16" s="80" t="n">
        <f aca="false">SUM(C12:C15)</f>
        <v>17645.1935</v>
      </c>
      <c r="D16" s="80" t="n">
        <f aca="false">SUM(D12:D15)</f>
        <v>15964.2857</v>
      </c>
      <c r="E16" s="80" t="n">
        <f aca="false">SUM(E12:E15)</f>
        <v>-10193.5484</v>
      </c>
      <c r="F16" s="80" t="n">
        <f aca="false">SUM(F12:F15)</f>
        <v>-10200</v>
      </c>
      <c r="G16" s="80" t="n">
        <f aca="false">SUM(G12:G15)</f>
        <v>3161.2903</v>
      </c>
      <c r="H16" s="80" t="n">
        <f aca="false">SUM(H12:H15)</f>
        <v>17700.0333</v>
      </c>
      <c r="I16" s="80" t="n">
        <f aca="false">SUM(I12:I15)</f>
        <v>8064.5161</v>
      </c>
      <c r="J16" s="80" t="n">
        <f aca="false">SUM(J12:J15)</f>
        <v>-7161.2903</v>
      </c>
      <c r="K16" s="80" t="n">
        <f aca="false">SUM(K12:K15)</f>
        <v>9866.6667</v>
      </c>
      <c r="L16" s="80" t="n">
        <f aca="false">SUM(L12:L15)</f>
        <v>27451.6129</v>
      </c>
      <c r="M16" s="80" t="n">
        <f aca="false">SUM(M12:M15)</f>
        <v>9500.0333</v>
      </c>
      <c r="N16" s="80" t="n">
        <f aca="false">SUM(N12:N15)</f>
        <v>5838.7419</v>
      </c>
      <c r="O16" s="80" t="n">
        <f aca="false">SUM(O12:O15)</f>
        <v>3193.5484</v>
      </c>
      <c r="P16" s="80" t="n">
        <f aca="false">SUM(P12:P15)</f>
        <v>2857.1786</v>
      </c>
      <c r="Q16" s="80" t="n">
        <f aca="false">SUM(Q12:Q15)</f>
        <v>9193.5161</v>
      </c>
      <c r="R16" s="80" t="n">
        <f aca="false">SUM(R12:R15)</f>
        <v>100</v>
      </c>
      <c r="S16" s="80" t="n">
        <f aca="false">SUM(S12:S15)</f>
        <v>4387.129</v>
      </c>
      <c r="T16" s="80" t="n">
        <f aca="false">SUM(T12:T15)</f>
        <v>2300</v>
      </c>
      <c r="U16" s="80" t="n">
        <f aca="false">SUM(U12:U15)</f>
        <v>-29096.8065</v>
      </c>
      <c r="V16" s="80" t="n">
        <f aca="false">SUM(V12:V15)</f>
        <v>-39225.8065</v>
      </c>
      <c r="W16" s="80" t="n">
        <f aca="false">SUM(W12:W15)</f>
        <v>-28833.3333</v>
      </c>
      <c r="X16" s="80" t="n">
        <f aca="false">SUM(X12:X15)</f>
        <v>-9838.7097</v>
      </c>
      <c r="Y16" s="80" t="n">
        <f aca="false">SUM(Y12:Y15)</f>
        <v>-15700</v>
      </c>
      <c r="Z16" s="80" t="n">
        <f aca="false">SUM(Z12:Z15)</f>
        <v>-21580.6452</v>
      </c>
    </row>
    <row r="18" customFormat="false" ht="11.25" hidden="false" customHeight="true" outlineLevel="0" collapsed="false">
      <c r="A18" s="79" t="str">
        <f aca="false">'PLR SUM FIXED INPUT PG'!A17</f>
        <v>Futures</v>
      </c>
      <c r="C18" s="79" t="n">
        <f aca="false">'PLR SUM FIXED INPUT PG'!C17</f>
        <v>0</v>
      </c>
      <c r="D18" s="79" t="n">
        <f aca="false">'PLR SUM FIXED INPUT PG'!D17</f>
        <v>0</v>
      </c>
      <c r="E18" s="81" t="n">
        <f aca="false">'PLR SUM FIXED INPUT PG'!E17</f>
        <v>0</v>
      </c>
      <c r="F18" s="79" t="n">
        <f aca="false">'PLR SUM FIXED INPUT PG'!F17</f>
        <v>0</v>
      </c>
      <c r="G18" s="79" t="n">
        <f aca="false">'PLR SUM FIXED INPUT PG'!G17</f>
        <v>0</v>
      </c>
      <c r="H18" s="79" t="n">
        <f aca="false">'PLR SUM FIXED INPUT PG'!H17</f>
        <v>0</v>
      </c>
      <c r="I18" s="79" t="n">
        <f aca="false">'PLR SUM FIXED INPUT PG'!I17</f>
        <v>0</v>
      </c>
      <c r="J18" s="79" t="n">
        <f aca="false">'PLR SUM FIXED INPUT PG'!J17</f>
        <v>0</v>
      </c>
      <c r="K18" s="79" t="n">
        <f aca="false">'PLR SUM FIXED INPUT PG'!K17</f>
        <v>0</v>
      </c>
      <c r="L18" s="79" t="n">
        <f aca="false">'PLR SUM FIXED INPUT PG'!L17</f>
        <v>0</v>
      </c>
      <c r="M18" s="79" t="n">
        <f aca="false">'PLR SUM FIXED INPUT PG'!M17</f>
        <v>0</v>
      </c>
      <c r="N18" s="79" t="n">
        <f aca="false">'PLR SUM FIXED INPUT PG'!N17</f>
        <v>0</v>
      </c>
      <c r="O18" s="79" t="n">
        <f aca="false">'PLR SUM FIXED INPUT PG'!O17</f>
        <v>0</v>
      </c>
      <c r="P18" s="79" t="n">
        <f aca="false">'PLR SUM FIXED INPUT PG'!P17</f>
        <v>0</v>
      </c>
      <c r="Q18" s="79" t="n">
        <f aca="false">'PLR SUM FIXED INPUT PG'!Q17</f>
        <v>0</v>
      </c>
      <c r="R18" s="79" t="n">
        <f aca="false">'PLR SUM FIXED INPUT PG'!R17</f>
        <v>0</v>
      </c>
      <c r="S18" s="79" t="n">
        <f aca="false">'PLR SUM FIXED INPUT PG'!S17</f>
        <v>0</v>
      </c>
      <c r="T18" s="79" t="n">
        <f aca="false">'PLR SUM FIXED INPUT PG'!T17</f>
        <v>0</v>
      </c>
      <c r="U18" s="79" t="n">
        <f aca="false">'PLR SUM FIXED INPUT PG'!U17</f>
        <v>0</v>
      </c>
      <c r="V18" s="79" t="n">
        <f aca="false">'PLR SUM FIXED INPUT PG'!V17</f>
        <v>0</v>
      </c>
      <c r="W18" s="79" t="n">
        <f aca="false">'PLR SUM FIXED INPUT PG'!W17</f>
        <v>0</v>
      </c>
      <c r="X18" s="79" t="n">
        <f aca="false">'PLR SUM FIXED INPUT PG'!X17</f>
        <v>0</v>
      </c>
      <c r="Y18" s="79" t="n">
        <f aca="false">'PLR SUM FIXED INPUT PG'!Y17</f>
        <v>0</v>
      </c>
      <c r="Z18" s="79" t="n">
        <f aca="false">'PLR SUM FIXED INPUT PG'!Z17</f>
        <v>0</v>
      </c>
    </row>
    <row r="20" customFormat="false" ht="11.25" hidden="false" customHeight="true" outlineLevel="0" collapsed="false">
      <c r="A20" s="82" t="str">
        <f aca="false">'PLR SUM FIXED INPUT PG'!A19</f>
        <v>Total (Dth/Day)</v>
      </c>
      <c r="B20" s="83"/>
      <c r="C20" s="83" t="n">
        <f aca="false">'PLR SUM FIXED INPUT PG'!C19</f>
        <v>17531.316</v>
      </c>
      <c r="D20" s="83" t="n">
        <f aca="false">'PLR SUM FIXED INPUT PG'!D19</f>
        <v>23731.1747</v>
      </c>
      <c r="E20" s="83" t="n">
        <f aca="false">'PLR SUM FIXED INPUT PG'!E19</f>
        <v>8211.586</v>
      </c>
      <c r="F20" s="83" t="n">
        <f aca="false">'PLR SUM FIXED INPUT PG'!F19</f>
        <v>-7088.4968</v>
      </c>
      <c r="G20" s="83" t="n">
        <f aca="false">'PLR SUM FIXED INPUT PG'!G19</f>
        <v>7058.815</v>
      </c>
      <c r="H20" s="83" t="n">
        <f aca="false">'PLR SUM FIXED INPUT PG'!H19</f>
        <v>25117.2881</v>
      </c>
      <c r="I20" s="83" t="n">
        <f aca="false">'PLR SUM FIXED INPUT PG'!I19</f>
        <v>-2234.3259</v>
      </c>
      <c r="J20" s="83" t="n">
        <f aca="false">'PLR SUM FIXED INPUT PG'!J19</f>
        <v>-23008.5194</v>
      </c>
      <c r="K20" s="83" t="n">
        <f aca="false">'PLR SUM FIXED INPUT PG'!K19</f>
        <v>-782.745199999999</v>
      </c>
      <c r="L20" s="83" t="n">
        <f aca="false">'PLR SUM FIXED INPUT PG'!L19</f>
        <v>23217.2548</v>
      </c>
      <c r="M20" s="83" t="n">
        <f aca="false">'PLR SUM FIXED INPUT PG'!M19</f>
        <v>10856.4064</v>
      </c>
      <c r="N20" s="83" t="n">
        <f aca="false">'PLR SUM FIXED INPUT PG'!N19</f>
        <v>5214.4365</v>
      </c>
      <c r="O20" s="83" t="n">
        <f aca="false">'PLR SUM FIXED INPUT PG'!O19</f>
        <v>1859.5334</v>
      </c>
      <c r="P20" s="83" t="n">
        <f aca="false">'PLR SUM FIXED INPUT PG'!P19</f>
        <v>5242.0898</v>
      </c>
      <c r="Q20" s="83" t="n">
        <f aca="false">'PLR SUM FIXED INPUT PG'!Q19</f>
        <v>14375.6624</v>
      </c>
      <c r="R20" s="83" t="n">
        <f aca="false">'PLR SUM FIXED INPUT PG'!R19</f>
        <v>578.169900000001</v>
      </c>
      <c r="S20" s="83" t="n">
        <f aca="false">'PLR SUM FIXED INPUT PG'!S19</f>
        <v>13284.6537</v>
      </c>
      <c r="T20" s="83" t="n">
        <f aca="false">'PLR SUM FIXED INPUT PG'!T19</f>
        <v>5311.5366</v>
      </c>
      <c r="U20" s="83" t="n">
        <f aca="false">'PLR SUM FIXED INPUT PG'!U19</f>
        <v>-41005.7979</v>
      </c>
      <c r="V20" s="83" t="n">
        <f aca="false">'PLR SUM FIXED INPUT PG'!V19</f>
        <v>-55908.9592</v>
      </c>
      <c r="W20" s="83" t="n">
        <f aca="false">'PLR SUM FIXED INPUT PG'!W19</f>
        <v>-42888.4967</v>
      </c>
      <c r="X20" s="83" t="n">
        <f aca="false">'PLR SUM FIXED INPUT PG'!X19</f>
        <v>-14296.0559</v>
      </c>
      <c r="Y20" s="83" t="n">
        <f aca="false">'PLR SUM FIXED INPUT PG'!Y19</f>
        <v>-31000</v>
      </c>
      <c r="Z20" s="84" t="n">
        <f aca="false">'PLR SUM FIXED INPUT PG'!Z19</f>
        <v>-40193.5484</v>
      </c>
    </row>
    <row r="21" customFormat="false" ht="13.5" hidden="true" customHeight="true" outlineLevel="0" collapsed="false"/>
    <row r="22" customFormat="false" ht="11.25" hidden="false" customHeight="true" outlineLevel="0" collapsed="false">
      <c r="A22" s="79" t="str">
        <f aca="false">'PLR SUM FIXED INPUT PG'!A21</f>
        <v>Prior Dth/Day</v>
      </c>
      <c r="C22" s="79" t="n">
        <f aca="false">'PLR SUM FIXED INPUT PG'!C21</f>
        <v>21724.8645</v>
      </c>
      <c r="D22" s="79" t="n">
        <f aca="false">'PLR SUM FIXED INPUT PG'!D21</f>
        <v>26588.3176</v>
      </c>
      <c r="E22" s="79" t="n">
        <f aca="false">'PLR SUM FIXED INPUT PG'!E21</f>
        <v>12179.3279</v>
      </c>
      <c r="F22" s="79" t="n">
        <f aca="false">'PLR SUM FIXED INPUT PG'!F21</f>
        <v>-7755.1635</v>
      </c>
      <c r="G22" s="79" t="n">
        <f aca="false">'PLR SUM FIXED INPUT PG'!G21</f>
        <v>6349.1376</v>
      </c>
      <c r="H22" s="79" t="n">
        <f aca="false">'PLR SUM FIXED INPUT PG'!H21</f>
        <v>23783.9548</v>
      </c>
      <c r="I22" s="79" t="n">
        <f aca="false">'PLR SUM FIXED INPUT PG'!I21</f>
        <v>-3814.971</v>
      </c>
      <c r="J22" s="79" t="n">
        <f aca="false">'PLR SUM FIXED INPUT PG'!J21</f>
        <v>-24202.0678</v>
      </c>
      <c r="K22" s="79" t="n">
        <f aca="false">'PLR SUM FIXED INPUT PG'!K21</f>
        <v>-1949.4118</v>
      </c>
      <c r="L22" s="79" t="n">
        <f aca="false">'PLR SUM FIXED INPUT PG'!L21</f>
        <v>17184.9968</v>
      </c>
      <c r="M22" s="79" t="n">
        <f aca="false">'PLR SUM FIXED INPUT PG'!M21</f>
        <v>9589.7398</v>
      </c>
      <c r="N22" s="79" t="n">
        <f aca="false">'PLR SUM FIXED INPUT PG'!N21</f>
        <v>3891.8559</v>
      </c>
      <c r="O22" s="79" t="n">
        <f aca="false">'PLR SUM FIXED INPUT PG'!O21</f>
        <v>633.7269</v>
      </c>
      <c r="P22" s="79" t="n">
        <f aca="false">'PLR SUM FIXED INPUT PG'!P21</f>
        <v>4099.2326</v>
      </c>
      <c r="Q22" s="79" t="n">
        <f aca="false">'PLR SUM FIXED INPUT PG'!Q21</f>
        <v>13633.7269</v>
      </c>
      <c r="R22" s="79" t="n">
        <f aca="false">'PLR SUM FIXED INPUT PG'!R21</f>
        <v>-555.1635</v>
      </c>
      <c r="S22" s="79" t="n">
        <f aca="false">'PLR SUM FIXED INPUT PG'!S21</f>
        <v>12962.0731</v>
      </c>
      <c r="T22" s="79" t="n">
        <f aca="false">'PLR SUM FIXED INPUT PG'!T21</f>
        <v>4278.2032</v>
      </c>
      <c r="U22" s="79" t="n">
        <f aca="false">'PLR SUM FIXED INPUT PG'!U21</f>
        <v>-42489.6688</v>
      </c>
      <c r="V22" s="79" t="n">
        <f aca="false">'PLR SUM FIXED INPUT PG'!V21</f>
        <v>-57392.8301</v>
      </c>
      <c r="W22" s="79" t="n">
        <f aca="false">'PLR SUM FIXED INPUT PG'!W21</f>
        <v>-44421.8301</v>
      </c>
      <c r="X22" s="79" t="n">
        <f aca="false">'PLR SUM FIXED INPUT PG'!X21</f>
        <v>-15328.314</v>
      </c>
      <c r="Y22" s="79" t="n">
        <f aca="false">'PLR SUM FIXED INPUT PG'!Y21</f>
        <v>-31933.3333</v>
      </c>
      <c r="Z22" s="79" t="n">
        <f aca="false">'PLR SUM FIXED INPUT PG'!Z21</f>
        <v>-41225.8065</v>
      </c>
    </row>
    <row r="23" customFormat="false" ht="11.25" hidden="false" customHeight="true" outlineLevel="0" collapsed="false">
      <c r="A23" s="79" t="str">
        <f aca="false">'PLR SUM FIXED INPUT PG'!A22</f>
        <v>Delta</v>
      </c>
      <c r="C23" s="85" t="n">
        <f aca="false">C20-C22</f>
        <v>-4193.5485</v>
      </c>
      <c r="D23" s="85" t="n">
        <f aca="false">D20-D22</f>
        <v>-2857.1429</v>
      </c>
      <c r="E23" s="85" t="n">
        <f aca="false">E20-E22</f>
        <v>-3967.7419</v>
      </c>
      <c r="F23" s="85" t="n">
        <f aca="false">F20-F22</f>
        <v>666.666700000001</v>
      </c>
      <c r="G23" s="85" t="n">
        <f aca="false">G20-G22</f>
        <v>709.677400000001</v>
      </c>
      <c r="H23" s="85" t="n">
        <f aca="false">H20-H22</f>
        <v>1333.3333</v>
      </c>
      <c r="I23" s="85" t="n">
        <f aca="false">I20-I22</f>
        <v>1580.6451</v>
      </c>
      <c r="J23" s="85" t="n">
        <f aca="false">J20-J22</f>
        <v>1193.5484</v>
      </c>
      <c r="K23" s="85" t="n">
        <f aca="false">K20-K22</f>
        <v>1166.6666</v>
      </c>
      <c r="L23" s="85" t="n">
        <f aca="false">L20-L22</f>
        <v>6032.258</v>
      </c>
      <c r="M23" s="85" t="n">
        <f aca="false">M20-M22</f>
        <v>1266.6666</v>
      </c>
      <c r="N23" s="85" t="n">
        <f aca="false">N20-N22</f>
        <v>1322.5806</v>
      </c>
      <c r="O23" s="85" t="n">
        <f aca="false">O20-O22</f>
        <v>1225.8065</v>
      </c>
      <c r="P23" s="85" t="n">
        <f aca="false">P20-P22</f>
        <v>1142.8572</v>
      </c>
      <c r="Q23" s="85" t="n">
        <f aca="false">Q20-Q22</f>
        <v>741.935500000003</v>
      </c>
      <c r="R23" s="85" t="n">
        <f aca="false">R20-R22</f>
        <v>1133.3334</v>
      </c>
      <c r="S23" s="85" t="n">
        <f aca="false">S20-S22</f>
        <v>322.580599999999</v>
      </c>
      <c r="T23" s="85" t="n">
        <f aca="false">T20-T22</f>
        <v>1033.3334</v>
      </c>
      <c r="U23" s="85" t="n">
        <f aca="false">U20-U22</f>
        <v>1483.8709</v>
      </c>
      <c r="V23" s="85" t="n">
        <f aca="false">V20-V22</f>
        <v>1483.8709</v>
      </c>
      <c r="W23" s="85" t="n">
        <f aca="false">W20-W22</f>
        <v>1533.3334</v>
      </c>
      <c r="X23" s="85" t="n">
        <f aca="false">X20-X22</f>
        <v>1032.2581</v>
      </c>
      <c r="Y23" s="85" t="n">
        <f aca="false">Y20-Y22</f>
        <v>933.333299999998</v>
      </c>
      <c r="Z23" s="85" t="n">
        <f aca="false">Z20-Z22</f>
        <v>1032.2581</v>
      </c>
    </row>
    <row r="25" customFormat="false" ht="12" hidden="false" customHeight="true" outlineLevel="0" collapsed="false">
      <c r="A25" s="77" t="str">
        <f aca="false">'PLR SUM FIXED INPUT PG'!A24</f>
        <v>Mark-to-Market</v>
      </c>
    </row>
    <row r="26" customFormat="false" ht="11.25" hidden="false" customHeight="true" outlineLevel="0" collapsed="false">
      <c r="A26" s="79" t="str">
        <f aca="false">'PLR SUM FIXED INPUT PG'!A25</f>
        <v>MTM Deals</v>
      </c>
      <c r="C26" s="79" t="n">
        <f aca="false">'PLR SUM FIXED INPUT PG'!C25</f>
        <v>-5327175</v>
      </c>
      <c r="D26" s="79" t="n">
        <f aca="false">'PLR SUM FIXED INPUT PG'!D25</f>
        <v>-4423789</v>
      </c>
      <c r="E26" s="79" t="n">
        <f aca="false">'PLR SUM FIXED INPUT PG'!E25</f>
        <v>-3830228</v>
      </c>
      <c r="F26" s="79" t="n">
        <f aca="false">'PLR SUM FIXED INPUT PG'!F25</f>
        <v>-2394249</v>
      </c>
      <c r="G26" s="79" t="n">
        <f aca="false">'PLR SUM FIXED INPUT PG'!G25</f>
        <v>-2791950</v>
      </c>
      <c r="H26" s="79" t="n">
        <f aca="false">'PLR SUM FIXED INPUT PG'!H25</f>
        <v>-3183076</v>
      </c>
      <c r="I26" s="79" t="n">
        <f aca="false">'PLR SUM FIXED INPUT PG'!I25</f>
        <v>-3841132</v>
      </c>
      <c r="J26" s="79" t="n">
        <f aca="false">'PLR SUM FIXED INPUT PG'!J25</f>
        <v>-4136226</v>
      </c>
      <c r="K26" s="79" t="n">
        <f aca="false">'PLR SUM FIXED INPUT PG'!K25</f>
        <v>-3978136</v>
      </c>
      <c r="L26" s="79" t="n">
        <f aca="false">'PLR SUM FIXED INPUT PG'!L25</f>
        <v>-4055196</v>
      </c>
      <c r="M26" s="79" t="n">
        <f aca="false">'PLR SUM FIXED INPUT PG'!M25</f>
        <v>-5260351</v>
      </c>
      <c r="N26" s="79" t="n">
        <f aca="false">'PLR SUM FIXED INPUT PG'!N25</f>
        <v>-5133025</v>
      </c>
      <c r="O26" s="79" t="n">
        <f aca="false">'PLR SUM FIXED INPUT PG'!O25</f>
        <v>-4995191</v>
      </c>
      <c r="P26" s="79" t="n">
        <f aca="false">'PLR SUM FIXED INPUT PG'!P25</f>
        <v>-4407170</v>
      </c>
      <c r="Q26" s="79" t="n">
        <f aca="false">'PLR SUM FIXED INPUT PG'!Q25</f>
        <v>-4949743</v>
      </c>
      <c r="R26" s="79" t="n">
        <f aca="false">'PLR SUM FIXED INPUT PG'!R25</f>
        <v>90082</v>
      </c>
      <c r="S26" s="79" t="n">
        <f aca="false">'PLR SUM FIXED INPUT PG'!S25</f>
        <v>86003</v>
      </c>
      <c r="T26" s="79" t="n">
        <f aca="false">'PLR SUM FIXED INPUT PG'!T25</f>
        <v>102601</v>
      </c>
      <c r="U26" s="79" t="n">
        <f aca="false">'PLR SUM FIXED INPUT PG'!U25</f>
        <v>125433</v>
      </c>
      <c r="V26" s="79" t="n">
        <f aca="false">'PLR SUM FIXED INPUT PG'!V25</f>
        <v>147416</v>
      </c>
      <c r="W26" s="79" t="n">
        <f aca="false">'PLR SUM FIXED INPUT PG'!W25</f>
        <v>139394</v>
      </c>
      <c r="X26" s="79" t="n">
        <f aca="false">'PLR SUM FIXED INPUT PG'!X25</f>
        <v>160709</v>
      </c>
      <c r="Y26" s="79" t="n">
        <f aca="false">'PLR SUM FIXED INPUT PG'!Y25</f>
        <v>0</v>
      </c>
      <c r="Z26" s="79" t="n">
        <f aca="false">'PLR SUM FIXED INPUT PG'!Z25</f>
        <v>0</v>
      </c>
      <c r="AA26" s="79" t="n">
        <f aca="false">SUM(C26:Z26)</f>
        <v>-61854999</v>
      </c>
    </row>
    <row r="27" customFormat="false" ht="11.25" hidden="false" customHeight="true" outlineLevel="0" collapsed="false">
      <c r="A27" s="79" t="str">
        <f aca="false">'PLR SUM FIXED INPUT PG'!A26</f>
        <v>MTM Plant Generation</v>
      </c>
      <c r="C27" s="79" t="n">
        <f aca="false">'PLR SUM FIXED INPUT PG'!C26</f>
        <v>15151454</v>
      </c>
      <c r="D27" s="79" t="n">
        <f aca="false">'PLR SUM FIXED INPUT PG'!D26</f>
        <v>11302123</v>
      </c>
      <c r="E27" s="79" t="n">
        <f aca="false">'PLR SUM FIXED INPUT PG'!E26</f>
        <v>4250711</v>
      </c>
      <c r="F27" s="79" t="n">
        <f aca="false">'PLR SUM FIXED INPUT PG'!F26</f>
        <v>1792461</v>
      </c>
      <c r="G27" s="79" t="n">
        <f aca="false">'PLR SUM FIXED INPUT PG'!G26</f>
        <v>2345812</v>
      </c>
      <c r="H27" s="79" t="n">
        <f aca="false">'PLR SUM FIXED INPUT PG'!H26</f>
        <v>4255122</v>
      </c>
      <c r="I27" s="79" t="n">
        <f aca="false">'PLR SUM FIXED INPUT PG'!I26</f>
        <v>5940013</v>
      </c>
      <c r="J27" s="79" t="n">
        <f aca="false">'PLR SUM FIXED INPUT PG'!J26</f>
        <v>5510219</v>
      </c>
      <c r="K27" s="79" t="n">
        <f aca="false">'PLR SUM FIXED INPUT PG'!K26</f>
        <v>6064320</v>
      </c>
      <c r="L27" s="79" t="n">
        <f aca="false">'PLR SUM FIXED INPUT PG'!L26</f>
        <v>6425739</v>
      </c>
      <c r="M27" s="79" t="n">
        <f aca="false">'PLR SUM FIXED INPUT PG'!M26</f>
        <v>6203235</v>
      </c>
      <c r="N27" s="79" t="n">
        <f aca="false">'PLR SUM FIXED INPUT PG'!N26</f>
        <v>6194737</v>
      </c>
      <c r="O27" s="79" t="n">
        <f aca="false">'PLR SUM FIXED INPUT PG'!O26</f>
        <v>2284482</v>
      </c>
      <c r="P27" s="79" t="n">
        <f aca="false">'PLR SUM FIXED INPUT PG'!P26</f>
        <v>1577549</v>
      </c>
      <c r="Q27" s="79" t="n">
        <f aca="false">'PLR SUM FIXED INPUT PG'!Q26</f>
        <v>1814550</v>
      </c>
      <c r="R27" s="79" t="n">
        <f aca="false">'PLR SUM FIXED INPUT PG'!R26</f>
        <v>170069</v>
      </c>
      <c r="S27" s="79" t="n">
        <f aca="false">'PLR SUM FIXED INPUT PG'!S26</f>
        <v>90882</v>
      </c>
      <c r="T27" s="79" t="n">
        <f aca="false">'PLR SUM FIXED INPUT PG'!T26</f>
        <v>216386</v>
      </c>
      <c r="U27" s="79" t="n">
        <f aca="false">'PLR SUM FIXED INPUT PG'!U26</f>
        <v>240090</v>
      </c>
      <c r="V27" s="79" t="n">
        <f aca="false">'PLR SUM FIXED INPUT PG'!V26</f>
        <v>213129</v>
      </c>
      <c r="W27" s="79" t="n">
        <f aca="false">'PLR SUM FIXED INPUT PG'!W26</f>
        <v>288072</v>
      </c>
      <c r="X27" s="79" t="n">
        <f aca="false">'PLR SUM FIXED INPUT PG'!X26</f>
        <v>336760</v>
      </c>
      <c r="Y27" s="79" t="n">
        <f aca="false">'PLR SUM FIXED INPUT PG'!Y26</f>
        <v>2140937</v>
      </c>
      <c r="Z27" s="79" t="n">
        <f aca="false">'PLR SUM FIXED INPUT PG'!Z26</f>
        <v>2420086</v>
      </c>
      <c r="AA27" s="79" t="n">
        <f aca="false">SUM(C27:Z27)</f>
        <v>87228938</v>
      </c>
    </row>
    <row r="28" customFormat="false" ht="11.25" hidden="false" customHeight="true" outlineLevel="0" collapsed="false">
      <c r="A28" s="82" t="str">
        <f aca="false">'PLR SUM FIXED INPUT PG'!A27</f>
        <v>Total MTM</v>
      </c>
      <c r="B28" s="83"/>
      <c r="C28" s="83" t="n">
        <f aca="false">SUM(C26:C27)</f>
        <v>9824279</v>
      </c>
      <c r="D28" s="83" t="n">
        <f aca="false">SUM(D26:D27)</f>
        <v>6878334</v>
      </c>
      <c r="E28" s="83" t="n">
        <f aca="false">SUM(E26:E27)</f>
        <v>420483</v>
      </c>
      <c r="F28" s="83" t="n">
        <f aca="false">SUM(F26:F27)</f>
        <v>-601788</v>
      </c>
      <c r="G28" s="83" t="n">
        <f aca="false">SUM(G26:G27)</f>
        <v>-446138</v>
      </c>
      <c r="H28" s="83" t="n">
        <f aca="false">SUM(H26:H27)</f>
        <v>1072046</v>
      </c>
      <c r="I28" s="83" t="n">
        <f aca="false">SUM(I26:I27)</f>
        <v>2098881</v>
      </c>
      <c r="J28" s="83" t="n">
        <f aca="false">SUM(J26:J27)</f>
        <v>1373993</v>
      </c>
      <c r="K28" s="83" t="n">
        <f aca="false">SUM(K26:K27)</f>
        <v>2086184</v>
      </c>
      <c r="L28" s="83" t="n">
        <f aca="false">SUM(L26:L27)</f>
        <v>2370543</v>
      </c>
      <c r="M28" s="83" t="n">
        <f aca="false">SUM(M26:M27)</f>
        <v>942884</v>
      </c>
      <c r="N28" s="83" t="n">
        <f aca="false">SUM(N26:N27)</f>
        <v>1061712</v>
      </c>
      <c r="O28" s="83" t="n">
        <f aca="false">SUM(O26:O27)</f>
        <v>-2710709</v>
      </c>
      <c r="P28" s="83" t="n">
        <f aca="false">SUM(P26:P27)</f>
        <v>-2829621</v>
      </c>
      <c r="Q28" s="83" t="n">
        <f aca="false">SUM(Q26:Q27)</f>
        <v>-3135193</v>
      </c>
      <c r="R28" s="83" t="n">
        <f aca="false">SUM(R26:R27)</f>
        <v>260151</v>
      </c>
      <c r="S28" s="83" t="n">
        <f aca="false">SUM(S26:S27)</f>
        <v>176885</v>
      </c>
      <c r="T28" s="83" t="n">
        <f aca="false">SUM(T26:T27)</f>
        <v>318987</v>
      </c>
      <c r="U28" s="83" t="n">
        <f aca="false">SUM(U26:U27)</f>
        <v>365523</v>
      </c>
      <c r="V28" s="83" t="n">
        <f aca="false">SUM(V26:V27)</f>
        <v>360545</v>
      </c>
      <c r="W28" s="83" t="n">
        <f aca="false">SUM(W26:W27)</f>
        <v>427466</v>
      </c>
      <c r="X28" s="83" t="n">
        <f aca="false">SUM(X26:X27)</f>
        <v>497469</v>
      </c>
      <c r="Y28" s="83" t="n">
        <f aca="false">SUM(Y26:Y27)</f>
        <v>2140937</v>
      </c>
      <c r="Z28" s="83" t="n">
        <f aca="false">SUM(Z26:Z27)</f>
        <v>2420086</v>
      </c>
      <c r="AA28" s="83" t="n">
        <f aca="false">SUM(AA26:AA27)</f>
        <v>25373939</v>
      </c>
    </row>
    <row r="29" customFormat="false" ht="11.25" hidden="false" customHeight="true" outlineLevel="0" collapsed="false">
      <c r="A29" s="79" t="str">
        <f aca="false">'PLR SUM FIXED INPUT PG'!A28</f>
        <v>Prior Day MTM</v>
      </c>
      <c r="C29" s="79" t="n">
        <f aca="false">'PLR SUM FIXED INPUT PG'!C28</f>
        <v>9831784</v>
      </c>
      <c r="D29" s="79" t="n">
        <f aca="false">'PLR SUM FIXED INPUT PG'!D28</f>
        <v>6859126</v>
      </c>
      <c r="E29" s="79" t="n">
        <f aca="false">'PLR SUM FIXED INPUT PG'!E28</f>
        <v>382840</v>
      </c>
      <c r="F29" s="79" t="n">
        <f aca="false">'PLR SUM FIXED INPUT PG'!F28</f>
        <v>-596216</v>
      </c>
      <c r="G29" s="79" t="n">
        <f aca="false">'PLR SUM FIXED INPUT PG'!G28</f>
        <v>-456693</v>
      </c>
      <c r="H29" s="79" t="n">
        <f aca="false">'PLR SUM FIXED INPUT PG'!H28</f>
        <v>1045566</v>
      </c>
      <c r="I29" s="79" t="n">
        <f aca="false">'PLR SUM FIXED INPUT PG'!I28</f>
        <v>2094378</v>
      </c>
      <c r="J29" s="79" t="n">
        <f aca="false">'PLR SUM FIXED INPUT PG'!J28</f>
        <v>1401443</v>
      </c>
      <c r="K29" s="79" t="n">
        <f aca="false">'PLR SUM FIXED INPUT PG'!K28</f>
        <v>2082435</v>
      </c>
      <c r="L29" s="79" t="n">
        <f aca="false">'PLR SUM FIXED INPUT PG'!L28</f>
        <v>2297128</v>
      </c>
      <c r="M29" s="79" t="n">
        <f aca="false">'PLR SUM FIXED INPUT PG'!M28</f>
        <v>917464</v>
      </c>
      <c r="N29" s="79" t="n">
        <f aca="false">'PLR SUM FIXED INPUT PG'!N28</f>
        <v>1048109</v>
      </c>
      <c r="O29" s="79" t="n">
        <f aca="false">'PLR SUM FIXED INPUT PG'!O28</f>
        <v>-2724211</v>
      </c>
      <c r="P29" s="79" t="n">
        <f aca="false">'PLR SUM FIXED INPUT PG'!P28</f>
        <v>-2840944</v>
      </c>
      <c r="Q29" s="79" t="n">
        <f aca="false">'PLR SUM FIXED INPUT PG'!Q28</f>
        <v>-3158144</v>
      </c>
      <c r="R29" s="79" t="n">
        <f aca="false">'PLR SUM FIXED INPUT PG'!R28</f>
        <v>263286</v>
      </c>
      <c r="S29" s="79" t="n">
        <f aca="false">'PLR SUM FIXED INPUT PG'!S28</f>
        <v>156914</v>
      </c>
      <c r="T29" s="79" t="n">
        <f aca="false">'PLR SUM FIXED INPUT PG'!T28</f>
        <v>314197</v>
      </c>
      <c r="U29" s="79" t="n">
        <f aca="false">'PLR SUM FIXED INPUT PG'!U28</f>
        <v>424453</v>
      </c>
      <c r="V29" s="79" t="n">
        <f aca="false">'PLR SUM FIXED INPUT PG'!V28</f>
        <v>439191</v>
      </c>
      <c r="W29" s="79" t="n">
        <f aca="false">'PLR SUM FIXED INPUT PG'!W28</f>
        <v>486705</v>
      </c>
      <c r="X29" s="79" t="n">
        <f aca="false">'PLR SUM FIXED INPUT PG'!X28</f>
        <v>519553</v>
      </c>
      <c r="Y29" s="79" t="n">
        <f aca="false">'PLR SUM FIXED INPUT PG'!Y28</f>
        <v>2175254</v>
      </c>
      <c r="Z29" s="79" t="n">
        <f aca="false">'PLR SUM FIXED INPUT PG'!Z28</f>
        <v>2469368</v>
      </c>
      <c r="AA29" s="79" t="n">
        <f aca="false">SUM(C29:Z29)</f>
        <v>25432986</v>
      </c>
    </row>
    <row r="30" customFormat="false" ht="11.25" hidden="false" customHeight="true" outlineLevel="0" collapsed="false">
      <c r="A30" s="79" t="str">
        <f aca="false">'PLR SUM FIXED INPUT PG'!A29</f>
        <v>Delta</v>
      </c>
      <c r="C30" s="85" t="n">
        <f aca="false">C28-C29</f>
        <v>-7505</v>
      </c>
      <c r="D30" s="85" t="n">
        <f aca="false">D28-D29</f>
        <v>19208</v>
      </c>
      <c r="E30" s="85" t="n">
        <f aca="false">E28-E29</f>
        <v>37643</v>
      </c>
      <c r="F30" s="85" t="n">
        <f aca="false">F28-F29</f>
        <v>-5572</v>
      </c>
      <c r="G30" s="85" t="n">
        <f aca="false">G28-G29</f>
        <v>10555</v>
      </c>
      <c r="H30" s="85" t="n">
        <f aca="false">H28-H29</f>
        <v>26480</v>
      </c>
      <c r="I30" s="85" t="n">
        <f aca="false">I28-I29</f>
        <v>4503</v>
      </c>
      <c r="J30" s="85" t="n">
        <f aca="false">J28-J29</f>
        <v>-27450</v>
      </c>
      <c r="K30" s="85" t="n">
        <f aca="false">K28-K29</f>
        <v>3749</v>
      </c>
      <c r="L30" s="85" t="n">
        <f aca="false">L28-L29</f>
        <v>73415</v>
      </c>
      <c r="M30" s="85" t="n">
        <f aca="false">M28-M29</f>
        <v>25420</v>
      </c>
      <c r="N30" s="85" t="n">
        <f aca="false">N28-N29</f>
        <v>13603</v>
      </c>
      <c r="O30" s="85" t="n">
        <f aca="false">O28-O29</f>
        <v>13502</v>
      </c>
      <c r="P30" s="85" t="n">
        <f aca="false">P28-P29</f>
        <v>11323</v>
      </c>
      <c r="Q30" s="85" t="n">
        <f aca="false">Q28-Q29</f>
        <v>22951</v>
      </c>
      <c r="R30" s="85" t="n">
        <f aca="false">R28-R29</f>
        <v>-3135</v>
      </c>
      <c r="S30" s="85" t="n">
        <f aca="false">S28-S29</f>
        <v>19971</v>
      </c>
      <c r="T30" s="85" t="n">
        <f aca="false">T28-T29</f>
        <v>4790</v>
      </c>
      <c r="U30" s="85" t="n">
        <f aca="false">U28-U29</f>
        <v>-58930</v>
      </c>
      <c r="V30" s="85" t="n">
        <f aca="false">V28-V29</f>
        <v>-78646</v>
      </c>
      <c r="W30" s="85" t="n">
        <f aca="false">W28-W29</f>
        <v>-59239</v>
      </c>
      <c r="X30" s="85" t="n">
        <f aca="false">X28-X29</f>
        <v>-22084</v>
      </c>
      <c r="Y30" s="85" t="n">
        <f aca="false">Y28-Y29</f>
        <v>-34317</v>
      </c>
      <c r="Z30" s="85" t="n">
        <f aca="false">Z28-Z29</f>
        <v>-49282</v>
      </c>
      <c r="AA30" s="85" t="n">
        <f aca="false">AA28-AA29</f>
        <v>-59047</v>
      </c>
    </row>
    <row r="31" customFormat="false" ht="11.25" hidden="false" customHeight="true" outlineLevel="0" collapsed="false">
      <c r="A31" s="79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</row>
    <row r="32" customFormat="false" ht="13.5" hidden="false" customHeight="true" outlineLevel="0" collapsed="false">
      <c r="A32" s="76" t="s">
        <v>70</v>
      </c>
    </row>
    <row r="33" customFormat="false" ht="13.5" hidden="false" customHeight="true" outlineLevel="0" collapsed="false">
      <c r="A33" s="87" t="s">
        <v>71</v>
      </c>
    </row>
    <row r="34" customFormat="false" ht="11.25" hidden="false" customHeight="true" outlineLevel="0" collapsed="false">
      <c r="A34" s="79" t="str">
        <f aca="false">'PLR SUM INDEX INPUT PG'!A7</f>
        <v>Aeco</v>
      </c>
      <c r="C34" s="79" t="n">
        <f aca="false">'PLR SUM INDEX INPUT PG'!C7</f>
        <v>0</v>
      </c>
      <c r="D34" s="79" t="n">
        <f aca="false">'PLR SUM INDEX INPUT PG'!D7</f>
        <v>0</v>
      </c>
      <c r="E34" s="79" t="n">
        <f aca="false">'PLR SUM INDEX INPUT PG'!E7</f>
        <v>0</v>
      </c>
      <c r="F34" s="79" t="n">
        <f aca="false">'PLR SUM INDEX INPUT PG'!F7</f>
        <v>0</v>
      </c>
      <c r="G34" s="79" t="n">
        <f aca="false">'PLR SUM INDEX INPUT PG'!G7</f>
        <v>0</v>
      </c>
      <c r="H34" s="79" t="n">
        <f aca="false">'PLR SUM INDEX INPUT PG'!H7</f>
        <v>0</v>
      </c>
      <c r="I34" s="79" t="n">
        <f aca="false">'PLR SUM INDEX INPUT PG'!I7</f>
        <v>0</v>
      </c>
      <c r="J34" s="79" t="n">
        <f aca="false">'PLR SUM INDEX INPUT PG'!J7</f>
        <v>0</v>
      </c>
      <c r="K34" s="79" t="n">
        <f aca="false">'PLR SUM INDEX INPUT PG'!K7</f>
        <v>0</v>
      </c>
      <c r="L34" s="79" t="n">
        <f aca="false">'PLR SUM INDEX INPUT PG'!L7</f>
        <v>0</v>
      </c>
      <c r="M34" s="79" t="n">
        <f aca="false">'PLR SUM INDEX INPUT PG'!M7</f>
        <v>0</v>
      </c>
      <c r="N34" s="79" t="n">
        <f aca="false">'PLR SUM INDEX INPUT PG'!N7</f>
        <v>0</v>
      </c>
      <c r="O34" s="79" t="n">
        <f aca="false">'PLR SUM INDEX INPUT PG'!O7</f>
        <v>0</v>
      </c>
      <c r="P34" s="79" t="n">
        <f aca="false">'PLR SUM INDEX INPUT PG'!P7</f>
        <v>0</v>
      </c>
      <c r="Q34" s="79" t="n">
        <f aca="false">'PLR SUM INDEX INPUT PG'!Q7</f>
        <v>0</v>
      </c>
      <c r="R34" s="79" t="n">
        <f aca="false">'PLR SUM INDEX INPUT PG'!R7</f>
        <v>0</v>
      </c>
      <c r="S34" s="79" t="n">
        <f aca="false">'PLR SUM INDEX INPUT PG'!S7</f>
        <v>0</v>
      </c>
      <c r="T34" s="79" t="n">
        <f aca="false">'PLR SUM INDEX INPUT PG'!T7</f>
        <v>0</v>
      </c>
      <c r="U34" s="79" t="n">
        <f aca="false">'PLR SUM INDEX INPUT PG'!U7</f>
        <v>0</v>
      </c>
      <c r="V34" s="79" t="n">
        <f aca="false">'PLR SUM INDEX INPUT PG'!V7</f>
        <v>0</v>
      </c>
      <c r="W34" s="79" t="n">
        <f aca="false">'PLR SUM INDEX INPUT PG'!W7</f>
        <v>0</v>
      </c>
      <c r="X34" s="79" t="n">
        <f aca="false">'PLR SUM INDEX INPUT PG'!X7</f>
        <v>0</v>
      </c>
      <c r="Y34" s="79" t="n">
        <f aca="false">'PLR SUM INDEX INPUT PG'!Y7</f>
        <v>0</v>
      </c>
      <c r="Z34" s="79" t="n">
        <f aca="false">'PLR SUM INDEX INPUT PG'!Z7</f>
        <v>0</v>
      </c>
    </row>
    <row r="35" customFormat="false" ht="11.25" hidden="false" customHeight="true" outlineLevel="0" collapsed="false">
      <c r="A35" s="79" t="str">
        <f aca="false">'PLR SUM INDEX INPUT PG'!A11</f>
        <v>Sumas</v>
      </c>
      <c r="C35" s="79" t="n">
        <f aca="false">'PLR SUM INDEX INPUT PG'!C11</f>
        <v>25000</v>
      </c>
      <c r="D35" s="79" t="n">
        <f aca="false">'PLR SUM INDEX INPUT PG'!D11</f>
        <v>25000</v>
      </c>
      <c r="E35" s="79" t="n">
        <f aca="false">'PLR SUM INDEX INPUT PG'!E11</f>
        <v>25000</v>
      </c>
      <c r="F35" s="79" t="n">
        <f aca="false">'PLR SUM INDEX INPUT PG'!F11</f>
        <v>0</v>
      </c>
      <c r="G35" s="79" t="n">
        <f aca="false">'PLR SUM INDEX INPUT PG'!G11</f>
        <v>0</v>
      </c>
      <c r="H35" s="79" t="n">
        <f aca="false">'PLR SUM INDEX INPUT PG'!H11</f>
        <v>0</v>
      </c>
      <c r="I35" s="79" t="n">
        <f aca="false">'PLR SUM INDEX INPUT PG'!I11</f>
        <v>0</v>
      </c>
      <c r="J35" s="79" t="n">
        <f aca="false">'PLR SUM INDEX INPUT PG'!J11</f>
        <v>0</v>
      </c>
      <c r="K35" s="79" t="n">
        <f aca="false">'PLR SUM INDEX INPUT PG'!K11</f>
        <v>0</v>
      </c>
      <c r="L35" s="79" t="n">
        <f aca="false">'PLR SUM INDEX INPUT PG'!L11</f>
        <v>0</v>
      </c>
      <c r="M35" s="79" t="n">
        <f aca="false">'PLR SUM INDEX INPUT PG'!M11</f>
        <v>0</v>
      </c>
      <c r="N35" s="79" t="n">
        <f aca="false">'PLR SUM INDEX INPUT PG'!N11</f>
        <v>0</v>
      </c>
      <c r="O35" s="79" t="n">
        <f aca="false">'PLR SUM INDEX INPUT PG'!O11</f>
        <v>0</v>
      </c>
      <c r="P35" s="79" t="n">
        <f aca="false">'PLR SUM INDEX INPUT PG'!P11</f>
        <v>0</v>
      </c>
      <c r="Q35" s="79" t="n">
        <f aca="false">'PLR SUM INDEX INPUT PG'!Q11</f>
        <v>0</v>
      </c>
      <c r="R35" s="79" t="n">
        <f aca="false">'PLR SUM INDEX INPUT PG'!R11</f>
        <v>0</v>
      </c>
      <c r="S35" s="79" t="n">
        <f aca="false">'PLR SUM INDEX INPUT PG'!S11</f>
        <v>0</v>
      </c>
      <c r="T35" s="79" t="n">
        <f aca="false">'PLR SUM INDEX INPUT PG'!T11</f>
        <v>0</v>
      </c>
      <c r="U35" s="79" t="n">
        <f aca="false">'PLR SUM INDEX INPUT PG'!U11</f>
        <v>0</v>
      </c>
      <c r="V35" s="79" t="n">
        <f aca="false">'PLR SUM INDEX INPUT PG'!V11</f>
        <v>0</v>
      </c>
      <c r="W35" s="79" t="n">
        <f aca="false">'PLR SUM INDEX INPUT PG'!W11</f>
        <v>0</v>
      </c>
      <c r="X35" s="79" t="n">
        <f aca="false">'PLR SUM INDEX INPUT PG'!X11</f>
        <v>0</v>
      </c>
      <c r="Y35" s="79" t="n">
        <f aca="false">'PLR SUM INDEX INPUT PG'!Y11</f>
        <v>0</v>
      </c>
      <c r="Z35" s="79" t="n">
        <f aca="false">'PLR SUM INDEX INPUT PG'!Z11</f>
        <v>0</v>
      </c>
    </row>
    <row r="36" customFormat="false" ht="11.25" hidden="false" customHeight="true" outlineLevel="0" collapsed="false">
      <c r="A36" s="79" t="str">
        <f aca="false">'PLR SUM INDEX INPUT PG'!A12</f>
        <v>Rockies</v>
      </c>
      <c r="C36" s="79" t="n">
        <f aca="false">'PLR SUM INDEX INPUT PG'!C12</f>
        <v>0</v>
      </c>
      <c r="D36" s="79" t="n">
        <f aca="false">'PLR SUM INDEX INPUT PG'!D12</f>
        <v>0</v>
      </c>
      <c r="E36" s="79" t="n">
        <f aca="false">'PLR SUM INDEX INPUT PG'!E12</f>
        <v>0</v>
      </c>
      <c r="F36" s="79" t="n">
        <f aca="false">'PLR SUM INDEX INPUT PG'!F12</f>
        <v>0</v>
      </c>
      <c r="G36" s="79" t="n">
        <f aca="false">'PLR SUM INDEX INPUT PG'!G12</f>
        <v>0</v>
      </c>
      <c r="H36" s="79" t="n">
        <f aca="false">'PLR SUM INDEX INPUT PG'!H12</f>
        <v>0</v>
      </c>
      <c r="I36" s="79" t="n">
        <f aca="false">'PLR SUM INDEX INPUT PG'!I12</f>
        <v>0</v>
      </c>
      <c r="J36" s="79" t="n">
        <f aca="false">'PLR SUM INDEX INPUT PG'!J12</f>
        <v>0</v>
      </c>
      <c r="K36" s="79" t="n">
        <f aca="false">'PLR SUM INDEX INPUT PG'!K12</f>
        <v>0</v>
      </c>
      <c r="L36" s="79" t="n">
        <f aca="false">'PLR SUM INDEX INPUT PG'!L12</f>
        <v>0</v>
      </c>
      <c r="M36" s="79" t="n">
        <f aca="false">'PLR SUM INDEX INPUT PG'!M12</f>
        <v>0</v>
      </c>
      <c r="N36" s="79" t="n">
        <f aca="false">'PLR SUM INDEX INPUT PG'!N12</f>
        <v>0</v>
      </c>
      <c r="O36" s="79" t="n">
        <f aca="false">'PLR SUM INDEX INPUT PG'!O12</f>
        <v>0</v>
      </c>
      <c r="P36" s="79" t="n">
        <f aca="false">'PLR SUM INDEX INPUT PG'!P12</f>
        <v>0</v>
      </c>
      <c r="Q36" s="79" t="n">
        <f aca="false">'PLR SUM INDEX INPUT PG'!Q12</f>
        <v>0</v>
      </c>
      <c r="R36" s="79" t="n">
        <f aca="false">'PLR SUM INDEX INPUT PG'!R12</f>
        <v>0</v>
      </c>
      <c r="S36" s="79" t="n">
        <f aca="false">'PLR SUM INDEX INPUT PG'!S12</f>
        <v>0</v>
      </c>
      <c r="T36" s="79" t="n">
        <f aca="false">'PLR SUM INDEX INPUT PG'!T12</f>
        <v>0</v>
      </c>
      <c r="U36" s="79" t="n">
        <f aca="false">'PLR SUM INDEX INPUT PG'!U12</f>
        <v>0</v>
      </c>
      <c r="V36" s="79" t="n">
        <f aca="false">'PLR SUM INDEX INPUT PG'!V12</f>
        <v>0</v>
      </c>
      <c r="W36" s="79" t="n">
        <f aca="false">'PLR SUM INDEX INPUT PG'!W12</f>
        <v>0</v>
      </c>
      <c r="X36" s="79" t="n">
        <f aca="false">'PLR SUM INDEX INPUT PG'!X12</f>
        <v>0</v>
      </c>
      <c r="Y36" s="79" t="n">
        <f aca="false">'PLR SUM INDEX INPUT PG'!Y12</f>
        <v>0</v>
      </c>
      <c r="Z36" s="79" t="n">
        <f aca="false">'PLR SUM INDEX INPUT PG'!Z12</f>
        <v>0</v>
      </c>
    </row>
    <row r="37" customFormat="false" ht="11.25" hidden="false" customHeight="true" outlineLevel="0" collapsed="false">
      <c r="A37" s="82" t="s">
        <v>72</v>
      </c>
      <c r="B37" s="83"/>
      <c r="C37" s="83" t="n">
        <f aca="false">SUM(C34:C36)</f>
        <v>25000</v>
      </c>
      <c r="D37" s="83" t="n">
        <f aca="false">SUM(D34:D36)</f>
        <v>25000</v>
      </c>
      <c r="E37" s="83" t="n">
        <f aca="false">SUM(E34:E36)</f>
        <v>25000</v>
      </c>
      <c r="F37" s="83" t="n">
        <f aca="false">SUM(F34:F36)</f>
        <v>0</v>
      </c>
      <c r="G37" s="83" t="n">
        <f aca="false">SUM(G34:G36)</f>
        <v>0</v>
      </c>
      <c r="H37" s="83" t="n">
        <f aca="false">SUM(H34:H36)</f>
        <v>0</v>
      </c>
      <c r="I37" s="83" t="n">
        <f aca="false">SUM(I34:I36)</f>
        <v>0</v>
      </c>
      <c r="J37" s="83" t="n">
        <f aca="false">SUM(J34:J36)</f>
        <v>0</v>
      </c>
      <c r="K37" s="83" t="n">
        <f aca="false">SUM(K34:K36)</f>
        <v>0</v>
      </c>
      <c r="L37" s="83" t="n">
        <f aca="false">SUM(L34:L36)</f>
        <v>0</v>
      </c>
      <c r="M37" s="83" t="n">
        <f aca="false">SUM(M34:M36)</f>
        <v>0</v>
      </c>
      <c r="N37" s="83" t="n">
        <f aca="false">SUM(N34:N36)</f>
        <v>0</v>
      </c>
      <c r="O37" s="83" t="n">
        <f aca="false">SUM(O34:O36)</f>
        <v>0</v>
      </c>
      <c r="P37" s="83" t="n">
        <f aca="false">SUM(P34:P36)</f>
        <v>0</v>
      </c>
      <c r="Q37" s="83" t="n">
        <f aca="false">SUM(Q34:Q36)</f>
        <v>0</v>
      </c>
      <c r="R37" s="83" t="n">
        <f aca="false">SUM(R34:R36)</f>
        <v>0</v>
      </c>
      <c r="S37" s="83" t="n">
        <f aca="false">SUM(S34:S36)</f>
        <v>0</v>
      </c>
      <c r="T37" s="83" t="n">
        <f aca="false">SUM(T34:T36)</f>
        <v>0</v>
      </c>
      <c r="U37" s="83" t="n">
        <f aca="false">SUM(U34:U36)</f>
        <v>0</v>
      </c>
      <c r="V37" s="83" t="n">
        <f aca="false">SUM(V34:V36)</f>
        <v>0</v>
      </c>
      <c r="W37" s="83" t="n">
        <f aca="false">SUM(W34:W36)</f>
        <v>0</v>
      </c>
      <c r="X37" s="83" t="n">
        <f aca="false">SUM(X34:X36)</f>
        <v>0</v>
      </c>
      <c r="Y37" s="83" t="n">
        <f aca="false">SUM(Y34:Y36)</f>
        <v>0</v>
      </c>
      <c r="Z37" s="83" t="n">
        <f aca="false">SUM(Z34:Z36)</f>
        <v>0</v>
      </c>
    </row>
    <row r="38" customFormat="false" ht="11.25" hidden="false" customHeight="true" outlineLevel="0" collapsed="false">
      <c r="A38" s="79" t="str">
        <f aca="false">'PLR SUM INDEX INPUT PG'!A21</f>
        <v>Prior Dth/Day</v>
      </c>
      <c r="C38" s="79" t="n">
        <f aca="false">'PLR SUM INDEX INPUT PG'!C21</f>
        <v>25000</v>
      </c>
      <c r="D38" s="79" t="n">
        <f aca="false">'PLR SUM INDEX INPUT PG'!D21</f>
        <v>25000</v>
      </c>
      <c r="E38" s="79" t="n">
        <f aca="false">'PLR SUM INDEX INPUT PG'!E21</f>
        <v>25000</v>
      </c>
      <c r="F38" s="79" t="n">
        <f aca="false">'PLR SUM INDEX INPUT PG'!F21</f>
        <v>0</v>
      </c>
      <c r="G38" s="79" t="n">
        <f aca="false">'PLR SUM INDEX INPUT PG'!G21</f>
        <v>0</v>
      </c>
      <c r="H38" s="79" t="n">
        <f aca="false">'PLR SUM INDEX INPUT PG'!H21</f>
        <v>0</v>
      </c>
      <c r="I38" s="79" t="n">
        <f aca="false">'PLR SUM INDEX INPUT PG'!I21</f>
        <v>0</v>
      </c>
      <c r="J38" s="79" t="n">
        <f aca="false">'PLR SUM INDEX INPUT PG'!J21</f>
        <v>0</v>
      </c>
      <c r="K38" s="79" t="n">
        <f aca="false">'PLR SUM INDEX INPUT PG'!K21</f>
        <v>0</v>
      </c>
      <c r="L38" s="79" t="n">
        <f aca="false">'PLR SUM INDEX INPUT PG'!L21</f>
        <v>0</v>
      </c>
      <c r="M38" s="79" t="n">
        <f aca="false">'PLR SUM INDEX INPUT PG'!M21</f>
        <v>0</v>
      </c>
      <c r="N38" s="79" t="n">
        <f aca="false">'PLR SUM INDEX INPUT PG'!N21</f>
        <v>0</v>
      </c>
      <c r="O38" s="79" t="n">
        <f aca="false">'PLR SUM INDEX INPUT PG'!O21</f>
        <v>0</v>
      </c>
      <c r="P38" s="79" t="n">
        <f aca="false">'PLR SUM INDEX INPUT PG'!P21</f>
        <v>0</v>
      </c>
      <c r="Q38" s="79" t="n">
        <f aca="false">'PLR SUM INDEX INPUT PG'!Q21</f>
        <v>0</v>
      </c>
      <c r="R38" s="79" t="n">
        <f aca="false">'PLR SUM INDEX INPUT PG'!R21</f>
        <v>0</v>
      </c>
      <c r="S38" s="79" t="n">
        <f aca="false">'PLR SUM INDEX INPUT PG'!S21</f>
        <v>0</v>
      </c>
      <c r="T38" s="79" t="n">
        <f aca="false">'PLR SUM INDEX INPUT PG'!T21</f>
        <v>0</v>
      </c>
      <c r="U38" s="79" t="n">
        <f aca="false">'PLR SUM INDEX INPUT PG'!U21</f>
        <v>0</v>
      </c>
      <c r="V38" s="79" t="n">
        <f aca="false">'PLR SUM INDEX INPUT PG'!V21</f>
        <v>0</v>
      </c>
      <c r="W38" s="79" t="n">
        <f aca="false">'PLR SUM INDEX INPUT PG'!W21</f>
        <v>0</v>
      </c>
      <c r="X38" s="79" t="n">
        <f aca="false">'PLR SUM INDEX INPUT PG'!X21</f>
        <v>0</v>
      </c>
      <c r="Y38" s="79" t="n">
        <f aca="false">'PLR SUM INDEX INPUT PG'!Y21</f>
        <v>0</v>
      </c>
      <c r="Z38" s="79" t="n">
        <f aca="false">'PLR SUM INDEX INPUT PG'!Z21</f>
        <v>0</v>
      </c>
    </row>
    <row r="39" customFormat="false" ht="11.25" hidden="false" customHeight="true" outlineLevel="0" collapsed="false">
      <c r="A39" s="79" t="str">
        <f aca="false">'PLR SUM INDEX INPUT PG'!A22</f>
        <v>Delta</v>
      </c>
      <c r="C39" s="85" t="n">
        <f aca="false">'PLR SUM INDEX INPUT PG'!C22</f>
        <v>0</v>
      </c>
      <c r="D39" s="85" t="n">
        <f aca="false">'PLR SUM INDEX INPUT PG'!D22</f>
        <v>0</v>
      </c>
      <c r="E39" s="85" t="n">
        <f aca="false">'PLR SUM INDEX INPUT PG'!E22</f>
        <v>0</v>
      </c>
      <c r="F39" s="85" t="n">
        <f aca="false">'PLR SUM INDEX INPUT PG'!F22</f>
        <v>0</v>
      </c>
      <c r="G39" s="85" t="n">
        <f aca="false">'PLR SUM INDEX INPUT PG'!G22</f>
        <v>0</v>
      </c>
      <c r="H39" s="85" t="n">
        <f aca="false">'PLR SUM INDEX INPUT PG'!H22</f>
        <v>0</v>
      </c>
      <c r="I39" s="85" t="n">
        <f aca="false">'PLR SUM INDEX INPUT PG'!I22</f>
        <v>0</v>
      </c>
      <c r="J39" s="85" t="n">
        <f aca="false">'PLR SUM INDEX INPUT PG'!J22</f>
        <v>0</v>
      </c>
      <c r="K39" s="85" t="n">
        <f aca="false">'PLR SUM INDEX INPUT PG'!K22</f>
        <v>0</v>
      </c>
      <c r="L39" s="85" t="n">
        <f aca="false">'PLR SUM INDEX INPUT PG'!L22</f>
        <v>0</v>
      </c>
      <c r="M39" s="85" t="n">
        <f aca="false">'PLR SUM INDEX INPUT PG'!M22</f>
        <v>0</v>
      </c>
      <c r="N39" s="85" t="n">
        <f aca="false">'PLR SUM INDEX INPUT PG'!N22</f>
        <v>0</v>
      </c>
      <c r="O39" s="85" t="n">
        <f aca="false">'PLR SUM INDEX INPUT PG'!O22</f>
        <v>0</v>
      </c>
      <c r="P39" s="85" t="n">
        <f aca="false">'PLR SUM INDEX INPUT PG'!P22</f>
        <v>0</v>
      </c>
      <c r="Q39" s="85" t="n">
        <f aca="false">'PLR SUM INDEX INPUT PG'!Q22</f>
        <v>0</v>
      </c>
      <c r="R39" s="85" t="n">
        <f aca="false">'PLR SUM INDEX INPUT PG'!R22</f>
        <v>0</v>
      </c>
      <c r="S39" s="85" t="n">
        <f aca="false">'PLR SUM INDEX INPUT PG'!S22</f>
        <v>0</v>
      </c>
      <c r="T39" s="85" t="n">
        <f aca="false">'PLR SUM INDEX INPUT PG'!T22</f>
        <v>0</v>
      </c>
      <c r="U39" s="85" t="n">
        <f aca="false">'PLR SUM INDEX INPUT PG'!U22</f>
        <v>0</v>
      </c>
      <c r="V39" s="85" t="n">
        <f aca="false">'PLR SUM INDEX INPUT PG'!V22</f>
        <v>0</v>
      </c>
      <c r="W39" s="85" t="n">
        <f aca="false">'PLR SUM INDEX INPUT PG'!W22</f>
        <v>0</v>
      </c>
      <c r="X39" s="85" t="n">
        <f aca="false">'PLR SUM INDEX INPUT PG'!X22</f>
        <v>0</v>
      </c>
      <c r="Y39" s="85" t="n">
        <f aca="false">'PLR SUM INDEX INPUT PG'!Y22</f>
        <v>0</v>
      </c>
      <c r="Z39" s="85" t="n">
        <f aca="false">'PLR SUM INDEX INPUT PG'!Z22</f>
        <v>0</v>
      </c>
    </row>
    <row r="41" customFormat="false" ht="13.5" hidden="false" customHeight="true" outlineLevel="0" collapsed="false">
      <c r="A41" s="77" t="s">
        <v>73</v>
      </c>
    </row>
    <row r="42" customFormat="false" ht="13.5" hidden="false" customHeight="true" outlineLevel="0" collapsed="false">
      <c r="A42" s="73" t="s">
        <v>74</v>
      </c>
      <c r="C42" s="73" t="n">
        <f aca="false">'PLR SUM INDEX INPUT PG'!C25</f>
        <v>-328414</v>
      </c>
      <c r="D42" s="73" t="n">
        <f aca="false">'PLR SUM INDEX INPUT PG'!D25</f>
        <v>-295779</v>
      </c>
      <c r="E42" s="73" t="n">
        <f aca="false">'PLR SUM INDEX INPUT PG'!E25</f>
        <v>-326675</v>
      </c>
      <c r="F42" s="73" t="n">
        <f aca="false">'PLR SUM INDEX INPUT PG'!F25</f>
        <v>0</v>
      </c>
      <c r="G42" s="73" t="n">
        <f aca="false">'PLR SUM INDEX INPUT PG'!G25</f>
        <v>0</v>
      </c>
      <c r="H42" s="73" t="n">
        <f aca="false">'PLR SUM INDEX INPUT PG'!H25</f>
        <v>0</v>
      </c>
      <c r="I42" s="73" t="n">
        <f aca="false">'PLR SUM INDEX INPUT PG'!I25</f>
        <v>0</v>
      </c>
      <c r="J42" s="73" t="n">
        <f aca="false">'PLR SUM INDEX INPUT PG'!J25</f>
        <v>0</v>
      </c>
      <c r="K42" s="73" t="n">
        <f aca="false">'PLR SUM INDEX INPUT PG'!K25</f>
        <v>0</v>
      </c>
      <c r="L42" s="73" t="n">
        <f aca="false">'PLR SUM INDEX INPUT PG'!L25</f>
        <v>0</v>
      </c>
      <c r="M42" s="73" t="n">
        <f aca="false">'PLR SUM INDEX INPUT PG'!M25</f>
        <v>0</v>
      </c>
      <c r="N42" s="73" t="n">
        <f aca="false">'PLR SUM INDEX INPUT PG'!N25</f>
        <v>0</v>
      </c>
      <c r="O42" s="73" t="n">
        <f aca="false">'PLR SUM INDEX INPUT PG'!O25</f>
        <v>0</v>
      </c>
      <c r="P42" s="73" t="n">
        <f aca="false">'PLR SUM INDEX INPUT PG'!P25</f>
        <v>0</v>
      </c>
      <c r="Q42" s="73" t="n">
        <f aca="false">'PLR SUM INDEX INPUT PG'!Q25</f>
        <v>0</v>
      </c>
      <c r="R42" s="73" t="n">
        <f aca="false">'PLR SUM INDEX INPUT PG'!R25</f>
        <v>0</v>
      </c>
      <c r="S42" s="73" t="n">
        <f aca="false">'PLR SUM INDEX INPUT PG'!S25</f>
        <v>0</v>
      </c>
      <c r="T42" s="73" t="n">
        <f aca="false">'PLR SUM INDEX INPUT PG'!T25</f>
        <v>0</v>
      </c>
      <c r="U42" s="73" t="n">
        <f aca="false">'PLR SUM INDEX INPUT PG'!U25</f>
        <v>0</v>
      </c>
      <c r="V42" s="73" t="n">
        <f aca="false">'PLR SUM INDEX INPUT PG'!V25</f>
        <v>0</v>
      </c>
      <c r="W42" s="73" t="n">
        <f aca="false">'PLR SUM INDEX INPUT PG'!W25</f>
        <v>0</v>
      </c>
      <c r="X42" s="73" t="n">
        <f aca="false">'PLR SUM INDEX INPUT PG'!X25</f>
        <v>0</v>
      </c>
      <c r="Y42" s="73" t="n">
        <f aca="false">'PLR SUM INDEX INPUT PG'!Y25</f>
        <v>0</v>
      </c>
      <c r="Z42" s="73" t="n">
        <f aca="false">'PLR SUM INDEX INPUT PG'!Z25</f>
        <v>0</v>
      </c>
      <c r="AA42" s="73" t="n">
        <f aca="false">'PLR SUM INDEX INPUT PG'!AA25</f>
        <v>-950868</v>
      </c>
    </row>
    <row r="43" customFormat="false" ht="11.25" hidden="false" customHeight="true" outlineLevel="0" collapsed="false">
      <c r="A43" s="82" t="s">
        <v>75</v>
      </c>
      <c r="B43" s="83"/>
      <c r="C43" s="83" t="n">
        <f aca="false">SUM(C42)</f>
        <v>-328414</v>
      </c>
      <c r="D43" s="83" t="n">
        <f aca="false">SUM(D42)</f>
        <v>-295779</v>
      </c>
      <c r="E43" s="83" t="n">
        <f aca="false">SUM(E42)</f>
        <v>-326675</v>
      </c>
      <c r="F43" s="83" t="n">
        <f aca="false">SUM(F42)</f>
        <v>0</v>
      </c>
      <c r="G43" s="83" t="n">
        <f aca="false">SUM(G42)</f>
        <v>0</v>
      </c>
      <c r="H43" s="83" t="n">
        <f aca="false">SUM(H42)</f>
        <v>0</v>
      </c>
      <c r="I43" s="83" t="n">
        <f aca="false">SUM(I42)</f>
        <v>0</v>
      </c>
      <c r="J43" s="83" t="n">
        <f aca="false">SUM(J42)</f>
        <v>0</v>
      </c>
      <c r="K43" s="83" t="n">
        <f aca="false">SUM(K42)</f>
        <v>0</v>
      </c>
      <c r="L43" s="83" t="n">
        <f aca="false">SUM(L42)</f>
        <v>0</v>
      </c>
      <c r="M43" s="83" t="n">
        <f aca="false">SUM(M42)</f>
        <v>0</v>
      </c>
      <c r="N43" s="83" t="n">
        <f aca="false">SUM(N42)</f>
        <v>0</v>
      </c>
      <c r="O43" s="83" t="n">
        <f aca="false">SUM(O42)</f>
        <v>0</v>
      </c>
      <c r="P43" s="83" t="n">
        <f aca="false">SUM(P42)</f>
        <v>0</v>
      </c>
      <c r="Q43" s="83" t="n">
        <f aca="false">SUM(Q42)</f>
        <v>0</v>
      </c>
      <c r="R43" s="83" t="n">
        <f aca="false">SUM(R42)</f>
        <v>0</v>
      </c>
      <c r="S43" s="83" t="n">
        <f aca="false">SUM(S42)</f>
        <v>0</v>
      </c>
      <c r="T43" s="83" t="n">
        <f aca="false">SUM(T42)</f>
        <v>0</v>
      </c>
      <c r="U43" s="83" t="n">
        <f aca="false">SUM(U42)</f>
        <v>0</v>
      </c>
      <c r="V43" s="83" t="n">
        <f aca="false">SUM(V42)</f>
        <v>0</v>
      </c>
      <c r="W43" s="83" t="n">
        <f aca="false">SUM(W42)</f>
        <v>0</v>
      </c>
      <c r="X43" s="83" t="n">
        <f aca="false">SUM(X42)</f>
        <v>0</v>
      </c>
      <c r="Y43" s="83" t="n">
        <f aca="false">SUM(Y42)</f>
        <v>0</v>
      </c>
      <c r="Z43" s="83" t="n">
        <f aca="false">SUM(Z42)</f>
        <v>0</v>
      </c>
      <c r="AA43" s="83" t="n">
        <f aca="false">SUM(AA42)</f>
        <v>-950868</v>
      </c>
    </row>
    <row r="44" customFormat="false" ht="11.25" hidden="false" customHeight="true" outlineLevel="0" collapsed="false">
      <c r="A44" s="79" t="s">
        <v>76</v>
      </c>
      <c r="C44" s="79" t="n">
        <f aca="false">'PLR SUM INDEX INPUT PG'!C28</f>
        <v>-328259</v>
      </c>
      <c r="D44" s="79" t="n">
        <f aca="false">'PLR SUM INDEX INPUT PG'!D28</f>
        <v>-295641</v>
      </c>
      <c r="E44" s="79" t="n">
        <f aca="false">'PLR SUM INDEX INPUT PG'!E28</f>
        <v>-326527</v>
      </c>
      <c r="F44" s="79" t="n">
        <f aca="false">'PLR SUM INDEX INPUT PG'!F28</f>
        <v>0</v>
      </c>
      <c r="G44" s="79" t="n">
        <f aca="false">'PLR SUM INDEX INPUT PG'!G28</f>
        <v>0</v>
      </c>
      <c r="H44" s="79" t="n">
        <f aca="false">'PLR SUM INDEX INPUT PG'!H28</f>
        <v>0</v>
      </c>
      <c r="I44" s="79" t="n">
        <f aca="false">'PLR SUM INDEX INPUT PG'!I28</f>
        <v>0</v>
      </c>
      <c r="J44" s="79" t="n">
        <f aca="false">'PLR SUM INDEX INPUT PG'!J28</f>
        <v>0</v>
      </c>
      <c r="K44" s="79" t="n">
        <f aca="false">'PLR SUM INDEX INPUT PG'!K28</f>
        <v>0</v>
      </c>
      <c r="L44" s="79" t="n">
        <f aca="false">'PLR SUM INDEX INPUT PG'!L28</f>
        <v>0</v>
      </c>
      <c r="M44" s="79" t="n">
        <f aca="false">'PLR SUM INDEX INPUT PG'!M28</f>
        <v>0</v>
      </c>
      <c r="N44" s="79" t="n">
        <f aca="false">'PLR SUM INDEX INPUT PG'!N28</f>
        <v>0</v>
      </c>
      <c r="O44" s="79" t="n">
        <f aca="false">'PLR SUM INDEX INPUT PG'!O28</f>
        <v>0</v>
      </c>
      <c r="P44" s="79" t="n">
        <f aca="false">'PLR SUM INDEX INPUT PG'!P28</f>
        <v>0</v>
      </c>
      <c r="Q44" s="79" t="n">
        <f aca="false">'PLR SUM INDEX INPUT PG'!Q28</f>
        <v>0</v>
      </c>
      <c r="R44" s="79" t="n">
        <f aca="false">'PLR SUM INDEX INPUT PG'!R28</f>
        <v>0</v>
      </c>
      <c r="S44" s="79" t="n">
        <f aca="false">'PLR SUM INDEX INPUT PG'!S28</f>
        <v>0</v>
      </c>
      <c r="T44" s="79" t="n">
        <f aca="false">'PLR SUM INDEX INPUT PG'!T28</f>
        <v>0</v>
      </c>
      <c r="U44" s="79" t="n">
        <f aca="false">'PLR SUM INDEX INPUT PG'!U28</f>
        <v>0</v>
      </c>
      <c r="V44" s="79" t="n">
        <f aca="false">'PLR SUM INDEX INPUT PG'!V28</f>
        <v>0</v>
      </c>
      <c r="W44" s="79" t="n">
        <f aca="false">'PLR SUM INDEX INPUT PG'!W28</f>
        <v>0</v>
      </c>
      <c r="X44" s="79" t="n">
        <f aca="false">'PLR SUM INDEX INPUT PG'!X28</f>
        <v>0</v>
      </c>
      <c r="Y44" s="79" t="n">
        <f aca="false">'PLR SUM INDEX INPUT PG'!Y28</f>
        <v>0</v>
      </c>
      <c r="Z44" s="79" t="n">
        <f aca="false">'PLR SUM INDEX INPUT PG'!Z28</f>
        <v>0</v>
      </c>
      <c r="AA44" s="79" t="n">
        <f aca="false">'PLR SUM INDEX INPUT PG'!AA28</f>
        <v>-950427</v>
      </c>
    </row>
    <row r="45" customFormat="false" ht="11.25" hidden="false" customHeight="true" outlineLevel="0" collapsed="false">
      <c r="A45" s="79" t="s">
        <v>77</v>
      </c>
      <c r="C45" s="85" t="n">
        <f aca="false">'PLR SUM INDEX INPUT PG'!C29</f>
        <v>-155</v>
      </c>
      <c r="D45" s="85" t="n">
        <f aca="false">'PLR SUM INDEX INPUT PG'!D29</f>
        <v>-138</v>
      </c>
      <c r="E45" s="85" t="n">
        <f aca="false">'PLR SUM INDEX INPUT PG'!E29</f>
        <v>-148</v>
      </c>
      <c r="F45" s="85" t="n">
        <f aca="false">'PLR SUM INDEX INPUT PG'!F29</f>
        <v>0</v>
      </c>
      <c r="G45" s="85" t="n">
        <f aca="false">'PLR SUM INDEX INPUT PG'!G29</f>
        <v>0</v>
      </c>
      <c r="H45" s="85" t="n">
        <f aca="false">'PLR SUM INDEX INPUT PG'!H29</f>
        <v>0</v>
      </c>
      <c r="I45" s="85" t="n">
        <f aca="false">'PLR SUM INDEX INPUT PG'!I29</f>
        <v>0</v>
      </c>
      <c r="J45" s="85" t="n">
        <f aca="false">'PLR SUM INDEX INPUT PG'!J29</f>
        <v>0</v>
      </c>
      <c r="K45" s="85" t="n">
        <f aca="false">'PLR SUM INDEX INPUT PG'!K29</f>
        <v>0</v>
      </c>
      <c r="L45" s="85" t="n">
        <f aca="false">'PLR SUM INDEX INPUT PG'!L29</f>
        <v>0</v>
      </c>
      <c r="M45" s="85" t="n">
        <f aca="false">'PLR SUM INDEX INPUT PG'!M29</f>
        <v>0</v>
      </c>
      <c r="N45" s="85" t="n">
        <f aca="false">'PLR SUM INDEX INPUT PG'!N29</f>
        <v>0</v>
      </c>
      <c r="O45" s="85" t="n">
        <f aca="false">'PLR SUM INDEX INPUT PG'!O29</f>
        <v>0</v>
      </c>
      <c r="P45" s="85" t="n">
        <f aca="false">'PLR SUM INDEX INPUT PG'!P29</f>
        <v>0</v>
      </c>
      <c r="Q45" s="85" t="n">
        <f aca="false">'PLR SUM INDEX INPUT PG'!Q29</f>
        <v>0</v>
      </c>
      <c r="R45" s="85" t="n">
        <f aca="false">'PLR SUM INDEX INPUT PG'!R29</f>
        <v>0</v>
      </c>
      <c r="S45" s="85" t="n">
        <f aca="false">'PLR SUM INDEX INPUT PG'!S29</f>
        <v>0</v>
      </c>
      <c r="T45" s="85" t="n">
        <f aca="false">'PLR SUM INDEX INPUT PG'!T29</f>
        <v>0</v>
      </c>
      <c r="U45" s="85" t="n">
        <f aca="false">'PLR SUM INDEX INPUT PG'!U29</f>
        <v>0</v>
      </c>
      <c r="V45" s="85" t="n">
        <f aca="false">'PLR SUM INDEX INPUT PG'!V29</f>
        <v>0</v>
      </c>
      <c r="W45" s="85" t="n">
        <f aca="false">'PLR SUM INDEX INPUT PG'!W29</f>
        <v>0</v>
      </c>
      <c r="X45" s="85" t="n">
        <f aca="false">'PLR SUM INDEX INPUT PG'!X29</f>
        <v>0</v>
      </c>
      <c r="Y45" s="85" t="n">
        <f aca="false">'PLR SUM INDEX INPUT PG'!Y29</f>
        <v>0</v>
      </c>
      <c r="Z45" s="85" t="n">
        <f aca="false">'PLR SUM INDEX INPUT PG'!Z29</f>
        <v>0</v>
      </c>
      <c r="AA45" s="85" t="n">
        <f aca="false">'PLR SUM INDEX INPUT PG'!AA29</f>
        <v>-441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5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tru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78</v>
      </c>
    </row>
    <row r="2" customFormat="false" ht="12" hidden="false" customHeight="true" outlineLevel="0" collapsed="false">
      <c r="A2" s="90" t="str">
        <f aca="false">'PLR DET FIXED INPUT PG'!A2</f>
        <v>Valuation Date:  12/26/2001</v>
      </c>
    </row>
    <row r="3" customFormat="false" ht="12" hidden="false" customHeight="true" outlineLevel="0" collapsed="false">
      <c r="A3" s="90" t="str">
        <f aca="false">'PLR DET FIXED INPUT PG'!A3</f>
        <v>Prior Date:          12/21/2001</v>
      </c>
    </row>
    <row r="4" customFormat="false" ht="12" hidden="false" customHeight="true" outlineLevel="0" collapsed="false">
      <c r="A4" s="90" t="str">
        <f aca="false">'PLR DET FIXED INPUT PG'!A4</f>
        <v>As of:                  12/26/2001</v>
      </c>
    </row>
    <row r="6" customFormat="false" ht="12" hidden="false" customHeight="true" outlineLevel="0" collapsed="false">
      <c r="A6" s="91" t="str">
        <f aca="false">'PLR DET FIXED INPUT PG'!A6</f>
        <v>NYMEX</v>
      </c>
    </row>
    <row r="8" customFormat="false" ht="12" hidden="false" customHeight="true" outlineLevel="0" collapsed="false">
      <c r="A8" s="92" t="str">
        <f aca="false">'PLR DET FIXED INPUT PG'!A8</f>
        <v>Futures</v>
      </c>
      <c r="C8" s="93" t="str">
        <f aca="false">'PLR DET FIXED INPUT PG'!C8</f>
        <v>Jan-02</v>
      </c>
      <c r="D8" s="93" t="str">
        <f aca="false">'PLR DET FIXED INPUT PG'!D8</f>
        <v>Feb-02</v>
      </c>
      <c r="E8" s="93" t="str">
        <f aca="false">'PLR DET FIXED INPUT PG'!E8</f>
        <v>Mar-02</v>
      </c>
      <c r="F8" s="93" t="str">
        <f aca="false">'PLR DET FIXED INPUT PG'!F8</f>
        <v>Apr-02</v>
      </c>
      <c r="G8" s="93" t="str">
        <f aca="false">'PLR DET FIXED INPUT PG'!G8</f>
        <v>May-02</v>
      </c>
      <c r="H8" s="93" t="str">
        <f aca="false">'PLR DET FIXED INPUT PG'!H8</f>
        <v>Jun-02</v>
      </c>
      <c r="I8" s="93" t="str">
        <f aca="false">'PLR DET FIXED INPUT PG'!I8</f>
        <v>Jul-02</v>
      </c>
      <c r="J8" s="93" t="str">
        <f aca="false">'PLR DET FIXED INPUT PG'!J8</f>
        <v>Aug-02</v>
      </c>
      <c r="K8" s="93" t="str">
        <f aca="false">'PLR DET FIXED INPUT PG'!K8</f>
        <v>Sep-02</v>
      </c>
      <c r="L8" s="93" t="str">
        <f aca="false">'PLR DET FIXED INPUT PG'!L8</f>
        <v>Oct-02</v>
      </c>
      <c r="M8" s="93" t="str">
        <f aca="false">'PLR DET FIXED INPUT PG'!M8</f>
        <v>Nov-02</v>
      </c>
      <c r="N8" s="93" t="str">
        <f aca="false">'PLR DET FIXED INPUT PG'!N8</f>
        <v>Dec-02</v>
      </c>
      <c r="O8" s="93" t="str">
        <f aca="false">'PLR DET FIXED INPUT PG'!O8</f>
        <v>Jan-03</v>
      </c>
      <c r="P8" s="93" t="str">
        <f aca="false">'PLR DET FIXED INPUT PG'!P8</f>
        <v>Feb-03</v>
      </c>
      <c r="Q8" s="93" t="str">
        <f aca="false">'PLR DET FIXED INPUT PG'!Q8</f>
        <v>Mar-03</v>
      </c>
      <c r="R8" s="93" t="str">
        <f aca="false">'PLR DET FIXED INPUT PG'!R8</f>
        <v>Apr-03</v>
      </c>
      <c r="S8" s="93" t="str">
        <f aca="false">'PLR DET FIXED INPUT PG'!S8</f>
        <v>May-03</v>
      </c>
      <c r="T8" s="93" t="str">
        <f aca="false">'PLR DET FIXED INPUT PG'!T8</f>
        <v>Jun-03</v>
      </c>
      <c r="U8" s="93" t="str">
        <f aca="false">'PLR DET FIXED INPUT PG'!U8</f>
        <v>Jul-03</v>
      </c>
      <c r="V8" s="93" t="str">
        <f aca="false">'PLR DET FIXED INPUT PG'!V8</f>
        <v>Aug-03</v>
      </c>
      <c r="W8" s="93" t="str">
        <f aca="false">'PLR DET FIXED INPUT PG'!W8</f>
        <v>Sep-03</v>
      </c>
      <c r="X8" s="93" t="str">
        <f aca="false">'PLR DET FIXED INPUT PG'!X8</f>
        <v>Oct-03</v>
      </c>
      <c r="Y8" s="93" t="str">
        <f aca="false">'PLR DET FIXED INPUT PG'!Y8</f>
        <v>Nov-03</v>
      </c>
      <c r="Z8" s="93" t="str">
        <f aca="false">'PLR DET FIXED INPUT PG'!Z8</f>
        <v>Dec-03</v>
      </c>
      <c r="AA8" s="93" t="str">
        <f aca="false">'PLR DET FIXED INPUT PG'!AA8</f>
        <v>TOTAL</v>
      </c>
    </row>
    <row r="9" customFormat="false" ht="12" hidden="false" customHeight="true" outlineLevel="0" collapsed="false">
      <c r="A9" s="94" t="str">
        <f aca="false">'PLR DET FIXED INPUT PG'!A9</f>
        <v>Dth</v>
      </c>
    </row>
    <row r="10" customFormat="false" ht="11.25" hidden="false" customHeight="true" outlineLevel="0" collapsed="false">
      <c r="A10" s="95" t="str">
        <f aca="false">'PLR DET FIXED INPUT PG'!A10</f>
        <v>Today</v>
      </c>
      <c r="C10" s="96" t="n">
        <f aca="false">'PLR DET FIXED INPUT PG'!C10</f>
        <v>0</v>
      </c>
      <c r="D10" s="96" t="n">
        <f aca="false">'PLR DET FIXED INPUT PG'!D10</f>
        <v>0</v>
      </c>
      <c r="E10" s="96" t="n">
        <f aca="false">'PLR DET FIXED INPUT PG'!E10</f>
        <v>0</v>
      </c>
      <c r="F10" s="96" t="n">
        <f aca="false">'PLR DET FIXED INPUT PG'!F10</f>
        <v>0</v>
      </c>
      <c r="G10" s="96" t="n">
        <f aca="false">'PLR DET FIXED INPUT PG'!G10</f>
        <v>0</v>
      </c>
      <c r="H10" s="96" t="n">
        <f aca="false">'PLR DET FIXED INPUT PG'!H10</f>
        <v>0</v>
      </c>
      <c r="I10" s="96" t="n">
        <f aca="false">'PLR DET FIXED INPUT PG'!I10</f>
        <v>0</v>
      </c>
      <c r="J10" s="96" t="n">
        <f aca="false">'PLR DET FIXED INPUT PG'!J10</f>
        <v>0</v>
      </c>
      <c r="K10" s="96" t="n">
        <f aca="false">'PLR DET FIXED INPUT PG'!K10</f>
        <v>0</v>
      </c>
      <c r="L10" s="96" t="n">
        <f aca="false">'PLR DET FIXED INPUT PG'!L10</f>
        <v>0</v>
      </c>
      <c r="M10" s="96" t="n">
        <f aca="false">'PLR DET FIXED INPUT PG'!M10</f>
        <v>0</v>
      </c>
      <c r="N10" s="96" t="n">
        <f aca="false">'PLR DET FIXED INPUT PG'!N10</f>
        <v>0</v>
      </c>
      <c r="O10" s="96" t="n">
        <f aca="false">'PLR DET FIXED INPUT PG'!O10</f>
        <v>0</v>
      </c>
      <c r="P10" s="96" t="n">
        <f aca="false">'PLR DET FIXED INPUT PG'!P10</f>
        <v>0</v>
      </c>
      <c r="Q10" s="96" t="n">
        <f aca="false">'PLR DET FIXED INPUT PG'!Q10</f>
        <v>0</v>
      </c>
      <c r="R10" s="96" t="n">
        <f aca="false">'PLR DET FIXED INPUT PG'!R10</f>
        <v>0</v>
      </c>
      <c r="S10" s="96" t="n">
        <f aca="false">'PLR DET FIXED INPUT PG'!S10</f>
        <v>0</v>
      </c>
      <c r="T10" s="96" t="n">
        <f aca="false">'PLR DET FIXED INPUT PG'!T10</f>
        <v>0</v>
      </c>
      <c r="U10" s="96" t="n">
        <f aca="false">'PLR DET FIXED INPUT PG'!U10</f>
        <v>0</v>
      </c>
      <c r="V10" s="96" t="n">
        <f aca="false">'PLR DET FIXED INPUT PG'!V10</f>
        <v>0</v>
      </c>
      <c r="W10" s="96" t="n">
        <f aca="false">'PLR DET FIXED INPUT PG'!W10</f>
        <v>0</v>
      </c>
      <c r="X10" s="96" t="n">
        <f aca="false">'PLR DET FIXED INPUT PG'!X10</f>
        <v>0</v>
      </c>
      <c r="Y10" s="96" t="n">
        <f aca="false">'PLR DET FIXED INPUT PG'!Y10</f>
        <v>0</v>
      </c>
      <c r="Z10" s="96" t="n">
        <f aca="false">'PLR DET FIXED INPUT PG'!Z10</f>
        <v>0</v>
      </c>
      <c r="AA10" s="96" t="n">
        <f aca="false">'PLR DET FIXED INPUT PG'!AA10</f>
        <v>0</v>
      </c>
    </row>
    <row r="11" customFormat="false" ht="11.25" hidden="false" customHeight="true" outlineLevel="0" collapsed="false">
      <c r="A11" s="95" t="str">
        <f aca="false">'PLR DET FIXED INPUT PG'!A11</f>
        <v>Prior Day</v>
      </c>
      <c r="C11" s="96" t="n">
        <f aca="false">'PLR DET FIXED INPUT PG'!C11</f>
        <v>0</v>
      </c>
      <c r="D11" s="96" t="n">
        <f aca="false">'PLR DET FIXED INPUT PG'!D11</f>
        <v>0</v>
      </c>
      <c r="E11" s="96" t="n">
        <f aca="false">'PLR DET FIXED INPUT PG'!E11</f>
        <v>0</v>
      </c>
      <c r="F11" s="96" t="n">
        <f aca="false">'PLR DET FIXED INPUT PG'!F11</f>
        <v>0</v>
      </c>
      <c r="G11" s="96" t="n">
        <f aca="false">'PLR DET FIXED INPUT PG'!G11</f>
        <v>0</v>
      </c>
      <c r="H11" s="96" t="n">
        <f aca="false">'PLR DET FIXED INPUT PG'!H11</f>
        <v>0</v>
      </c>
      <c r="I11" s="96" t="n">
        <f aca="false">'PLR DET FIXED INPUT PG'!I11</f>
        <v>0</v>
      </c>
      <c r="J11" s="96" t="n">
        <f aca="false">'PLR DET FIXED INPUT PG'!J11</f>
        <v>0</v>
      </c>
      <c r="K11" s="96" t="n">
        <f aca="false">'PLR DET FIXED INPUT PG'!K11</f>
        <v>0</v>
      </c>
      <c r="L11" s="96" t="n">
        <f aca="false">'PLR DET FIXED INPUT PG'!L11</f>
        <v>0</v>
      </c>
      <c r="M11" s="96" t="n">
        <f aca="false">'PLR DET FIXED INPUT PG'!M11</f>
        <v>0</v>
      </c>
      <c r="N11" s="96" t="n">
        <f aca="false">'PLR DET FIXED INPUT PG'!N11</f>
        <v>0</v>
      </c>
      <c r="O11" s="96" t="n">
        <f aca="false">'PLR DET FIXED INPUT PG'!O11</f>
        <v>0</v>
      </c>
      <c r="P11" s="96" t="n">
        <f aca="false">'PLR DET FIXED INPUT PG'!P11</f>
        <v>0</v>
      </c>
      <c r="Q11" s="96" t="n">
        <f aca="false">'PLR DET FIXED INPUT PG'!Q11</f>
        <v>0</v>
      </c>
      <c r="R11" s="96" t="n">
        <f aca="false">'PLR DET FIXED INPUT PG'!R11</f>
        <v>0</v>
      </c>
      <c r="S11" s="96" t="n">
        <f aca="false">'PLR DET FIXED INPUT PG'!S11</f>
        <v>0</v>
      </c>
      <c r="T11" s="96" t="n">
        <f aca="false">'PLR DET FIXED INPUT PG'!T11</f>
        <v>0</v>
      </c>
      <c r="U11" s="96" t="n">
        <f aca="false">'PLR DET FIXED INPUT PG'!U11</f>
        <v>0</v>
      </c>
      <c r="V11" s="96" t="n">
        <f aca="false">'PLR DET FIXED INPUT PG'!V11</f>
        <v>0</v>
      </c>
      <c r="W11" s="96" t="n">
        <f aca="false">'PLR DET FIXED INPUT PG'!W11</f>
        <v>0</v>
      </c>
      <c r="X11" s="96" t="n">
        <f aca="false">'PLR DET FIXED INPUT PG'!X11</f>
        <v>0</v>
      </c>
      <c r="Y11" s="96" t="n">
        <f aca="false">'PLR DET FIXED INPUT PG'!Y11</f>
        <v>0</v>
      </c>
      <c r="Z11" s="96" t="n">
        <f aca="false">'PLR DET FIXED INPUT PG'!Z11</f>
        <v>0</v>
      </c>
      <c r="AA11" s="96" t="n">
        <f aca="false">'PLR DET FIXED INPUT PG'!AA11</f>
        <v>0</v>
      </c>
    </row>
    <row r="12" customFormat="false" ht="11.25" hidden="false" customHeight="true" outlineLevel="0" collapsed="false">
      <c r="A12" s="95" t="str">
        <f aca="false">'PLR DET FIXED INPUT PG'!A12</f>
        <v>Delta</v>
      </c>
      <c r="C12" s="97" t="n">
        <f aca="false">'PLR DET FIXED INPUT PG'!C12</f>
        <v>0</v>
      </c>
      <c r="D12" s="97" t="n">
        <f aca="false">'PLR DET FIXED INPUT PG'!D12</f>
        <v>0</v>
      </c>
      <c r="E12" s="97" t="n">
        <f aca="false">'PLR DET FIXED INPUT PG'!E12</f>
        <v>0</v>
      </c>
      <c r="F12" s="97" t="n">
        <f aca="false">'PLR DET FIXED INPUT PG'!F12</f>
        <v>0</v>
      </c>
      <c r="G12" s="97" t="n">
        <f aca="false">'PLR DET FIXED INPUT PG'!G12</f>
        <v>0</v>
      </c>
      <c r="H12" s="97" t="n">
        <f aca="false">'PLR DET FIXED INPUT PG'!H12</f>
        <v>0</v>
      </c>
      <c r="I12" s="97" t="n">
        <f aca="false">'PLR DET FIXED INPUT PG'!I12</f>
        <v>0</v>
      </c>
      <c r="J12" s="97" t="n">
        <f aca="false">'PLR DET FIXED INPUT PG'!J12</f>
        <v>0</v>
      </c>
      <c r="K12" s="97" t="n">
        <f aca="false">'PLR DET FIXED INPUT PG'!K12</f>
        <v>0</v>
      </c>
      <c r="L12" s="97" t="n">
        <f aca="false">'PLR DET FIXED INPUT PG'!L12</f>
        <v>0</v>
      </c>
      <c r="M12" s="97" t="n">
        <f aca="false">'PLR DET FIXED INPUT PG'!M12</f>
        <v>0</v>
      </c>
      <c r="N12" s="97" t="n">
        <f aca="false">'PLR DET FIXED INPUT PG'!N12</f>
        <v>0</v>
      </c>
      <c r="O12" s="97" t="n">
        <f aca="false">'PLR DET FIXED INPUT PG'!O12</f>
        <v>0</v>
      </c>
      <c r="P12" s="97" t="n">
        <f aca="false">'PLR DET FIXED INPUT PG'!P12</f>
        <v>0</v>
      </c>
      <c r="Q12" s="97" t="n">
        <f aca="false">'PLR DET FIXED INPUT PG'!Q12</f>
        <v>0</v>
      </c>
      <c r="R12" s="97" t="n">
        <f aca="false">'PLR DET FIXED INPUT PG'!R12</f>
        <v>0</v>
      </c>
      <c r="S12" s="97" t="n">
        <f aca="false">'PLR DET FIXED INPUT PG'!S12</f>
        <v>0</v>
      </c>
      <c r="T12" s="97" t="n">
        <f aca="false">'PLR DET FIXED INPUT PG'!T12</f>
        <v>0</v>
      </c>
      <c r="U12" s="97" t="n">
        <f aca="false">'PLR DET FIXED INPUT PG'!U12</f>
        <v>0</v>
      </c>
      <c r="V12" s="97" t="n">
        <f aca="false">'PLR DET FIXED INPUT PG'!V12</f>
        <v>0</v>
      </c>
      <c r="W12" s="97" t="n">
        <f aca="false">'PLR DET FIXED INPUT PG'!W12</f>
        <v>0</v>
      </c>
      <c r="X12" s="97" t="n">
        <f aca="false">'PLR DET FIXED INPUT PG'!X12</f>
        <v>0</v>
      </c>
      <c r="Y12" s="97" t="n">
        <f aca="false">'PLR DET FIXED INPUT PG'!Y12</f>
        <v>0</v>
      </c>
      <c r="Z12" s="97" t="n">
        <f aca="false">'PLR DET FIXED INPUT PG'!Z12</f>
        <v>0</v>
      </c>
      <c r="AA12" s="97" t="n">
        <f aca="false">'PLR DET FIXED INPUT PG'!AA12</f>
        <v>0</v>
      </c>
    </row>
    <row r="14" customFormat="false" ht="12" hidden="false" customHeight="true" outlineLevel="0" collapsed="false">
      <c r="A14" s="94" t="str">
        <f aca="false">'PLR DET FIXED INPUT PG'!A14</f>
        <v>Curve Comparison</v>
      </c>
    </row>
    <row r="15" customFormat="false" ht="11.25" hidden="false" customHeight="true" outlineLevel="0" collapsed="false">
      <c r="A15" s="95" t="str">
        <f aca="false">'PLR DET FIXED INPUT PG'!A15</f>
        <v>Today</v>
      </c>
      <c r="C15" s="98" t="n">
        <f aca="false">'PLR DET FIXED INPUT PG'!C15</f>
        <v>2.91</v>
      </c>
      <c r="D15" s="98" t="n">
        <f aca="false">'PLR DET FIXED INPUT PG'!D15</f>
        <v>2.94</v>
      </c>
      <c r="E15" s="98" t="n">
        <f aca="false">'PLR DET FIXED INPUT PG'!E15</f>
        <v>2.92</v>
      </c>
      <c r="F15" s="98" t="n">
        <f aca="false">'PLR DET FIXED INPUT PG'!F15</f>
        <v>2.87</v>
      </c>
      <c r="G15" s="98" t="n">
        <f aca="false">'PLR DET FIXED INPUT PG'!G15</f>
        <v>2.91</v>
      </c>
      <c r="H15" s="98" t="n">
        <f aca="false">'PLR DET FIXED INPUT PG'!H15</f>
        <v>2.96</v>
      </c>
      <c r="I15" s="98" t="n">
        <f aca="false">'PLR DET FIXED INPUT PG'!I15</f>
        <v>3</v>
      </c>
      <c r="J15" s="98" t="n">
        <f aca="false">'PLR DET FIXED INPUT PG'!J15</f>
        <v>3.04</v>
      </c>
      <c r="K15" s="98" t="n">
        <f aca="false">'PLR DET FIXED INPUT PG'!K15</f>
        <v>3.05</v>
      </c>
      <c r="L15" s="98" t="n">
        <f aca="false">'PLR DET FIXED INPUT PG'!L15</f>
        <v>3.07</v>
      </c>
      <c r="M15" s="98" t="n">
        <f aca="false">'PLR DET FIXED INPUT PG'!M15</f>
        <v>3.26</v>
      </c>
      <c r="N15" s="98" t="n">
        <f aca="false">'PLR DET FIXED INPUT PG'!N15</f>
        <v>3.43</v>
      </c>
      <c r="O15" s="98" t="n">
        <f aca="false">'PLR DET FIXED INPUT PG'!O15</f>
        <v>3.52</v>
      </c>
      <c r="P15" s="98" t="n">
        <f aca="false">'PLR DET FIXED INPUT PG'!P15</f>
        <v>3.45</v>
      </c>
      <c r="Q15" s="98" t="n">
        <f aca="false">'PLR DET FIXED INPUT PG'!Q15</f>
        <v>3.37</v>
      </c>
      <c r="R15" s="98" t="n">
        <f aca="false">'PLR DET FIXED INPUT PG'!R15</f>
        <v>3.22</v>
      </c>
      <c r="S15" s="98" t="n">
        <f aca="false">'PLR DET FIXED INPUT PG'!S15</f>
        <v>3.21</v>
      </c>
      <c r="T15" s="98" t="n">
        <f aca="false">'PLR DET FIXED INPUT PG'!T15</f>
        <v>3.24</v>
      </c>
      <c r="U15" s="98" t="n">
        <f aca="false">'PLR DET FIXED INPUT PG'!U15</f>
        <v>3.28</v>
      </c>
      <c r="V15" s="98" t="n">
        <f aca="false">'PLR DET FIXED INPUT PG'!V15</f>
        <v>3.32</v>
      </c>
      <c r="W15" s="98" t="n">
        <f aca="false">'PLR DET FIXED INPUT PG'!W15</f>
        <v>3.31</v>
      </c>
      <c r="X15" s="98" t="n">
        <f aca="false">'PLR DET FIXED INPUT PG'!X15</f>
        <v>3.34</v>
      </c>
      <c r="Y15" s="98" t="n">
        <f aca="false">'PLR DET FIXED INPUT PG'!Y15</f>
        <v>3.49</v>
      </c>
      <c r="Z15" s="98" t="n">
        <f aca="false">'PLR DET FIXED INPUT PG'!Z15</f>
        <v>3.63</v>
      </c>
      <c r="AA15" s="98"/>
    </row>
    <row r="16" customFormat="false" ht="11.25" hidden="false" customHeight="true" outlineLevel="0" collapsed="false">
      <c r="A16" s="95" t="str">
        <f aca="false">'PLR DET FIXED INPUT PG'!A16</f>
        <v>Prior Day</v>
      </c>
      <c r="C16" s="98" t="n">
        <f aca="false">'PLR DET FIXED INPUT PG'!C16</f>
        <v>2.9</v>
      </c>
      <c r="D16" s="98" t="n">
        <f aca="false">'PLR DET FIXED INPUT PG'!D16</f>
        <v>2.89</v>
      </c>
      <c r="E16" s="98" t="n">
        <f aca="false">'PLR DET FIXED INPUT PG'!E16</f>
        <v>2.87</v>
      </c>
      <c r="F16" s="98" t="n">
        <f aca="false">'PLR DET FIXED INPUT PG'!F16</f>
        <v>2.82</v>
      </c>
      <c r="G16" s="98" t="n">
        <f aca="false">'PLR DET FIXED INPUT PG'!G16</f>
        <v>2.86</v>
      </c>
      <c r="H16" s="98" t="n">
        <f aca="false">'PLR DET FIXED INPUT PG'!H16</f>
        <v>2.91</v>
      </c>
      <c r="I16" s="98" t="n">
        <f aca="false">'PLR DET FIXED INPUT PG'!I16</f>
        <v>2.95</v>
      </c>
      <c r="J16" s="98" t="n">
        <f aca="false">'PLR DET FIXED INPUT PG'!J16</f>
        <v>2.99</v>
      </c>
      <c r="K16" s="98" t="n">
        <f aca="false">'PLR DET FIXED INPUT PG'!K16</f>
        <v>3</v>
      </c>
      <c r="L16" s="98" t="n">
        <f aca="false">'PLR DET FIXED INPUT PG'!L16</f>
        <v>2.91</v>
      </c>
      <c r="M16" s="98" t="n">
        <f aca="false">'PLR DET FIXED INPUT PG'!M16</f>
        <v>3.2</v>
      </c>
      <c r="N16" s="98" t="n">
        <f aca="false">'PLR DET FIXED INPUT PG'!N16</f>
        <v>3.38</v>
      </c>
      <c r="O16" s="98" t="n">
        <f aca="false">'PLR DET FIXED INPUT PG'!O16</f>
        <v>3.46</v>
      </c>
      <c r="P16" s="98" t="n">
        <f aca="false">'PLR DET FIXED INPUT PG'!P16</f>
        <v>3.4</v>
      </c>
      <c r="Q16" s="98" t="n">
        <f aca="false">'PLR DET FIXED INPUT PG'!Q16</f>
        <v>3.32</v>
      </c>
      <c r="R16" s="98" t="n">
        <f aca="false">'PLR DET FIXED INPUT PG'!R16</f>
        <v>3.16</v>
      </c>
      <c r="S16" s="98" t="n">
        <f aca="false">'PLR DET FIXED INPUT PG'!S16</f>
        <v>3.16</v>
      </c>
      <c r="T16" s="98" t="n">
        <f aca="false">'PLR DET FIXED INPUT PG'!T16</f>
        <v>3.19</v>
      </c>
      <c r="U16" s="98" t="n">
        <f aca="false">'PLR DET FIXED INPUT PG'!U16</f>
        <v>3.23</v>
      </c>
      <c r="V16" s="98" t="n">
        <f aca="false">'PLR DET FIXED INPUT PG'!V16</f>
        <v>3.28</v>
      </c>
      <c r="W16" s="98" t="n">
        <f aca="false">'PLR DET FIXED INPUT PG'!W16</f>
        <v>3.27</v>
      </c>
      <c r="X16" s="98" t="n">
        <f aca="false">'PLR DET FIXED INPUT PG'!X16</f>
        <v>3.3</v>
      </c>
      <c r="Y16" s="98" t="n">
        <f aca="false">'PLR DET FIXED INPUT PG'!Y16</f>
        <v>3.44</v>
      </c>
      <c r="Z16" s="98" t="n">
        <f aca="false">'PLR DET FIXED INPUT PG'!Z16</f>
        <v>3.59</v>
      </c>
      <c r="AA16" s="98"/>
    </row>
    <row r="17" customFormat="false" ht="11.25" hidden="false" customHeight="true" outlineLevel="0" collapsed="false">
      <c r="A17" s="95" t="str">
        <f aca="false">'PLR DET FIXED INPUT PG'!A17</f>
        <v>Delta</v>
      </c>
      <c r="C17" s="99" t="n">
        <f aca="false">'PLR DET FIXED INPUT PG'!C17</f>
        <v>0.0100000000000002</v>
      </c>
      <c r="D17" s="99" t="n">
        <f aca="false">'PLR DET FIXED INPUT PG'!D17</f>
        <v>0.0499999999999998</v>
      </c>
      <c r="E17" s="99" t="n">
        <f aca="false">'PLR DET FIXED INPUT PG'!E17</f>
        <v>0.0499999999999998</v>
      </c>
      <c r="F17" s="99" t="n">
        <f aca="false">'PLR DET FIXED INPUT PG'!F17</f>
        <v>0.0500000000000003</v>
      </c>
      <c r="G17" s="99" t="n">
        <f aca="false">'PLR DET FIXED INPUT PG'!G17</f>
        <v>0.0500000000000003</v>
      </c>
      <c r="H17" s="99" t="n">
        <f aca="false">'PLR DET FIXED INPUT PG'!H17</f>
        <v>0.0499999999999998</v>
      </c>
      <c r="I17" s="99" t="n">
        <f aca="false">'PLR DET FIXED INPUT PG'!I17</f>
        <v>0.0499999999999998</v>
      </c>
      <c r="J17" s="99" t="n">
        <f aca="false">'PLR DET FIXED INPUT PG'!J17</f>
        <v>0.0499999999999998</v>
      </c>
      <c r="K17" s="99" t="n">
        <f aca="false">'PLR DET FIXED INPUT PG'!K17</f>
        <v>0.0499999999999998</v>
      </c>
      <c r="L17" s="99" t="n">
        <f aca="false">'PLR DET FIXED INPUT PG'!L17</f>
        <v>0.16</v>
      </c>
      <c r="M17" s="99" t="n">
        <f aca="false">'PLR DET FIXED INPUT PG'!M17</f>
        <v>0.0599999999999996</v>
      </c>
      <c r="N17" s="99" t="n">
        <f aca="false">'PLR DET FIXED INPUT PG'!N17</f>
        <v>0.0500000000000003</v>
      </c>
      <c r="O17" s="99" t="n">
        <f aca="false">'PLR DET FIXED INPUT PG'!O17</f>
        <v>0.0600000000000001</v>
      </c>
      <c r="P17" s="99" t="n">
        <f aca="false">'PLR DET FIXED INPUT PG'!P17</f>
        <v>0.0500000000000003</v>
      </c>
      <c r="Q17" s="99" t="n">
        <f aca="false">'PLR DET FIXED INPUT PG'!Q17</f>
        <v>0.0500000000000003</v>
      </c>
      <c r="R17" s="99" t="n">
        <f aca="false">'PLR DET FIXED INPUT PG'!R17</f>
        <v>0.0600000000000001</v>
      </c>
      <c r="S17" s="99" t="n">
        <f aca="false">'PLR DET FIXED INPUT PG'!S17</f>
        <v>0.0499999999999998</v>
      </c>
      <c r="T17" s="99" t="n">
        <f aca="false">'PLR DET FIXED INPUT PG'!T17</f>
        <v>0.0500000000000003</v>
      </c>
      <c r="U17" s="99" t="n">
        <f aca="false">'PLR DET FIXED INPUT PG'!U17</f>
        <v>0.0499999999999998</v>
      </c>
      <c r="V17" s="99" t="n">
        <f aca="false">'PLR DET FIXED INPUT PG'!V17</f>
        <v>0.04</v>
      </c>
      <c r="W17" s="99" t="n">
        <f aca="false">'PLR DET FIXED INPUT PG'!W17</f>
        <v>0.04</v>
      </c>
      <c r="X17" s="99" t="n">
        <f aca="false">'PLR DET FIXED INPUT PG'!X17</f>
        <v>0.04</v>
      </c>
      <c r="Y17" s="99" t="n">
        <f aca="false">'PLR DET FIXED INPUT PG'!Y17</f>
        <v>0.0500000000000003</v>
      </c>
      <c r="Z17" s="99" t="n">
        <f aca="false">'PLR DET FIXED INPUT PG'!Z17</f>
        <v>0.04</v>
      </c>
      <c r="AA17" s="98"/>
    </row>
    <row r="19" customFormat="false" ht="12" hidden="false" customHeight="true" outlineLevel="0" collapsed="false">
      <c r="A19" s="94" t="str">
        <f aca="false">'PLR DET FIXED INPUT PG'!A19</f>
        <v>Mark-To-Market</v>
      </c>
    </row>
    <row r="20" customFormat="false" ht="11.25" hidden="false" customHeight="true" outlineLevel="0" collapsed="false">
      <c r="A20" s="95" t="str">
        <f aca="false">'PLR DET FIXED INPUT PG'!A20</f>
        <v>Today's MTM</v>
      </c>
      <c r="C20" s="96" t="n">
        <f aca="false">'PLR DET FIXED INPUT PG'!C20</f>
        <v>0</v>
      </c>
      <c r="D20" s="96" t="n">
        <f aca="false">'PLR DET FIXED INPUT PG'!D20</f>
        <v>0</v>
      </c>
      <c r="E20" s="100" t="n">
        <f aca="false">'PLR DET FIXED INPUT PG'!E20</f>
        <v>0</v>
      </c>
      <c r="F20" s="96" t="n">
        <f aca="false">'PLR DET FIXED INPUT PG'!F20</f>
        <v>0</v>
      </c>
      <c r="G20" s="96" t="n">
        <f aca="false">'PLR DET FIXED INPUT PG'!G20</f>
        <v>0</v>
      </c>
      <c r="H20" s="96" t="n">
        <f aca="false">'PLR DET FIXED INPUT PG'!H20</f>
        <v>0</v>
      </c>
      <c r="I20" s="96" t="n">
        <f aca="false">'PLR DET FIXED INPUT PG'!I20</f>
        <v>0</v>
      </c>
      <c r="J20" s="96" t="n">
        <f aca="false">'PLR DET FIXED INPUT PG'!J20</f>
        <v>0</v>
      </c>
      <c r="K20" s="96" t="n">
        <f aca="false">'PLR DET FIXED INPUT PG'!K20</f>
        <v>0</v>
      </c>
      <c r="L20" s="96" t="n">
        <f aca="false">'PLR DET FIXED INPUT PG'!L20</f>
        <v>0</v>
      </c>
      <c r="M20" s="96" t="n">
        <f aca="false">'PLR DET FIXED INPUT PG'!M20</f>
        <v>0</v>
      </c>
      <c r="N20" s="96" t="n">
        <f aca="false">'PLR DET FIXED INPUT PG'!N20</f>
        <v>0</v>
      </c>
      <c r="O20" s="96" t="n">
        <f aca="false">'PLR DET FIXED INPUT PG'!O20</f>
        <v>0</v>
      </c>
      <c r="P20" s="96" t="n">
        <f aca="false">'PLR DET FIXED INPUT PG'!P20</f>
        <v>0</v>
      </c>
      <c r="Q20" s="96" t="n">
        <f aca="false">'PLR DET FIXED INPUT PG'!Q20</f>
        <v>0</v>
      </c>
      <c r="R20" s="96" t="n">
        <f aca="false">'PLR DET FIXED INPUT PG'!R20</f>
        <v>0</v>
      </c>
      <c r="S20" s="96" t="n">
        <f aca="false">'PLR DET FIXED INPUT PG'!S20</f>
        <v>0</v>
      </c>
      <c r="T20" s="96" t="n">
        <f aca="false">'PLR DET FIXED INPUT PG'!T20</f>
        <v>0</v>
      </c>
      <c r="U20" s="96" t="n">
        <f aca="false">'PLR DET FIXED INPUT PG'!U20</f>
        <v>0</v>
      </c>
      <c r="V20" s="96" t="n">
        <f aca="false">'PLR DET FIXED INPUT PG'!V20</f>
        <v>0</v>
      </c>
      <c r="W20" s="96" t="n">
        <f aca="false">'PLR DET FIXED INPUT PG'!W20</f>
        <v>0</v>
      </c>
      <c r="X20" s="96" t="n">
        <f aca="false">'PLR DET FIXED INPUT PG'!X20</f>
        <v>0</v>
      </c>
      <c r="Y20" s="96" t="n">
        <f aca="false">'PLR DET FIXED INPUT PG'!Y20</f>
        <v>0</v>
      </c>
      <c r="Z20" s="96" t="n">
        <f aca="false">'PLR DET FIXED INPUT PG'!Z20</f>
        <v>0</v>
      </c>
      <c r="AA20" s="96" t="n">
        <f aca="false">'PLR DET FIXED INPUT PG'!AA20</f>
        <v>0</v>
      </c>
    </row>
    <row r="21" customFormat="false" ht="11.25" hidden="false" customHeight="true" outlineLevel="0" collapsed="false">
      <c r="A21" s="95" t="str">
        <f aca="false">'PLR DET FIXED INPUT PG'!A21</f>
        <v>Prior Day MTM</v>
      </c>
      <c r="C21" s="96" t="n">
        <f aca="false">'PLR DET FIXED INPUT PG'!C21</f>
        <v>0</v>
      </c>
      <c r="D21" s="96" t="n">
        <f aca="false">'PLR DET FIXED INPUT PG'!D21</f>
        <v>0</v>
      </c>
      <c r="E21" s="96" t="n">
        <f aca="false">'PLR DET FIXED INPUT PG'!E21</f>
        <v>0</v>
      </c>
      <c r="F21" s="96" t="n">
        <f aca="false">'PLR DET FIXED INPUT PG'!F21</f>
        <v>0</v>
      </c>
      <c r="G21" s="96" t="n">
        <f aca="false">'PLR DET FIXED INPUT PG'!G21</f>
        <v>0</v>
      </c>
      <c r="H21" s="96" t="n">
        <f aca="false">'PLR DET FIXED INPUT PG'!H21</f>
        <v>0</v>
      </c>
      <c r="I21" s="96" t="n">
        <f aca="false">'PLR DET FIXED INPUT PG'!I21</f>
        <v>0</v>
      </c>
      <c r="J21" s="96" t="n">
        <f aca="false">'PLR DET FIXED INPUT PG'!J21</f>
        <v>0</v>
      </c>
      <c r="K21" s="96" t="n">
        <f aca="false">'PLR DET FIXED INPUT PG'!K21</f>
        <v>0</v>
      </c>
      <c r="L21" s="96" t="n">
        <f aca="false">'PLR DET FIXED INPUT PG'!L21</f>
        <v>0</v>
      </c>
      <c r="M21" s="96" t="n">
        <f aca="false">'PLR DET FIXED INPUT PG'!M21</f>
        <v>0</v>
      </c>
      <c r="N21" s="96" t="n">
        <f aca="false">'PLR DET FIXED INPUT PG'!N21</f>
        <v>0</v>
      </c>
      <c r="O21" s="96" t="n">
        <f aca="false">'PLR DET FIXED INPUT PG'!O21</f>
        <v>0</v>
      </c>
      <c r="P21" s="96" t="n">
        <f aca="false">'PLR DET FIXED INPUT PG'!P21</f>
        <v>0</v>
      </c>
      <c r="Q21" s="96" t="n">
        <f aca="false">'PLR DET FIXED INPUT PG'!Q21</f>
        <v>0</v>
      </c>
      <c r="R21" s="96" t="n">
        <f aca="false">'PLR DET FIXED INPUT PG'!R21</f>
        <v>0</v>
      </c>
      <c r="S21" s="96" t="n">
        <f aca="false">'PLR DET FIXED INPUT PG'!S21</f>
        <v>0</v>
      </c>
      <c r="T21" s="96" t="n">
        <f aca="false">'PLR DET FIXED INPUT PG'!T21</f>
        <v>0</v>
      </c>
      <c r="U21" s="96" t="n">
        <f aca="false">'PLR DET FIXED INPUT PG'!U21</f>
        <v>0</v>
      </c>
      <c r="V21" s="96" t="n">
        <f aca="false">'PLR DET FIXED INPUT PG'!V21</f>
        <v>0</v>
      </c>
      <c r="W21" s="96" t="n">
        <f aca="false">'PLR DET FIXED INPUT PG'!W21</f>
        <v>0</v>
      </c>
      <c r="X21" s="96" t="n">
        <f aca="false">'PLR DET FIXED INPUT PG'!X21</f>
        <v>0</v>
      </c>
      <c r="Y21" s="96" t="n">
        <f aca="false">'PLR DET FIXED INPUT PG'!Y21</f>
        <v>0</v>
      </c>
      <c r="Z21" s="96" t="n">
        <f aca="false">'PLR DET FIXED INPUT PG'!Z21</f>
        <v>0</v>
      </c>
      <c r="AA21" s="96" t="n">
        <f aca="false">'PLR DET FIXED INPUT PG'!AA21</f>
        <v>0</v>
      </c>
    </row>
    <row r="22" customFormat="false" ht="11.25" hidden="false" customHeight="true" outlineLevel="0" collapsed="false">
      <c r="A22" s="95" t="str">
        <f aca="false">'PLR DET FIXED INPUT PG'!A22</f>
        <v>Delta</v>
      </c>
      <c r="C22" s="97" t="n">
        <f aca="false">'PLR DET FIXED INPUT PG'!C22</f>
        <v>0</v>
      </c>
      <c r="D22" s="97" t="n">
        <f aca="false">'PLR DET FIXED INPUT PG'!D22</f>
        <v>0</v>
      </c>
      <c r="E22" s="97" t="n">
        <f aca="false">'PLR DET FIXED INPUT PG'!E22</f>
        <v>0</v>
      </c>
      <c r="F22" s="97" t="n">
        <f aca="false">'PLR DET FIXED INPUT PG'!F22</f>
        <v>0</v>
      </c>
      <c r="G22" s="97" t="n">
        <f aca="false">'PLR DET FIXED INPUT PG'!G22</f>
        <v>0</v>
      </c>
      <c r="H22" s="97" t="n">
        <f aca="false">'PLR DET FIXED INPUT PG'!H22</f>
        <v>0</v>
      </c>
      <c r="I22" s="97" t="n">
        <f aca="false">'PLR DET FIXED INPUT PG'!I22</f>
        <v>0</v>
      </c>
      <c r="J22" s="97" t="n">
        <f aca="false">'PLR DET FIXED INPUT PG'!J22</f>
        <v>0</v>
      </c>
      <c r="K22" s="97" t="n">
        <f aca="false">'PLR DET FIXED INPUT PG'!K22</f>
        <v>0</v>
      </c>
      <c r="L22" s="97" t="n">
        <f aca="false">'PLR DET FIXED INPUT PG'!L22</f>
        <v>0</v>
      </c>
      <c r="M22" s="97" t="n">
        <f aca="false">'PLR DET FIXED INPUT PG'!M22</f>
        <v>0</v>
      </c>
      <c r="N22" s="97" t="n">
        <f aca="false">'PLR DET FIXED INPUT PG'!N22</f>
        <v>0</v>
      </c>
      <c r="O22" s="97" t="n">
        <f aca="false">'PLR DET FIXED INPUT PG'!O22</f>
        <v>0</v>
      </c>
      <c r="P22" s="97" t="n">
        <f aca="false">'PLR DET FIXED INPUT PG'!P22</f>
        <v>0</v>
      </c>
      <c r="Q22" s="97" t="n">
        <f aca="false">'PLR DET FIXED INPUT PG'!Q22</f>
        <v>0</v>
      </c>
      <c r="R22" s="97" t="n">
        <f aca="false">'PLR DET FIXED INPUT PG'!R22</f>
        <v>0</v>
      </c>
      <c r="S22" s="97" t="n">
        <f aca="false">'PLR DET FIXED INPUT PG'!S22</f>
        <v>0</v>
      </c>
      <c r="T22" s="97" t="n">
        <f aca="false">'PLR DET FIXED INPUT PG'!T22</f>
        <v>0</v>
      </c>
      <c r="U22" s="97" t="n">
        <f aca="false">'PLR DET FIXED INPUT PG'!U22</f>
        <v>0</v>
      </c>
      <c r="V22" s="97" t="n">
        <f aca="false">'PLR DET FIXED INPUT PG'!V22</f>
        <v>0</v>
      </c>
      <c r="W22" s="97" t="n">
        <f aca="false">'PLR DET FIXED INPUT PG'!W22</f>
        <v>0</v>
      </c>
      <c r="X22" s="97" t="n">
        <f aca="false">'PLR DET FIXED INPUT PG'!X22</f>
        <v>0</v>
      </c>
      <c r="Y22" s="97" t="n">
        <f aca="false">'PLR DET FIXED INPUT PG'!Y22</f>
        <v>0</v>
      </c>
      <c r="Z22" s="97" t="n">
        <f aca="false">'PLR DET FIXED INPUT PG'!Z22</f>
        <v>0</v>
      </c>
      <c r="AA22" s="97" t="n">
        <f aca="false">'PLR DET FIXED INPUT PG'!AA22</f>
        <v>0</v>
      </c>
    </row>
    <row r="24" customFormat="false" ht="12" hidden="false" customHeight="true" outlineLevel="0" collapsed="false">
      <c r="A24" s="91" t="str">
        <f aca="false">'PLR DET FIXED INPUT PG'!A24</f>
        <v>AECO</v>
      </c>
    </row>
    <row r="26" customFormat="false" ht="12" hidden="false" customHeight="true" outlineLevel="0" collapsed="false">
      <c r="A26" s="92" t="str">
        <f aca="false">'PLR DET FIXED INPUT PG'!A26</f>
        <v>Physical Transactions</v>
      </c>
      <c r="C26" s="93" t="str">
        <f aca="false">'PLR DET FIXED INPUT PG'!C26</f>
        <v>Jan-02</v>
      </c>
      <c r="D26" s="93" t="str">
        <f aca="false">'PLR DET FIXED INPUT PG'!D26</f>
        <v>Feb-02</v>
      </c>
      <c r="E26" s="93" t="str">
        <f aca="false">'PLR DET FIXED INPUT PG'!E26</f>
        <v>Mar-02</v>
      </c>
      <c r="F26" s="93" t="str">
        <f aca="false">'PLR DET FIXED INPUT PG'!F26</f>
        <v>Apr-02</v>
      </c>
      <c r="G26" s="93" t="str">
        <f aca="false">'PLR DET FIXED INPUT PG'!G26</f>
        <v>May-02</v>
      </c>
      <c r="H26" s="93" t="str">
        <f aca="false">'PLR DET FIXED INPUT PG'!H26</f>
        <v>Jun-02</v>
      </c>
      <c r="I26" s="93" t="str">
        <f aca="false">'PLR DET FIXED INPUT PG'!I26</f>
        <v>Jul-02</v>
      </c>
      <c r="J26" s="93" t="str">
        <f aca="false">'PLR DET FIXED INPUT PG'!J26</f>
        <v>Aug-02</v>
      </c>
      <c r="K26" s="93" t="str">
        <f aca="false">'PLR DET FIXED INPUT PG'!K26</f>
        <v>Sep-02</v>
      </c>
      <c r="L26" s="93" t="str">
        <f aca="false">'PLR DET FIXED INPUT PG'!L26</f>
        <v>Oct-02</v>
      </c>
      <c r="M26" s="93" t="str">
        <f aca="false">'PLR DET FIXED INPUT PG'!M26</f>
        <v>Nov-02</v>
      </c>
      <c r="N26" s="93" t="str">
        <f aca="false">'PLR DET FIXED INPUT PG'!N26</f>
        <v>Dec-02</v>
      </c>
      <c r="O26" s="93" t="str">
        <f aca="false">'PLR DET FIXED INPUT PG'!O26</f>
        <v>Jan-03</v>
      </c>
      <c r="P26" s="93" t="str">
        <f aca="false">'PLR DET FIXED INPUT PG'!P26</f>
        <v>Feb-03</v>
      </c>
      <c r="Q26" s="93" t="str">
        <f aca="false">'PLR DET FIXED INPUT PG'!Q26</f>
        <v>Mar-03</v>
      </c>
      <c r="R26" s="93" t="str">
        <f aca="false">'PLR DET FIXED INPUT PG'!R26</f>
        <v>Apr-03</v>
      </c>
      <c r="S26" s="93" t="str">
        <f aca="false">'PLR DET FIXED INPUT PG'!S26</f>
        <v>May-03</v>
      </c>
      <c r="T26" s="93" t="str">
        <f aca="false">'PLR DET FIXED INPUT PG'!T26</f>
        <v>Jun-03</v>
      </c>
      <c r="U26" s="93" t="str">
        <f aca="false">'PLR DET FIXED INPUT PG'!U26</f>
        <v>Jul-03</v>
      </c>
      <c r="V26" s="93" t="str">
        <f aca="false">'PLR DET FIXED INPUT PG'!V26</f>
        <v>Aug-03</v>
      </c>
      <c r="W26" s="93" t="str">
        <f aca="false">'PLR DET FIXED INPUT PG'!W26</f>
        <v>Sep-03</v>
      </c>
      <c r="X26" s="93" t="str">
        <f aca="false">'PLR DET FIXED INPUT PG'!X26</f>
        <v>Oct-03</v>
      </c>
      <c r="Y26" s="93" t="str">
        <f aca="false">'PLR DET FIXED INPUT PG'!Y26</f>
        <v>Nov-03</v>
      </c>
      <c r="Z26" s="93" t="str">
        <f aca="false">'PLR DET FIXED INPUT PG'!Z26</f>
        <v>Dec-03</v>
      </c>
      <c r="AA26" s="93" t="str">
        <f aca="false">'PLR DET FIXED INPUT PG'!AA26</f>
        <v>TOTAL</v>
      </c>
    </row>
    <row r="27" customFormat="false" ht="11.25" hidden="false" customHeight="true" outlineLevel="0" collapsed="false">
      <c r="A27" s="95" t="str">
        <f aca="false">'PLR DET FIXED INPUT PG'!A27</f>
        <v>Physical</v>
      </c>
      <c r="C27" s="100" t="n">
        <f aca="false">'PLR DET FIXED INPUT PG'!C27+'PLR DET INDEX INPUT PG'!C27</f>
        <v>33173.5946</v>
      </c>
      <c r="D27" s="100" t="n">
        <f aca="false">'PLR DET FIXED INPUT PG'!D27+'PLR DET INDEX INPUT PG'!D27</f>
        <v>33173.5946</v>
      </c>
      <c r="E27" s="100" t="n">
        <f aca="false">'PLR DET FIXED INPUT PG'!E27+'PLR DET INDEX INPUT PG'!E27</f>
        <v>33173.5946</v>
      </c>
      <c r="F27" s="100" t="n">
        <f aca="false">'PLR DET FIXED INPUT PG'!F27+'PLR DET INDEX INPUT PG'!F27</f>
        <v>14217.2548</v>
      </c>
      <c r="G27" s="100" t="n">
        <f aca="false">'PLR DET FIXED INPUT PG'!G27+'PLR DET INDEX INPUT PG'!G27</f>
        <v>14217.2548</v>
      </c>
      <c r="H27" s="100" t="n">
        <f aca="false">'PLR DET FIXED INPUT PG'!H27+'PLR DET INDEX INPUT PG'!H27</f>
        <v>14217.2548</v>
      </c>
      <c r="I27" s="100" t="n">
        <f aca="false">'PLR DET FIXED INPUT PG'!I27+'PLR DET INDEX INPUT PG'!I27</f>
        <v>14217.2548</v>
      </c>
      <c r="J27" s="100" t="n">
        <f aca="false">'PLR DET FIXED INPUT PG'!J27+'PLR DET INDEX INPUT PG'!J27</f>
        <v>14217.2548</v>
      </c>
      <c r="K27" s="100" t="n">
        <f aca="false">'PLR DET FIXED INPUT PG'!K27+'PLR DET INDEX INPUT PG'!K27</f>
        <v>14217.2548</v>
      </c>
      <c r="L27" s="100" t="n">
        <f aca="false">'PLR DET FIXED INPUT PG'!L27+'PLR DET INDEX INPUT PG'!L27</f>
        <v>14217.2548</v>
      </c>
      <c r="M27" s="100" t="n">
        <f aca="false">'PLR DET FIXED INPUT PG'!M27+'PLR DET INDEX INPUT PG'!M27</f>
        <v>14217.2548</v>
      </c>
      <c r="N27" s="100" t="n">
        <f aca="false">'PLR DET FIXED INPUT PG'!N27+'PLR DET INDEX INPUT PG'!N27</f>
        <v>14217.2548</v>
      </c>
      <c r="O27" s="100" t="n">
        <f aca="false">'PLR DET FIXED INPUT PG'!O27+'PLR DET INDEX INPUT PG'!O27</f>
        <v>14217.2548</v>
      </c>
      <c r="P27" s="100" t="n">
        <f aca="false">'PLR DET FIXED INPUT PG'!P27+'PLR DET INDEX INPUT PG'!P27</f>
        <v>14217.2548</v>
      </c>
      <c r="Q27" s="100" t="n">
        <f aca="false">'PLR DET FIXED INPUT PG'!Q27+'PLR DET INDEX INPUT PG'!Q27</f>
        <v>14217.2548</v>
      </c>
      <c r="R27" s="100" t="n">
        <f aca="false">'PLR DET FIXED INPUT PG'!R27+'PLR DET INDEX INPUT PG'!R27</f>
        <v>0</v>
      </c>
      <c r="S27" s="100" t="n">
        <f aca="false">'PLR DET FIXED INPUT PG'!S27+'PLR DET INDEX INPUT PG'!S27</f>
        <v>0</v>
      </c>
      <c r="T27" s="100" t="n">
        <f aca="false">'PLR DET FIXED INPUT PG'!T27+'PLR DET INDEX INPUT PG'!T27</f>
        <v>0</v>
      </c>
      <c r="U27" s="100" t="n">
        <f aca="false">'PLR DET FIXED INPUT PG'!U27+'PLR DET INDEX INPUT PG'!U27</f>
        <v>0</v>
      </c>
      <c r="V27" s="100" t="n">
        <f aca="false">'PLR DET FIXED INPUT PG'!V27+'PLR DET INDEX INPUT PG'!V27</f>
        <v>0</v>
      </c>
      <c r="W27" s="100" t="n">
        <f aca="false">'PLR DET FIXED INPUT PG'!W27+'PLR DET INDEX INPUT PG'!W27</f>
        <v>0</v>
      </c>
      <c r="X27" s="100" t="n">
        <f aca="false">'PLR DET FIXED INPUT PG'!X27+'PLR DET INDEX INPUT PG'!X27</f>
        <v>0</v>
      </c>
      <c r="Y27" s="100" t="n">
        <f aca="false">'PLR DET FIXED INPUT PG'!Y27+'PLR DET INDEX INPUT PG'!Y27</f>
        <v>0</v>
      </c>
      <c r="Z27" s="100" t="n">
        <f aca="false">'PLR DET FIXED INPUT PG'!Z27+'PLR DET INDEX INPUT PG'!Z27</f>
        <v>0</v>
      </c>
      <c r="AA27" s="100" t="n">
        <f aca="false">'PLR DET FIXED INPUT PG'!AA27+'PLR DET INDEX INPUT PG'!AA27</f>
        <v>270127.8414</v>
      </c>
    </row>
    <row r="28" customFormat="false" ht="11.25" hidden="false" customHeight="true" outlineLevel="0" collapsed="false">
      <c r="A28" s="95" t="str">
        <f aca="false">'PLR DET FIXED INPUT PG'!A28</f>
        <v>Interbook</v>
      </c>
      <c r="C28" s="96" t="n">
        <f aca="false">'PLR DET FIXED INPUT PG'!C28</f>
        <v>-28548.3871</v>
      </c>
      <c r="D28" s="96" t="n">
        <f aca="false">'PLR DET FIXED INPUT PG'!D28</f>
        <v>-15928.5357</v>
      </c>
      <c r="E28" s="96" t="n">
        <f aca="false">'PLR DET FIXED INPUT PG'!E28</f>
        <v>-5290.2903</v>
      </c>
      <c r="F28" s="96" t="n">
        <f aca="false">'PLR DET FIXED INPUT PG'!F28</f>
        <v>-6366.6667</v>
      </c>
      <c r="G28" s="96" t="n">
        <f aca="false">'PLR DET FIXED INPUT PG'!G28</f>
        <v>-5580.6452</v>
      </c>
      <c r="H28" s="96" t="n">
        <f aca="false">'PLR DET FIXED INPUT PG'!H28</f>
        <v>-6800</v>
      </c>
      <c r="I28" s="96" t="n">
        <f aca="false">'PLR DET FIXED INPUT PG'!I28</f>
        <v>-24516.0968</v>
      </c>
      <c r="J28" s="96" t="n">
        <f aca="false">'PLR DET FIXED INPUT PG'!J28</f>
        <v>-30064.4839</v>
      </c>
      <c r="K28" s="96" t="n">
        <f aca="false">'PLR DET FIXED INPUT PG'!K28</f>
        <v>-24866.6667</v>
      </c>
      <c r="L28" s="96" t="n">
        <f aca="false">'PLR DET FIXED INPUT PG'!L28</f>
        <v>-18451.6129</v>
      </c>
      <c r="M28" s="96" t="n">
        <f aca="false">'PLR DET FIXED INPUT PG'!M28</f>
        <v>-17599.9667</v>
      </c>
      <c r="N28" s="96" t="n">
        <f aca="false">'PLR DET FIXED INPUT PG'!N28</f>
        <v>-19580.6452</v>
      </c>
      <c r="O28" s="96" t="n">
        <f aca="false">'PLR DET FIXED INPUT PG'!O28</f>
        <v>-20290.3548</v>
      </c>
      <c r="P28" s="96" t="n">
        <f aca="false">'PLR DET FIXED INPUT PG'!P28</f>
        <v>-16571.4286</v>
      </c>
      <c r="Q28" s="96" t="n">
        <f aca="false">'PLR DET FIXED INPUT PG'!Q28</f>
        <v>-13774.1935</v>
      </c>
      <c r="R28" s="96" t="n">
        <f aca="false">'PLR DET FIXED INPUT PG'!R28</f>
        <v>-9000</v>
      </c>
      <c r="S28" s="96" t="n">
        <f aca="false">'PLR DET FIXED INPUT PG'!S28</f>
        <v>-580.6452</v>
      </c>
      <c r="T28" s="96" t="n">
        <f aca="false">'PLR DET FIXED INPUT PG'!T28</f>
        <v>-6466.6333</v>
      </c>
      <c r="U28" s="96" t="n">
        <f aca="false">'PLR DET FIXED INPUT PG'!U28</f>
        <v>-21387.1613</v>
      </c>
      <c r="V28" s="96" t="n">
        <f aca="false">'PLR DET FIXED INPUT PG'!V28</f>
        <v>-26161.3226</v>
      </c>
      <c r="W28" s="96" t="n">
        <f aca="false">'PLR DET FIXED INPUT PG'!W28</f>
        <v>-23533.3333</v>
      </c>
      <c r="X28" s="96" t="n">
        <f aca="false">'PLR DET FIXED INPUT PG'!X28</f>
        <v>-13935.5161</v>
      </c>
      <c r="Y28" s="96" t="n">
        <f aca="false">'PLR DET FIXED INPUT PG'!Y28</f>
        <v>-15300</v>
      </c>
      <c r="Z28" s="96" t="n">
        <f aca="false">'PLR DET FIXED INPUT PG'!Z28</f>
        <v>-18612.9032</v>
      </c>
      <c r="AA28" s="96" t="n">
        <f aca="false">'PLR DET FIXED INPUT PG'!AA28</f>
        <v>-389207.4891</v>
      </c>
    </row>
    <row r="29" customFormat="false" ht="11.25" hidden="false" customHeight="true" outlineLevel="0" collapsed="false">
      <c r="A29" s="95" t="str">
        <f aca="false">'PLR DET FIXED INPUT PG'!A29</f>
        <v>Total Dth</v>
      </c>
      <c r="C29" s="97" t="n">
        <f aca="false">SUM(C27:C28)</f>
        <v>4625.2075</v>
      </c>
      <c r="D29" s="97" t="n">
        <f aca="false">SUM(D27:D28)</f>
        <v>17245.0589</v>
      </c>
      <c r="E29" s="97" t="n">
        <f aca="false">SUM(E27:E28)</f>
        <v>27883.3043</v>
      </c>
      <c r="F29" s="97" t="n">
        <f aca="false">SUM(F27:F28)</f>
        <v>7850.5881</v>
      </c>
      <c r="G29" s="97" t="n">
        <f aca="false">SUM(G27:G28)</f>
        <v>8636.6096</v>
      </c>
      <c r="H29" s="97" t="n">
        <f aca="false">SUM(H27:H28)</f>
        <v>7417.2548</v>
      </c>
      <c r="I29" s="97" t="n">
        <f aca="false">SUM(I27:I28)</f>
        <v>-10298.842</v>
      </c>
      <c r="J29" s="97" t="n">
        <f aca="false">SUM(J27:J28)</f>
        <v>-15847.2291</v>
      </c>
      <c r="K29" s="97" t="n">
        <f aca="false">SUM(K27:K28)</f>
        <v>-10649.4119</v>
      </c>
      <c r="L29" s="97" t="n">
        <f aca="false">SUM(L27:L28)</f>
        <v>-4234.3581</v>
      </c>
      <c r="M29" s="97" t="n">
        <f aca="false">SUM(M27:M28)</f>
        <v>-3382.7119</v>
      </c>
      <c r="N29" s="97" t="n">
        <f aca="false">SUM(N27:N28)</f>
        <v>-5363.3904</v>
      </c>
      <c r="O29" s="97" t="n">
        <f aca="false">SUM(O27:O28)</f>
        <v>-6073.1</v>
      </c>
      <c r="P29" s="97" t="n">
        <f aca="false">SUM(P27:P28)</f>
        <v>-2354.1738</v>
      </c>
      <c r="Q29" s="97" t="n">
        <f aca="false">SUM(Q27:Q28)</f>
        <v>443.061300000001</v>
      </c>
      <c r="R29" s="97" t="n">
        <f aca="false">SUM(R27:R28)</f>
        <v>-9000</v>
      </c>
      <c r="S29" s="97" t="n">
        <f aca="false">SUM(S27:S28)</f>
        <v>-580.6452</v>
      </c>
      <c r="T29" s="97" t="n">
        <f aca="false">SUM(T27:T28)</f>
        <v>-6466.6333</v>
      </c>
      <c r="U29" s="97" t="n">
        <f aca="false">SUM(U27:U28)</f>
        <v>-21387.1613</v>
      </c>
      <c r="V29" s="97" t="n">
        <f aca="false">SUM(V27:V28)</f>
        <v>-26161.3226</v>
      </c>
      <c r="W29" s="97" t="n">
        <f aca="false">SUM(W27:W28)</f>
        <v>-23533.3333</v>
      </c>
      <c r="X29" s="97" t="n">
        <f aca="false">SUM(X27:X28)</f>
        <v>-13935.5161</v>
      </c>
      <c r="Y29" s="97" t="n">
        <f aca="false">SUM(Y27:Y28)</f>
        <v>-15300</v>
      </c>
      <c r="Z29" s="97" t="n">
        <f aca="false">SUM(Z27:Z28)</f>
        <v>-18612.9032</v>
      </c>
      <c r="AA29" s="97" t="n">
        <f aca="false">'PLR DET FIXED INPUT PG'!AA29</f>
        <v>-119079.6477</v>
      </c>
    </row>
    <row r="31" customFormat="false" ht="12" hidden="false" customHeight="true" outlineLevel="0" collapsed="false">
      <c r="A31" s="92" t="str">
        <f aca="false">'PLR DET FIXED INPUT PG'!A31</f>
        <v>Swaps</v>
      </c>
      <c r="C31" s="93" t="str">
        <f aca="false">'PLR DET FIXED INPUT PG'!C31</f>
        <v>Jan-02</v>
      </c>
      <c r="D31" s="93" t="str">
        <f aca="false">'PLR DET FIXED INPUT PG'!D31</f>
        <v>Feb-02</v>
      </c>
      <c r="E31" s="93" t="str">
        <f aca="false">'PLR DET FIXED INPUT PG'!E31</f>
        <v>Mar-02</v>
      </c>
      <c r="F31" s="93" t="str">
        <f aca="false">'PLR DET FIXED INPUT PG'!F31</f>
        <v>Apr-02</v>
      </c>
      <c r="G31" s="93" t="str">
        <f aca="false">'PLR DET FIXED INPUT PG'!G31</f>
        <v>May-02</v>
      </c>
      <c r="H31" s="93" t="str">
        <f aca="false">'PLR DET FIXED INPUT PG'!H31</f>
        <v>Jun-02</v>
      </c>
      <c r="I31" s="93" t="str">
        <f aca="false">'PLR DET FIXED INPUT PG'!I31</f>
        <v>Jul-02</v>
      </c>
      <c r="J31" s="93" t="str">
        <f aca="false">'PLR DET FIXED INPUT PG'!J31</f>
        <v>Aug-02</v>
      </c>
      <c r="K31" s="93" t="str">
        <f aca="false">'PLR DET FIXED INPUT PG'!K31</f>
        <v>Sep-02</v>
      </c>
      <c r="L31" s="93" t="str">
        <f aca="false">'PLR DET FIXED INPUT PG'!L31</f>
        <v>Oct-02</v>
      </c>
      <c r="M31" s="93" t="str">
        <f aca="false">'PLR DET FIXED INPUT PG'!M31</f>
        <v>Nov-02</v>
      </c>
      <c r="N31" s="93" t="str">
        <f aca="false">'PLR DET FIXED INPUT PG'!N31</f>
        <v>Dec-02</v>
      </c>
      <c r="O31" s="93" t="str">
        <f aca="false">'PLR DET FIXED INPUT PG'!O31</f>
        <v>Jan-03</v>
      </c>
      <c r="P31" s="93" t="str">
        <f aca="false">'PLR DET FIXED INPUT PG'!P31</f>
        <v>Feb-03</v>
      </c>
      <c r="Q31" s="93" t="str">
        <f aca="false">'PLR DET FIXED INPUT PG'!Q31</f>
        <v>Mar-03</v>
      </c>
      <c r="R31" s="93" t="str">
        <f aca="false">'PLR DET FIXED INPUT PG'!R31</f>
        <v>Apr-03</v>
      </c>
      <c r="S31" s="93" t="str">
        <f aca="false">'PLR DET FIXED INPUT PG'!S31</f>
        <v>May-03</v>
      </c>
      <c r="T31" s="93" t="str">
        <f aca="false">'PLR DET FIXED INPUT PG'!T31</f>
        <v>Jun-03</v>
      </c>
      <c r="U31" s="93" t="str">
        <f aca="false">'PLR DET FIXED INPUT PG'!U31</f>
        <v>Jul-03</v>
      </c>
      <c r="V31" s="93" t="str">
        <f aca="false">'PLR DET FIXED INPUT PG'!V31</f>
        <v>Aug-03</v>
      </c>
      <c r="W31" s="93" t="str">
        <f aca="false">'PLR DET FIXED INPUT PG'!W31</f>
        <v>Sep-03</v>
      </c>
      <c r="X31" s="93" t="str">
        <f aca="false">'PLR DET FIXED INPUT PG'!X31</f>
        <v>Oct-03</v>
      </c>
      <c r="Y31" s="93" t="str">
        <f aca="false">'PLR DET FIXED INPUT PG'!Y31</f>
        <v>Nov-03</v>
      </c>
      <c r="Z31" s="93" t="str">
        <f aca="false">'PLR DET FIXED INPUT PG'!Z31</f>
        <v>Dec-03</v>
      </c>
      <c r="AA31" s="93" t="str">
        <f aca="false">'PLR DET FIXED INPUT PG'!AA31</f>
        <v>TOTAL</v>
      </c>
    </row>
    <row r="32" customFormat="false" ht="11.25" hidden="false" customHeight="true" outlineLevel="0" collapsed="false">
      <c r="A32" s="95" t="str">
        <f aca="false">'PLR DET FIXED INPUT PG'!A32</f>
        <v>Swaps</v>
      </c>
      <c r="C32" s="100" t="n">
        <f aca="false">'PLR DET FIXED INPUT PG'!C32-'PLR DET INDEX INPUT PG'!C27</f>
        <v>-4739.0849</v>
      </c>
      <c r="D32" s="100" t="n">
        <f aca="false">'PLR DET FIXED INPUT PG'!D32-'PLR DET INDEX INPUT PG'!D27</f>
        <v>-9478.1699</v>
      </c>
      <c r="E32" s="100" t="n">
        <f aca="false">'PLR DET FIXED INPUT PG'!E32-'PLR DET INDEX INPUT PG'!E27</f>
        <v>-9478.1699</v>
      </c>
      <c r="F32" s="100" t="n">
        <f aca="false">'PLR DET FIXED INPUT PG'!F32-'PLR DET INDEX INPUT PG'!F27</f>
        <v>-4739.0849</v>
      </c>
      <c r="G32" s="100" t="n">
        <f aca="false">'PLR DET FIXED INPUT PG'!G32-'PLR DET INDEX INPUT PG'!G27</f>
        <v>-4739.0849</v>
      </c>
      <c r="H32" s="100" t="n">
        <f aca="false">'PLR DET FIXED INPUT PG'!H32-'PLR DET INDEX INPUT PG'!H27</f>
        <v>0</v>
      </c>
      <c r="I32" s="100" t="n">
        <f aca="false">'PLR DET FIXED INPUT PG'!I32-'PLR DET INDEX INPUT PG'!I27</f>
        <v>0</v>
      </c>
      <c r="J32" s="100" t="n">
        <f aca="false">'PLR DET FIXED INPUT PG'!J32-'PLR DET INDEX INPUT PG'!J27</f>
        <v>0</v>
      </c>
      <c r="K32" s="100" t="n">
        <f aca="false">'PLR DET FIXED INPUT PG'!K32-'PLR DET INDEX INPUT PG'!K27</f>
        <v>0</v>
      </c>
      <c r="L32" s="100" t="n">
        <f aca="false">'PLR DET FIXED INPUT PG'!L32-'PLR DET INDEX INPUT PG'!L27</f>
        <v>0</v>
      </c>
      <c r="M32" s="100" t="n">
        <f aca="false">'PLR DET FIXED INPUT PG'!M32-'PLR DET INDEX INPUT PG'!M27</f>
        <v>4739.0849</v>
      </c>
      <c r="N32" s="100" t="n">
        <f aca="false">'PLR DET FIXED INPUT PG'!N32-'PLR DET INDEX INPUT PG'!N27</f>
        <v>4739.0849</v>
      </c>
      <c r="O32" s="100" t="n">
        <f aca="false">'PLR DET FIXED INPUT PG'!O32-'PLR DET INDEX INPUT PG'!O27</f>
        <v>4739.0849</v>
      </c>
      <c r="P32" s="100" t="n">
        <f aca="false">'PLR DET FIXED INPUT PG'!P32-'PLR DET INDEX INPUT PG'!P27</f>
        <v>4739.0849</v>
      </c>
      <c r="Q32" s="100" t="n">
        <f aca="false">'PLR DET FIXED INPUT PG'!Q32-'PLR DET INDEX INPUT PG'!Q27</f>
        <v>4739.0849</v>
      </c>
      <c r="R32" s="100" t="n">
        <f aca="false">'PLR DET FIXED INPUT PG'!R32-'PLR DET INDEX INPUT PG'!R27</f>
        <v>9478.1699</v>
      </c>
      <c r="S32" s="100" t="n">
        <f aca="false">'PLR DET FIXED INPUT PG'!S32-'PLR DET INDEX INPUT PG'!S27</f>
        <v>9478.1699</v>
      </c>
      <c r="T32" s="100" t="n">
        <f aca="false">'PLR DET FIXED INPUT PG'!T32-'PLR DET INDEX INPUT PG'!T27</f>
        <v>9478.1699</v>
      </c>
      <c r="U32" s="100" t="n">
        <f aca="false">'PLR DET FIXED INPUT PG'!U32-'PLR DET INDEX INPUT PG'!U27</f>
        <v>9478.1699</v>
      </c>
      <c r="V32" s="100" t="n">
        <f aca="false">'PLR DET FIXED INPUT PG'!V32-'PLR DET INDEX INPUT PG'!V27</f>
        <v>9478.1699</v>
      </c>
      <c r="W32" s="100" t="n">
        <f aca="false">'PLR DET FIXED INPUT PG'!W32-'PLR DET INDEX INPUT PG'!W27</f>
        <v>9478.1699</v>
      </c>
      <c r="X32" s="100" t="n">
        <f aca="false">'PLR DET FIXED INPUT PG'!X32-'PLR DET INDEX INPUT PG'!X27</f>
        <v>9478.1699</v>
      </c>
      <c r="Y32" s="100" t="n">
        <f aca="false">'PLR DET FIXED INPUT PG'!Y32-'PLR DET INDEX INPUT PG'!Y27</f>
        <v>0</v>
      </c>
      <c r="Z32" s="100" t="n">
        <f aca="false">'PLR DET FIXED INPUT PG'!Z32-'PLR DET INDEX INPUT PG'!Z27</f>
        <v>0</v>
      </c>
      <c r="AA32" s="100" t="n">
        <f aca="false">'PLR DET FIXED INPUT PG'!AA32-'PLR DET INDEX INPUT PG'!AA32</f>
        <v>56869.0193</v>
      </c>
    </row>
    <row r="34" customFormat="false" ht="11.25" hidden="false" customHeight="true" outlineLevel="0" collapsed="false">
      <c r="A34" s="101" t="str">
        <f aca="false">'PLR DET FIXED INPUT PG'!A34</f>
        <v>Total Dth</v>
      </c>
      <c r="B34" s="102"/>
      <c r="C34" s="103" t="n">
        <f aca="false">C29+C32</f>
        <v>-113.877400000003</v>
      </c>
      <c r="D34" s="103" t="n">
        <f aca="false">D29+D32</f>
        <v>7766.889</v>
      </c>
      <c r="E34" s="103" t="n">
        <f aca="false">E29+E32</f>
        <v>18405.1344</v>
      </c>
      <c r="F34" s="103" t="n">
        <f aca="false">F29+F32</f>
        <v>3111.5032</v>
      </c>
      <c r="G34" s="103" t="n">
        <f aca="false">G29+G32</f>
        <v>3897.5247</v>
      </c>
      <c r="H34" s="103" t="n">
        <f aca="false">H29+H32</f>
        <v>7417.2548</v>
      </c>
      <c r="I34" s="103" t="n">
        <f aca="false">I29+I32</f>
        <v>-10298.842</v>
      </c>
      <c r="J34" s="103" t="n">
        <f aca="false">J29+J32</f>
        <v>-15847.2291</v>
      </c>
      <c r="K34" s="103" t="n">
        <f aca="false">K29+K32</f>
        <v>-10649.4119</v>
      </c>
      <c r="L34" s="103" t="n">
        <f aca="false">L29+L32</f>
        <v>-4234.3581</v>
      </c>
      <c r="M34" s="103" t="n">
        <f aca="false">M29+M32</f>
        <v>1356.373</v>
      </c>
      <c r="N34" s="103" t="n">
        <f aca="false">N29+N32</f>
        <v>-624.305499999999</v>
      </c>
      <c r="O34" s="103" t="n">
        <f aca="false">O29+O32</f>
        <v>-1334.0151</v>
      </c>
      <c r="P34" s="103" t="n">
        <f aca="false">P29+P32</f>
        <v>2384.9111</v>
      </c>
      <c r="Q34" s="103" t="n">
        <f aca="false">Q29+Q32</f>
        <v>5182.1462</v>
      </c>
      <c r="R34" s="103" t="n">
        <f aca="false">R29+R32</f>
        <v>478.169900000001</v>
      </c>
      <c r="S34" s="103" t="n">
        <f aca="false">S29+S32</f>
        <v>8897.5247</v>
      </c>
      <c r="T34" s="103" t="n">
        <f aca="false">T29+T32</f>
        <v>3011.5366</v>
      </c>
      <c r="U34" s="103" t="n">
        <f aca="false">U29+U32</f>
        <v>-11908.9914</v>
      </c>
      <c r="V34" s="103" t="n">
        <f aca="false">V29+V32</f>
        <v>-16683.1527</v>
      </c>
      <c r="W34" s="103" t="n">
        <f aca="false">W29+W32</f>
        <v>-14055.1634</v>
      </c>
      <c r="X34" s="103" t="n">
        <f aca="false">X29+X32</f>
        <v>-4457.3462</v>
      </c>
      <c r="Y34" s="103" t="n">
        <f aca="false">Y29+Y32</f>
        <v>-15300</v>
      </c>
      <c r="Z34" s="103" t="n">
        <f aca="false">Z29+Z32</f>
        <v>-18612.9032</v>
      </c>
      <c r="AA34" s="104" t="n">
        <f aca="false">'PLR DET FIXED INPUT PG'!AA34</f>
        <v>-62210.6284</v>
      </c>
    </row>
    <row r="36" customFormat="false" ht="12" hidden="false" customHeight="true" outlineLevel="0" collapsed="false">
      <c r="A36" s="94" t="str">
        <f aca="false">'PLR DET FIXED INPUT PG'!A36</f>
        <v>Prior Day</v>
      </c>
    </row>
    <row r="37" customFormat="false" ht="11.25" hidden="false" customHeight="true" outlineLevel="0" collapsed="false">
      <c r="A37" s="95" t="str">
        <f aca="false">'PLR DET FIXED INPUT PG'!A37</f>
        <v>Physical</v>
      </c>
      <c r="C37" s="96" t="n">
        <f aca="false">'PLR DET FIXED INPUT PG'!C37+'PLR DET INDEX INPUT PG'!C37</f>
        <v>33173.5946</v>
      </c>
      <c r="D37" s="96" t="n">
        <f aca="false">'PLR DET FIXED INPUT PG'!D37+'PLR DET INDEX INPUT PG'!D37</f>
        <v>33173.5946</v>
      </c>
      <c r="E37" s="96" t="n">
        <f aca="false">'PLR DET FIXED INPUT PG'!E37+'PLR DET INDEX INPUT PG'!E37</f>
        <v>33173.5946</v>
      </c>
      <c r="F37" s="96" t="n">
        <f aca="false">'PLR DET FIXED INPUT PG'!F37+'PLR DET INDEX INPUT PG'!F37</f>
        <v>14217.2548</v>
      </c>
      <c r="G37" s="96" t="n">
        <f aca="false">'PLR DET FIXED INPUT PG'!G37+'PLR DET INDEX INPUT PG'!G37</f>
        <v>14217.2548</v>
      </c>
      <c r="H37" s="96" t="n">
        <f aca="false">'PLR DET FIXED INPUT PG'!H37+'PLR DET INDEX INPUT PG'!H37</f>
        <v>14217.2548</v>
      </c>
      <c r="I37" s="96" t="n">
        <f aca="false">'PLR DET FIXED INPUT PG'!I37+'PLR DET INDEX INPUT PG'!I37</f>
        <v>14217.2548</v>
      </c>
      <c r="J37" s="96" t="n">
        <f aca="false">'PLR DET FIXED INPUT PG'!J37+'PLR DET INDEX INPUT PG'!J37</f>
        <v>14217.2548</v>
      </c>
      <c r="K37" s="96" t="n">
        <f aca="false">'PLR DET FIXED INPUT PG'!K37+'PLR DET INDEX INPUT PG'!K37</f>
        <v>14217.2548</v>
      </c>
      <c r="L37" s="96" t="n">
        <f aca="false">'PLR DET FIXED INPUT PG'!L37+'PLR DET INDEX INPUT PG'!L37</f>
        <v>14217.2548</v>
      </c>
      <c r="M37" s="96" t="n">
        <f aca="false">'PLR DET FIXED INPUT PG'!M37+'PLR DET INDEX INPUT PG'!M37</f>
        <v>14217.2548</v>
      </c>
      <c r="N37" s="96" t="n">
        <f aca="false">'PLR DET FIXED INPUT PG'!N37+'PLR DET INDEX INPUT PG'!N37</f>
        <v>14217.2548</v>
      </c>
      <c r="O37" s="96" t="n">
        <f aca="false">'PLR DET FIXED INPUT PG'!O37+'PLR DET INDEX INPUT PG'!O37</f>
        <v>14217.2548</v>
      </c>
      <c r="P37" s="96" t="n">
        <f aca="false">'PLR DET FIXED INPUT PG'!P37+'PLR DET INDEX INPUT PG'!P37</f>
        <v>14217.2548</v>
      </c>
      <c r="Q37" s="96" t="n">
        <f aca="false">'PLR DET FIXED INPUT PG'!Q37+'PLR DET INDEX INPUT PG'!Q37</f>
        <v>14217.2548</v>
      </c>
      <c r="R37" s="96" t="n">
        <f aca="false">'PLR DET FIXED INPUT PG'!R37+'PLR DET INDEX INPUT PG'!R37</f>
        <v>0</v>
      </c>
      <c r="S37" s="96" t="n">
        <f aca="false">'PLR DET FIXED INPUT PG'!S37+'PLR DET INDEX INPUT PG'!S37</f>
        <v>0</v>
      </c>
      <c r="T37" s="96" t="n">
        <f aca="false">'PLR DET FIXED INPUT PG'!T37+'PLR DET INDEX INPUT PG'!T37</f>
        <v>0</v>
      </c>
      <c r="U37" s="96" t="n">
        <f aca="false">'PLR DET FIXED INPUT PG'!U37+'PLR DET INDEX INPUT PG'!U37</f>
        <v>0</v>
      </c>
      <c r="V37" s="96" t="n">
        <f aca="false">'PLR DET FIXED INPUT PG'!V37+'PLR DET INDEX INPUT PG'!V37</f>
        <v>0</v>
      </c>
      <c r="W37" s="96" t="n">
        <f aca="false">'PLR DET FIXED INPUT PG'!W37+'PLR DET INDEX INPUT PG'!W37</f>
        <v>0</v>
      </c>
      <c r="X37" s="96" t="n">
        <f aca="false">'PLR DET FIXED INPUT PG'!X37+'PLR DET INDEX INPUT PG'!X37</f>
        <v>0</v>
      </c>
      <c r="Y37" s="96" t="n">
        <f aca="false">'PLR DET FIXED INPUT PG'!Y37+'PLR DET INDEX INPUT PG'!Y37</f>
        <v>0</v>
      </c>
      <c r="Z37" s="96" t="n">
        <f aca="false">'PLR DET FIXED INPUT PG'!Z37+'PLR DET INDEX INPUT PG'!Z37</f>
        <v>0</v>
      </c>
      <c r="AA37" s="96" t="n">
        <f aca="false">'PLR DET FIXED INPUT PG'!AA37</f>
        <v>270127.8414</v>
      </c>
    </row>
    <row r="38" customFormat="false" ht="11.25" hidden="false" customHeight="true" outlineLevel="0" collapsed="false">
      <c r="A38" s="95" t="str">
        <f aca="false">'PLR DET FIXED INPUT PG'!A38</f>
        <v>Interbook</v>
      </c>
      <c r="C38" s="96" t="n">
        <f aca="false">'PLR DET FIXED INPUT PG'!C38</f>
        <v>-25612.9032</v>
      </c>
      <c r="D38" s="96" t="n">
        <f aca="false">'PLR DET FIXED INPUT PG'!D38</f>
        <v>-17035.6786</v>
      </c>
      <c r="E38" s="96" t="n">
        <f aca="false">'PLR DET FIXED INPUT PG'!E38</f>
        <v>-6258.0323</v>
      </c>
      <c r="F38" s="96" t="n">
        <f aca="false">'PLR DET FIXED INPUT PG'!F38</f>
        <v>-7000</v>
      </c>
      <c r="G38" s="96" t="n">
        <f aca="false">'PLR DET FIXED INPUT PG'!G38</f>
        <v>-6032.2581</v>
      </c>
      <c r="H38" s="96" t="n">
        <f aca="false">'PLR DET FIXED INPUT PG'!H38</f>
        <v>-7266.6667</v>
      </c>
      <c r="I38" s="96" t="n">
        <f aca="false">'PLR DET FIXED INPUT PG'!I38</f>
        <v>-25032.2258</v>
      </c>
      <c r="J38" s="96" t="n">
        <f aca="false">'PLR DET FIXED INPUT PG'!J38</f>
        <v>-30387.0645</v>
      </c>
      <c r="K38" s="96" t="n">
        <f aca="false">'PLR DET FIXED INPUT PG'!K38</f>
        <v>-25266.6667</v>
      </c>
      <c r="L38" s="96" t="n">
        <f aca="false">'PLR DET FIXED INPUT PG'!L38</f>
        <v>-20516.129</v>
      </c>
      <c r="M38" s="96" t="n">
        <f aca="false">'PLR DET FIXED INPUT PG'!M38</f>
        <v>-18066.6333</v>
      </c>
      <c r="N38" s="96" t="n">
        <f aca="false">'PLR DET FIXED INPUT PG'!N38</f>
        <v>-20096.7742</v>
      </c>
      <c r="O38" s="96" t="n">
        <f aca="false">'PLR DET FIXED INPUT PG'!O38</f>
        <v>-20774.2258</v>
      </c>
      <c r="P38" s="96" t="n">
        <f aca="false">'PLR DET FIXED INPUT PG'!P38</f>
        <v>-17107.1429</v>
      </c>
      <c r="Q38" s="96" t="n">
        <f aca="false">'PLR DET FIXED INPUT PG'!Q38</f>
        <v>-14193.5484</v>
      </c>
      <c r="R38" s="96" t="n">
        <f aca="false">'PLR DET FIXED INPUT PG'!R38</f>
        <v>-9500</v>
      </c>
      <c r="S38" s="96" t="n">
        <f aca="false">'PLR DET FIXED INPUT PG'!S38</f>
        <v>-612.9032</v>
      </c>
      <c r="T38" s="96" t="n">
        <f aca="false">'PLR DET FIXED INPUT PG'!T38</f>
        <v>-6833.3</v>
      </c>
      <c r="U38" s="96" t="n">
        <f aca="false">'PLR DET FIXED INPUT PG'!U38</f>
        <v>-21806.5161</v>
      </c>
      <c r="V38" s="96" t="n">
        <f aca="false">'PLR DET FIXED INPUT PG'!V38</f>
        <v>-26580.6774</v>
      </c>
      <c r="W38" s="96" t="n">
        <f aca="false">'PLR DET FIXED INPUT PG'!W38</f>
        <v>-24000</v>
      </c>
      <c r="X38" s="96" t="n">
        <f aca="false">'PLR DET FIXED INPUT PG'!X38</f>
        <v>-14354.871</v>
      </c>
      <c r="Y38" s="96" t="n">
        <f aca="false">'PLR DET FIXED INPUT PG'!Y38</f>
        <v>-15700</v>
      </c>
      <c r="Z38" s="96" t="n">
        <f aca="false">'PLR DET FIXED INPUT PG'!Z38</f>
        <v>-18967.7419</v>
      </c>
      <c r="AA38" s="96" t="n">
        <f aca="false">'PLR DET FIXED INPUT PG'!AA38</f>
        <v>-399001.9591</v>
      </c>
    </row>
    <row r="39" customFormat="false" ht="11.25" hidden="false" customHeight="true" outlineLevel="0" collapsed="false">
      <c r="A39" s="95" t="str">
        <f aca="false">'PLR DET FIXED INPUT PG'!A39</f>
        <v>Swaps</v>
      </c>
      <c r="C39" s="96" t="n">
        <f aca="false">'PLR DET FIXED INPUT PG'!C39-'PLR DET INDEX INPUT PG'!C39-'PLR DET INDEX INPUT PG'!C37</f>
        <v>-4739.0849</v>
      </c>
      <c r="D39" s="96" t="n">
        <f aca="false">'PLR DET FIXED INPUT PG'!D39-'PLR DET INDEX INPUT PG'!D39-'PLR DET INDEX INPUT PG'!D37</f>
        <v>-9478.1699</v>
      </c>
      <c r="E39" s="96" t="n">
        <f aca="false">'PLR DET FIXED INPUT PG'!E39-'PLR DET INDEX INPUT PG'!E39-'PLR DET INDEX INPUT PG'!E37</f>
        <v>-9478.1699</v>
      </c>
      <c r="F39" s="96" t="n">
        <f aca="false">'PLR DET FIXED INPUT PG'!F39-'PLR DET INDEX INPUT PG'!F39-'PLR DET INDEX INPUT PG'!F37</f>
        <v>-4739.0849</v>
      </c>
      <c r="G39" s="96" t="n">
        <f aca="false">'PLR DET FIXED INPUT PG'!G39-'PLR DET INDEX INPUT PG'!G39-'PLR DET INDEX INPUT PG'!G37</f>
        <v>-4739.0849</v>
      </c>
      <c r="H39" s="96" t="n">
        <f aca="false">'PLR DET FIXED INPUT PG'!H39-'PLR DET INDEX INPUT PG'!H39-'PLR DET INDEX INPUT PG'!H37</f>
        <v>0</v>
      </c>
      <c r="I39" s="96" t="n">
        <f aca="false">'PLR DET FIXED INPUT PG'!I39-'PLR DET INDEX INPUT PG'!I39-'PLR DET INDEX INPUT PG'!I37</f>
        <v>0</v>
      </c>
      <c r="J39" s="96" t="n">
        <f aca="false">'PLR DET FIXED INPUT PG'!J39-'PLR DET INDEX INPUT PG'!J39-'PLR DET INDEX INPUT PG'!J37</f>
        <v>0</v>
      </c>
      <c r="K39" s="96" t="n">
        <f aca="false">'PLR DET FIXED INPUT PG'!K39-'PLR DET INDEX INPUT PG'!K39-'PLR DET INDEX INPUT PG'!K37</f>
        <v>0</v>
      </c>
      <c r="L39" s="96" t="n">
        <f aca="false">'PLR DET FIXED INPUT PG'!L39-'PLR DET INDEX INPUT PG'!L39-'PLR DET INDEX INPUT PG'!L37</f>
        <v>0</v>
      </c>
      <c r="M39" s="96" t="n">
        <f aca="false">'PLR DET FIXED INPUT PG'!M39-'PLR DET INDEX INPUT PG'!M39-'PLR DET INDEX INPUT PG'!M37</f>
        <v>4739.0849</v>
      </c>
      <c r="N39" s="96" t="n">
        <f aca="false">'PLR DET FIXED INPUT PG'!N39-'PLR DET INDEX INPUT PG'!N39-'PLR DET INDEX INPUT PG'!N37</f>
        <v>4739.0849</v>
      </c>
      <c r="O39" s="96" t="n">
        <f aca="false">'PLR DET FIXED INPUT PG'!O39-'PLR DET INDEX INPUT PG'!O39-'PLR DET INDEX INPUT PG'!O37</f>
        <v>4739.0849</v>
      </c>
      <c r="P39" s="96" t="n">
        <f aca="false">'PLR DET FIXED INPUT PG'!P39-'PLR DET INDEX INPUT PG'!P39-'PLR DET INDEX INPUT PG'!P37</f>
        <v>4739.0849</v>
      </c>
      <c r="Q39" s="96" t="n">
        <f aca="false">'PLR DET FIXED INPUT PG'!Q39-'PLR DET INDEX INPUT PG'!Q39-'PLR DET INDEX INPUT PG'!Q37</f>
        <v>4739.0849</v>
      </c>
      <c r="R39" s="96" t="n">
        <f aca="false">'PLR DET FIXED INPUT PG'!R39-'PLR DET INDEX INPUT PG'!R39-'PLR DET INDEX INPUT PG'!R37</f>
        <v>9478.1699</v>
      </c>
      <c r="S39" s="96" t="n">
        <f aca="false">'PLR DET FIXED INPUT PG'!S39-'PLR DET INDEX INPUT PG'!S39-'PLR DET INDEX INPUT PG'!S37</f>
        <v>9478.1699</v>
      </c>
      <c r="T39" s="96" t="n">
        <f aca="false">'PLR DET FIXED INPUT PG'!T39-'PLR DET INDEX INPUT PG'!T39-'PLR DET INDEX INPUT PG'!T37</f>
        <v>9478.1699</v>
      </c>
      <c r="U39" s="96" t="n">
        <f aca="false">'PLR DET FIXED INPUT PG'!U39-'PLR DET INDEX INPUT PG'!U39-'PLR DET INDEX INPUT PG'!U37</f>
        <v>9478.1699</v>
      </c>
      <c r="V39" s="96" t="n">
        <f aca="false">'PLR DET FIXED INPUT PG'!V39-'PLR DET INDEX INPUT PG'!V39-'PLR DET INDEX INPUT PG'!V37</f>
        <v>9478.1699</v>
      </c>
      <c r="W39" s="96" t="n">
        <f aca="false">'PLR DET FIXED INPUT PG'!W39-'PLR DET INDEX INPUT PG'!W39-'PLR DET INDEX INPUT PG'!W37</f>
        <v>9478.1699</v>
      </c>
      <c r="X39" s="96" t="n">
        <f aca="false">'PLR DET FIXED INPUT PG'!X39-'PLR DET INDEX INPUT PG'!X39-'PLR DET INDEX INPUT PG'!X37</f>
        <v>9478.1699</v>
      </c>
      <c r="Y39" s="96" t="n">
        <f aca="false">'PLR DET FIXED INPUT PG'!Y39-'PLR DET INDEX INPUT PG'!Y39-'PLR DET INDEX INPUT PG'!Y37</f>
        <v>0</v>
      </c>
      <c r="Z39" s="96" t="n">
        <f aca="false">'PLR DET FIXED INPUT PG'!Z39-'PLR DET INDEX INPUT PG'!Z39-'PLR DET INDEX INPUT PG'!Z37</f>
        <v>0</v>
      </c>
      <c r="AA39" s="96" t="n">
        <f aca="false">'PLR DET FIXED INPUT PG'!AA39-'PLR DET INDEX INPUT PG'!AA39-'PLR DET INDEX INPUT PG'!AA37</f>
        <v>56869.0193</v>
      </c>
    </row>
    <row r="40" customFormat="false" ht="11.25" hidden="false" customHeight="true" outlineLevel="0" collapsed="false">
      <c r="A40" s="95" t="str">
        <f aca="false">'PLR DET FIXED INPUT PG'!A40</f>
        <v>Total Dth</v>
      </c>
      <c r="C40" s="97" t="n">
        <f aca="false">SUM(C37:C39)</f>
        <v>2821.6065</v>
      </c>
      <c r="D40" s="97" t="n">
        <f aca="false">SUM(D37:D39)</f>
        <v>6659.7461</v>
      </c>
      <c r="E40" s="97" t="n">
        <f aca="false">SUM(E37:E39)</f>
        <v>17437.3924</v>
      </c>
      <c r="F40" s="97" t="n">
        <f aca="false">SUM(F37:F39)</f>
        <v>2478.1699</v>
      </c>
      <c r="G40" s="97" t="n">
        <f aca="false">SUM(G37:G39)</f>
        <v>3445.9118</v>
      </c>
      <c r="H40" s="97" t="n">
        <f aca="false">SUM(H37:H39)</f>
        <v>6950.5881</v>
      </c>
      <c r="I40" s="97" t="n">
        <f aca="false">SUM(I37:I39)</f>
        <v>-10814.971</v>
      </c>
      <c r="J40" s="97" t="n">
        <f aca="false">SUM(J37:J39)</f>
        <v>-16169.8097</v>
      </c>
      <c r="K40" s="97" t="n">
        <f aca="false">SUM(K37:K39)</f>
        <v>-11049.4119</v>
      </c>
      <c r="L40" s="97" t="n">
        <f aca="false">SUM(L37:L39)</f>
        <v>-6298.8742</v>
      </c>
      <c r="M40" s="97" t="n">
        <f aca="false">SUM(M37:M39)</f>
        <v>889.706399999999</v>
      </c>
      <c r="N40" s="97" t="n">
        <f aca="false">SUM(N37:N39)</f>
        <v>-1140.4345</v>
      </c>
      <c r="O40" s="97" t="n">
        <f aca="false">SUM(O37:O39)</f>
        <v>-1817.8861</v>
      </c>
      <c r="P40" s="97" t="n">
        <f aca="false">SUM(P37:P39)</f>
        <v>1849.1968</v>
      </c>
      <c r="Q40" s="97" t="n">
        <f aca="false">SUM(Q37:Q39)</f>
        <v>4762.7913</v>
      </c>
      <c r="R40" s="97" t="n">
        <f aca="false">SUM(R37:R39)</f>
        <v>-21.8300999999992</v>
      </c>
      <c r="S40" s="97" t="n">
        <f aca="false">SUM(S37:S39)</f>
        <v>8865.2667</v>
      </c>
      <c r="T40" s="97" t="n">
        <f aca="false">SUM(T37:T39)</f>
        <v>2644.8699</v>
      </c>
      <c r="U40" s="97" t="n">
        <f aca="false">SUM(U37:U39)</f>
        <v>-12328.3462</v>
      </c>
      <c r="V40" s="97" t="n">
        <f aca="false">SUM(V37:V39)</f>
        <v>-17102.5075</v>
      </c>
      <c r="W40" s="97" t="n">
        <f aca="false">SUM(W37:W39)</f>
        <v>-14521.8301</v>
      </c>
      <c r="X40" s="97" t="n">
        <f aca="false">SUM(X37:X39)</f>
        <v>-4876.7011</v>
      </c>
      <c r="Y40" s="97" t="n">
        <f aca="false">SUM(Y37:Y39)</f>
        <v>-15700</v>
      </c>
      <c r="Z40" s="97" t="n">
        <f aca="false">SUM(Z37:Z39)</f>
        <v>-18967.7419</v>
      </c>
      <c r="AA40" s="97"/>
    </row>
    <row r="42" customFormat="false" ht="12" hidden="false" customHeight="true" outlineLevel="0" collapsed="false">
      <c r="A42" s="94" t="str">
        <f aca="false">'PLR DET FIXED INPUT PG'!A42</f>
        <v>Delta</v>
      </c>
    </row>
    <row r="43" customFormat="false" ht="11.25" hidden="false" customHeight="true" outlineLevel="0" collapsed="false">
      <c r="A43" s="95" t="str">
        <f aca="false">'PLR DET FIXED INPUT PG'!A43</f>
        <v>Physical</v>
      </c>
      <c r="C43" s="96" t="n">
        <f aca="false">C27-C37</f>
        <v>0</v>
      </c>
      <c r="D43" s="96" t="n">
        <f aca="false">D27-D37</f>
        <v>0</v>
      </c>
      <c r="E43" s="96" t="n">
        <f aca="false">E27-E37</f>
        <v>0</v>
      </c>
      <c r="F43" s="96" t="n">
        <f aca="false">F27-F37</f>
        <v>0</v>
      </c>
      <c r="G43" s="96" t="n">
        <f aca="false">G27-G37</f>
        <v>0</v>
      </c>
      <c r="H43" s="96" t="n">
        <f aca="false">H27-H37</f>
        <v>0</v>
      </c>
      <c r="I43" s="96" t="n">
        <f aca="false">I27-I37</f>
        <v>0</v>
      </c>
      <c r="J43" s="96" t="n">
        <f aca="false">J27-J37</f>
        <v>0</v>
      </c>
      <c r="K43" s="96" t="n">
        <f aca="false">K27-K37</f>
        <v>0</v>
      </c>
      <c r="L43" s="96" t="n">
        <f aca="false">L27-L37</f>
        <v>0</v>
      </c>
      <c r="M43" s="96" t="n">
        <f aca="false">M27-M37</f>
        <v>0</v>
      </c>
      <c r="N43" s="96" t="n">
        <f aca="false">N27-N37</f>
        <v>0</v>
      </c>
      <c r="O43" s="96" t="n">
        <f aca="false">O27-O37</f>
        <v>0</v>
      </c>
      <c r="P43" s="96" t="n">
        <f aca="false">P27-P37</f>
        <v>0</v>
      </c>
      <c r="Q43" s="96" t="n">
        <f aca="false">Q27-Q37</f>
        <v>0</v>
      </c>
      <c r="R43" s="96" t="n">
        <f aca="false">R27-R37</f>
        <v>0</v>
      </c>
      <c r="S43" s="96" t="n">
        <f aca="false">S27-S37</f>
        <v>0</v>
      </c>
      <c r="T43" s="96" t="n">
        <f aca="false">T27-T37</f>
        <v>0</v>
      </c>
      <c r="U43" s="96" t="n">
        <f aca="false">U27-U37</f>
        <v>0</v>
      </c>
      <c r="V43" s="96" t="n">
        <f aca="false">V27-V37</f>
        <v>0</v>
      </c>
      <c r="W43" s="96" t="n">
        <f aca="false">W27-W37</f>
        <v>0</v>
      </c>
      <c r="X43" s="96" t="n">
        <f aca="false">X27-X37</f>
        <v>0</v>
      </c>
      <c r="Y43" s="96" t="n">
        <f aca="false">Y27-Y37</f>
        <v>0</v>
      </c>
      <c r="Z43" s="96" t="n">
        <f aca="false">Z27-Z37</f>
        <v>0</v>
      </c>
      <c r="AA43" s="96" t="n">
        <f aca="false">AA27-AA37</f>
        <v>0</v>
      </c>
    </row>
    <row r="44" customFormat="false" ht="11.25" hidden="false" customHeight="true" outlineLevel="0" collapsed="false">
      <c r="A44" s="95" t="str">
        <f aca="false">'PLR DET FIXED INPUT PG'!A44</f>
        <v>Interbook</v>
      </c>
      <c r="C44" s="96" t="n">
        <f aca="false">C28-C38</f>
        <v>-2935.4839</v>
      </c>
      <c r="D44" s="96" t="n">
        <f aca="false">D28-D38</f>
        <v>1107.1429</v>
      </c>
      <c r="E44" s="96" t="n">
        <f aca="false">E28-E38</f>
        <v>967.742</v>
      </c>
      <c r="F44" s="96" t="n">
        <f aca="false">F28-F38</f>
        <v>633.3333</v>
      </c>
      <c r="G44" s="96" t="n">
        <f aca="false">G28-G38</f>
        <v>451.6129</v>
      </c>
      <c r="H44" s="96" t="n">
        <f aca="false">H28-H38</f>
        <v>466.6667</v>
      </c>
      <c r="I44" s="96" t="n">
        <f aca="false">I28-I38</f>
        <v>516.129000000001</v>
      </c>
      <c r="J44" s="96" t="n">
        <f aca="false">J28-J38</f>
        <v>322.580600000001</v>
      </c>
      <c r="K44" s="96" t="n">
        <f aca="false">K28-K38</f>
        <v>400</v>
      </c>
      <c r="L44" s="96" t="n">
        <f aca="false">L28-L38</f>
        <v>2064.5161</v>
      </c>
      <c r="M44" s="96" t="n">
        <f aca="false">M28-M38</f>
        <v>466.6666</v>
      </c>
      <c r="N44" s="96" t="n">
        <f aca="false">N28-N38</f>
        <v>516.129000000001</v>
      </c>
      <c r="O44" s="96" t="n">
        <f aca="false">O28-O38</f>
        <v>483.870999999999</v>
      </c>
      <c r="P44" s="96" t="n">
        <f aca="false">P28-P38</f>
        <v>535.7143</v>
      </c>
      <c r="Q44" s="96" t="n">
        <f aca="false">Q28-Q38</f>
        <v>419.3549</v>
      </c>
      <c r="R44" s="96" t="n">
        <f aca="false">R28-R38</f>
        <v>500</v>
      </c>
      <c r="S44" s="96" t="n">
        <f aca="false">S28-S38</f>
        <v>32.2579999999999</v>
      </c>
      <c r="T44" s="96" t="n">
        <f aca="false">T28-T38</f>
        <v>366.6667</v>
      </c>
      <c r="U44" s="96" t="n">
        <f aca="false">U28-U38</f>
        <v>419.354800000001</v>
      </c>
      <c r="V44" s="96" t="n">
        <f aca="false">V28-V38</f>
        <v>419.354800000001</v>
      </c>
      <c r="W44" s="96" t="n">
        <f aca="false">W28-W38</f>
        <v>466.666700000002</v>
      </c>
      <c r="X44" s="96" t="n">
        <f aca="false">X28-X38</f>
        <v>419.354899999998</v>
      </c>
      <c r="Y44" s="96" t="n">
        <f aca="false">Y28-Y38</f>
        <v>400</v>
      </c>
      <c r="Z44" s="96" t="n">
        <f aca="false">Z28-Z38</f>
        <v>354.8387</v>
      </c>
      <c r="AA44" s="96" t="n">
        <f aca="false">'PLR DET FIXED INPUT PG'!AA44</f>
        <v>9794.46999999997</v>
      </c>
    </row>
    <row r="45" customFormat="false" ht="11.25" hidden="false" customHeight="true" outlineLevel="0" collapsed="false">
      <c r="A45" s="95" t="str">
        <f aca="false">'PLR DET FIXED INPUT PG'!A45</f>
        <v>Swaps</v>
      </c>
      <c r="C45" s="96" t="n">
        <f aca="false">C32-C39</f>
        <v>0</v>
      </c>
      <c r="D45" s="96" t="n">
        <f aca="false">D32-D39</f>
        <v>0</v>
      </c>
      <c r="E45" s="96" t="n">
        <f aca="false">E32-E39</f>
        <v>0</v>
      </c>
      <c r="F45" s="96" t="n">
        <f aca="false">F32-F39</f>
        <v>0</v>
      </c>
      <c r="G45" s="96" t="n">
        <f aca="false">G32-G39</f>
        <v>0</v>
      </c>
      <c r="H45" s="96" t="n">
        <f aca="false">H32-H39</f>
        <v>0</v>
      </c>
      <c r="I45" s="96" t="n">
        <f aca="false">I32-I39</f>
        <v>0</v>
      </c>
      <c r="J45" s="96" t="n">
        <f aca="false">J32-J39</f>
        <v>0</v>
      </c>
      <c r="K45" s="96" t="n">
        <f aca="false">K32-K39</f>
        <v>0</v>
      </c>
      <c r="L45" s="96" t="n">
        <f aca="false">L32-L39</f>
        <v>0</v>
      </c>
      <c r="M45" s="96" t="n">
        <f aca="false">M32-M39</f>
        <v>0</v>
      </c>
      <c r="N45" s="96" t="n">
        <f aca="false">N32-N39</f>
        <v>0</v>
      </c>
      <c r="O45" s="96" t="n">
        <f aca="false">O32-O39</f>
        <v>0</v>
      </c>
      <c r="P45" s="96" t="n">
        <f aca="false">P32-P39</f>
        <v>0</v>
      </c>
      <c r="Q45" s="96" t="n">
        <f aca="false">Q32-Q39</f>
        <v>0</v>
      </c>
      <c r="R45" s="96" t="n">
        <f aca="false">R32-R39</f>
        <v>0</v>
      </c>
      <c r="S45" s="96" t="n">
        <f aca="false">S32-S39</f>
        <v>0</v>
      </c>
      <c r="T45" s="96" t="n">
        <f aca="false">T32-T39</f>
        <v>0</v>
      </c>
      <c r="U45" s="96" t="n">
        <f aca="false">U32-U39</f>
        <v>0</v>
      </c>
      <c r="V45" s="96" t="n">
        <f aca="false">V32-V39</f>
        <v>0</v>
      </c>
      <c r="W45" s="96" t="n">
        <f aca="false">W32-W39</f>
        <v>0</v>
      </c>
      <c r="X45" s="96" t="n">
        <f aca="false">X32-X39</f>
        <v>0</v>
      </c>
      <c r="Y45" s="96" t="n">
        <f aca="false">Y32-Y39</f>
        <v>0</v>
      </c>
      <c r="Z45" s="96" t="n">
        <f aca="false">Z32-Z39</f>
        <v>0</v>
      </c>
      <c r="AA45" s="96" t="n">
        <f aca="false">'PLR DET FIXED INPUT PG'!AA45</f>
        <v>0</v>
      </c>
    </row>
    <row r="46" customFormat="false" ht="11.25" hidden="false" customHeight="true" outlineLevel="0" collapsed="false">
      <c r="A46" s="95" t="str">
        <f aca="false">'PLR DET FIXED INPUT PG'!A46</f>
        <v>Total Dth</v>
      </c>
      <c r="C46" s="97" t="n">
        <f aca="false">SUM(C43:C45)</f>
        <v>-2935.4839</v>
      </c>
      <c r="D46" s="97" t="n">
        <f aca="false">SUM(D43:D45)</f>
        <v>1107.1429</v>
      </c>
      <c r="E46" s="97" t="n">
        <f aca="false">SUM(E43:E45)</f>
        <v>967.742</v>
      </c>
      <c r="F46" s="97" t="n">
        <f aca="false">SUM(F43:F45)</f>
        <v>633.3333</v>
      </c>
      <c r="G46" s="97" t="n">
        <f aca="false">SUM(G43:G45)</f>
        <v>451.6129</v>
      </c>
      <c r="H46" s="97" t="n">
        <f aca="false">SUM(H43:H45)</f>
        <v>466.6667</v>
      </c>
      <c r="I46" s="97" t="n">
        <f aca="false">SUM(I43:I45)</f>
        <v>516.129000000001</v>
      </c>
      <c r="J46" s="97" t="n">
        <f aca="false">SUM(J43:J45)</f>
        <v>322.580600000001</v>
      </c>
      <c r="K46" s="97" t="n">
        <f aca="false">SUM(K43:K45)</f>
        <v>400</v>
      </c>
      <c r="L46" s="97" t="n">
        <f aca="false">SUM(L43:L45)</f>
        <v>2064.5161</v>
      </c>
      <c r="M46" s="97" t="n">
        <f aca="false">SUM(M43:M45)</f>
        <v>466.6666</v>
      </c>
      <c r="N46" s="97" t="n">
        <f aca="false">SUM(N43:N45)</f>
        <v>516.129000000001</v>
      </c>
      <c r="O46" s="97" t="n">
        <f aca="false">SUM(O43:O45)</f>
        <v>483.870999999999</v>
      </c>
      <c r="P46" s="97" t="n">
        <f aca="false">SUM(P43:P45)</f>
        <v>535.7143</v>
      </c>
      <c r="Q46" s="97" t="n">
        <f aca="false">SUM(Q43:Q45)</f>
        <v>419.3549</v>
      </c>
      <c r="R46" s="97" t="n">
        <f aca="false">SUM(R43:R45)</f>
        <v>500</v>
      </c>
      <c r="S46" s="97" t="n">
        <f aca="false">SUM(S43:S45)</f>
        <v>32.2579999999999</v>
      </c>
      <c r="T46" s="97" t="n">
        <f aca="false">SUM(T43:T45)</f>
        <v>366.6667</v>
      </c>
      <c r="U46" s="97" t="n">
        <f aca="false">SUM(U43:U45)</f>
        <v>419.354800000001</v>
      </c>
      <c r="V46" s="97" t="n">
        <f aca="false">SUM(V43:V45)</f>
        <v>419.354800000001</v>
      </c>
      <c r="W46" s="97" t="n">
        <f aca="false">SUM(W43:W45)</f>
        <v>466.666700000002</v>
      </c>
      <c r="X46" s="97" t="n">
        <f aca="false">SUM(X43:X45)</f>
        <v>419.354899999998</v>
      </c>
      <c r="Y46" s="97" t="n">
        <f aca="false">SUM(Y43:Y45)</f>
        <v>400</v>
      </c>
      <c r="Z46" s="97" t="n">
        <f aca="false">SUM(Z43:Z45)</f>
        <v>354.8387</v>
      </c>
      <c r="AA46" s="97" t="n">
        <f aca="false">'PLR DET FIXED INPUT PG'!AA46</f>
        <v>9794.46999999997</v>
      </c>
    </row>
    <row r="48" customFormat="false" ht="12" hidden="false" customHeight="true" outlineLevel="0" collapsed="false">
      <c r="A48" s="94" t="str">
        <f aca="false">'PLR DET FIXED INPUT PG'!A48</f>
        <v>Curve Comparison</v>
      </c>
    </row>
    <row r="49" customFormat="false" ht="11.25" hidden="false" customHeight="true" outlineLevel="0" collapsed="false">
      <c r="A49" s="95" t="str">
        <f aca="false">'PLR DET FIXED INPUT PG'!A49</f>
        <v>Today</v>
      </c>
      <c r="C49" s="98" t="n">
        <f aca="false">'PLR DET FIXED INPUT PG'!C49</f>
        <v>3.53</v>
      </c>
      <c r="D49" s="98" t="n">
        <f aca="false">'PLR DET FIXED INPUT PG'!D49</f>
        <v>3.67</v>
      </c>
      <c r="E49" s="98" t="n">
        <f aca="false">'PLR DET FIXED INPUT PG'!E49</f>
        <v>3.64</v>
      </c>
      <c r="F49" s="98" t="n">
        <f aca="false">'PLR DET FIXED INPUT PG'!F49</f>
        <v>3.52</v>
      </c>
      <c r="G49" s="98" t="n">
        <f aca="false">'PLR DET FIXED INPUT PG'!G49</f>
        <v>3.58</v>
      </c>
      <c r="H49" s="98" t="n">
        <f aca="false">'PLR DET FIXED INPUT PG'!H49</f>
        <v>3.65</v>
      </c>
      <c r="I49" s="98" t="n">
        <f aca="false">'PLR DET FIXED INPUT PG'!I49</f>
        <v>3.71</v>
      </c>
      <c r="J49" s="98" t="n">
        <f aca="false">'PLR DET FIXED INPUT PG'!J49</f>
        <v>3.77</v>
      </c>
      <c r="K49" s="98" t="n">
        <f aca="false">'PLR DET FIXED INPUT PG'!K49</f>
        <v>3.78</v>
      </c>
      <c r="L49" s="98" t="n">
        <f aca="false">'PLR DET FIXED INPUT PG'!L49</f>
        <v>3.81</v>
      </c>
      <c r="M49" s="98" t="n">
        <f aca="false">'PLR DET FIXED INPUT PG'!M49</f>
        <v>4.25</v>
      </c>
      <c r="N49" s="98" t="n">
        <f aca="false">'PLR DET FIXED INPUT PG'!N49</f>
        <v>4.51</v>
      </c>
      <c r="O49" s="98" t="n">
        <f aca="false">'PLR DET FIXED INPUT PG'!O49</f>
        <v>4.64</v>
      </c>
      <c r="P49" s="98" t="n">
        <f aca="false">'PLR DET FIXED INPUT PG'!P49</f>
        <v>4.54</v>
      </c>
      <c r="Q49" s="98" t="n">
        <f aca="false">'PLR DET FIXED INPUT PG'!Q49</f>
        <v>4.42</v>
      </c>
      <c r="R49" s="98" t="n">
        <f aca="false">'PLR DET FIXED INPUT PG'!R49</f>
        <v>4.23</v>
      </c>
      <c r="S49" s="98" t="n">
        <f aca="false">'PLR DET FIXED INPUT PG'!S49</f>
        <v>4.21</v>
      </c>
      <c r="T49" s="98" t="n">
        <f aca="false">'PLR DET FIXED INPUT PG'!T49</f>
        <v>4.27</v>
      </c>
      <c r="U49" s="98" t="n">
        <f aca="false">'PLR DET FIXED INPUT PG'!U49</f>
        <v>4.32</v>
      </c>
      <c r="V49" s="98" t="n">
        <f aca="false">'PLR DET FIXED INPUT PG'!V49</f>
        <v>4.38</v>
      </c>
      <c r="W49" s="98" t="n">
        <f aca="false">'PLR DET FIXED INPUT PG'!W49</f>
        <v>4.37</v>
      </c>
      <c r="X49" s="98" t="n">
        <f aca="false">'PLR DET FIXED INPUT PG'!X49</f>
        <v>4.42</v>
      </c>
      <c r="Y49" s="98" t="n">
        <f aca="false">'PLR DET FIXED INPUT PG'!Y49</f>
        <v>4.65</v>
      </c>
      <c r="Z49" s="98" t="n">
        <f aca="false">'PLR DET FIXED INPUT PG'!Z49</f>
        <v>4.87</v>
      </c>
      <c r="AA49" s="98" t="n">
        <f aca="false">'PLR DET FIXED INPUT PG'!AA49</f>
        <v>0</v>
      </c>
    </row>
    <row r="50" customFormat="false" ht="11.25" hidden="false" customHeight="true" outlineLevel="0" collapsed="false">
      <c r="A50" s="95" t="str">
        <f aca="false">'PLR DET FIXED INPUT PG'!A50</f>
        <v>Prior Day</v>
      </c>
      <c r="C50" s="98" t="n">
        <f aca="false">'PLR DET FIXED INPUT PG'!C50</f>
        <v>3.74</v>
      </c>
      <c r="D50" s="98" t="n">
        <f aca="false">'PLR DET FIXED INPUT PG'!D50</f>
        <v>3.6</v>
      </c>
      <c r="E50" s="98" t="n">
        <f aca="false">'PLR DET FIXED INPUT PG'!E50</f>
        <v>3.55</v>
      </c>
      <c r="F50" s="98" t="n">
        <f aca="false">'PLR DET FIXED INPUT PG'!F50</f>
        <v>3.46</v>
      </c>
      <c r="G50" s="98" t="n">
        <f aca="false">'PLR DET FIXED INPUT PG'!G50</f>
        <v>3.51</v>
      </c>
      <c r="H50" s="98" t="n">
        <f aca="false">'PLR DET FIXED INPUT PG'!H50</f>
        <v>3.59</v>
      </c>
      <c r="I50" s="98" t="n">
        <f aca="false">'PLR DET FIXED INPUT PG'!I50</f>
        <v>3.65</v>
      </c>
      <c r="J50" s="98" t="n">
        <f aca="false">'PLR DET FIXED INPUT PG'!J50</f>
        <v>3.7</v>
      </c>
      <c r="K50" s="98" t="n">
        <f aca="false">'PLR DET FIXED INPUT PG'!K50</f>
        <v>3.71</v>
      </c>
      <c r="L50" s="98" t="n">
        <f aca="false">'PLR DET FIXED INPUT PG'!L50</f>
        <v>3.59</v>
      </c>
      <c r="M50" s="98" t="n">
        <f aca="false">'PLR DET FIXED INPUT PG'!M50</f>
        <v>4.18</v>
      </c>
      <c r="N50" s="98" t="n">
        <f aca="false">'PLR DET FIXED INPUT PG'!N50</f>
        <v>4.44</v>
      </c>
      <c r="O50" s="98" t="n">
        <f aca="false">'PLR DET FIXED INPUT PG'!O50</f>
        <v>4.56</v>
      </c>
      <c r="P50" s="98" t="n">
        <f aca="false">'PLR DET FIXED INPUT PG'!P50</f>
        <v>4.47</v>
      </c>
      <c r="Q50" s="98" t="n">
        <f aca="false">'PLR DET FIXED INPUT PG'!Q50</f>
        <v>4.35</v>
      </c>
      <c r="R50" s="98" t="n">
        <f aca="false">'PLR DET FIXED INPUT PG'!R50</f>
        <v>4.13</v>
      </c>
      <c r="S50" s="98" t="n">
        <f aca="false">'PLR DET FIXED INPUT PG'!S50</f>
        <v>4.12</v>
      </c>
      <c r="T50" s="98" t="n">
        <f aca="false">'PLR DET FIXED INPUT PG'!T50</f>
        <v>4.17</v>
      </c>
      <c r="U50" s="98" t="n">
        <f aca="false">'PLR DET FIXED INPUT PG'!U50</f>
        <v>4.24</v>
      </c>
      <c r="V50" s="98" t="n">
        <f aca="false">'PLR DET FIXED INPUT PG'!V50</f>
        <v>4.3</v>
      </c>
      <c r="W50" s="98" t="n">
        <f aca="false">'PLR DET FIXED INPUT PG'!W50</f>
        <v>4.29</v>
      </c>
      <c r="X50" s="98" t="n">
        <f aca="false">'PLR DET FIXED INPUT PG'!X50</f>
        <v>4.34</v>
      </c>
      <c r="Y50" s="98" t="n">
        <f aca="false">'PLR DET FIXED INPUT PG'!Y50</f>
        <v>4.59</v>
      </c>
      <c r="Z50" s="98" t="n">
        <f aca="false">'PLR DET FIXED INPUT PG'!Z50</f>
        <v>4.8</v>
      </c>
      <c r="AA50" s="98" t="n">
        <f aca="false">'PLR DET FIXED INPUT PG'!AA50</f>
        <v>0</v>
      </c>
    </row>
    <row r="51" customFormat="false" ht="11.25" hidden="false" customHeight="true" outlineLevel="0" collapsed="false">
      <c r="A51" s="95" t="str">
        <f aca="false">'PLR DET FIXED INPUT PG'!A51</f>
        <v>Delta</v>
      </c>
      <c r="C51" s="99" t="n">
        <f aca="false">'PLR DET FIXED INPUT PG'!C51</f>
        <v>-0.21</v>
      </c>
      <c r="D51" s="99" t="n">
        <f aca="false">'PLR DET FIXED INPUT PG'!D51</f>
        <v>0.0699999999999998</v>
      </c>
      <c r="E51" s="99" t="n">
        <f aca="false">'PLR DET FIXED INPUT PG'!E51</f>
        <v>0.0900000000000003</v>
      </c>
      <c r="F51" s="99" t="n">
        <f aca="false">'PLR DET FIXED INPUT PG'!F51</f>
        <v>0.0600000000000001</v>
      </c>
      <c r="G51" s="99" t="n">
        <f aca="false">'PLR DET FIXED INPUT PG'!G51</f>
        <v>0.0700000000000003</v>
      </c>
      <c r="H51" s="99" t="n">
        <f aca="false">'PLR DET FIXED INPUT PG'!H51</f>
        <v>0.0600000000000001</v>
      </c>
      <c r="I51" s="99" t="n">
        <f aca="false">'PLR DET FIXED INPUT PG'!I51</f>
        <v>0.0600000000000001</v>
      </c>
      <c r="J51" s="99" t="n">
        <f aca="false">'PLR DET FIXED INPUT PG'!J51</f>
        <v>0.0699999999999998</v>
      </c>
      <c r="K51" s="99" t="n">
        <f aca="false">'PLR DET FIXED INPUT PG'!K51</f>
        <v>0.0699999999999998</v>
      </c>
      <c r="L51" s="99" t="n">
        <f aca="false">'PLR DET FIXED INPUT PG'!L51</f>
        <v>0.22</v>
      </c>
      <c r="M51" s="99" t="n">
        <f aca="false">'PLR DET FIXED INPUT PG'!M51</f>
        <v>0.0700000000000003</v>
      </c>
      <c r="N51" s="99" t="n">
        <f aca="false">'PLR DET FIXED INPUT PG'!N51</f>
        <v>0.0699999999999994</v>
      </c>
      <c r="O51" s="99" t="n">
        <f aca="false">'PLR DET FIXED INPUT PG'!O51</f>
        <v>0.0800000000000001</v>
      </c>
      <c r="P51" s="99" t="n">
        <f aca="false">'PLR DET FIXED INPUT PG'!P51</f>
        <v>0.0700000000000003</v>
      </c>
      <c r="Q51" s="99" t="n">
        <f aca="false">'PLR DET FIXED INPUT PG'!Q51</f>
        <v>0.0700000000000003</v>
      </c>
      <c r="R51" s="99" t="n">
        <f aca="false">'PLR DET FIXED INPUT PG'!R51</f>
        <v>0.100000000000001</v>
      </c>
      <c r="S51" s="99" t="n">
        <f aca="false">'PLR DET FIXED INPUT PG'!S51</f>
        <v>0.0899999999999999</v>
      </c>
      <c r="T51" s="99" t="n">
        <f aca="false">'PLR DET FIXED INPUT PG'!T51</f>
        <v>0.0999999999999996</v>
      </c>
      <c r="U51" s="99" t="n">
        <f aca="false">'PLR DET FIXED INPUT PG'!U51</f>
        <v>0.0800000000000001</v>
      </c>
      <c r="V51" s="99" t="n">
        <f aca="false">'PLR DET FIXED INPUT PG'!V51</f>
        <v>0.0800000000000001</v>
      </c>
      <c r="W51" s="99" t="n">
        <f aca="false">'PLR DET FIXED INPUT PG'!W51</f>
        <v>0.0800000000000001</v>
      </c>
      <c r="X51" s="99" t="n">
        <f aca="false">'PLR DET FIXED INPUT PG'!X51</f>
        <v>0.0800000000000001</v>
      </c>
      <c r="Y51" s="99" t="n">
        <f aca="false">'PLR DET FIXED INPUT PG'!Y51</f>
        <v>0.0600000000000005</v>
      </c>
      <c r="Z51" s="99" t="n">
        <f aca="false">'PLR DET FIXED INPUT PG'!Z51</f>
        <v>0.0700000000000003</v>
      </c>
      <c r="AA51" s="98" t="n">
        <f aca="false">'PLR DET FIXED INPUT PG'!AA51</f>
        <v>0</v>
      </c>
    </row>
    <row r="53" customFormat="false" ht="12" hidden="false" customHeight="true" outlineLevel="0" collapsed="false">
      <c r="A53" s="94" t="str">
        <f aca="false">'PLR DET FIXED INPUT PG'!A53</f>
        <v>Average Deal Prices</v>
      </c>
    </row>
    <row r="54" customFormat="false" ht="11.25" hidden="false" customHeight="true" outlineLevel="0" collapsed="false">
      <c r="A54" s="95" t="str">
        <f aca="false">'PLR DET FIXED INPUT PG'!A54</f>
        <v>BUY</v>
      </c>
      <c r="C54" s="98" t="n">
        <f aca="false">'PLR DET FIXED INPUT PG'!C54</f>
        <v>5.68</v>
      </c>
      <c r="D54" s="98" t="n">
        <f aca="false">'PLR DET FIXED INPUT PG'!D54</f>
        <v>5.68</v>
      </c>
      <c r="E54" s="98" t="n">
        <f aca="false">'PLR DET FIXED INPUT PG'!E54</f>
        <v>5.68</v>
      </c>
      <c r="F54" s="98" t="n">
        <f aca="false">'PLR DET FIXED INPUT PG'!F54</f>
        <v>4.7633</v>
      </c>
      <c r="G54" s="98" t="n">
        <f aca="false">'PLR DET FIXED INPUT PG'!G54</f>
        <v>4.7633</v>
      </c>
      <c r="H54" s="98" t="n">
        <f aca="false">'PLR DET FIXED INPUT PG'!H54</f>
        <v>4.7633</v>
      </c>
      <c r="I54" s="98" t="n">
        <f aca="false">'PLR DET FIXED INPUT PG'!I54</f>
        <v>4.7633</v>
      </c>
      <c r="J54" s="98" t="n">
        <f aca="false">'PLR DET FIXED INPUT PG'!J54</f>
        <v>4.7633</v>
      </c>
      <c r="K54" s="98" t="n">
        <f aca="false">'PLR DET FIXED INPUT PG'!K54</f>
        <v>4.7633</v>
      </c>
      <c r="L54" s="98" t="n">
        <f aca="false">'PLR DET FIXED INPUT PG'!L54</f>
        <v>4.7633</v>
      </c>
      <c r="M54" s="98" t="n">
        <f aca="false">'PLR DET FIXED INPUT PG'!M54</f>
        <v>6.3883</v>
      </c>
      <c r="N54" s="98" t="n">
        <f aca="false">'PLR DET FIXED INPUT PG'!N54</f>
        <v>6.3883</v>
      </c>
      <c r="O54" s="98" t="n">
        <f aca="false">'PLR DET FIXED INPUT PG'!O54</f>
        <v>6.3883</v>
      </c>
      <c r="P54" s="98" t="n">
        <f aca="false">'PLR DET FIXED INPUT PG'!P54</f>
        <v>6.3883</v>
      </c>
      <c r="Q54" s="98" t="n">
        <f aca="false">'PLR DET FIXED INPUT PG'!Q54</f>
        <v>6.3883</v>
      </c>
      <c r="R54" s="98" t="n">
        <f aca="false">'PLR DET FIXED INPUT PG'!R54</f>
        <v>0</v>
      </c>
      <c r="S54" s="98" t="n">
        <f aca="false">'PLR DET FIXED INPUT PG'!S54</f>
        <v>0</v>
      </c>
      <c r="T54" s="98" t="n">
        <f aca="false">'PLR DET FIXED INPUT PG'!T54</f>
        <v>0</v>
      </c>
      <c r="U54" s="98" t="n">
        <f aca="false">'PLR DET FIXED INPUT PG'!U54</f>
        <v>0</v>
      </c>
      <c r="V54" s="98" t="n">
        <f aca="false">'PLR DET FIXED INPUT PG'!V54</f>
        <v>0</v>
      </c>
      <c r="W54" s="98" t="n">
        <f aca="false">'PLR DET FIXED INPUT PG'!W54</f>
        <v>0</v>
      </c>
      <c r="X54" s="98" t="n">
        <f aca="false">'PLR DET FIXED INPUT PG'!X54</f>
        <v>0</v>
      </c>
      <c r="Y54" s="98" t="n">
        <f aca="false">'PLR DET FIXED INPUT PG'!Y54</f>
        <v>0</v>
      </c>
      <c r="Z54" s="98" t="n">
        <f aca="false">'PLR DET FIXED INPUT PG'!Z54</f>
        <v>0</v>
      </c>
      <c r="AA54" s="98" t="n">
        <f aca="false">'PLR DET FIXED INPUT PG'!AA54</f>
        <v>0</v>
      </c>
    </row>
    <row r="55" customFormat="false" ht="11.25" hidden="false" customHeight="true" outlineLevel="0" collapsed="false">
      <c r="A55" s="95" t="str">
        <f aca="false">'PLR DET FIXED INPUT PG'!A55</f>
        <v>SELL</v>
      </c>
      <c r="C55" s="98" t="n">
        <f aca="false">'PLR DET FIXED INPUT PG'!C55</f>
        <v>0</v>
      </c>
      <c r="D55" s="98" t="n">
        <f aca="false">'PLR DET FIXED INPUT PG'!D55</f>
        <v>0</v>
      </c>
      <c r="E55" s="98" t="n">
        <f aca="false">'PLR DET FIXED INPUT PG'!E55</f>
        <v>0</v>
      </c>
      <c r="F55" s="98" t="n">
        <f aca="false">'PLR DET FIXED INPUT PG'!F55</f>
        <v>0</v>
      </c>
      <c r="G55" s="98" t="n">
        <f aca="false">'PLR DET FIXED INPUT PG'!G55</f>
        <v>0</v>
      </c>
      <c r="H55" s="98" t="n">
        <f aca="false">'PLR DET FIXED INPUT PG'!H55</f>
        <v>0</v>
      </c>
      <c r="I55" s="98" t="n">
        <f aca="false">'PLR DET FIXED INPUT PG'!I55</f>
        <v>0</v>
      </c>
      <c r="J55" s="98" t="n">
        <f aca="false">'PLR DET FIXED INPUT PG'!J55</f>
        <v>0</v>
      </c>
      <c r="K55" s="98" t="n">
        <f aca="false">'PLR DET FIXED INPUT PG'!K55</f>
        <v>0</v>
      </c>
      <c r="L55" s="98" t="n">
        <f aca="false">'PLR DET FIXED INPUT PG'!L55</f>
        <v>0</v>
      </c>
      <c r="M55" s="98" t="n">
        <f aca="false">'PLR DET FIXED INPUT PG'!M55</f>
        <v>0</v>
      </c>
      <c r="N55" s="98" t="n">
        <f aca="false">'PLR DET FIXED INPUT PG'!N55</f>
        <v>0</v>
      </c>
      <c r="O55" s="98" t="n">
        <f aca="false">'PLR DET FIXED INPUT PG'!O55</f>
        <v>0</v>
      </c>
      <c r="P55" s="98" t="n">
        <f aca="false">'PLR DET FIXED INPUT PG'!P55</f>
        <v>0</v>
      </c>
      <c r="Q55" s="98" t="n">
        <f aca="false">'PLR DET FIXED INPUT PG'!Q55</f>
        <v>0</v>
      </c>
      <c r="R55" s="98" t="n">
        <f aca="false">'PLR DET FIXED INPUT PG'!R55</f>
        <v>0</v>
      </c>
      <c r="S55" s="98" t="n">
        <f aca="false">'PLR DET FIXED INPUT PG'!S55</f>
        <v>0</v>
      </c>
      <c r="T55" s="98" t="n">
        <f aca="false">'PLR DET FIXED INPUT PG'!T55</f>
        <v>0</v>
      </c>
      <c r="U55" s="98" t="n">
        <f aca="false">'PLR DET FIXED INPUT PG'!U55</f>
        <v>0</v>
      </c>
      <c r="V55" s="98" t="n">
        <f aca="false">'PLR DET FIXED INPUT PG'!V55</f>
        <v>0</v>
      </c>
      <c r="W55" s="98" t="n">
        <f aca="false">'PLR DET FIXED INPUT PG'!W55</f>
        <v>0</v>
      </c>
      <c r="X55" s="98" t="n">
        <f aca="false">'PLR DET FIXED INPUT PG'!X55</f>
        <v>0</v>
      </c>
      <c r="Y55" s="98" t="n">
        <f aca="false">'PLR DET FIXED INPUT PG'!Y55</f>
        <v>0</v>
      </c>
      <c r="Z55" s="98" t="n">
        <f aca="false">'PLR DET FIXED INPUT PG'!Z55</f>
        <v>0</v>
      </c>
      <c r="AA55" s="98" t="n">
        <f aca="false">'PLR DET FIXED INPUT PG'!AA55</f>
        <v>0</v>
      </c>
    </row>
    <row r="57" customFormat="false" ht="12" hidden="false" customHeight="true" outlineLevel="0" collapsed="false">
      <c r="A57" s="94" t="str">
        <f aca="false">'PLR DET FIXED INPUT PG'!A57</f>
        <v>Mark-To-Market</v>
      </c>
    </row>
    <row r="58" customFormat="false" ht="11.25" hidden="false" customHeight="true" outlineLevel="0" collapsed="false">
      <c r="A58" s="95" t="str">
        <f aca="false">'PLR DET FIXED INPUT PG'!A58</f>
        <v>Today's MTM</v>
      </c>
      <c r="C58" s="96" t="n">
        <f aca="false">'PLR DET FIXED INPUT PG'!C58+'PLR DET INDEX INPUT PG'!C58</f>
        <v>-1479855</v>
      </c>
      <c r="D58" s="96" t="n">
        <f aca="false">'PLR DET FIXED INPUT PG'!D58+'PLR DET INDEX INPUT PG'!D58</f>
        <v>-1282325</v>
      </c>
      <c r="E58" s="96" t="n">
        <f aca="false">'PLR DET FIXED INPUT PG'!E58+'PLR DET INDEX INPUT PG'!E58</f>
        <v>-1430942</v>
      </c>
      <c r="F58" s="96" t="n">
        <f aca="false">'PLR DET FIXED INPUT PG'!F58+'PLR DET INDEX INPUT PG'!F58</f>
        <v>-896584</v>
      </c>
      <c r="G58" s="96" t="n">
        <f aca="false">'PLR DET FIXED INPUT PG'!G58+'PLR DET INDEX INPUT PG'!G58</f>
        <v>-914419</v>
      </c>
      <c r="H58" s="96" t="n">
        <f aca="false">'PLR DET FIXED INPUT PG'!H58+'PLR DET INDEX INPUT PG'!H58</f>
        <v>-948790</v>
      </c>
      <c r="I58" s="96" t="n">
        <f aca="false">'PLR DET FIXED INPUT PG'!I58+'PLR DET INDEX INPUT PG'!I58</f>
        <v>-960764</v>
      </c>
      <c r="J58" s="96" t="n">
        <f aca="false">'PLR DET FIXED INPUT PG'!J58+'PLR DET INDEX INPUT PG'!J58</f>
        <v>-941111</v>
      </c>
      <c r="K58" s="96" t="n">
        <f aca="false">'PLR DET FIXED INPUT PG'!K58+'PLR DET INDEX INPUT PG'!K58</f>
        <v>-905823</v>
      </c>
      <c r="L58" s="96" t="n">
        <f aca="false">'PLR DET FIXED INPUT PG'!L58+'PLR DET INDEX INPUT PG'!L58</f>
        <v>-925142</v>
      </c>
      <c r="M58" s="96" t="n">
        <f aca="false">'PLR DET FIXED INPUT PG'!M58+'PLR DET INDEX INPUT PG'!M58</f>
        <v>-1281732</v>
      </c>
      <c r="N58" s="96" t="n">
        <f aca="false">'PLR DET FIXED INPUT PG'!N58+'PLR DET INDEX INPUT PG'!N58</f>
        <v>-1207265</v>
      </c>
      <c r="O58" s="96" t="n">
        <f aca="false">'PLR DET FIXED INPUT PG'!O58+'PLR DET INDEX INPUT PG'!O58</f>
        <v>-1152879</v>
      </c>
      <c r="P58" s="96" t="n">
        <f aca="false">'PLR DET FIXED INPUT PG'!P58+'PLR DET INDEX INPUT PG'!P58</f>
        <v>-1069895</v>
      </c>
      <c r="Q58" s="96" t="n">
        <f aca="false">'PLR DET FIXED INPUT PG'!Q58+'PLR DET INDEX INPUT PG'!Q58</f>
        <v>-1224144</v>
      </c>
      <c r="R58" s="96" t="n">
        <f aca="false">'PLR DET FIXED INPUT PG'!R58+'PLR DET INDEX INPUT PG'!R58</f>
        <v>39601</v>
      </c>
      <c r="S58" s="96" t="n">
        <f aca="false">'PLR DET FIXED INPUT PG'!S58+'PLR DET INDEX INPUT PG'!S58</f>
        <v>37015</v>
      </c>
      <c r="T58" s="96" t="n">
        <f aca="false">'PLR DET FIXED INPUT PG'!T58+'PLR DET INDEX INPUT PG'!T58</f>
        <v>46321</v>
      </c>
      <c r="U58" s="96" t="n">
        <f aca="false">'PLR DET FIXED INPUT PG'!U58+'PLR DET INDEX INPUT PG'!U58</f>
        <v>56767</v>
      </c>
      <c r="V58" s="96" t="n">
        <f aca="false">'PLR DET FIXED INPUT PG'!V58+'PLR DET INDEX INPUT PG'!V58</f>
        <v>67373</v>
      </c>
      <c r="W58" s="96" t="n">
        <f aca="false">'PLR DET FIXED INPUT PG'!W58+'PLR DET INDEX INPUT PG'!W58</f>
        <v>63071</v>
      </c>
      <c r="X58" s="96" t="n">
        <f aca="false">'PLR DET FIXED INPUT PG'!X58+'PLR DET INDEX INPUT PG'!X58</f>
        <v>73793</v>
      </c>
      <c r="Y58" s="96" t="n">
        <f aca="false">'PLR DET FIXED INPUT PG'!Y58+'PLR DET INDEX INPUT PG'!Y58</f>
        <v>0</v>
      </c>
      <c r="Z58" s="96" t="n">
        <f aca="false">'PLR DET FIXED INPUT PG'!Z58+'PLR DET INDEX INPUT PG'!Z58</f>
        <v>0</v>
      </c>
      <c r="AA58" s="96" t="n">
        <f aca="false">'PLR DET FIXED INPUT PG'!AA58</f>
        <v>-16237729</v>
      </c>
    </row>
    <row r="59" customFormat="false" ht="11.25" hidden="false" customHeight="true" outlineLevel="0" collapsed="false">
      <c r="A59" s="95" t="str">
        <f aca="false">'PLR DET FIXED INPUT PG'!A59</f>
        <v>Interbook MTM</v>
      </c>
      <c r="C59" s="96" t="n">
        <f aca="false">'PLR DET FIXED INPUT PG'!C59+'PLR DET INDEX INPUT PG'!C59</f>
        <v>3341493</v>
      </c>
      <c r="D59" s="96" t="n">
        <f aca="false">'PLR DET FIXED INPUT PG'!D59+'PLR DET INDEX INPUT PG'!D59</f>
        <v>2545737</v>
      </c>
      <c r="E59" s="96" t="n">
        <f aca="false">'PLR DET FIXED INPUT PG'!E59+'PLR DET INDEX INPUT PG'!E59</f>
        <v>2486211</v>
      </c>
      <c r="F59" s="96" t="n">
        <f aca="false">'PLR DET FIXED INPUT PG'!F59+'PLR DET INDEX INPUT PG'!F59</f>
        <v>1583029</v>
      </c>
      <c r="G59" s="96" t="n">
        <f aca="false">'PLR DET FIXED INPUT PG'!G59+'PLR DET INDEX INPUT PG'!G59</f>
        <v>139277</v>
      </c>
      <c r="H59" s="96" t="n">
        <f aca="false">'PLR DET FIXED INPUT PG'!H59+'PLR DET INDEX INPUT PG'!H59</f>
        <v>1420120</v>
      </c>
      <c r="I59" s="96" t="n">
        <f aca="false">'PLR DET FIXED INPUT PG'!I59+'PLR DET INDEX INPUT PG'!I59</f>
        <v>1358629</v>
      </c>
      <c r="J59" s="96" t="n">
        <f aca="false">'PLR DET FIXED INPUT PG'!J59+'PLR DET INDEX INPUT PG'!J59</f>
        <v>1286425</v>
      </c>
      <c r="K59" s="96" t="n">
        <f aca="false">'PLR DET FIXED INPUT PG'!K59+'PLR DET INDEX INPUT PG'!K59</f>
        <v>1314906</v>
      </c>
      <c r="L59" s="96" t="n">
        <f aca="false">'PLR DET FIXED INPUT PG'!L59+'PLR DET INDEX INPUT PG'!L59</f>
        <v>1418825</v>
      </c>
      <c r="M59" s="96" t="n">
        <f aca="false">'PLR DET FIXED INPUT PG'!M59+'PLR DET INDEX INPUT PG'!M59</f>
        <v>1363927</v>
      </c>
      <c r="N59" s="96" t="n">
        <f aca="false">'PLR DET FIXED INPUT PG'!N59+'PLR DET INDEX INPUT PG'!N59</f>
        <v>1243824</v>
      </c>
      <c r="O59" s="96" t="n">
        <f aca="false">'PLR DET FIXED INPUT PG'!O59+'PLR DET INDEX INPUT PG'!O59</f>
        <v>313593</v>
      </c>
      <c r="P59" s="96" t="n">
        <f aca="false">'PLR DET FIXED INPUT PG'!P59+'PLR DET INDEX INPUT PG'!P59</f>
        <v>241589</v>
      </c>
      <c r="Q59" s="96" t="n">
        <f aca="false">'PLR DET FIXED INPUT PG'!Q59+'PLR DET INDEX INPUT PG'!Q59</f>
        <v>257263</v>
      </c>
      <c r="R59" s="96" t="n">
        <f aca="false">'PLR DET FIXED INPUT PG'!R59+'PLR DET INDEX INPUT PG'!R59</f>
        <v>-35565</v>
      </c>
      <c r="S59" s="96" t="n">
        <f aca="false">'PLR DET FIXED INPUT PG'!S59+'PLR DET INDEX INPUT PG'!S59</f>
        <v>8211</v>
      </c>
      <c r="T59" s="96" t="n">
        <f aca="false">'PLR DET FIXED INPUT PG'!T59+'PLR DET INDEX INPUT PG'!T59</f>
        <v>111764</v>
      </c>
      <c r="U59" s="96" t="n">
        <f aca="false">'PLR DET FIXED INPUT PG'!U59+'PLR DET INDEX INPUT PG'!U59</f>
        <v>72422</v>
      </c>
      <c r="V59" s="96" t="n">
        <f aca="false">'PLR DET FIXED INPUT PG'!V59+'PLR DET INDEX INPUT PG'!V59</f>
        <v>71437</v>
      </c>
      <c r="W59" s="96" t="n">
        <f aca="false">'PLR DET FIXED INPUT PG'!W59+'PLR DET INDEX INPUT PG'!W59</f>
        <v>104193</v>
      </c>
      <c r="X59" s="96" t="n">
        <f aca="false">'PLR DET FIXED INPUT PG'!X59+'PLR DET INDEX INPUT PG'!X59</f>
        <v>133996</v>
      </c>
      <c r="Y59" s="96" t="n">
        <f aca="false">'PLR DET FIXED INPUT PG'!Y59+'PLR DET INDEX INPUT PG'!Y59</f>
        <v>215529</v>
      </c>
      <c r="Z59" s="96" t="n">
        <f aca="false">'PLR DET FIXED INPUT PG'!Z59+'PLR DET INDEX INPUT PG'!Z59</f>
        <v>296013</v>
      </c>
      <c r="AA59" s="96" t="n">
        <f aca="false">'PLR DET FIXED INPUT PG'!AA59+'PLR DET INDEX INPUT PG'!AA59</f>
        <v>21292848</v>
      </c>
    </row>
    <row r="60" customFormat="false" ht="11.25" hidden="false" customHeight="true" outlineLevel="0" collapsed="false">
      <c r="A60" s="101" t="str">
        <f aca="false">'PLR DET FIXED INPUT PG'!A60</f>
        <v>Total MTM</v>
      </c>
      <c r="B60" s="102"/>
      <c r="C60" s="103" t="n">
        <f aca="false">SUM(C58:C59)</f>
        <v>1861638</v>
      </c>
      <c r="D60" s="103" t="n">
        <f aca="false">SUM(D58:D59)</f>
        <v>1263412</v>
      </c>
      <c r="E60" s="103" t="n">
        <f aca="false">SUM(E58:E59)</f>
        <v>1055269</v>
      </c>
      <c r="F60" s="103" t="n">
        <f aca="false">SUM(F58:F59)</f>
        <v>686445</v>
      </c>
      <c r="G60" s="103" t="n">
        <f aca="false">SUM(G58:G59)</f>
        <v>-775142</v>
      </c>
      <c r="H60" s="103" t="n">
        <f aca="false">SUM(H58:H59)</f>
        <v>471330</v>
      </c>
      <c r="I60" s="103" t="n">
        <f aca="false">SUM(I58:I59)</f>
        <v>397865</v>
      </c>
      <c r="J60" s="103" t="n">
        <f aca="false">SUM(J58:J59)</f>
        <v>345314</v>
      </c>
      <c r="K60" s="103" t="n">
        <f aca="false">SUM(K58:K59)</f>
        <v>409083</v>
      </c>
      <c r="L60" s="103" t="n">
        <f aca="false">SUM(L58:L59)</f>
        <v>493683</v>
      </c>
      <c r="M60" s="103" t="n">
        <f aca="false">SUM(M58:M59)</f>
        <v>82195</v>
      </c>
      <c r="N60" s="103" t="n">
        <f aca="false">SUM(N58:N59)</f>
        <v>36559</v>
      </c>
      <c r="O60" s="103" t="n">
        <f aca="false">SUM(O58:O59)</f>
        <v>-839286</v>
      </c>
      <c r="P60" s="103" t="n">
        <f aca="false">SUM(P58:P59)</f>
        <v>-828306</v>
      </c>
      <c r="Q60" s="103" t="n">
        <f aca="false">SUM(Q58:Q59)</f>
        <v>-966881</v>
      </c>
      <c r="R60" s="103" t="n">
        <f aca="false">SUM(R58:R59)</f>
        <v>4036</v>
      </c>
      <c r="S60" s="103" t="n">
        <f aca="false">SUM(S58:S59)</f>
        <v>45226</v>
      </c>
      <c r="T60" s="103" t="n">
        <f aca="false">SUM(T58:T59)</f>
        <v>158085</v>
      </c>
      <c r="U60" s="103" t="n">
        <f aca="false">SUM(U58:U59)</f>
        <v>129189</v>
      </c>
      <c r="V60" s="103" t="n">
        <f aca="false">SUM(V58:V59)</f>
        <v>138810</v>
      </c>
      <c r="W60" s="103" t="n">
        <f aca="false">SUM(W58:W59)</f>
        <v>167264</v>
      </c>
      <c r="X60" s="103" t="n">
        <f aca="false">SUM(X58:X59)</f>
        <v>207789</v>
      </c>
      <c r="Y60" s="103" t="n">
        <f aca="false">SUM(Y58:Y59)</f>
        <v>215529</v>
      </c>
      <c r="Z60" s="103" t="n">
        <f aca="false">SUM(Z58:Z59)</f>
        <v>296013</v>
      </c>
      <c r="AA60" s="104" t="n">
        <f aca="false">'PLR DET FIXED INPUT PG'!AA60</f>
        <v>5055119</v>
      </c>
    </row>
    <row r="61" customFormat="false" ht="11.25" hidden="false" customHeight="true" outlineLevel="0" collapsed="false">
      <c r="A61" s="95" t="str">
        <f aca="false">'PLR DET FIXED INPUT PG'!A61</f>
        <v>Prior Day MTM</v>
      </c>
      <c r="C61" s="96" t="n">
        <f aca="false">'PLR DET FIXED INPUT PG'!C61+'PLR DET INDEX INPUT PG'!C61</f>
        <v>1873544</v>
      </c>
      <c r="D61" s="96" t="n">
        <f aca="false">'PLR DET FIXED INPUT PG'!D61+'PLR DET INDEX INPUT PG'!D61</f>
        <v>1254002</v>
      </c>
      <c r="E61" s="96" t="n">
        <f aca="false">'PLR DET FIXED INPUT PG'!E61+'PLR DET INDEX INPUT PG'!E61</f>
        <v>1022058</v>
      </c>
      <c r="F61" s="96" t="n">
        <f aca="false">'PLR DET FIXED INPUT PG'!F61+'PLR DET INDEX INPUT PG'!F61</f>
        <v>683083</v>
      </c>
      <c r="G61" s="96" t="n">
        <f aca="false">'PLR DET FIXED INPUT PG'!G61+'PLR DET INDEX INPUT PG'!G61</f>
        <v>-779834</v>
      </c>
      <c r="H61" s="96" t="n">
        <f aca="false">'PLR DET FIXED INPUT PG'!H61+'PLR DET INDEX INPUT PG'!H61</f>
        <v>462855</v>
      </c>
      <c r="I61" s="96" t="n">
        <f aca="false">'PLR DET FIXED INPUT PG'!I61+'PLR DET INDEX INPUT PG'!I61</f>
        <v>410978</v>
      </c>
      <c r="J61" s="96" t="n">
        <f aca="false">'PLR DET FIXED INPUT PG'!J61+'PLR DET INDEX INPUT PG'!J61</f>
        <v>368251</v>
      </c>
      <c r="K61" s="96" t="n">
        <f aca="false">'PLR DET FIXED INPUT PG'!K61+'PLR DET INDEX INPUT PG'!K61</f>
        <v>424109</v>
      </c>
      <c r="L61" s="96" t="n">
        <f aca="false">'PLR DET FIXED INPUT PG'!L61+'PLR DET INDEX INPUT PG'!L61</f>
        <v>521951</v>
      </c>
      <c r="M61" s="96" t="n">
        <f aca="false">'PLR DET FIXED INPUT PG'!M61+'PLR DET INDEX INPUT PG'!M61</f>
        <v>81069</v>
      </c>
      <c r="N61" s="96" t="n">
        <f aca="false">'PLR DET FIXED INPUT PG'!N61+'PLR DET INDEX INPUT PG'!N61</f>
        <v>38177</v>
      </c>
      <c r="O61" s="96" t="n">
        <f aca="false">'PLR DET FIXED INPUT PG'!O61+'PLR DET INDEX INPUT PG'!O61</f>
        <v>-835908</v>
      </c>
      <c r="P61" s="96" t="n">
        <f aca="false">'PLR DET FIXED INPUT PG'!P61+'PLR DET INDEX INPUT PG'!P61</f>
        <v>-830239</v>
      </c>
      <c r="Q61" s="96" t="n">
        <f aca="false">'PLR DET FIXED INPUT PG'!Q61+'PLR DET INDEX INPUT PG'!Q61</f>
        <v>-972924</v>
      </c>
      <c r="R61" s="96" t="n">
        <f aca="false">'PLR DET FIXED INPUT PG'!R61+'PLR DET INDEX INPUT PG'!R61</f>
        <v>4052</v>
      </c>
      <c r="S61" s="96" t="n">
        <f aca="false">'PLR DET FIXED INPUT PG'!S61+'PLR DET INDEX INPUT PG'!S61</f>
        <v>29630</v>
      </c>
      <c r="T61" s="96" t="n">
        <f aca="false">'PLR DET FIXED INPUT PG'!T61+'PLR DET INDEX INPUT PG'!T61</f>
        <v>152982</v>
      </c>
      <c r="U61" s="96" t="n">
        <f aca="false">'PLR DET FIXED INPUT PG'!U61+'PLR DET INDEX INPUT PG'!U61</f>
        <v>148074</v>
      </c>
      <c r="V61" s="96" t="n">
        <f aca="false">'PLR DET FIXED INPUT PG'!V61+'PLR DET INDEX INPUT PG'!V61</f>
        <v>164935</v>
      </c>
      <c r="W61" s="96" t="n">
        <f aca="false">'PLR DET FIXED INPUT PG'!W61+'PLR DET INDEX INPUT PG'!W61</f>
        <v>188582</v>
      </c>
      <c r="X61" s="96" t="n">
        <f aca="false">'PLR DET FIXED INPUT PG'!X61+'PLR DET INDEX INPUT PG'!X61</f>
        <v>214977</v>
      </c>
      <c r="Y61" s="96" t="n">
        <f aca="false">'PLR DET FIXED INPUT PG'!Y61+'PLR DET INDEX INPUT PG'!Y61</f>
        <v>232544</v>
      </c>
      <c r="Z61" s="96" t="n">
        <f aca="false">'PLR DET FIXED INPUT PG'!Z61+'PLR DET INDEX INPUT PG'!Z61</f>
        <v>320618</v>
      </c>
      <c r="AA61" s="96" t="n">
        <f aca="false">'PLR DET FIXED INPUT PG'!AA61</f>
        <v>5177566</v>
      </c>
    </row>
    <row r="62" customFormat="false" ht="11.25" hidden="false" customHeight="true" outlineLevel="0" collapsed="false">
      <c r="A62" s="95" t="str">
        <f aca="false">'PLR DET FIXED INPUT PG'!A62</f>
        <v>Delta</v>
      </c>
      <c r="C62" s="97" t="n">
        <f aca="false">C60-C61</f>
        <v>-11906</v>
      </c>
      <c r="D62" s="97" t="n">
        <f aca="false">D60-D61</f>
        <v>9410</v>
      </c>
      <c r="E62" s="97" t="n">
        <f aca="false">E60-E61</f>
        <v>33211</v>
      </c>
      <c r="F62" s="97" t="n">
        <f aca="false">F60-F61</f>
        <v>3362</v>
      </c>
      <c r="G62" s="97" t="n">
        <f aca="false">G60-G61</f>
        <v>4692</v>
      </c>
      <c r="H62" s="97" t="n">
        <f aca="false">H60-H61</f>
        <v>8475</v>
      </c>
      <c r="I62" s="97" t="n">
        <f aca="false">I60-I61</f>
        <v>-13113</v>
      </c>
      <c r="J62" s="97" t="n">
        <f aca="false">J60-J61</f>
        <v>-22937</v>
      </c>
      <c r="K62" s="97" t="n">
        <f aca="false">K60-K61</f>
        <v>-15026</v>
      </c>
      <c r="L62" s="97" t="n">
        <f aca="false">L60-L61</f>
        <v>-28268</v>
      </c>
      <c r="M62" s="97" t="n">
        <f aca="false">M60-M61</f>
        <v>1126</v>
      </c>
      <c r="N62" s="97" t="n">
        <f aca="false">N60-N61</f>
        <v>-1618</v>
      </c>
      <c r="O62" s="97" t="n">
        <f aca="false">O60-O61</f>
        <v>-3378</v>
      </c>
      <c r="P62" s="97" t="n">
        <f aca="false">P60-P61</f>
        <v>1933</v>
      </c>
      <c r="Q62" s="97" t="n">
        <f aca="false">Q60-Q61</f>
        <v>6043</v>
      </c>
      <c r="R62" s="97" t="n">
        <f aca="false">R60-R61</f>
        <v>-16</v>
      </c>
      <c r="S62" s="97" t="n">
        <f aca="false">S60-S61</f>
        <v>15596</v>
      </c>
      <c r="T62" s="97" t="n">
        <f aca="false">T60-T61</f>
        <v>5103</v>
      </c>
      <c r="U62" s="97" t="n">
        <f aca="false">U60-U61</f>
        <v>-18885</v>
      </c>
      <c r="V62" s="97" t="n">
        <f aca="false">V60-V61</f>
        <v>-26125</v>
      </c>
      <c r="W62" s="97" t="n">
        <f aca="false">W60-W61</f>
        <v>-21318</v>
      </c>
      <c r="X62" s="97" t="n">
        <f aca="false">X60-X61</f>
        <v>-7188</v>
      </c>
      <c r="Y62" s="97" t="n">
        <f aca="false">Y60-Y61</f>
        <v>-17015</v>
      </c>
      <c r="Z62" s="97" t="n">
        <f aca="false">Z60-Z61</f>
        <v>-24605</v>
      </c>
      <c r="AA62" s="97" t="n">
        <f aca="false">AA60-AA61</f>
        <v>-122447</v>
      </c>
    </row>
    <row r="64" customFormat="false" ht="12" hidden="false" customHeight="true" outlineLevel="0" collapsed="false">
      <c r="A64" s="91" t="str">
        <f aca="false">'PLR DET FIXED INPUT PG'!A64</f>
        <v>ROCKIES</v>
      </c>
    </row>
    <row r="66" customFormat="false" ht="12" hidden="false" customHeight="true" outlineLevel="0" collapsed="false">
      <c r="A66" s="92" t="str">
        <f aca="false">'PLR DET FIXED INPUT PG'!A66</f>
        <v>Physical Transactions</v>
      </c>
      <c r="C66" s="93" t="str">
        <f aca="false">'PLR DET FIXED INPUT PG'!C66</f>
        <v>Jan-02</v>
      </c>
      <c r="D66" s="93" t="str">
        <f aca="false">'PLR DET FIXED INPUT PG'!D66</f>
        <v>Feb-02</v>
      </c>
      <c r="E66" s="93" t="str">
        <f aca="false">'PLR DET FIXED INPUT PG'!E66</f>
        <v>Mar-02</v>
      </c>
      <c r="F66" s="93" t="str">
        <f aca="false">'PLR DET FIXED INPUT PG'!F66</f>
        <v>Apr-02</v>
      </c>
      <c r="G66" s="93" t="str">
        <f aca="false">'PLR DET FIXED INPUT PG'!G66</f>
        <v>May-02</v>
      </c>
      <c r="H66" s="93" t="str">
        <f aca="false">'PLR DET FIXED INPUT PG'!H66</f>
        <v>Jun-02</v>
      </c>
      <c r="I66" s="93" t="str">
        <f aca="false">'PLR DET FIXED INPUT PG'!I66</f>
        <v>Jul-02</v>
      </c>
      <c r="J66" s="93" t="str">
        <f aca="false">'PLR DET FIXED INPUT PG'!J66</f>
        <v>Aug-02</v>
      </c>
      <c r="K66" s="93" t="str">
        <f aca="false">'PLR DET FIXED INPUT PG'!K66</f>
        <v>Sep-02</v>
      </c>
      <c r="L66" s="93" t="str">
        <f aca="false">'PLR DET FIXED INPUT PG'!L66</f>
        <v>Oct-02</v>
      </c>
      <c r="M66" s="93" t="str">
        <f aca="false">'PLR DET FIXED INPUT PG'!M66</f>
        <v>Nov-02</v>
      </c>
      <c r="N66" s="93" t="str">
        <f aca="false">'PLR DET FIXED INPUT PG'!N66</f>
        <v>Dec-02</v>
      </c>
      <c r="O66" s="93" t="str">
        <f aca="false">'PLR DET FIXED INPUT PG'!O66</f>
        <v>Jan-03</v>
      </c>
      <c r="P66" s="93" t="str">
        <f aca="false">'PLR DET FIXED INPUT PG'!P66</f>
        <v>Feb-03</v>
      </c>
      <c r="Q66" s="93" t="str">
        <f aca="false">'PLR DET FIXED INPUT PG'!Q66</f>
        <v>Mar-03</v>
      </c>
      <c r="R66" s="93" t="str">
        <f aca="false">'PLR DET FIXED INPUT PG'!R66</f>
        <v>Apr-03</v>
      </c>
      <c r="S66" s="93" t="str">
        <f aca="false">'PLR DET FIXED INPUT PG'!S66</f>
        <v>May-03</v>
      </c>
      <c r="T66" s="93" t="str">
        <f aca="false">'PLR DET FIXED INPUT PG'!T66</f>
        <v>Jun-03</v>
      </c>
      <c r="U66" s="93" t="str">
        <f aca="false">'PLR DET FIXED INPUT PG'!U66</f>
        <v>Jul-03</v>
      </c>
      <c r="V66" s="93" t="str">
        <f aca="false">'PLR DET FIXED INPUT PG'!V66</f>
        <v>Aug-03</v>
      </c>
      <c r="W66" s="93" t="str">
        <f aca="false">'PLR DET FIXED INPUT PG'!W66</f>
        <v>Sep-03</v>
      </c>
      <c r="X66" s="93" t="str">
        <f aca="false">'PLR DET FIXED INPUT PG'!X66</f>
        <v>Oct-03</v>
      </c>
      <c r="Y66" s="93" t="str">
        <f aca="false">'PLR DET FIXED INPUT PG'!Y66</f>
        <v>Nov-03</v>
      </c>
      <c r="Z66" s="93" t="str">
        <f aca="false">'PLR DET FIXED INPUT PG'!Z66</f>
        <v>Dec-03</v>
      </c>
      <c r="AA66" s="93" t="str">
        <f aca="false">'PLR DET FIXED INPUT PG'!AA66</f>
        <v>TOTAL</v>
      </c>
    </row>
    <row r="67" customFormat="false" ht="11.25" hidden="false" customHeight="true" outlineLevel="0" collapsed="false">
      <c r="A67" s="95" t="str">
        <f aca="false">'PLR DET FIXED INPUT PG'!A67</f>
        <v>Physical</v>
      </c>
      <c r="C67" s="96" t="n">
        <f aca="false">'PLR DET FIXED INPUT PG'!C67+'PLR DET INDEX INPUT PG'!C67</f>
        <v>30000</v>
      </c>
      <c r="D67" s="96" t="n">
        <f aca="false">'PLR DET FIXED INPUT PG'!D67+'PLR DET INDEX INPUT PG'!D67</f>
        <v>20000</v>
      </c>
      <c r="E67" s="96" t="n">
        <f aca="false">'PLR DET FIXED INPUT PG'!E67+'PLR DET INDEX INPUT PG'!E67</f>
        <v>20000</v>
      </c>
      <c r="F67" s="96" t="n">
        <f aca="false">'PLR DET FIXED INPUT PG'!F67+'PLR DET INDEX INPUT PG'!F67</f>
        <v>20000</v>
      </c>
      <c r="G67" s="96" t="n">
        <f aca="false">'PLR DET FIXED INPUT PG'!G67+'PLR DET INDEX INPUT PG'!G67</f>
        <v>20000</v>
      </c>
      <c r="H67" s="96" t="n">
        <f aca="false">'PLR DET FIXED INPUT PG'!H67+'PLR DET INDEX INPUT PG'!H67</f>
        <v>20000</v>
      </c>
      <c r="I67" s="96" t="n">
        <f aca="false">'PLR DET FIXED INPUT PG'!I67+'PLR DET INDEX INPUT PG'!I67</f>
        <v>20000</v>
      </c>
      <c r="J67" s="96" t="n">
        <f aca="false">'PLR DET FIXED INPUT PG'!J67+'PLR DET INDEX INPUT PG'!J67</f>
        <v>20000</v>
      </c>
      <c r="K67" s="96" t="n">
        <f aca="false">'PLR DET FIXED INPUT PG'!K67+'PLR DET INDEX INPUT PG'!K67</f>
        <v>20000</v>
      </c>
      <c r="L67" s="96" t="n">
        <f aca="false">'PLR DET FIXED INPUT PG'!L67+'PLR DET INDEX INPUT PG'!L67</f>
        <v>20000</v>
      </c>
      <c r="M67" s="96" t="n">
        <f aca="false">'PLR DET FIXED INPUT PG'!M67+'PLR DET INDEX INPUT PG'!M67</f>
        <v>5000</v>
      </c>
      <c r="N67" s="96" t="n">
        <f aca="false">'PLR DET FIXED INPUT PG'!N67+'PLR DET INDEX INPUT PG'!N67</f>
        <v>5000</v>
      </c>
      <c r="O67" s="96" t="n">
        <f aca="false">'PLR DET FIXED INPUT PG'!O67+'PLR DET INDEX INPUT PG'!O67</f>
        <v>5000</v>
      </c>
      <c r="P67" s="96" t="n">
        <f aca="false">'PLR DET FIXED INPUT PG'!P67+'PLR DET INDEX INPUT PG'!P67</f>
        <v>5000</v>
      </c>
      <c r="Q67" s="96" t="n">
        <f aca="false">'PLR DET FIXED INPUT PG'!Q67+'PLR DET INDEX INPUT PG'!Q67</f>
        <v>5000</v>
      </c>
      <c r="R67" s="96" t="n">
        <f aca="false">'PLR DET FIXED INPUT PG'!R67+'PLR DET INDEX INPUT PG'!R67</f>
        <v>0</v>
      </c>
      <c r="S67" s="96" t="n">
        <f aca="false">'PLR DET FIXED INPUT PG'!S67+'PLR DET INDEX INPUT PG'!S67</f>
        <v>0</v>
      </c>
      <c r="T67" s="96" t="n">
        <f aca="false">'PLR DET FIXED INPUT PG'!T67+'PLR DET INDEX INPUT PG'!T67</f>
        <v>0</v>
      </c>
      <c r="U67" s="96" t="n">
        <f aca="false">'PLR DET FIXED INPUT PG'!U67+'PLR DET INDEX INPUT PG'!U67</f>
        <v>0</v>
      </c>
      <c r="V67" s="96" t="n">
        <f aca="false">'PLR DET FIXED INPUT PG'!V67+'PLR DET INDEX INPUT PG'!V67</f>
        <v>0</v>
      </c>
      <c r="W67" s="96" t="n">
        <f aca="false">'PLR DET FIXED INPUT PG'!W67+'PLR DET INDEX INPUT PG'!W67</f>
        <v>0</v>
      </c>
      <c r="X67" s="96" t="n">
        <f aca="false">'PLR DET FIXED INPUT PG'!X67+'PLR DET INDEX INPUT PG'!X67</f>
        <v>0</v>
      </c>
      <c r="Y67" s="96" t="n">
        <f aca="false">'PLR DET FIXED INPUT PG'!Y67+'PLR DET INDEX INPUT PG'!Y67</f>
        <v>0</v>
      </c>
      <c r="Z67" s="96" t="n">
        <f aca="false">'PLR DET FIXED INPUT PG'!Z67+'PLR DET INDEX INPUT PG'!Z67</f>
        <v>0</v>
      </c>
      <c r="AA67" s="96" t="n">
        <f aca="false">'PLR DET FIXED INPUT PG'!AA67+'PLR DET INDEX INPUT PG'!AA67</f>
        <v>235000</v>
      </c>
    </row>
    <row r="68" customFormat="false" ht="11.25" hidden="false" customHeight="true" outlineLevel="0" collapsed="false">
      <c r="A68" s="95" t="str">
        <f aca="false">'PLR DET FIXED INPUT PG'!A68</f>
        <v>Interbook</v>
      </c>
      <c r="C68" s="96" t="n">
        <f aca="false">'PLR DET FIXED INPUT PG'!C68</f>
        <v>0</v>
      </c>
      <c r="D68" s="96" t="n">
        <f aca="false">'PLR DET FIXED INPUT PG'!D68</f>
        <v>0</v>
      </c>
      <c r="E68" s="96" t="n">
        <f aca="false">'PLR DET FIXED INPUT PG'!E68</f>
        <v>0</v>
      </c>
      <c r="F68" s="96" t="n">
        <f aca="false">'PLR DET FIXED INPUT PG'!F68</f>
        <v>0</v>
      </c>
      <c r="G68" s="96" t="n">
        <f aca="false">'PLR DET FIXED INPUT PG'!G68</f>
        <v>0</v>
      </c>
      <c r="H68" s="96" t="n">
        <f aca="false">'PLR DET FIXED INPUT PG'!H68</f>
        <v>0</v>
      </c>
      <c r="I68" s="96" t="n">
        <f aca="false">'PLR DET FIXED INPUT PG'!I68</f>
        <v>0</v>
      </c>
      <c r="J68" s="96" t="n">
        <f aca="false">'PLR DET FIXED INPUT PG'!J68</f>
        <v>0</v>
      </c>
      <c r="K68" s="96" t="n">
        <f aca="false">'PLR DET FIXED INPUT PG'!K68</f>
        <v>0</v>
      </c>
      <c r="L68" s="96" t="n">
        <f aca="false">'PLR DET FIXED INPUT PG'!L68</f>
        <v>0</v>
      </c>
      <c r="M68" s="96" t="n">
        <f aca="false">'PLR DET FIXED INPUT PG'!M68</f>
        <v>0</v>
      </c>
      <c r="N68" s="96" t="n">
        <f aca="false">'PLR DET FIXED INPUT PG'!N68</f>
        <v>0</v>
      </c>
      <c r="O68" s="96" t="n">
        <f aca="false">'PLR DET FIXED INPUT PG'!O68</f>
        <v>0</v>
      </c>
      <c r="P68" s="96" t="n">
        <f aca="false">'PLR DET FIXED INPUT PG'!P68</f>
        <v>0</v>
      </c>
      <c r="Q68" s="96" t="n">
        <f aca="false">'PLR DET FIXED INPUT PG'!Q68</f>
        <v>0</v>
      </c>
      <c r="R68" s="96" t="n">
        <f aca="false">'PLR DET FIXED INPUT PG'!R68</f>
        <v>0</v>
      </c>
      <c r="S68" s="96" t="n">
        <f aca="false">'PLR DET FIXED INPUT PG'!S68</f>
        <v>0</v>
      </c>
      <c r="T68" s="96" t="n">
        <f aca="false">'PLR DET FIXED INPUT PG'!T68</f>
        <v>0</v>
      </c>
      <c r="U68" s="96" t="n">
        <f aca="false">'PLR DET FIXED INPUT PG'!U68</f>
        <v>0</v>
      </c>
      <c r="V68" s="96" t="n">
        <f aca="false">'PLR DET FIXED INPUT PG'!V68</f>
        <v>0</v>
      </c>
      <c r="W68" s="96" t="n">
        <f aca="false">'PLR DET FIXED INPUT PG'!W68</f>
        <v>0</v>
      </c>
      <c r="X68" s="96" t="n">
        <f aca="false">'PLR DET FIXED INPUT PG'!X68</f>
        <v>0</v>
      </c>
      <c r="Y68" s="96" t="n">
        <f aca="false">'PLR DET FIXED INPUT PG'!Y68</f>
        <v>0</v>
      </c>
      <c r="Z68" s="96" t="n">
        <f aca="false">'PLR DET FIXED INPUT PG'!Z68</f>
        <v>0</v>
      </c>
      <c r="AA68" s="96" t="n">
        <f aca="false">'PLR DET FIXED INPUT PG'!AA68</f>
        <v>0</v>
      </c>
    </row>
    <row r="69" customFormat="false" ht="11.25" hidden="false" customHeight="true" outlineLevel="0" collapsed="false">
      <c r="A69" s="95" t="str">
        <f aca="false">'PLR DET FIXED INPUT PG'!A69</f>
        <v>Total Dth</v>
      </c>
      <c r="C69" s="97" t="n">
        <f aca="false">SUM(C67:C68)</f>
        <v>30000</v>
      </c>
      <c r="D69" s="97" t="n">
        <f aca="false">SUM(D67:D68)</f>
        <v>20000</v>
      </c>
      <c r="E69" s="97" t="n">
        <f aca="false">SUM(E67:E68)</f>
        <v>20000</v>
      </c>
      <c r="F69" s="97" t="n">
        <f aca="false">SUM(F67:F68)</f>
        <v>20000</v>
      </c>
      <c r="G69" s="97" t="n">
        <f aca="false">SUM(G67:G68)</f>
        <v>20000</v>
      </c>
      <c r="H69" s="97" t="n">
        <f aca="false">SUM(H67:H68)</f>
        <v>20000</v>
      </c>
      <c r="I69" s="97" t="n">
        <f aca="false">SUM(I67:I68)</f>
        <v>20000</v>
      </c>
      <c r="J69" s="97" t="n">
        <f aca="false">SUM(J67:J68)</f>
        <v>20000</v>
      </c>
      <c r="K69" s="97" t="n">
        <f aca="false">SUM(K67:K68)</f>
        <v>20000</v>
      </c>
      <c r="L69" s="97" t="n">
        <f aca="false">SUM(L67:L68)</f>
        <v>20000</v>
      </c>
      <c r="M69" s="97" t="n">
        <f aca="false">SUM(M67:M68)</f>
        <v>5000</v>
      </c>
      <c r="N69" s="97" t="n">
        <f aca="false">SUM(N67:N68)</f>
        <v>5000</v>
      </c>
      <c r="O69" s="97" t="n">
        <f aca="false">SUM(O67:O68)</f>
        <v>5000</v>
      </c>
      <c r="P69" s="97" t="n">
        <f aca="false">SUM(P67:P68)</f>
        <v>5000</v>
      </c>
      <c r="Q69" s="97" t="n">
        <f aca="false">SUM(Q67:Q68)</f>
        <v>5000</v>
      </c>
      <c r="R69" s="97" t="n">
        <f aca="false">SUM(R67:R68)</f>
        <v>0</v>
      </c>
      <c r="S69" s="97" t="n">
        <f aca="false">SUM(S67:S68)</f>
        <v>0</v>
      </c>
      <c r="T69" s="97" t="n">
        <f aca="false">SUM(T67:T68)</f>
        <v>0</v>
      </c>
      <c r="U69" s="97" t="n">
        <f aca="false">SUM(U67:U68)</f>
        <v>0</v>
      </c>
      <c r="V69" s="97" t="n">
        <f aca="false">SUM(V67:V68)</f>
        <v>0</v>
      </c>
      <c r="W69" s="97" t="n">
        <f aca="false">SUM(W67:W68)</f>
        <v>0</v>
      </c>
      <c r="X69" s="97" t="n">
        <f aca="false">SUM(X67:X68)</f>
        <v>0</v>
      </c>
      <c r="Y69" s="97" t="n">
        <f aca="false">SUM(Y67:Y68)</f>
        <v>0</v>
      </c>
      <c r="Z69" s="97" t="n">
        <f aca="false">SUM(Z67:Z68)</f>
        <v>0</v>
      </c>
      <c r="AA69" s="97" t="n">
        <f aca="false">'PLR DET FIXED INPUT PG'!AA69</f>
        <v>235000</v>
      </c>
    </row>
    <row r="71" customFormat="false" ht="12" hidden="false" customHeight="true" outlineLevel="0" collapsed="false">
      <c r="A71" s="92" t="str">
        <f aca="false">'PLR DET FIXED INPUT PG'!A71</f>
        <v>Swaps</v>
      </c>
      <c r="C71" s="93" t="str">
        <f aca="false">'PLR DET FIXED INPUT PG'!C71</f>
        <v>Jan-02</v>
      </c>
      <c r="D71" s="93" t="str">
        <f aca="false">'PLR DET FIXED INPUT PG'!D71</f>
        <v>Feb-02</v>
      </c>
      <c r="E71" s="93" t="str">
        <f aca="false">'PLR DET FIXED INPUT PG'!E71</f>
        <v>Mar-02</v>
      </c>
      <c r="F71" s="93" t="str">
        <f aca="false">'PLR DET FIXED INPUT PG'!F71</f>
        <v>Apr-02</v>
      </c>
      <c r="G71" s="93" t="str">
        <f aca="false">'PLR DET FIXED INPUT PG'!G71</f>
        <v>May-02</v>
      </c>
      <c r="H71" s="93" t="str">
        <f aca="false">'PLR DET FIXED INPUT PG'!H71</f>
        <v>Jun-02</v>
      </c>
      <c r="I71" s="93" t="str">
        <f aca="false">'PLR DET FIXED INPUT PG'!I71</f>
        <v>Jul-02</v>
      </c>
      <c r="J71" s="93" t="str">
        <f aca="false">'PLR DET FIXED INPUT PG'!J71</f>
        <v>Aug-02</v>
      </c>
      <c r="K71" s="93" t="str">
        <f aca="false">'PLR DET FIXED INPUT PG'!K71</f>
        <v>Sep-02</v>
      </c>
      <c r="L71" s="93" t="str">
        <f aca="false">'PLR DET FIXED INPUT PG'!L71</f>
        <v>Oct-02</v>
      </c>
      <c r="M71" s="93" t="str">
        <f aca="false">'PLR DET FIXED INPUT PG'!M71</f>
        <v>Nov-02</v>
      </c>
      <c r="N71" s="93" t="str">
        <f aca="false">'PLR DET FIXED INPUT PG'!N71</f>
        <v>Dec-02</v>
      </c>
      <c r="O71" s="93" t="str">
        <f aca="false">'PLR DET FIXED INPUT PG'!O71</f>
        <v>Jan-03</v>
      </c>
      <c r="P71" s="93" t="str">
        <f aca="false">'PLR DET FIXED INPUT PG'!P71</f>
        <v>Feb-03</v>
      </c>
      <c r="Q71" s="93" t="str">
        <f aca="false">'PLR DET FIXED INPUT PG'!Q71</f>
        <v>Mar-03</v>
      </c>
      <c r="R71" s="93" t="str">
        <f aca="false">'PLR DET FIXED INPUT PG'!R71</f>
        <v>Apr-03</v>
      </c>
      <c r="S71" s="93" t="str">
        <f aca="false">'PLR DET FIXED INPUT PG'!S71</f>
        <v>May-03</v>
      </c>
      <c r="T71" s="93" t="str">
        <f aca="false">'PLR DET FIXED INPUT PG'!T71</f>
        <v>Jun-03</v>
      </c>
      <c r="U71" s="93" t="str">
        <f aca="false">'PLR DET FIXED INPUT PG'!U71</f>
        <v>Jul-03</v>
      </c>
      <c r="V71" s="93" t="str">
        <f aca="false">'PLR DET FIXED INPUT PG'!V71</f>
        <v>Aug-03</v>
      </c>
      <c r="W71" s="93" t="str">
        <f aca="false">'PLR DET FIXED INPUT PG'!W71</f>
        <v>Sep-03</v>
      </c>
      <c r="X71" s="93" t="str">
        <f aca="false">'PLR DET FIXED INPUT PG'!X71</f>
        <v>Oct-03</v>
      </c>
      <c r="Y71" s="93" t="str">
        <f aca="false">'PLR DET FIXED INPUT PG'!Y71</f>
        <v>Nov-03</v>
      </c>
      <c r="Z71" s="93" t="str">
        <f aca="false">'PLR DET FIXED INPUT PG'!Z71</f>
        <v>Dec-03</v>
      </c>
      <c r="AA71" s="93" t="str">
        <f aca="false">'PLR DET FIXED INPUT PG'!AA71</f>
        <v>TOTAL</v>
      </c>
    </row>
    <row r="72" customFormat="false" ht="11.25" hidden="false" customHeight="true" outlineLevel="0" collapsed="false">
      <c r="A72" s="95" t="str">
        <f aca="false">'PLR DET FIXED INPUT PG'!A72</f>
        <v>Swaps</v>
      </c>
      <c r="C72" s="96" t="n">
        <f aca="false">'PLR DET FIXED INPUT PG'!C72-'PLR DET INDEX INPUT PG'!C67</f>
        <v>-10000</v>
      </c>
      <c r="D72" s="96" t="n">
        <f aca="false">'PLR DET FIXED INPUT PG'!D72-'PLR DET INDEX INPUT PG'!D67</f>
        <v>-15000</v>
      </c>
      <c r="E72" s="96" t="n">
        <f aca="false">'PLR DET FIXED INPUT PG'!E72-'PLR DET INDEX INPUT PG'!E67</f>
        <v>-15000</v>
      </c>
      <c r="F72" s="96" t="n">
        <f aca="false">'PLR DET FIXED INPUT PG'!F72-'PLR DET INDEX INPUT PG'!F67</f>
        <v>-25000</v>
      </c>
      <c r="G72" s="96" t="n">
        <f aca="false">'PLR DET FIXED INPUT PG'!G72-'PLR DET INDEX INPUT PG'!G67</f>
        <v>-10000</v>
      </c>
      <c r="H72" s="96" t="n">
        <f aca="false">'PLR DET FIXED INPUT PG'!H72-'PLR DET INDEX INPUT PG'!H67</f>
        <v>-10000</v>
      </c>
      <c r="I72" s="96" t="n">
        <f aca="false">'PLR DET FIXED INPUT PG'!I72-'PLR DET INDEX INPUT PG'!I67</f>
        <v>10000</v>
      </c>
      <c r="J72" s="96" t="n">
        <f aca="false">'PLR DET FIXED INPUT PG'!J72-'PLR DET INDEX INPUT PG'!J67</f>
        <v>10000</v>
      </c>
      <c r="K72" s="96" t="n">
        <f aca="false">'PLR DET FIXED INPUT PG'!K72-'PLR DET INDEX INPUT PG'!K67</f>
        <v>10000</v>
      </c>
      <c r="L72" s="96" t="n">
        <f aca="false">'PLR DET FIXED INPUT PG'!L72-'PLR DET INDEX INPUT PG'!L67</f>
        <v>10000</v>
      </c>
      <c r="M72" s="96" t="n">
        <f aca="false">'PLR DET FIXED INPUT PG'!M72-'PLR DET INDEX INPUT PG'!M67</f>
        <v>15000</v>
      </c>
      <c r="N72" s="96" t="n">
        <f aca="false">'PLR DET FIXED INPUT PG'!N72-'PLR DET INDEX INPUT PG'!N67</f>
        <v>15000</v>
      </c>
      <c r="O72" s="96" t="n">
        <f aca="false">'PLR DET FIXED INPUT PG'!O72-'PLR DET INDEX INPUT PG'!O67</f>
        <v>15000</v>
      </c>
      <c r="P72" s="96" t="n">
        <f aca="false">'PLR DET FIXED INPUT PG'!P72-'PLR DET INDEX INPUT PG'!P67</f>
        <v>15000</v>
      </c>
      <c r="Q72" s="96" t="n">
        <f aca="false">'PLR DET FIXED INPUT PG'!Q72-'PLR DET INDEX INPUT PG'!Q67</f>
        <v>15000</v>
      </c>
      <c r="R72" s="96" t="n">
        <f aca="false">'PLR DET FIXED INPUT PG'!R72-'PLR DET INDEX INPUT PG'!R67</f>
        <v>5000</v>
      </c>
      <c r="S72" s="96" t="n">
        <f aca="false">'PLR DET FIXED INPUT PG'!S72-'PLR DET INDEX INPUT PG'!S67</f>
        <v>5000</v>
      </c>
      <c r="T72" s="96" t="n">
        <f aca="false">'PLR DET FIXED INPUT PG'!T72-'PLR DET INDEX INPUT PG'!T67</f>
        <v>5000</v>
      </c>
      <c r="U72" s="96" t="n">
        <f aca="false">'PLR DET FIXED INPUT PG'!U72-'PLR DET INDEX INPUT PG'!U67</f>
        <v>5000</v>
      </c>
      <c r="V72" s="96" t="n">
        <f aca="false">'PLR DET FIXED INPUT PG'!V72-'PLR DET INDEX INPUT PG'!V67</f>
        <v>5000</v>
      </c>
      <c r="W72" s="96" t="n">
        <f aca="false">'PLR DET FIXED INPUT PG'!W72-'PLR DET INDEX INPUT PG'!W67</f>
        <v>5000</v>
      </c>
      <c r="X72" s="96" t="n">
        <f aca="false">'PLR DET FIXED INPUT PG'!X72-'PLR DET INDEX INPUT PG'!X67</f>
        <v>5000</v>
      </c>
      <c r="Y72" s="96" t="n">
        <f aca="false">'PLR DET FIXED INPUT PG'!Y72-'PLR DET INDEX INPUT PG'!Y67</f>
        <v>0</v>
      </c>
      <c r="Z72" s="96" t="n">
        <f aca="false">'PLR DET FIXED INPUT PG'!Z72-'PLR DET INDEX INPUT PG'!Z67</f>
        <v>0</v>
      </c>
      <c r="AA72" s="96" t="n">
        <f aca="false">'PLR DET FIXED INPUT PG'!AA72-'PLR DET INDEX INPUT PG'!AA72</f>
        <v>65000</v>
      </c>
    </row>
    <row r="74" customFormat="false" ht="11.25" hidden="false" customHeight="true" outlineLevel="0" collapsed="false">
      <c r="A74" s="101" t="str">
        <f aca="false">'PLR DET FIXED INPUT PG'!A74</f>
        <v>Total Dth</v>
      </c>
      <c r="B74" s="102"/>
      <c r="C74" s="103" t="n">
        <f aca="false">C69+C72</f>
        <v>20000</v>
      </c>
      <c r="D74" s="103" t="n">
        <f aca="false">D69+D72</f>
        <v>5000</v>
      </c>
      <c r="E74" s="103" t="n">
        <f aca="false">E69+E72</f>
        <v>5000</v>
      </c>
      <c r="F74" s="103" t="n">
        <f aca="false">F69+F72</f>
        <v>-5000</v>
      </c>
      <c r="G74" s="103" t="n">
        <f aca="false">G69+G72</f>
        <v>10000</v>
      </c>
      <c r="H74" s="103" t="n">
        <f aca="false">H69+H72</f>
        <v>10000</v>
      </c>
      <c r="I74" s="103" t="n">
        <f aca="false">I69+I72</f>
        <v>30000</v>
      </c>
      <c r="J74" s="103" t="n">
        <f aca="false">J69+J72</f>
        <v>30000</v>
      </c>
      <c r="K74" s="103" t="n">
        <f aca="false">K69+K72</f>
        <v>30000</v>
      </c>
      <c r="L74" s="103" t="n">
        <f aca="false">L69+L72</f>
        <v>30000</v>
      </c>
      <c r="M74" s="103" t="n">
        <f aca="false">M69+M72</f>
        <v>20000</v>
      </c>
      <c r="N74" s="103" t="n">
        <f aca="false">N69+N72</f>
        <v>20000</v>
      </c>
      <c r="O74" s="103" t="n">
        <f aca="false">O69+O72</f>
        <v>20000</v>
      </c>
      <c r="P74" s="103" t="n">
        <f aca="false">P69+P72</f>
        <v>20000</v>
      </c>
      <c r="Q74" s="103" t="n">
        <f aca="false">Q69+Q72</f>
        <v>20000</v>
      </c>
      <c r="R74" s="103" t="n">
        <f aca="false">R69+R72</f>
        <v>5000</v>
      </c>
      <c r="S74" s="103" t="n">
        <f aca="false">S69+S72</f>
        <v>5000</v>
      </c>
      <c r="T74" s="103" t="n">
        <f aca="false">T69+T72</f>
        <v>5000</v>
      </c>
      <c r="U74" s="103" t="n">
        <f aca="false">U69+U72</f>
        <v>5000</v>
      </c>
      <c r="V74" s="103" t="n">
        <f aca="false">V69+V72</f>
        <v>5000</v>
      </c>
      <c r="W74" s="103" t="n">
        <f aca="false">W69+W72</f>
        <v>5000</v>
      </c>
      <c r="X74" s="103" t="n">
        <f aca="false">X69+X72</f>
        <v>5000</v>
      </c>
      <c r="Y74" s="103" t="n">
        <f aca="false">Y69+Y72</f>
        <v>0</v>
      </c>
      <c r="Z74" s="103" t="n">
        <f aca="false">Z69+Z72</f>
        <v>0</v>
      </c>
      <c r="AA74" s="104" t="n">
        <f aca="false">'PLR DET FIXED INPUT PG'!AA74</f>
        <v>300000</v>
      </c>
    </row>
    <row r="76" customFormat="false" ht="12" hidden="false" customHeight="true" outlineLevel="0" collapsed="false">
      <c r="A76" s="94" t="str">
        <f aca="false">'PLR DET FIXED INPUT PG'!A76</f>
        <v>Prior Day</v>
      </c>
    </row>
    <row r="77" customFormat="false" ht="11.25" hidden="false" customHeight="true" outlineLevel="0" collapsed="false">
      <c r="A77" s="95" t="str">
        <f aca="false">'PLR DET FIXED INPUT PG'!A77</f>
        <v>Physical</v>
      </c>
      <c r="C77" s="96" t="n">
        <f aca="false">'PLR DET FIXED INPUT PG'!C77+'PLR DET INDEX INPUT PG'!C77</f>
        <v>30000</v>
      </c>
      <c r="D77" s="96" t="n">
        <f aca="false">'PLR DET FIXED INPUT PG'!D77+'PLR DET INDEX INPUT PG'!D77</f>
        <v>20000</v>
      </c>
      <c r="E77" s="96" t="n">
        <f aca="false">'PLR DET FIXED INPUT PG'!E77+'PLR DET INDEX INPUT PG'!E77</f>
        <v>20000</v>
      </c>
      <c r="F77" s="96" t="n">
        <f aca="false">'PLR DET FIXED INPUT PG'!F77+'PLR DET INDEX INPUT PG'!F77</f>
        <v>20000</v>
      </c>
      <c r="G77" s="96" t="n">
        <f aca="false">'PLR DET FIXED INPUT PG'!G77+'PLR DET INDEX INPUT PG'!G77</f>
        <v>20000</v>
      </c>
      <c r="H77" s="96" t="n">
        <f aca="false">'PLR DET FIXED INPUT PG'!H77+'PLR DET INDEX INPUT PG'!H77</f>
        <v>20000</v>
      </c>
      <c r="I77" s="96" t="n">
        <f aca="false">'PLR DET FIXED INPUT PG'!I77+'PLR DET INDEX INPUT PG'!I77</f>
        <v>20000</v>
      </c>
      <c r="J77" s="96" t="n">
        <f aca="false">'PLR DET FIXED INPUT PG'!J77+'PLR DET INDEX INPUT PG'!J77</f>
        <v>20000</v>
      </c>
      <c r="K77" s="96" t="n">
        <f aca="false">'PLR DET FIXED INPUT PG'!K77+'PLR DET INDEX INPUT PG'!K77</f>
        <v>20000</v>
      </c>
      <c r="L77" s="96" t="n">
        <f aca="false">'PLR DET FIXED INPUT PG'!L77+'PLR DET INDEX INPUT PG'!L77</f>
        <v>20000</v>
      </c>
      <c r="M77" s="96" t="n">
        <f aca="false">'PLR DET FIXED INPUT PG'!M77+'PLR DET INDEX INPUT PG'!M77</f>
        <v>5000</v>
      </c>
      <c r="N77" s="96" t="n">
        <f aca="false">'PLR DET FIXED INPUT PG'!N77+'PLR DET INDEX INPUT PG'!N77</f>
        <v>5000</v>
      </c>
      <c r="O77" s="96" t="n">
        <f aca="false">'PLR DET FIXED INPUT PG'!O77+'PLR DET INDEX INPUT PG'!O77</f>
        <v>5000</v>
      </c>
      <c r="P77" s="96" t="n">
        <f aca="false">'PLR DET FIXED INPUT PG'!P77+'PLR DET INDEX INPUT PG'!P77</f>
        <v>5000</v>
      </c>
      <c r="Q77" s="96" t="n">
        <f aca="false">'PLR DET FIXED INPUT PG'!Q77+'PLR DET INDEX INPUT PG'!Q77</f>
        <v>5000</v>
      </c>
      <c r="R77" s="96" t="n">
        <f aca="false">'PLR DET FIXED INPUT PG'!R77+'PLR DET INDEX INPUT PG'!R77</f>
        <v>0</v>
      </c>
      <c r="S77" s="96" t="n">
        <f aca="false">'PLR DET FIXED INPUT PG'!S77+'PLR DET INDEX INPUT PG'!S77</f>
        <v>0</v>
      </c>
      <c r="T77" s="96" t="n">
        <f aca="false">'PLR DET FIXED INPUT PG'!T77+'PLR DET INDEX INPUT PG'!T77</f>
        <v>0</v>
      </c>
      <c r="U77" s="96" t="n">
        <f aca="false">'PLR DET FIXED INPUT PG'!U77+'PLR DET INDEX INPUT PG'!U77</f>
        <v>0</v>
      </c>
      <c r="V77" s="96" t="n">
        <f aca="false">'PLR DET FIXED INPUT PG'!V77+'PLR DET INDEX INPUT PG'!V77</f>
        <v>0</v>
      </c>
      <c r="W77" s="96" t="n">
        <f aca="false">'PLR DET FIXED INPUT PG'!W77+'PLR DET INDEX INPUT PG'!W77</f>
        <v>0</v>
      </c>
      <c r="X77" s="96" t="n">
        <f aca="false">'PLR DET FIXED INPUT PG'!X77+'PLR DET INDEX INPUT PG'!X77</f>
        <v>0</v>
      </c>
      <c r="Y77" s="96" t="n">
        <f aca="false">'PLR DET FIXED INPUT PG'!Y77+'PLR DET INDEX INPUT PG'!Y77</f>
        <v>0</v>
      </c>
      <c r="Z77" s="96" t="n">
        <f aca="false">'PLR DET FIXED INPUT PG'!Z77+'PLR DET INDEX INPUT PG'!Z77</f>
        <v>0</v>
      </c>
      <c r="AA77" s="96" t="n">
        <f aca="false">'PLR DET FIXED INPUT PG'!AA77+'PLR DET INDEX INPUT PG'!AA77</f>
        <v>235000</v>
      </c>
    </row>
    <row r="78" customFormat="false" ht="11.25" hidden="false" customHeight="true" outlineLevel="0" collapsed="false">
      <c r="A78" s="95" t="str">
        <f aca="false">'PLR DET FIXED INPUT PG'!A78</f>
        <v>Interbook</v>
      </c>
      <c r="C78" s="96" t="n">
        <f aca="false">'PLR DET FIXED INPUT PG'!C78+'PLR DET INDEX INPUT PG'!C78</f>
        <v>0</v>
      </c>
      <c r="D78" s="96" t="n">
        <f aca="false">'PLR DET FIXED INPUT PG'!D78+'PLR DET INDEX INPUT PG'!D78</f>
        <v>0</v>
      </c>
      <c r="E78" s="96" t="n">
        <f aca="false">'PLR DET FIXED INPUT PG'!E78+'PLR DET INDEX INPUT PG'!E78</f>
        <v>0</v>
      </c>
      <c r="F78" s="96" t="n">
        <f aca="false">'PLR DET FIXED INPUT PG'!F78+'PLR DET INDEX INPUT PG'!F78</f>
        <v>0</v>
      </c>
      <c r="G78" s="96" t="n">
        <f aca="false">'PLR DET FIXED INPUT PG'!G78+'PLR DET INDEX INPUT PG'!G78</f>
        <v>0</v>
      </c>
      <c r="H78" s="96" t="n">
        <f aca="false">'PLR DET FIXED INPUT PG'!H78+'PLR DET INDEX INPUT PG'!H78</f>
        <v>0</v>
      </c>
      <c r="I78" s="96" t="n">
        <f aca="false">'PLR DET FIXED INPUT PG'!I78+'PLR DET INDEX INPUT PG'!I78</f>
        <v>0</v>
      </c>
      <c r="J78" s="96" t="n">
        <f aca="false">'PLR DET FIXED INPUT PG'!J78+'PLR DET INDEX INPUT PG'!J78</f>
        <v>0</v>
      </c>
      <c r="K78" s="96" t="n">
        <f aca="false">'PLR DET FIXED INPUT PG'!K78+'PLR DET INDEX INPUT PG'!K78</f>
        <v>0</v>
      </c>
      <c r="L78" s="96" t="n">
        <f aca="false">'PLR DET FIXED INPUT PG'!L78+'PLR DET INDEX INPUT PG'!L78</f>
        <v>0</v>
      </c>
      <c r="M78" s="96" t="n">
        <f aca="false">'PLR DET FIXED INPUT PG'!M78+'PLR DET INDEX INPUT PG'!M78</f>
        <v>0</v>
      </c>
      <c r="N78" s="96" t="n">
        <f aca="false">'PLR DET FIXED INPUT PG'!N78+'PLR DET INDEX INPUT PG'!N78</f>
        <v>0</v>
      </c>
      <c r="O78" s="96" t="n">
        <f aca="false">'PLR DET FIXED INPUT PG'!O78+'PLR DET INDEX INPUT PG'!O78</f>
        <v>0</v>
      </c>
      <c r="P78" s="96" t="n">
        <f aca="false">'PLR DET FIXED INPUT PG'!P78+'PLR DET INDEX INPUT PG'!P78</f>
        <v>0</v>
      </c>
      <c r="Q78" s="96" t="n">
        <f aca="false">'PLR DET FIXED INPUT PG'!Q78+'PLR DET INDEX INPUT PG'!Q78</f>
        <v>0</v>
      </c>
      <c r="R78" s="96" t="n">
        <f aca="false">'PLR DET FIXED INPUT PG'!R78+'PLR DET INDEX INPUT PG'!R78</f>
        <v>0</v>
      </c>
      <c r="S78" s="96" t="n">
        <f aca="false">'PLR DET FIXED INPUT PG'!S78+'PLR DET INDEX INPUT PG'!S78</f>
        <v>0</v>
      </c>
      <c r="T78" s="96" t="n">
        <f aca="false">'PLR DET FIXED INPUT PG'!T78+'PLR DET INDEX INPUT PG'!T78</f>
        <v>0</v>
      </c>
      <c r="U78" s="96" t="n">
        <f aca="false">'PLR DET FIXED INPUT PG'!U78+'PLR DET INDEX INPUT PG'!U78</f>
        <v>0</v>
      </c>
      <c r="V78" s="96" t="n">
        <f aca="false">'PLR DET FIXED INPUT PG'!V78+'PLR DET INDEX INPUT PG'!V78</f>
        <v>0</v>
      </c>
      <c r="W78" s="96" t="n">
        <f aca="false">'PLR DET FIXED INPUT PG'!W78+'PLR DET INDEX INPUT PG'!W78</f>
        <v>0</v>
      </c>
      <c r="X78" s="96" t="n">
        <f aca="false">'PLR DET FIXED INPUT PG'!X78+'PLR DET INDEX INPUT PG'!X78</f>
        <v>0</v>
      </c>
      <c r="Y78" s="96" t="n">
        <f aca="false">'PLR DET FIXED INPUT PG'!Y78+'PLR DET INDEX INPUT PG'!Y78</f>
        <v>0</v>
      </c>
      <c r="Z78" s="96" t="n">
        <f aca="false">'PLR DET FIXED INPUT PG'!Z78+'PLR DET INDEX INPUT PG'!Z78</f>
        <v>0</v>
      </c>
      <c r="AA78" s="96" t="n">
        <f aca="false">'PLR DET FIXED INPUT PG'!AA78+'PLR DET INDEX INPUT PG'!AA78</f>
        <v>0</v>
      </c>
    </row>
    <row r="79" customFormat="false" ht="11.25" hidden="false" customHeight="true" outlineLevel="0" collapsed="false">
      <c r="A79" s="95" t="str">
        <f aca="false">'PLR DET FIXED INPUT PG'!A79</f>
        <v>Swaps</v>
      </c>
      <c r="C79" s="96" t="n">
        <f aca="false">'PLR DET FIXED INPUT PG'!C79+'PLR DET INDEX INPUT PG'!C79-'PLR DET INDEX INPUT PG'!C77</f>
        <v>-10000</v>
      </c>
      <c r="D79" s="96" t="n">
        <f aca="false">'PLR DET FIXED INPUT PG'!D79+'PLR DET INDEX INPUT PG'!D79-'PLR DET INDEX INPUT PG'!D77</f>
        <v>-10000</v>
      </c>
      <c r="E79" s="96" t="n">
        <f aca="false">'PLR DET FIXED INPUT PG'!E79+'PLR DET INDEX INPUT PG'!E79-'PLR DET INDEX INPUT PG'!E77</f>
        <v>-10000</v>
      </c>
      <c r="F79" s="96" t="n">
        <f aca="false">'PLR DET FIXED INPUT PG'!F79+'PLR DET INDEX INPUT PG'!F79-'PLR DET INDEX INPUT PG'!F77</f>
        <v>-25000</v>
      </c>
      <c r="G79" s="96" t="n">
        <f aca="false">'PLR DET FIXED INPUT PG'!G79+'PLR DET INDEX INPUT PG'!G79-'PLR DET INDEX INPUT PG'!G77</f>
        <v>-10000</v>
      </c>
      <c r="H79" s="96" t="n">
        <f aca="false">'PLR DET FIXED INPUT PG'!H79+'PLR DET INDEX INPUT PG'!H79-'PLR DET INDEX INPUT PG'!H77</f>
        <v>-10000</v>
      </c>
      <c r="I79" s="96" t="n">
        <f aca="false">'PLR DET FIXED INPUT PG'!I79+'PLR DET INDEX INPUT PG'!I79-'PLR DET INDEX INPUT PG'!I77</f>
        <v>10000</v>
      </c>
      <c r="J79" s="96" t="n">
        <f aca="false">'PLR DET FIXED INPUT PG'!J79+'PLR DET INDEX INPUT PG'!J79-'PLR DET INDEX INPUT PG'!J77</f>
        <v>10000</v>
      </c>
      <c r="K79" s="96" t="n">
        <f aca="false">'PLR DET FIXED INPUT PG'!K79+'PLR DET INDEX INPUT PG'!K79-'PLR DET INDEX INPUT PG'!K77</f>
        <v>10000</v>
      </c>
      <c r="L79" s="96" t="n">
        <f aca="false">'PLR DET FIXED INPUT PG'!L79+'PLR DET INDEX INPUT PG'!L79-'PLR DET INDEX INPUT PG'!L77</f>
        <v>10000</v>
      </c>
      <c r="M79" s="96" t="n">
        <f aca="false">'PLR DET FIXED INPUT PG'!M79+'PLR DET INDEX INPUT PG'!M79-'PLR DET INDEX INPUT PG'!M77</f>
        <v>15000</v>
      </c>
      <c r="N79" s="96" t="n">
        <f aca="false">'PLR DET FIXED INPUT PG'!N79+'PLR DET INDEX INPUT PG'!N79-'PLR DET INDEX INPUT PG'!N77</f>
        <v>15000</v>
      </c>
      <c r="O79" s="96" t="n">
        <f aca="false">'PLR DET FIXED INPUT PG'!O79+'PLR DET INDEX INPUT PG'!O79-'PLR DET INDEX INPUT PG'!O77</f>
        <v>15000</v>
      </c>
      <c r="P79" s="96" t="n">
        <f aca="false">'PLR DET FIXED INPUT PG'!P79+'PLR DET INDEX INPUT PG'!P79-'PLR DET INDEX INPUT PG'!P77</f>
        <v>15000</v>
      </c>
      <c r="Q79" s="96" t="n">
        <f aca="false">'PLR DET FIXED INPUT PG'!Q79+'PLR DET INDEX INPUT PG'!Q79-'PLR DET INDEX INPUT PG'!Q77</f>
        <v>15000</v>
      </c>
      <c r="R79" s="96" t="n">
        <f aca="false">'PLR DET FIXED INPUT PG'!R79+'PLR DET INDEX INPUT PG'!R79-'PLR DET INDEX INPUT PG'!R77</f>
        <v>5000</v>
      </c>
      <c r="S79" s="96" t="n">
        <f aca="false">'PLR DET FIXED INPUT PG'!S79+'PLR DET INDEX INPUT PG'!S79-'PLR DET INDEX INPUT PG'!S77</f>
        <v>5000</v>
      </c>
      <c r="T79" s="96" t="n">
        <f aca="false">'PLR DET FIXED INPUT PG'!T79+'PLR DET INDEX INPUT PG'!T79-'PLR DET INDEX INPUT PG'!T77</f>
        <v>5000</v>
      </c>
      <c r="U79" s="96" t="n">
        <f aca="false">'PLR DET FIXED INPUT PG'!U79+'PLR DET INDEX INPUT PG'!U79-'PLR DET INDEX INPUT PG'!U77</f>
        <v>5000</v>
      </c>
      <c r="V79" s="96" t="n">
        <f aca="false">'PLR DET FIXED INPUT PG'!V79+'PLR DET INDEX INPUT PG'!V79-'PLR DET INDEX INPUT PG'!V77</f>
        <v>5000</v>
      </c>
      <c r="W79" s="96" t="n">
        <f aca="false">'PLR DET FIXED INPUT PG'!W79+'PLR DET INDEX INPUT PG'!W79-'PLR DET INDEX INPUT PG'!W77</f>
        <v>5000</v>
      </c>
      <c r="X79" s="96" t="n">
        <f aca="false">'PLR DET FIXED INPUT PG'!X79+'PLR DET INDEX INPUT PG'!X79-'PLR DET INDEX INPUT PG'!X77</f>
        <v>5000</v>
      </c>
      <c r="Y79" s="96" t="n">
        <f aca="false">'PLR DET FIXED INPUT PG'!Y79+'PLR DET INDEX INPUT PG'!Y79-'PLR DET INDEX INPUT PG'!Y77</f>
        <v>0</v>
      </c>
      <c r="Z79" s="96" t="n">
        <f aca="false">'PLR DET FIXED INPUT PG'!Z79+'PLR DET INDEX INPUT PG'!Z79-'PLR DET INDEX INPUT PG'!Z77</f>
        <v>0</v>
      </c>
      <c r="AA79" s="96" t="n">
        <f aca="false">'PLR DET FIXED INPUT PG'!AA79+'PLR DET INDEX INPUT PG'!AA79-'PLR DET INDEX INPUT PG'!AA77</f>
        <v>75000</v>
      </c>
    </row>
    <row r="80" customFormat="false" ht="11.25" hidden="false" customHeight="true" outlineLevel="0" collapsed="false">
      <c r="A80" s="95" t="str">
        <f aca="false">'PLR DET FIXED INPUT PG'!A80</f>
        <v>Total Dth</v>
      </c>
      <c r="C80" s="97" t="n">
        <f aca="false">'PLR DET FIXED INPUT PG'!C80</f>
        <v>20000</v>
      </c>
      <c r="D80" s="97" t="n">
        <f aca="false">'PLR DET FIXED INPUT PG'!D80</f>
        <v>10000</v>
      </c>
      <c r="E80" s="97" t="n">
        <f aca="false">'PLR DET FIXED INPUT PG'!E80</f>
        <v>10000</v>
      </c>
      <c r="F80" s="97" t="n">
        <f aca="false">'PLR DET FIXED INPUT PG'!F80</f>
        <v>-5000</v>
      </c>
      <c r="G80" s="97" t="n">
        <f aca="false">'PLR DET FIXED INPUT PG'!G80</f>
        <v>10000</v>
      </c>
      <c r="H80" s="97" t="n">
        <f aca="false">'PLR DET FIXED INPUT PG'!H80</f>
        <v>10000</v>
      </c>
      <c r="I80" s="97" t="n">
        <f aca="false">'PLR DET FIXED INPUT PG'!I80</f>
        <v>30000</v>
      </c>
      <c r="J80" s="97" t="n">
        <f aca="false">'PLR DET FIXED INPUT PG'!J80</f>
        <v>30000</v>
      </c>
      <c r="K80" s="97" t="n">
        <f aca="false">'PLR DET FIXED INPUT PG'!K80</f>
        <v>30000</v>
      </c>
      <c r="L80" s="97" t="n">
        <f aca="false">'PLR DET FIXED INPUT PG'!L80</f>
        <v>30000</v>
      </c>
      <c r="M80" s="97" t="n">
        <f aca="false">'PLR DET FIXED INPUT PG'!M80</f>
        <v>20000</v>
      </c>
      <c r="N80" s="97" t="n">
        <f aca="false">'PLR DET FIXED INPUT PG'!N80</f>
        <v>20000</v>
      </c>
      <c r="O80" s="97" t="n">
        <f aca="false">'PLR DET FIXED INPUT PG'!O80</f>
        <v>20000</v>
      </c>
      <c r="P80" s="97" t="n">
        <f aca="false">'PLR DET FIXED INPUT PG'!P80</f>
        <v>20000</v>
      </c>
      <c r="Q80" s="97" t="n">
        <f aca="false">'PLR DET FIXED INPUT PG'!Q80</f>
        <v>20000</v>
      </c>
      <c r="R80" s="97" t="n">
        <f aca="false">'PLR DET FIXED INPUT PG'!R80</f>
        <v>5000</v>
      </c>
      <c r="S80" s="97" t="n">
        <f aca="false">'PLR DET FIXED INPUT PG'!S80</f>
        <v>5000</v>
      </c>
      <c r="T80" s="97" t="n">
        <f aca="false">'PLR DET FIXED INPUT PG'!T80</f>
        <v>5000</v>
      </c>
      <c r="U80" s="97" t="n">
        <f aca="false">'PLR DET FIXED INPUT PG'!U80</f>
        <v>5000</v>
      </c>
      <c r="V80" s="97" t="n">
        <f aca="false">'PLR DET FIXED INPUT PG'!V80</f>
        <v>5000</v>
      </c>
      <c r="W80" s="97" t="n">
        <f aca="false">'PLR DET FIXED INPUT PG'!W80</f>
        <v>5000</v>
      </c>
      <c r="X80" s="97" t="n">
        <f aca="false">'PLR DET FIXED INPUT PG'!X80</f>
        <v>5000</v>
      </c>
      <c r="Y80" s="97" t="n">
        <f aca="false">'PLR DET FIXED INPUT PG'!Y80</f>
        <v>0</v>
      </c>
      <c r="Z80" s="97" t="n">
        <f aca="false">'PLR DET FIXED INPUT PG'!Z80</f>
        <v>0</v>
      </c>
      <c r="AA80" s="97" t="n">
        <f aca="false">'PLR DET FIXED INPUT PG'!AA80</f>
        <v>310000</v>
      </c>
    </row>
    <row r="82" customFormat="false" ht="12" hidden="false" customHeight="true" outlineLevel="0" collapsed="false">
      <c r="A82" s="94" t="str">
        <f aca="false">'PLR DET FIXED INPUT PG'!A82</f>
        <v>Delta</v>
      </c>
    </row>
    <row r="83" customFormat="false" ht="11.25" hidden="false" customHeight="true" outlineLevel="0" collapsed="false">
      <c r="A83" s="95" t="str">
        <f aca="false">'PLR DET FIXED INPUT PG'!A83</f>
        <v>Physical</v>
      </c>
      <c r="C83" s="96" t="n">
        <f aca="false">C67-C77</f>
        <v>0</v>
      </c>
      <c r="D83" s="96" t="n">
        <f aca="false">D67-D77</f>
        <v>0</v>
      </c>
      <c r="E83" s="96" t="n">
        <f aca="false">E67-E77</f>
        <v>0</v>
      </c>
      <c r="F83" s="96" t="n">
        <f aca="false">F67-F77</f>
        <v>0</v>
      </c>
      <c r="G83" s="96" t="n">
        <f aca="false">G67-G77</f>
        <v>0</v>
      </c>
      <c r="H83" s="96" t="n">
        <f aca="false">H67-H77</f>
        <v>0</v>
      </c>
      <c r="I83" s="96" t="n">
        <f aca="false">I67-I77</f>
        <v>0</v>
      </c>
      <c r="J83" s="96" t="n">
        <f aca="false">J67-J77</f>
        <v>0</v>
      </c>
      <c r="K83" s="96" t="n">
        <f aca="false">K67-K77</f>
        <v>0</v>
      </c>
      <c r="L83" s="96" t="n">
        <f aca="false">L67-L77</f>
        <v>0</v>
      </c>
      <c r="M83" s="96" t="n">
        <f aca="false">M67-M77</f>
        <v>0</v>
      </c>
      <c r="N83" s="96" t="n">
        <f aca="false">N67-N77</f>
        <v>0</v>
      </c>
      <c r="O83" s="96" t="n">
        <f aca="false">O67-O77</f>
        <v>0</v>
      </c>
      <c r="P83" s="96" t="n">
        <f aca="false">P67-P77</f>
        <v>0</v>
      </c>
      <c r="Q83" s="96" t="n">
        <f aca="false">Q67-Q77</f>
        <v>0</v>
      </c>
      <c r="R83" s="96" t="n">
        <f aca="false">R67-R77</f>
        <v>0</v>
      </c>
      <c r="S83" s="96" t="n">
        <f aca="false">S67-S77</f>
        <v>0</v>
      </c>
      <c r="T83" s="96" t="n">
        <f aca="false">T67-T77</f>
        <v>0</v>
      </c>
      <c r="U83" s="96" t="n">
        <f aca="false">U67-U77</f>
        <v>0</v>
      </c>
      <c r="V83" s="96" t="n">
        <f aca="false">V67-V77</f>
        <v>0</v>
      </c>
      <c r="W83" s="96" t="n">
        <f aca="false">W67-W77</f>
        <v>0</v>
      </c>
      <c r="X83" s="96" t="n">
        <f aca="false">X67-X77</f>
        <v>0</v>
      </c>
      <c r="Y83" s="96" t="n">
        <f aca="false">Y67-Y77</f>
        <v>0</v>
      </c>
      <c r="Z83" s="96" t="n">
        <f aca="false">Z67-Z77</f>
        <v>0</v>
      </c>
      <c r="AA83" s="96" t="n">
        <f aca="false">'PLR DET FIXED INPUT PG'!AA83</f>
        <v>0</v>
      </c>
    </row>
    <row r="84" customFormat="false" ht="11.25" hidden="false" customHeight="true" outlineLevel="0" collapsed="false">
      <c r="A84" s="95" t="str">
        <f aca="false">'PLR DET FIXED INPUT PG'!A84</f>
        <v>Interbook</v>
      </c>
      <c r="C84" s="96" t="n">
        <f aca="false">C68-C78</f>
        <v>0</v>
      </c>
      <c r="D84" s="96" t="n">
        <f aca="false">D68-D78</f>
        <v>0</v>
      </c>
      <c r="E84" s="96" t="n">
        <f aca="false">E68-E78</f>
        <v>0</v>
      </c>
      <c r="F84" s="96" t="n">
        <f aca="false">F68-F78</f>
        <v>0</v>
      </c>
      <c r="G84" s="96" t="n">
        <f aca="false">G68-G78</f>
        <v>0</v>
      </c>
      <c r="H84" s="96" t="n">
        <f aca="false">H68-H78</f>
        <v>0</v>
      </c>
      <c r="I84" s="96" t="n">
        <f aca="false">I68-I78</f>
        <v>0</v>
      </c>
      <c r="J84" s="96" t="n">
        <f aca="false">J68-J78</f>
        <v>0</v>
      </c>
      <c r="K84" s="96" t="n">
        <f aca="false">K68-K78</f>
        <v>0</v>
      </c>
      <c r="L84" s="96" t="n">
        <f aca="false">L68-L78</f>
        <v>0</v>
      </c>
      <c r="M84" s="96" t="n">
        <f aca="false">M68-M78</f>
        <v>0</v>
      </c>
      <c r="N84" s="96" t="n">
        <f aca="false">N68-N78</f>
        <v>0</v>
      </c>
      <c r="O84" s="96" t="n">
        <f aca="false">O68-O78</f>
        <v>0</v>
      </c>
      <c r="P84" s="96" t="n">
        <f aca="false">P68-P78</f>
        <v>0</v>
      </c>
      <c r="Q84" s="96" t="n">
        <f aca="false">Q68-Q78</f>
        <v>0</v>
      </c>
      <c r="R84" s="96" t="n">
        <f aca="false">R68-R78</f>
        <v>0</v>
      </c>
      <c r="S84" s="96" t="n">
        <f aca="false">S68-S78</f>
        <v>0</v>
      </c>
      <c r="T84" s="96" t="n">
        <f aca="false">T68-T78</f>
        <v>0</v>
      </c>
      <c r="U84" s="96" t="n">
        <f aca="false">U68-U78</f>
        <v>0</v>
      </c>
      <c r="V84" s="96" t="n">
        <f aca="false">V68-V78</f>
        <v>0</v>
      </c>
      <c r="W84" s="96" t="n">
        <f aca="false">W68-W78</f>
        <v>0</v>
      </c>
      <c r="X84" s="96" t="n">
        <f aca="false">X68-X78</f>
        <v>0</v>
      </c>
      <c r="Y84" s="96" t="n">
        <f aca="false">Y68-Y78</f>
        <v>0</v>
      </c>
      <c r="Z84" s="96" t="n">
        <f aca="false">Z68-Z78</f>
        <v>0</v>
      </c>
      <c r="AA84" s="96" t="n">
        <f aca="false">'PLR DET FIXED INPUT PG'!AA84</f>
        <v>0</v>
      </c>
    </row>
    <row r="85" customFormat="false" ht="11.25" hidden="false" customHeight="true" outlineLevel="0" collapsed="false">
      <c r="A85" s="95" t="str">
        <f aca="false">'PLR DET FIXED INPUT PG'!A85</f>
        <v>Swaps</v>
      </c>
      <c r="C85" s="96" t="n">
        <f aca="false">C72-C79</f>
        <v>0</v>
      </c>
      <c r="D85" s="96" t="n">
        <f aca="false">D72-D79</f>
        <v>-5000</v>
      </c>
      <c r="E85" s="96" t="n">
        <f aca="false">E72-E79</f>
        <v>-5000</v>
      </c>
      <c r="F85" s="96" t="n">
        <f aca="false">F72-F79</f>
        <v>0</v>
      </c>
      <c r="G85" s="96" t="n">
        <f aca="false">G72-G79</f>
        <v>0</v>
      </c>
      <c r="H85" s="96" t="n">
        <f aca="false">H72-H79</f>
        <v>0</v>
      </c>
      <c r="I85" s="96" t="n">
        <f aca="false">I72-I79</f>
        <v>0</v>
      </c>
      <c r="J85" s="96" t="n">
        <f aca="false">J72-J79</f>
        <v>0</v>
      </c>
      <c r="K85" s="96" t="n">
        <f aca="false">K72-K79</f>
        <v>0</v>
      </c>
      <c r="L85" s="96" t="n">
        <f aca="false">L72-L79</f>
        <v>0</v>
      </c>
      <c r="M85" s="96" t="n">
        <f aca="false">M72-M79</f>
        <v>0</v>
      </c>
      <c r="N85" s="96" t="n">
        <f aca="false">N72-N79</f>
        <v>0</v>
      </c>
      <c r="O85" s="96" t="n">
        <f aca="false">O72-O79</f>
        <v>0</v>
      </c>
      <c r="P85" s="96" t="n">
        <f aca="false">P72-P79</f>
        <v>0</v>
      </c>
      <c r="Q85" s="96" t="n">
        <f aca="false">Q72-Q79</f>
        <v>0</v>
      </c>
      <c r="R85" s="96" t="n">
        <f aca="false">R72-R79</f>
        <v>0</v>
      </c>
      <c r="S85" s="96" t="n">
        <f aca="false">S72-S79</f>
        <v>0</v>
      </c>
      <c r="T85" s="96" t="n">
        <f aca="false">T72-T79</f>
        <v>0</v>
      </c>
      <c r="U85" s="96" t="n">
        <f aca="false">U72-U79</f>
        <v>0</v>
      </c>
      <c r="V85" s="96" t="n">
        <f aca="false">V72-V79</f>
        <v>0</v>
      </c>
      <c r="W85" s="96" t="n">
        <f aca="false">W72-W79</f>
        <v>0</v>
      </c>
      <c r="X85" s="96" t="n">
        <f aca="false">X72-X79</f>
        <v>0</v>
      </c>
      <c r="Y85" s="96" t="n">
        <f aca="false">Y72-Y79</f>
        <v>0</v>
      </c>
      <c r="Z85" s="96" t="n">
        <f aca="false">Z72-Z79</f>
        <v>0</v>
      </c>
      <c r="AA85" s="96" t="n">
        <f aca="false">AA72-AA79</f>
        <v>-10000</v>
      </c>
    </row>
    <row r="86" customFormat="false" ht="11.25" hidden="false" customHeight="true" outlineLevel="0" collapsed="false">
      <c r="A86" s="95" t="str">
        <f aca="false">'PLR DET FIXED INPUT PG'!A86</f>
        <v>Total Dth</v>
      </c>
      <c r="C86" s="97" t="n">
        <f aca="false">SUM(C83:C85)</f>
        <v>0</v>
      </c>
      <c r="D86" s="97" t="n">
        <f aca="false">SUM(D83:D85)</f>
        <v>-5000</v>
      </c>
      <c r="E86" s="97" t="n">
        <f aca="false">SUM(E83:E85)</f>
        <v>-5000</v>
      </c>
      <c r="F86" s="97" t="n">
        <f aca="false">SUM(F83:F85)</f>
        <v>0</v>
      </c>
      <c r="G86" s="97" t="n">
        <f aca="false">SUM(G83:G85)</f>
        <v>0</v>
      </c>
      <c r="H86" s="97" t="n">
        <f aca="false">SUM(H83:H85)</f>
        <v>0</v>
      </c>
      <c r="I86" s="97" t="n">
        <f aca="false">SUM(I83:I85)</f>
        <v>0</v>
      </c>
      <c r="J86" s="97" t="n">
        <f aca="false">SUM(J83:J85)</f>
        <v>0</v>
      </c>
      <c r="K86" s="97" t="n">
        <f aca="false">SUM(K83:K85)</f>
        <v>0</v>
      </c>
      <c r="L86" s="97" t="n">
        <f aca="false">SUM(L83:L85)</f>
        <v>0</v>
      </c>
      <c r="M86" s="97" t="n">
        <f aca="false">SUM(M83:M85)</f>
        <v>0</v>
      </c>
      <c r="N86" s="97" t="n">
        <f aca="false">SUM(N83:N85)</f>
        <v>0</v>
      </c>
      <c r="O86" s="97" t="n">
        <f aca="false">SUM(O83:O85)</f>
        <v>0</v>
      </c>
      <c r="P86" s="97" t="n">
        <f aca="false">SUM(P83:P85)</f>
        <v>0</v>
      </c>
      <c r="Q86" s="97" t="n">
        <f aca="false">SUM(Q83:Q85)</f>
        <v>0</v>
      </c>
      <c r="R86" s="97" t="n">
        <f aca="false">SUM(R83:R85)</f>
        <v>0</v>
      </c>
      <c r="S86" s="97" t="n">
        <f aca="false">SUM(S83:S85)</f>
        <v>0</v>
      </c>
      <c r="T86" s="97" t="n">
        <f aca="false">SUM(T83:T85)</f>
        <v>0</v>
      </c>
      <c r="U86" s="97" t="n">
        <f aca="false">SUM(U83:U85)</f>
        <v>0</v>
      </c>
      <c r="V86" s="97" t="n">
        <f aca="false">SUM(V83:V85)</f>
        <v>0</v>
      </c>
      <c r="W86" s="97" t="n">
        <f aca="false">SUM(W83:W85)</f>
        <v>0</v>
      </c>
      <c r="X86" s="97" t="n">
        <f aca="false">SUM(X83:X85)</f>
        <v>0</v>
      </c>
      <c r="Y86" s="97" t="n">
        <f aca="false">SUM(Y83:Y85)</f>
        <v>0</v>
      </c>
      <c r="Z86" s="97" t="n">
        <f aca="false">SUM(Z83:Z85)</f>
        <v>0</v>
      </c>
      <c r="AA86" s="97" t="n">
        <f aca="false">SUM(AA83:AA85)</f>
        <v>-10000</v>
      </c>
    </row>
    <row r="88" customFormat="false" ht="12" hidden="false" customHeight="true" outlineLevel="0" collapsed="false">
      <c r="A88" s="94" t="str">
        <f aca="false">'PLR DET FIXED INPUT PG'!A88</f>
        <v>Curve Comparison</v>
      </c>
    </row>
    <row r="89" customFormat="false" ht="11.25" hidden="false" customHeight="true" outlineLevel="0" collapsed="false">
      <c r="A89" s="95" t="str">
        <f aca="false">'PLR DET FIXED INPUT PG'!A89</f>
        <v>Today</v>
      </c>
      <c r="C89" s="98" t="n">
        <f aca="false">'PLR DET FIXED INPUT PG'!C89</f>
        <v>2.45</v>
      </c>
      <c r="D89" s="98" t="n">
        <f aca="false">'PLR DET FIXED INPUT PG'!D89</f>
        <v>2.47</v>
      </c>
      <c r="E89" s="98" t="n">
        <f aca="false">'PLR DET FIXED INPUT PG'!E89</f>
        <v>2.45</v>
      </c>
      <c r="F89" s="98" t="n">
        <f aca="false">'PLR DET FIXED INPUT PG'!F89</f>
        <v>2.27</v>
      </c>
      <c r="G89" s="98" t="n">
        <f aca="false">'PLR DET FIXED INPUT PG'!G89</f>
        <v>2.32</v>
      </c>
      <c r="H89" s="98" t="n">
        <f aca="false">'PLR DET FIXED INPUT PG'!H89</f>
        <v>2.37</v>
      </c>
      <c r="I89" s="98" t="n">
        <f aca="false">'PLR DET FIXED INPUT PG'!I89</f>
        <v>2.41</v>
      </c>
      <c r="J89" s="98" t="n">
        <f aca="false">'PLR DET FIXED INPUT PG'!J89</f>
        <v>2.44</v>
      </c>
      <c r="K89" s="98" t="n">
        <f aca="false">'PLR DET FIXED INPUT PG'!K89</f>
        <v>2.45</v>
      </c>
      <c r="L89" s="98" t="n">
        <f aca="false">'PLR DET FIXED INPUT PG'!L89</f>
        <v>2.47</v>
      </c>
      <c r="M89" s="98" t="n">
        <f aca="false">'PLR DET FIXED INPUT PG'!M89</f>
        <v>2.95</v>
      </c>
      <c r="N89" s="98" t="n">
        <f aca="false">'PLR DET FIXED INPUT PG'!N89</f>
        <v>3.12</v>
      </c>
      <c r="O89" s="98" t="n">
        <f aca="false">'PLR DET FIXED INPUT PG'!O89</f>
        <v>3.21</v>
      </c>
      <c r="P89" s="98" t="n">
        <f aca="false">'PLR DET FIXED INPUT PG'!P89</f>
        <v>3.14</v>
      </c>
      <c r="Q89" s="98" t="n">
        <f aca="false">'PLR DET FIXED INPUT PG'!Q89</f>
        <v>3.06</v>
      </c>
      <c r="R89" s="98" t="n">
        <f aca="false">'PLR DET FIXED INPUT PG'!R89</f>
        <v>2.84</v>
      </c>
      <c r="S89" s="98" t="n">
        <f aca="false">'PLR DET FIXED INPUT PG'!S89</f>
        <v>2.83</v>
      </c>
      <c r="T89" s="98" t="n">
        <f aca="false">'PLR DET FIXED INPUT PG'!T89</f>
        <v>2.86</v>
      </c>
      <c r="U89" s="98" t="n">
        <f aca="false">'PLR DET FIXED INPUT PG'!U89</f>
        <v>2.9</v>
      </c>
      <c r="V89" s="98" t="n">
        <f aca="false">'PLR DET FIXED INPUT PG'!V89</f>
        <v>2.94</v>
      </c>
      <c r="W89" s="98" t="n">
        <f aca="false">'PLR DET FIXED INPUT PG'!W89</f>
        <v>2.94</v>
      </c>
      <c r="X89" s="98" t="n">
        <f aca="false">'PLR DET FIXED INPUT PG'!X89</f>
        <v>2.97</v>
      </c>
      <c r="Y89" s="98" t="n">
        <f aca="false">'PLR DET FIXED INPUT PG'!Y89</f>
        <v>3.31</v>
      </c>
      <c r="Z89" s="98" t="n">
        <f aca="false">'PLR DET FIXED INPUT PG'!Z89</f>
        <v>3.45</v>
      </c>
      <c r="AA89" s="98" t="n">
        <f aca="false">'PLR DET FIXED INPUT PG'!AA89</f>
        <v>0</v>
      </c>
    </row>
    <row r="90" customFormat="false" ht="11.25" hidden="false" customHeight="true" outlineLevel="0" collapsed="false">
      <c r="A90" s="95" t="str">
        <f aca="false">'PLR DET FIXED INPUT PG'!A90</f>
        <v>Prior Day</v>
      </c>
      <c r="C90" s="98" t="n">
        <f aca="false">'PLR DET FIXED INPUT PG'!C90</f>
        <v>2.45</v>
      </c>
      <c r="D90" s="98" t="n">
        <f aca="false">'PLR DET FIXED INPUT PG'!D90</f>
        <v>2.44</v>
      </c>
      <c r="E90" s="98" t="n">
        <f aca="false">'PLR DET FIXED INPUT PG'!E90</f>
        <v>2.42</v>
      </c>
      <c r="F90" s="98" t="n">
        <f aca="false">'PLR DET FIXED INPUT PG'!F90</f>
        <v>2.24</v>
      </c>
      <c r="G90" s="98" t="n">
        <f aca="false">'PLR DET FIXED INPUT PG'!G90</f>
        <v>2.28</v>
      </c>
      <c r="H90" s="98" t="n">
        <f aca="false">'PLR DET FIXED INPUT PG'!H90</f>
        <v>2.33</v>
      </c>
      <c r="I90" s="98" t="n">
        <f aca="false">'PLR DET FIXED INPUT PG'!I90</f>
        <v>2.37</v>
      </c>
      <c r="J90" s="98" t="n">
        <f aca="false">'PLR DET FIXED INPUT PG'!J90</f>
        <v>2.41</v>
      </c>
      <c r="K90" s="98" t="n">
        <f aca="false">'PLR DET FIXED INPUT PG'!K90</f>
        <v>2.41</v>
      </c>
      <c r="L90" s="98" t="n">
        <f aca="false">'PLR DET FIXED INPUT PG'!L90</f>
        <v>2.33</v>
      </c>
      <c r="M90" s="98" t="n">
        <f aca="false">'PLR DET FIXED INPUT PG'!M90</f>
        <v>2.89</v>
      </c>
      <c r="N90" s="98" t="n">
        <f aca="false">'PLR DET FIXED INPUT PG'!N90</f>
        <v>3.07</v>
      </c>
      <c r="O90" s="98" t="n">
        <f aca="false">'PLR DET FIXED INPUT PG'!O90</f>
        <v>3.15</v>
      </c>
      <c r="P90" s="98" t="n">
        <f aca="false">'PLR DET FIXED INPUT PG'!P90</f>
        <v>3.09</v>
      </c>
      <c r="Q90" s="98" t="n">
        <f aca="false">'PLR DET FIXED INPUT PG'!Q90</f>
        <v>3.01</v>
      </c>
      <c r="R90" s="98" t="n">
        <f aca="false">'PLR DET FIXED INPUT PG'!R90</f>
        <v>2.8</v>
      </c>
      <c r="S90" s="98" t="n">
        <f aca="false">'PLR DET FIXED INPUT PG'!S90</f>
        <v>2.79</v>
      </c>
      <c r="T90" s="98" t="n">
        <f aca="false">'PLR DET FIXED INPUT PG'!T90</f>
        <v>2.83</v>
      </c>
      <c r="U90" s="98" t="n">
        <f aca="false">'PLR DET FIXED INPUT PG'!U90</f>
        <v>2.87</v>
      </c>
      <c r="V90" s="98" t="n">
        <f aca="false">'PLR DET FIXED INPUT PG'!V90</f>
        <v>2.91</v>
      </c>
      <c r="W90" s="98" t="n">
        <f aca="false">'PLR DET FIXED INPUT PG'!W90</f>
        <v>2.91</v>
      </c>
      <c r="X90" s="98" t="n">
        <f aca="false">'PLR DET FIXED INPUT PG'!X90</f>
        <v>2.94</v>
      </c>
      <c r="Y90" s="98" t="n">
        <f aca="false">'PLR DET FIXED INPUT PG'!Y90</f>
        <v>3.27</v>
      </c>
      <c r="Z90" s="98" t="n">
        <f aca="false">'PLR DET FIXED INPUT PG'!Z90</f>
        <v>3.41</v>
      </c>
      <c r="AA90" s="98" t="n">
        <f aca="false">'PLR DET FIXED INPUT PG'!AA90</f>
        <v>0</v>
      </c>
    </row>
    <row r="91" customFormat="false" ht="11.25" hidden="false" customHeight="true" outlineLevel="0" collapsed="false">
      <c r="A91" s="95" t="str">
        <f aca="false">'PLR DET FIXED INPUT PG'!A91</f>
        <v>Delta</v>
      </c>
      <c r="C91" s="99" t="n">
        <f aca="false">'PLR DET FIXED INPUT PG'!C91</f>
        <v>0</v>
      </c>
      <c r="D91" s="99" t="n">
        <f aca="false">'PLR DET FIXED INPUT PG'!D91</f>
        <v>0.0300000000000003</v>
      </c>
      <c r="E91" s="99" t="n">
        <f aca="false">'PLR DET FIXED INPUT PG'!E91</f>
        <v>0.0300000000000003</v>
      </c>
      <c r="F91" s="99" t="n">
        <f aca="false">'PLR DET FIXED INPUT PG'!F91</f>
        <v>0.0299999999999998</v>
      </c>
      <c r="G91" s="99" t="n">
        <f aca="false">'PLR DET FIXED INPUT PG'!G91</f>
        <v>0.04</v>
      </c>
      <c r="H91" s="99" t="n">
        <f aca="false">'PLR DET FIXED INPUT PG'!H91</f>
        <v>0.04</v>
      </c>
      <c r="I91" s="99" t="n">
        <f aca="false">'PLR DET FIXED INPUT PG'!I91</f>
        <v>0.04</v>
      </c>
      <c r="J91" s="99" t="n">
        <f aca="false">'PLR DET FIXED INPUT PG'!J91</f>
        <v>0.0299999999999998</v>
      </c>
      <c r="K91" s="99" t="n">
        <f aca="false">'PLR DET FIXED INPUT PG'!K91</f>
        <v>0.04</v>
      </c>
      <c r="L91" s="99" t="n">
        <f aca="false">'PLR DET FIXED INPUT PG'!L91</f>
        <v>0.14</v>
      </c>
      <c r="M91" s="99" t="n">
        <f aca="false">'PLR DET FIXED INPUT PG'!M91</f>
        <v>0.0600000000000001</v>
      </c>
      <c r="N91" s="99" t="n">
        <f aca="false">'PLR DET FIXED INPUT PG'!N91</f>
        <v>0.0500000000000003</v>
      </c>
      <c r="O91" s="99" t="n">
        <f aca="false">'PLR DET FIXED INPUT PG'!O91</f>
        <v>0.0600000000000001</v>
      </c>
      <c r="P91" s="99" t="n">
        <f aca="false">'PLR DET FIXED INPUT PG'!P91</f>
        <v>0.0500000000000003</v>
      </c>
      <c r="Q91" s="99" t="n">
        <f aca="false">'PLR DET FIXED INPUT PG'!Q91</f>
        <v>0.0500000000000003</v>
      </c>
      <c r="R91" s="99" t="n">
        <f aca="false">'PLR DET FIXED INPUT PG'!R91</f>
        <v>0.04</v>
      </c>
      <c r="S91" s="99" t="n">
        <f aca="false">'PLR DET FIXED INPUT PG'!S91</f>
        <v>0.04</v>
      </c>
      <c r="T91" s="99" t="n">
        <f aca="false">'PLR DET FIXED INPUT PG'!T91</f>
        <v>0.0299999999999998</v>
      </c>
      <c r="U91" s="99" t="n">
        <f aca="false">'PLR DET FIXED INPUT PG'!U91</f>
        <v>0.0299999999999998</v>
      </c>
      <c r="V91" s="99" t="n">
        <f aca="false">'PLR DET FIXED INPUT PG'!V91</f>
        <v>0.0299999999999998</v>
      </c>
      <c r="W91" s="99" t="n">
        <f aca="false">'PLR DET FIXED INPUT PG'!W91</f>
        <v>0.0299999999999998</v>
      </c>
      <c r="X91" s="99" t="n">
        <f aca="false">'PLR DET FIXED INPUT PG'!X91</f>
        <v>0.0300000000000003</v>
      </c>
      <c r="Y91" s="99" t="n">
        <f aca="false">'PLR DET FIXED INPUT PG'!Y91</f>
        <v>0.04</v>
      </c>
      <c r="Z91" s="99" t="n">
        <f aca="false">'PLR DET FIXED INPUT PG'!Z91</f>
        <v>0.04</v>
      </c>
      <c r="AA91" s="98" t="n">
        <f aca="false">'PLR DET FIXED INPUT PG'!AA91</f>
        <v>0</v>
      </c>
    </row>
    <row r="93" customFormat="false" ht="12" hidden="false" customHeight="true" outlineLevel="0" collapsed="false">
      <c r="A93" s="94" t="str">
        <f aca="false">'PLR DET FIXED INPUT PG'!A93</f>
        <v>Average Deal Prices</v>
      </c>
    </row>
    <row r="94" customFormat="false" ht="11.25" hidden="false" customHeight="true" outlineLevel="0" collapsed="false">
      <c r="A94" s="95" t="str">
        <f aca="false">'PLR DET FIXED INPUT PG'!A94</f>
        <v>BUY</v>
      </c>
      <c r="C94" s="98" t="n">
        <f aca="false">'PLR DET FIXED INPUT PG'!C94</f>
        <v>4.0142</v>
      </c>
      <c r="D94" s="98" t="n">
        <f aca="false">'PLR DET FIXED INPUT PG'!D94</f>
        <v>4.2462</v>
      </c>
      <c r="E94" s="98" t="n">
        <f aca="false">'PLR DET FIXED INPUT PG'!E94</f>
        <v>4.2462</v>
      </c>
      <c r="F94" s="98" t="n">
        <f aca="false">'PLR DET FIXED INPUT PG'!F94</f>
        <v>3.6988</v>
      </c>
      <c r="G94" s="98" t="n">
        <f aca="false">'PLR DET FIXED INPUT PG'!G94</f>
        <v>3.6988</v>
      </c>
      <c r="H94" s="98" t="n">
        <f aca="false">'PLR DET FIXED INPUT PG'!H94</f>
        <v>3.6988</v>
      </c>
      <c r="I94" s="98" t="n">
        <f aca="false">'PLR DET FIXED INPUT PG'!I94</f>
        <v>3.6988</v>
      </c>
      <c r="J94" s="98" t="n">
        <f aca="false">'PLR DET FIXED INPUT PG'!J94</f>
        <v>3.6988</v>
      </c>
      <c r="K94" s="98" t="n">
        <f aca="false">'PLR DET FIXED INPUT PG'!K94</f>
        <v>3.6988</v>
      </c>
      <c r="L94" s="98" t="n">
        <f aca="false">'PLR DET FIXED INPUT PG'!L94</f>
        <v>3.6988</v>
      </c>
      <c r="M94" s="98" t="n">
        <f aca="false">'PLR DET FIXED INPUT PG'!M94</f>
        <v>4.58</v>
      </c>
      <c r="N94" s="98" t="n">
        <f aca="false">'PLR DET FIXED INPUT PG'!N94</f>
        <v>4.58</v>
      </c>
      <c r="O94" s="98" t="n">
        <f aca="false">'PLR DET FIXED INPUT PG'!O94</f>
        <v>4.58</v>
      </c>
      <c r="P94" s="98" t="n">
        <f aca="false">'PLR DET FIXED INPUT PG'!P94</f>
        <v>4.58</v>
      </c>
      <c r="Q94" s="98" t="n">
        <f aca="false">'PLR DET FIXED INPUT PG'!Q94</f>
        <v>4.58</v>
      </c>
      <c r="R94" s="98" t="n">
        <f aca="false">'PLR DET FIXED INPUT PG'!R94</f>
        <v>0</v>
      </c>
      <c r="S94" s="98" t="n">
        <f aca="false">'PLR DET FIXED INPUT PG'!S94</f>
        <v>0</v>
      </c>
      <c r="T94" s="98" t="n">
        <f aca="false">'PLR DET FIXED INPUT PG'!T94</f>
        <v>0</v>
      </c>
      <c r="U94" s="98" t="n">
        <f aca="false">'PLR DET FIXED INPUT PG'!U94</f>
        <v>0</v>
      </c>
      <c r="V94" s="98" t="n">
        <f aca="false">'PLR DET FIXED INPUT PG'!V94</f>
        <v>0</v>
      </c>
      <c r="W94" s="98" t="n">
        <f aca="false">'PLR DET FIXED INPUT PG'!W94</f>
        <v>0</v>
      </c>
      <c r="X94" s="98" t="n">
        <f aca="false">'PLR DET FIXED INPUT PG'!X94</f>
        <v>0</v>
      </c>
      <c r="Y94" s="98" t="n">
        <f aca="false">'PLR DET FIXED INPUT PG'!Y94</f>
        <v>0</v>
      </c>
      <c r="Z94" s="98" t="n">
        <f aca="false">'PLR DET FIXED INPUT PG'!Z94</f>
        <v>0</v>
      </c>
      <c r="AA94" s="98" t="n">
        <f aca="false">'PLR DET FIXED INPUT PG'!AA94</f>
        <v>0</v>
      </c>
    </row>
    <row r="95" customFormat="false" ht="11.25" hidden="false" customHeight="true" outlineLevel="0" collapsed="false">
      <c r="A95" s="95" t="str">
        <f aca="false">'PLR DET FIXED INPUT PG'!A95</f>
        <v>SELL</v>
      </c>
      <c r="C95" s="98" t="n">
        <f aca="false">'PLR DET FIXED INPUT PG'!C95</f>
        <v>0</v>
      </c>
      <c r="D95" s="98" t="n">
        <f aca="false">'PLR DET FIXED INPUT PG'!D95</f>
        <v>0</v>
      </c>
      <c r="E95" s="98" t="n">
        <f aca="false">'PLR DET FIXED INPUT PG'!E95</f>
        <v>0</v>
      </c>
      <c r="F95" s="98" t="n">
        <f aca="false">'PLR DET FIXED INPUT PG'!F95</f>
        <v>0</v>
      </c>
      <c r="G95" s="98" t="n">
        <f aca="false">'PLR DET FIXED INPUT PG'!G95</f>
        <v>0</v>
      </c>
      <c r="H95" s="98" t="n">
        <f aca="false">'PLR DET FIXED INPUT PG'!H95</f>
        <v>0</v>
      </c>
      <c r="I95" s="98" t="n">
        <f aca="false">'PLR DET FIXED INPUT PG'!I95</f>
        <v>0</v>
      </c>
      <c r="J95" s="98" t="n">
        <f aca="false">'PLR DET FIXED INPUT PG'!J95</f>
        <v>0</v>
      </c>
      <c r="K95" s="98" t="n">
        <f aca="false">'PLR DET FIXED INPUT PG'!K95</f>
        <v>0</v>
      </c>
      <c r="L95" s="98" t="n">
        <f aca="false">'PLR DET FIXED INPUT PG'!L95</f>
        <v>0</v>
      </c>
      <c r="M95" s="98" t="n">
        <f aca="false">'PLR DET FIXED INPUT PG'!M95</f>
        <v>0</v>
      </c>
      <c r="N95" s="98" t="n">
        <f aca="false">'PLR DET FIXED INPUT PG'!N95</f>
        <v>0</v>
      </c>
      <c r="O95" s="98" t="n">
        <f aca="false">'PLR DET FIXED INPUT PG'!O95</f>
        <v>0</v>
      </c>
      <c r="P95" s="98" t="n">
        <f aca="false">'PLR DET FIXED INPUT PG'!P95</f>
        <v>0</v>
      </c>
      <c r="Q95" s="98" t="n">
        <f aca="false">'PLR DET FIXED INPUT PG'!Q95</f>
        <v>0</v>
      </c>
      <c r="R95" s="98" t="n">
        <f aca="false">'PLR DET FIXED INPUT PG'!R95</f>
        <v>0</v>
      </c>
      <c r="S95" s="98" t="n">
        <f aca="false">'PLR DET FIXED INPUT PG'!S95</f>
        <v>0</v>
      </c>
      <c r="T95" s="98" t="n">
        <f aca="false">'PLR DET FIXED INPUT PG'!T95</f>
        <v>0</v>
      </c>
      <c r="U95" s="98" t="n">
        <f aca="false">'PLR DET FIXED INPUT PG'!U95</f>
        <v>0</v>
      </c>
      <c r="V95" s="98" t="n">
        <f aca="false">'PLR DET FIXED INPUT PG'!V95</f>
        <v>0</v>
      </c>
      <c r="W95" s="98" t="n">
        <f aca="false">'PLR DET FIXED INPUT PG'!W95</f>
        <v>0</v>
      </c>
      <c r="X95" s="98" t="n">
        <f aca="false">'PLR DET FIXED INPUT PG'!X95</f>
        <v>0</v>
      </c>
      <c r="Y95" s="98" t="n">
        <f aca="false">'PLR DET FIXED INPUT PG'!Y95</f>
        <v>0</v>
      </c>
      <c r="Z95" s="98" t="n">
        <f aca="false">'PLR DET FIXED INPUT PG'!Z95</f>
        <v>0</v>
      </c>
      <c r="AA95" s="98" t="n">
        <f aca="false">'PLR DET FIXED INPUT PG'!AA95</f>
        <v>0</v>
      </c>
    </row>
    <row r="97" customFormat="false" ht="12" hidden="false" customHeight="true" outlineLevel="0" collapsed="false">
      <c r="A97" s="94" t="str">
        <f aca="false">'PLR DET FIXED INPUT PG'!A97</f>
        <v>Mark-To-Market</v>
      </c>
    </row>
    <row r="98" customFormat="false" ht="11.25" hidden="false" customHeight="true" outlineLevel="0" collapsed="false">
      <c r="A98" s="95" t="str">
        <f aca="false">'PLR DET FIXED INPUT PG'!A98</f>
        <v>Today's MTM</v>
      </c>
      <c r="C98" s="96" t="n">
        <f aca="false">'PLR DET FIXED INPUT PG'!C98+'PLR DET INDEX INPUT PG'!C98</f>
        <v>-1345334</v>
      </c>
      <c r="D98" s="96" t="n">
        <f aca="false">'PLR DET FIXED INPUT PG'!D98+'PLR DET INDEX INPUT PG'!D98</f>
        <v>-902614</v>
      </c>
      <c r="E98" s="96" t="n">
        <f aca="false">'PLR DET FIXED INPUT PG'!E98+'PLR DET INDEX INPUT PG'!E98</f>
        <v>-741104</v>
      </c>
      <c r="F98" s="96" t="n">
        <f aca="false">'PLR DET FIXED INPUT PG'!F98+'PLR DET INDEX INPUT PG'!F98</f>
        <v>-1053882</v>
      </c>
      <c r="G98" s="96" t="n">
        <f aca="false">'PLR DET FIXED INPUT PG'!G98+'PLR DET INDEX INPUT PG'!G98</f>
        <v>-1412679</v>
      </c>
      <c r="H98" s="96" t="n">
        <f aca="false">'PLR DET FIXED INPUT PG'!H98+'PLR DET INDEX INPUT PG'!H98</f>
        <v>-1349158</v>
      </c>
      <c r="I98" s="96" t="n">
        <f aca="false">'PLR DET FIXED INPUT PG'!I98+'PLR DET INDEX INPUT PG'!I98</f>
        <v>-1910893</v>
      </c>
      <c r="J98" s="96" t="n">
        <f aca="false">'PLR DET FIXED INPUT PG'!J98+'PLR DET INDEX INPUT PG'!J98</f>
        <v>-1879008</v>
      </c>
      <c r="K98" s="96" t="n">
        <f aca="false">'PLR DET FIXED INPUT PG'!K98+'PLR DET INDEX INPUT PG'!K98</f>
        <v>-1805315</v>
      </c>
      <c r="L98" s="96" t="n">
        <f aca="false">'PLR DET FIXED INPUT PG'!L98+'PLR DET INDEX INPUT PG'!L98</f>
        <v>-1842883</v>
      </c>
      <c r="M98" s="96" t="n">
        <f aca="false">'PLR DET FIXED INPUT PG'!M98+'PLR DET INDEX INPUT PG'!M98</f>
        <v>-1163069</v>
      </c>
      <c r="N98" s="96" t="n">
        <f aca="false">'PLR DET FIXED INPUT PG'!N98+'PLR DET INDEX INPUT PG'!N98</f>
        <v>-1083396</v>
      </c>
      <c r="O98" s="96" t="n">
        <f aca="false">'PLR DET FIXED INPUT PG'!O98+'PLR DET INDEX INPUT PG'!O98</f>
        <v>-1025102</v>
      </c>
      <c r="P98" s="96" t="n">
        <f aca="false">'PLR DET FIXED INPUT PG'!P98+'PLR DET INDEX INPUT PG'!P98</f>
        <v>-958565</v>
      </c>
      <c r="Q98" s="96" t="n">
        <f aca="false">'PLR DET FIXED INPUT PG'!Q98+'PLR DET INDEX INPUT PG'!Q98</f>
        <v>-1103690</v>
      </c>
      <c r="R98" s="96" t="n">
        <f aca="false">'PLR DET FIXED INPUT PG'!R98+'PLR DET INDEX INPUT PG'!R98</f>
        <v>28360</v>
      </c>
      <c r="S98" s="96" t="n">
        <f aca="false">'PLR DET FIXED INPUT PG'!S98+'PLR DET INDEX INPUT PG'!S98</f>
        <v>27702</v>
      </c>
      <c r="T98" s="96" t="n">
        <f aca="false">'PLR DET FIXED INPUT PG'!T98+'PLR DET INDEX INPUT PG'!T98</f>
        <v>30877</v>
      </c>
      <c r="U98" s="96" t="n">
        <f aca="false">'PLR DET FIXED INPUT PG'!U98+'PLR DET INDEX INPUT PG'!U98</f>
        <v>37507</v>
      </c>
      <c r="V98" s="96" t="n">
        <f aca="false">'PLR DET FIXED INPUT PG'!V98+'PLR DET INDEX INPUT PG'!V98</f>
        <v>43034</v>
      </c>
      <c r="W98" s="96" t="n">
        <f aca="false">'PLR DET FIXED INPUT PG'!W98+'PLR DET INDEX INPUT PG'!W98</f>
        <v>41405</v>
      </c>
      <c r="X98" s="96" t="n">
        <f aca="false">'PLR DET FIXED INPUT PG'!X98+'PLR DET INDEX INPUT PG'!X98</f>
        <v>46790</v>
      </c>
      <c r="Y98" s="96" t="n">
        <f aca="false">'PLR DET FIXED INPUT PG'!Y98+'PLR DET INDEX INPUT PG'!Y98</f>
        <v>0</v>
      </c>
      <c r="Z98" s="96" t="n">
        <f aca="false">'PLR DET FIXED INPUT PG'!Z98+'PLR DET INDEX INPUT PG'!Z98</f>
        <v>0</v>
      </c>
      <c r="AA98" s="96" t="n">
        <f aca="false">'PLR DET FIXED INPUT PG'!AA98+'PLR DET INDEX INPUT PG'!AA98</f>
        <v>-19321017</v>
      </c>
    </row>
    <row r="99" customFormat="false" ht="11.25" hidden="false" customHeight="true" outlineLevel="0" collapsed="false">
      <c r="A99" s="95" t="str">
        <f aca="false">'PLR DET FIXED INPUT PG'!A99</f>
        <v>Interbook MTM</v>
      </c>
      <c r="C99" s="96" t="n">
        <f aca="false">'PLR DET FIXED INPUT PG'!C99+'PLR DET INDEX INPUT PG'!C99</f>
        <v>0</v>
      </c>
      <c r="D99" s="96" t="n">
        <f aca="false">'PLR DET FIXED INPUT PG'!D99+'PLR DET INDEX INPUT PG'!D99</f>
        <v>0</v>
      </c>
      <c r="E99" s="96" t="n">
        <f aca="false">'PLR DET FIXED INPUT PG'!E99+'PLR DET INDEX INPUT PG'!E99</f>
        <v>0</v>
      </c>
      <c r="F99" s="96" t="n">
        <f aca="false">'PLR DET FIXED INPUT PG'!F99+'PLR DET INDEX INPUT PG'!F99</f>
        <v>0</v>
      </c>
      <c r="G99" s="96" t="n">
        <f aca="false">'PLR DET FIXED INPUT PG'!G99+'PLR DET INDEX INPUT PG'!G99</f>
        <v>0</v>
      </c>
      <c r="H99" s="96" t="n">
        <f aca="false">'PLR DET FIXED INPUT PG'!H99+'PLR DET INDEX INPUT PG'!H99</f>
        <v>0</v>
      </c>
      <c r="I99" s="96" t="n">
        <f aca="false">'PLR DET FIXED INPUT PG'!I99+'PLR DET INDEX INPUT PG'!I99</f>
        <v>0</v>
      </c>
      <c r="J99" s="96" t="n">
        <f aca="false">'PLR DET FIXED INPUT PG'!J99+'PLR DET INDEX INPUT PG'!J99</f>
        <v>0</v>
      </c>
      <c r="K99" s="96" t="n">
        <f aca="false">'PLR DET FIXED INPUT PG'!K99+'PLR DET INDEX INPUT PG'!K99</f>
        <v>0</v>
      </c>
      <c r="L99" s="96" t="n">
        <f aca="false">'PLR DET FIXED INPUT PG'!L99+'PLR DET INDEX INPUT PG'!L99</f>
        <v>0</v>
      </c>
      <c r="M99" s="96" t="n">
        <f aca="false">'PLR DET FIXED INPUT PG'!M99+'PLR DET INDEX INPUT PG'!M99</f>
        <v>0</v>
      </c>
      <c r="N99" s="96" t="n">
        <f aca="false">'PLR DET FIXED INPUT PG'!N99+'PLR DET INDEX INPUT PG'!N99</f>
        <v>0</v>
      </c>
      <c r="O99" s="96" t="n">
        <f aca="false">'PLR DET FIXED INPUT PG'!O99+'PLR DET INDEX INPUT PG'!O99</f>
        <v>0</v>
      </c>
      <c r="P99" s="96" t="n">
        <f aca="false">'PLR DET FIXED INPUT PG'!P99+'PLR DET INDEX INPUT PG'!P99</f>
        <v>0</v>
      </c>
      <c r="Q99" s="96" t="n">
        <f aca="false">'PLR DET FIXED INPUT PG'!Q99+'PLR DET INDEX INPUT PG'!Q99</f>
        <v>0</v>
      </c>
      <c r="R99" s="96" t="n">
        <f aca="false">'PLR DET FIXED INPUT PG'!R99+'PLR DET INDEX INPUT PG'!R99</f>
        <v>0</v>
      </c>
      <c r="S99" s="96" t="n">
        <f aca="false">'PLR DET FIXED INPUT PG'!S99+'PLR DET INDEX INPUT PG'!S99</f>
        <v>0</v>
      </c>
      <c r="T99" s="96" t="n">
        <f aca="false">'PLR DET FIXED INPUT PG'!T99+'PLR DET INDEX INPUT PG'!T99</f>
        <v>0</v>
      </c>
      <c r="U99" s="96" t="n">
        <f aca="false">'PLR DET FIXED INPUT PG'!U99+'PLR DET INDEX INPUT PG'!U99</f>
        <v>0</v>
      </c>
      <c r="V99" s="96" t="n">
        <f aca="false">'PLR DET FIXED INPUT PG'!V99+'PLR DET INDEX INPUT PG'!V99</f>
        <v>0</v>
      </c>
      <c r="W99" s="96" t="n">
        <f aca="false">'PLR DET FIXED INPUT PG'!W99+'PLR DET INDEX INPUT PG'!W99</f>
        <v>0</v>
      </c>
      <c r="X99" s="96" t="n">
        <f aca="false">'PLR DET FIXED INPUT PG'!X99+'PLR DET INDEX INPUT PG'!X99</f>
        <v>0</v>
      </c>
      <c r="Y99" s="96" t="n">
        <f aca="false">'PLR DET FIXED INPUT PG'!Y99+'PLR DET INDEX INPUT PG'!Y99</f>
        <v>0</v>
      </c>
      <c r="Z99" s="96" t="n">
        <f aca="false">'PLR DET FIXED INPUT PG'!Z99+'PLR DET INDEX INPUT PG'!Z99</f>
        <v>0</v>
      </c>
      <c r="AA99" s="96" t="n">
        <f aca="false">'PLR DET FIXED INPUT PG'!AA99</f>
        <v>0</v>
      </c>
    </row>
    <row r="100" customFormat="false" ht="11.25" hidden="false" customHeight="true" outlineLevel="0" collapsed="false">
      <c r="A100" s="101" t="str">
        <f aca="false">'PLR DET FIXED INPUT PG'!A100</f>
        <v>Total MTM</v>
      </c>
      <c r="B100" s="102"/>
      <c r="C100" s="103" t="n">
        <f aca="false">SUM(C98:C99)</f>
        <v>-1345334</v>
      </c>
      <c r="D100" s="103" t="n">
        <f aca="false">SUM(D98:D99)</f>
        <v>-902614</v>
      </c>
      <c r="E100" s="103" t="n">
        <f aca="false">SUM(E98:E99)</f>
        <v>-741104</v>
      </c>
      <c r="F100" s="103" t="n">
        <f aca="false">SUM(F98:F99)</f>
        <v>-1053882</v>
      </c>
      <c r="G100" s="103" t="n">
        <f aca="false">SUM(G98:G99)</f>
        <v>-1412679</v>
      </c>
      <c r="H100" s="103" t="n">
        <f aca="false">SUM(H98:H99)</f>
        <v>-1349158</v>
      </c>
      <c r="I100" s="103" t="n">
        <f aca="false">SUM(I98:I99)</f>
        <v>-1910893</v>
      </c>
      <c r="J100" s="103" t="n">
        <f aca="false">SUM(J98:J99)</f>
        <v>-1879008</v>
      </c>
      <c r="K100" s="103" t="n">
        <f aca="false">SUM(K98:K99)</f>
        <v>-1805315</v>
      </c>
      <c r="L100" s="103" t="n">
        <f aca="false">SUM(L98:L99)</f>
        <v>-1842883</v>
      </c>
      <c r="M100" s="103" t="n">
        <f aca="false">SUM(M98:M99)</f>
        <v>-1163069</v>
      </c>
      <c r="N100" s="103" t="n">
        <f aca="false">SUM(N98:N99)</f>
        <v>-1083396</v>
      </c>
      <c r="O100" s="103" t="n">
        <f aca="false">SUM(O98:O99)</f>
        <v>-1025102</v>
      </c>
      <c r="P100" s="103" t="n">
        <f aca="false">SUM(P98:P99)</f>
        <v>-958565</v>
      </c>
      <c r="Q100" s="103" t="n">
        <f aca="false">SUM(Q98:Q99)</f>
        <v>-1103690</v>
      </c>
      <c r="R100" s="103" t="n">
        <f aca="false">SUM(R98:R99)</f>
        <v>28360</v>
      </c>
      <c r="S100" s="103" t="n">
        <f aca="false">SUM(S98:S99)</f>
        <v>27702</v>
      </c>
      <c r="T100" s="103" t="n">
        <f aca="false">SUM(T98:T99)</f>
        <v>30877</v>
      </c>
      <c r="U100" s="103" t="n">
        <f aca="false">SUM(U98:U99)</f>
        <v>37507</v>
      </c>
      <c r="V100" s="103" t="n">
        <f aca="false">SUM(V98:V99)</f>
        <v>43034</v>
      </c>
      <c r="W100" s="103" t="n">
        <f aca="false">SUM(W98:W99)</f>
        <v>41405</v>
      </c>
      <c r="X100" s="103" t="n">
        <f aca="false">SUM(X98:X99)</f>
        <v>46790</v>
      </c>
      <c r="Y100" s="103" t="n">
        <f aca="false">SUM(Y98:Y99)</f>
        <v>0</v>
      </c>
      <c r="Z100" s="103" t="n">
        <f aca="false">SUM(Z98:Z99)</f>
        <v>0</v>
      </c>
      <c r="AA100" s="104" t="n">
        <f aca="false">'PLR DET FIXED INPUT PG'!AA100</f>
        <v>-19321017</v>
      </c>
    </row>
    <row r="101" customFormat="false" ht="11.25" hidden="false" customHeight="true" outlineLevel="0" collapsed="false">
      <c r="A101" s="95" t="str">
        <f aca="false">'PLR DET FIXED INPUT PG'!A101</f>
        <v>Prior Day MTM</v>
      </c>
      <c r="C101" s="96" t="n">
        <f aca="false">'PLR DET FIXED INPUT PG'!C101+'PLR DET INDEX INPUT PG'!C101</f>
        <v>-1344699</v>
      </c>
      <c r="D101" s="96" t="n">
        <f aca="false">'PLR DET FIXED INPUT PG'!D101+'PLR DET INDEX INPUT PG'!D101</f>
        <v>-907074</v>
      </c>
      <c r="E101" s="96" t="n">
        <f aca="false">'PLR DET FIXED INPUT PG'!E101+'PLR DET INDEX INPUT PG'!E101</f>
        <v>-749241</v>
      </c>
      <c r="F101" s="96" t="n">
        <f aca="false">'PLR DET FIXED INPUT PG'!F101+'PLR DET INDEX INPUT PG'!F101</f>
        <v>-1048944</v>
      </c>
      <c r="G101" s="96" t="n">
        <f aca="false">'PLR DET FIXED INPUT PG'!G101+'PLR DET INDEX INPUT PG'!G101</f>
        <v>-1424452</v>
      </c>
      <c r="H101" s="96" t="n">
        <f aca="false">'PLR DET FIXED INPUT PG'!H101+'PLR DET INDEX INPUT PG'!H101</f>
        <v>-1360528</v>
      </c>
      <c r="I101" s="96" t="n">
        <f aca="false">'PLR DET FIXED INPUT PG'!I101+'PLR DET INDEX INPUT PG'!I101</f>
        <v>-1946880</v>
      </c>
      <c r="J101" s="96" t="n">
        <f aca="false">'PLR DET FIXED INPUT PG'!J101+'PLR DET INDEX INPUT PG'!J101</f>
        <v>-1905769</v>
      </c>
      <c r="K101" s="96" t="n">
        <f aca="false">'PLR DET FIXED INPUT PG'!K101+'PLR DET INDEX INPUT PG'!K101</f>
        <v>-1839987</v>
      </c>
      <c r="L101" s="96" t="n">
        <f aca="false">'PLR DET FIXED INPUT PG'!L101+'PLR DET INDEX INPUT PG'!L101</f>
        <v>-1969695</v>
      </c>
      <c r="M101" s="96" t="n">
        <f aca="false">'PLR DET FIXED INPUT PG'!M101+'PLR DET INDEX INPUT PG'!M101</f>
        <v>-1197800</v>
      </c>
      <c r="N101" s="96" t="n">
        <f aca="false">'PLR DET FIXED INPUT PG'!N101+'PLR DET INDEX INPUT PG'!N101</f>
        <v>-1112652</v>
      </c>
      <c r="O101" s="96" t="n">
        <f aca="false">'PLR DET FIXED INPUT PG'!O101+'PLR DET INDEX INPUT PG'!O101</f>
        <v>-1060188</v>
      </c>
      <c r="P101" s="96" t="n">
        <f aca="false">'PLR DET FIXED INPUT PG'!P101+'PLR DET INDEX INPUT PG'!P101</f>
        <v>-984711</v>
      </c>
      <c r="Q101" s="96" t="n">
        <f aca="false">'PLR DET FIXED INPUT PG'!Q101+'PLR DET INDEX INPUT PG'!Q101</f>
        <v>-1132467</v>
      </c>
      <c r="R101" s="96" t="n">
        <f aca="false">'PLR DET FIXED INPUT PG'!R101+'PLR DET INDEX INPUT PG'!R101</f>
        <v>22674</v>
      </c>
      <c r="S101" s="96" t="n">
        <f aca="false">'PLR DET FIXED INPUT PG'!S101+'PLR DET INDEX INPUT PG'!S101</f>
        <v>21856</v>
      </c>
      <c r="T101" s="96" t="n">
        <f aca="false">'PLR DET FIXED INPUT PG'!T101+'PLR DET INDEX INPUT PG'!T101</f>
        <v>26649</v>
      </c>
      <c r="U101" s="96" t="n">
        <f aca="false">'PLR DET FIXED INPUT PG'!U101+'PLR DET INDEX INPUT PG'!U101</f>
        <v>33157</v>
      </c>
      <c r="V101" s="96" t="n">
        <f aca="false">'PLR DET FIXED INPUT PG'!V101+'PLR DET INDEX INPUT PG'!V101</f>
        <v>38705</v>
      </c>
      <c r="W101" s="96" t="n">
        <f aca="false">'PLR DET FIXED INPUT PG'!W101+'PLR DET INDEX INPUT PG'!W101</f>
        <v>37239</v>
      </c>
      <c r="X101" s="96" t="n">
        <f aca="false">'PLR DET FIXED INPUT PG'!X101+'PLR DET INDEX INPUT PG'!X101</f>
        <v>42507</v>
      </c>
      <c r="Y101" s="96" t="n">
        <f aca="false">'PLR DET FIXED INPUT PG'!Y101+'PLR DET INDEX INPUT PG'!Y101</f>
        <v>0</v>
      </c>
      <c r="Z101" s="96" t="n">
        <f aca="false">'PLR DET FIXED INPUT PG'!Z101+'PLR DET INDEX INPUT PG'!Z101</f>
        <v>0</v>
      </c>
      <c r="AA101" s="96" t="n">
        <f aca="false">'PLR DET FIXED INPUT PG'!AA101+'PLR DET INDEX INPUT PG'!AA101</f>
        <v>-19762300</v>
      </c>
    </row>
    <row r="102" customFormat="false" ht="11.25" hidden="false" customHeight="true" outlineLevel="0" collapsed="false">
      <c r="A102" s="95" t="str">
        <f aca="false">'PLR DET FIXED INPUT PG'!A102</f>
        <v>Delta</v>
      </c>
      <c r="C102" s="97" t="n">
        <f aca="false">C100-C101</f>
        <v>-635</v>
      </c>
      <c r="D102" s="97" t="n">
        <f aca="false">D100-D101</f>
        <v>4460</v>
      </c>
      <c r="E102" s="97" t="n">
        <f aca="false">E100-E101</f>
        <v>8137</v>
      </c>
      <c r="F102" s="97" t="n">
        <f aca="false">F100-F101</f>
        <v>-4938</v>
      </c>
      <c r="G102" s="97" t="n">
        <f aca="false">G100-G101</f>
        <v>11773</v>
      </c>
      <c r="H102" s="97" t="n">
        <f aca="false">H100-H101</f>
        <v>11370</v>
      </c>
      <c r="I102" s="97" t="n">
        <f aca="false">I100-I101</f>
        <v>35987</v>
      </c>
      <c r="J102" s="97" t="n">
        <f aca="false">J100-J101</f>
        <v>26761</v>
      </c>
      <c r="K102" s="97" t="n">
        <f aca="false">K100-K101</f>
        <v>34672</v>
      </c>
      <c r="L102" s="97" t="n">
        <f aca="false">L100-L101</f>
        <v>126812</v>
      </c>
      <c r="M102" s="97" t="n">
        <f aca="false">M100-M101</f>
        <v>34731</v>
      </c>
      <c r="N102" s="97" t="n">
        <f aca="false">N100-N101</f>
        <v>29256</v>
      </c>
      <c r="O102" s="97" t="n">
        <f aca="false">O100-O101</f>
        <v>35086</v>
      </c>
      <c r="P102" s="97" t="n">
        <f aca="false">P100-P101</f>
        <v>26146</v>
      </c>
      <c r="Q102" s="97" t="n">
        <f aca="false">Q100-Q101</f>
        <v>28777</v>
      </c>
      <c r="R102" s="97" t="n">
        <f aca="false">R100-R101</f>
        <v>5686</v>
      </c>
      <c r="S102" s="97" t="n">
        <f aca="false">S100-S101</f>
        <v>5846</v>
      </c>
      <c r="T102" s="97" t="n">
        <f aca="false">T100-T101</f>
        <v>4228</v>
      </c>
      <c r="U102" s="97" t="n">
        <f aca="false">U100-U101</f>
        <v>4350</v>
      </c>
      <c r="V102" s="97" t="n">
        <f aca="false">V100-V101</f>
        <v>4329</v>
      </c>
      <c r="W102" s="97" t="n">
        <f aca="false">W100-W101</f>
        <v>4166</v>
      </c>
      <c r="X102" s="97" t="n">
        <f aca="false">X100-X101</f>
        <v>4283</v>
      </c>
      <c r="Y102" s="97" t="n">
        <f aca="false">Y100-Y101</f>
        <v>0</v>
      </c>
      <c r="Z102" s="97" t="n">
        <f aca="false">Z100-Z101</f>
        <v>0</v>
      </c>
      <c r="AA102" s="97" t="n">
        <f aca="false">AA100-AA101</f>
        <v>441283</v>
      </c>
    </row>
    <row r="104" customFormat="false" ht="12" hidden="false" customHeight="true" outlineLevel="0" collapsed="false">
      <c r="A104" s="91" t="str">
        <f aca="false">'PLR DET FIXED INPUT PG'!A104</f>
        <v>SUMAS</v>
      </c>
    </row>
    <row r="106" customFormat="false" ht="12" hidden="false" customHeight="true" outlineLevel="0" collapsed="false">
      <c r="A106" s="92" t="str">
        <f aca="false">'PLR DET FIXED INPUT PG'!A106</f>
        <v>Physical Transactions</v>
      </c>
      <c r="C106" s="93" t="str">
        <f aca="false">'PLR DET FIXED INPUT PG'!C106</f>
        <v>Jan-02</v>
      </c>
      <c r="D106" s="93" t="str">
        <f aca="false">'PLR DET FIXED INPUT PG'!D106</f>
        <v>Feb-02</v>
      </c>
      <c r="E106" s="93" t="str">
        <f aca="false">'PLR DET FIXED INPUT PG'!E106</f>
        <v>Mar-02</v>
      </c>
      <c r="F106" s="93" t="str">
        <f aca="false">'PLR DET FIXED INPUT PG'!F106</f>
        <v>Apr-02</v>
      </c>
      <c r="G106" s="93" t="str">
        <f aca="false">'PLR DET FIXED INPUT PG'!G106</f>
        <v>May-02</v>
      </c>
      <c r="H106" s="93" t="str">
        <f aca="false">'PLR DET FIXED INPUT PG'!H106</f>
        <v>Jun-02</v>
      </c>
      <c r="I106" s="93" t="str">
        <f aca="false">'PLR DET FIXED INPUT PG'!I106</f>
        <v>Jul-02</v>
      </c>
      <c r="J106" s="93" t="str">
        <f aca="false">'PLR DET FIXED INPUT PG'!J106</f>
        <v>Aug-02</v>
      </c>
      <c r="K106" s="93" t="str">
        <f aca="false">'PLR DET FIXED INPUT PG'!K106</f>
        <v>Sep-02</v>
      </c>
      <c r="L106" s="93" t="str">
        <f aca="false">'PLR DET FIXED INPUT PG'!L106</f>
        <v>Oct-02</v>
      </c>
      <c r="M106" s="93" t="str">
        <f aca="false">'PLR DET FIXED INPUT PG'!M106</f>
        <v>Nov-02</v>
      </c>
      <c r="N106" s="93" t="str">
        <f aca="false">'PLR DET FIXED INPUT PG'!N106</f>
        <v>Dec-02</v>
      </c>
      <c r="O106" s="93" t="str">
        <f aca="false">'PLR DET FIXED INPUT PG'!O106</f>
        <v>Jan-03</v>
      </c>
      <c r="P106" s="93" t="str">
        <f aca="false">'PLR DET FIXED INPUT PG'!P106</f>
        <v>Feb-03</v>
      </c>
      <c r="Q106" s="93" t="str">
        <f aca="false">'PLR DET FIXED INPUT PG'!Q106</f>
        <v>Mar-03</v>
      </c>
      <c r="R106" s="93" t="str">
        <f aca="false">'PLR DET FIXED INPUT PG'!R106</f>
        <v>Apr-03</v>
      </c>
      <c r="S106" s="93" t="str">
        <f aca="false">'PLR DET FIXED INPUT PG'!S106</f>
        <v>May-03</v>
      </c>
      <c r="T106" s="93" t="str">
        <f aca="false">'PLR DET FIXED INPUT PG'!T106</f>
        <v>Jun-03</v>
      </c>
      <c r="U106" s="93" t="str">
        <f aca="false">'PLR DET FIXED INPUT PG'!U106</f>
        <v>Jul-03</v>
      </c>
      <c r="V106" s="93" t="str">
        <f aca="false">'PLR DET FIXED INPUT PG'!V106</f>
        <v>Aug-03</v>
      </c>
      <c r="W106" s="93" t="str">
        <f aca="false">'PLR DET FIXED INPUT PG'!W106</f>
        <v>Sep-03</v>
      </c>
      <c r="X106" s="93" t="str">
        <f aca="false">'PLR DET FIXED INPUT PG'!X106</f>
        <v>Oct-03</v>
      </c>
      <c r="Y106" s="93" t="str">
        <f aca="false">'PLR DET FIXED INPUT PG'!Y106</f>
        <v>Nov-03</v>
      </c>
      <c r="Z106" s="93" t="str">
        <f aca="false">'PLR DET FIXED INPUT PG'!Z106</f>
        <v>Dec-03</v>
      </c>
      <c r="AA106" s="93" t="str">
        <f aca="false">'PLR DET FIXED INPUT PG'!AA106</f>
        <v>TOTAL</v>
      </c>
    </row>
    <row r="107" customFormat="false" ht="11.25" hidden="false" customHeight="true" outlineLevel="0" collapsed="false">
      <c r="A107" s="95" t="str">
        <f aca="false">'PLR DET FIXED INPUT PG'!A107</f>
        <v>Physical</v>
      </c>
      <c r="C107" s="96" t="n">
        <f aca="false">'PLR DET FIXED INPUT PG'!C107+'PLR DET INDEX INPUT PG'!C107</f>
        <v>45000</v>
      </c>
      <c r="D107" s="96" t="n">
        <f aca="false">'PLR DET FIXED INPUT PG'!D107+'PLR DET INDEX INPUT PG'!D107</f>
        <v>45000</v>
      </c>
      <c r="E107" s="96" t="n">
        <f aca="false">'PLR DET FIXED INPUT PG'!E107+'PLR DET INDEX INPUT PG'!E107</f>
        <v>35000</v>
      </c>
      <c r="F107" s="96" t="n">
        <f aca="false">'PLR DET FIXED INPUT PG'!F107+'PLR DET INDEX INPUT PG'!F107</f>
        <v>10000</v>
      </c>
      <c r="G107" s="96" t="n">
        <f aca="false">'PLR DET FIXED INPUT PG'!G107+'PLR DET INDEX INPUT PG'!G107</f>
        <v>10000</v>
      </c>
      <c r="H107" s="96" t="n">
        <f aca="false">'PLR DET FIXED INPUT PG'!H107+'PLR DET INDEX INPUT PG'!H107</f>
        <v>15000</v>
      </c>
      <c r="I107" s="96" t="n">
        <f aca="false">'PLR DET FIXED INPUT PG'!I107+'PLR DET INDEX INPUT PG'!I107</f>
        <v>25000</v>
      </c>
      <c r="J107" s="96" t="n">
        <f aca="false">'PLR DET FIXED INPUT PG'!J107+'PLR DET INDEX INPUT PG'!J107</f>
        <v>30000</v>
      </c>
      <c r="K107" s="96" t="n">
        <f aca="false">'PLR DET FIXED INPUT PG'!K107+'PLR DET INDEX INPUT PG'!K107</f>
        <v>30000</v>
      </c>
      <c r="L107" s="96" t="n">
        <f aca="false">'PLR DET FIXED INPUT PG'!L107+'PLR DET INDEX INPUT PG'!L107</f>
        <v>30000</v>
      </c>
      <c r="M107" s="96" t="n">
        <f aca="false">'PLR DET FIXED INPUT PG'!M107+'PLR DET INDEX INPUT PG'!M107</f>
        <v>15000</v>
      </c>
      <c r="N107" s="96" t="n">
        <f aca="false">'PLR DET FIXED INPUT PG'!N107+'PLR DET INDEX INPUT PG'!N107</f>
        <v>15000</v>
      </c>
      <c r="O107" s="96" t="n">
        <f aca="false">'PLR DET FIXED INPUT PG'!O107+'PLR DET INDEX INPUT PG'!O107</f>
        <v>15000</v>
      </c>
      <c r="P107" s="96" t="n">
        <f aca="false">'PLR DET FIXED INPUT PG'!P107+'PLR DET INDEX INPUT PG'!P107</f>
        <v>15000</v>
      </c>
      <c r="Q107" s="96" t="n">
        <f aca="false">'PLR DET FIXED INPUT PG'!Q107+'PLR DET INDEX INPUT PG'!Q107</f>
        <v>15000</v>
      </c>
      <c r="R107" s="96" t="n">
        <f aca="false">'PLR DET FIXED INPUT PG'!R107+'PLR DET INDEX INPUT PG'!R107</f>
        <v>0</v>
      </c>
      <c r="S107" s="96" t="n">
        <f aca="false">'PLR DET FIXED INPUT PG'!S107+'PLR DET INDEX INPUT PG'!S107</f>
        <v>0</v>
      </c>
      <c r="T107" s="96" t="n">
        <f aca="false">'PLR DET FIXED INPUT PG'!T107+'PLR DET INDEX INPUT PG'!T107</f>
        <v>0</v>
      </c>
      <c r="U107" s="96" t="n">
        <f aca="false">'PLR DET FIXED INPUT PG'!U107+'PLR DET INDEX INPUT PG'!U107</f>
        <v>0</v>
      </c>
      <c r="V107" s="96" t="n">
        <f aca="false">'PLR DET FIXED INPUT PG'!V107+'PLR DET INDEX INPUT PG'!V107</f>
        <v>0</v>
      </c>
      <c r="W107" s="96" t="n">
        <f aca="false">'PLR DET FIXED INPUT PG'!W107+'PLR DET INDEX INPUT PG'!W107</f>
        <v>0</v>
      </c>
      <c r="X107" s="96" t="n">
        <f aca="false">'PLR DET FIXED INPUT PG'!X107+'PLR DET INDEX INPUT PG'!X107</f>
        <v>0</v>
      </c>
      <c r="Y107" s="96" t="n">
        <f aca="false">'PLR DET FIXED INPUT PG'!Y107+'PLR DET INDEX INPUT PG'!Y107</f>
        <v>0</v>
      </c>
      <c r="Z107" s="96" t="n">
        <f aca="false">'PLR DET FIXED INPUT PG'!Z107+'PLR DET INDEX INPUT PG'!Z107</f>
        <v>0</v>
      </c>
      <c r="AA107" s="96" t="n">
        <f aca="false">'PLR DET FIXED INPUT PG'!AA107</f>
        <v>275000</v>
      </c>
    </row>
    <row r="108" customFormat="false" ht="11.25" hidden="false" customHeight="true" outlineLevel="0" collapsed="false">
      <c r="A108" s="95" t="str">
        <f aca="false">'PLR DET FIXED INPUT PG'!A108</f>
        <v>Interbook</v>
      </c>
      <c r="C108" s="96" t="n">
        <f aca="false">'PLR DET FIXED INPUT PG'!C108+'PLR DET INDEX INPUT PG'!C108</f>
        <v>-22354.8065</v>
      </c>
      <c r="D108" s="96" t="n">
        <f aca="false">'PLR DET FIXED INPUT PG'!D108+'PLR DET INDEX INPUT PG'!D108</f>
        <v>-9035.7143</v>
      </c>
      <c r="E108" s="96" t="n">
        <f aca="false">'PLR DET FIXED INPUT PG'!E108+'PLR DET INDEX INPUT PG'!E108</f>
        <v>-193.5484</v>
      </c>
      <c r="F108" s="96" t="n">
        <f aca="false">'PLR DET FIXED INPUT PG'!F108+'PLR DET INDEX INPUT PG'!F108</f>
        <v>-200</v>
      </c>
      <c r="G108" s="96" t="n">
        <f aca="false">'PLR DET FIXED INPUT PG'!G108+'PLR DET INDEX INPUT PG'!G108</f>
        <v>-1838.7097</v>
      </c>
      <c r="H108" s="96" t="n">
        <f aca="false">'PLR DET FIXED INPUT PG'!H108+'PLR DET INDEX INPUT PG'!H108</f>
        <v>-7299.9667</v>
      </c>
      <c r="I108" s="96" t="n">
        <f aca="false">'PLR DET FIXED INPUT PG'!I108+'PLR DET INDEX INPUT PG'!I108</f>
        <v>-41935.4839</v>
      </c>
      <c r="J108" s="96" t="n">
        <f aca="false">'PLR DET FIXED INPUT PG'!J108+'PLR DET INDEX INPUT PG'!J108</f>
        <v>-62161.2903</v>
      </c>
      <c r="K108" s="96" t="n">
        <f aca="false">'PLR DET FIXED INPUT PG'!K108+'PLR DET INDEX INPUT PG'!K108</f>
        <v>-45133.3333</v>
      </c>
      <c r="L108" s="96" t="n">
        <f aca="false">'PLR DET FIXED INPUT PG'!L108+'PLR DET INDEX INPUT PG'!L108</f>
        <v>-27548.3871</v>
      </c>
      <c r="M108" s="96" t="n">
        <f aca="false">'PLR DET FIXED INPUT PG'!M108+'PLR DET INDEX INPUT PG'!M108</f>
        <v>-15499.9667</v>
      </c>
      <c r="N108" s="96" t="n">
        <f aca="false">'PLR DET FIXED INPUT PG'!N108+'PLR DET INDEX INPUT PG'!N108</f>
        <v>-19161.2581</v>
      </c>
      <c r="O108" s="96" t="n">
        <f aca="false">'PLR DET FIXED INPUT PG'!O108+'PLR DET INDEX INPUT PG'!O108</f>
        <v>-21806.4516</v>
      </c>
      <c r="P108" s="96" t="n">
        <f aca="false">'PLR DET FIXED INPUT PG'!P108+'PLR DET INDEX INPUT PG'!P108</f>
        <v>-17142.8214</v>
      </c>
      <c r="Q108" s="96" t="n">
        <f aca="false">'PLR DET FIXED INPUT PG'!Q108+'PLR DET INDEX INPUT PG'!Q108</f>
        <v>-10806.4839</v>
      </c>
      <c r="R108" s="96" t="n">
        <f aca="false">'PLR DET FIXED INPUT PG'!R108+'PLR DET INDEX INPUT PG'!R108</f>
        <v>-9900</v>
      </c>
      <c r="S108" s="96" t="n">
        <f aca="false">'PLR DET FIXED INPUT PG'!S108+'PLR DET INDEX INPUT PG'!S108</f>
        <v>-5612.871</v>
      </c>
      <c r="T108" s="96" t="n">
        <f aca="false">'PLR DET FIXED INPUT PG'!T108+'PLR DET INDEX INPUT PG'!T108</f>
        <v>-7700</v>
      </c>
      <c r="U108" s="96" t="n">
        <f aca="false">'PLR DET FIXED INPUT PG'!U108+'PLR DET INDEX INPUT PG'!U108</f>
        <v>-39096.8065</v>
      </c>
      <c r="V108" s="96" t="n">
        <f aca="false">'PLR DET FIXED INPUT PG'!V108+'PLR DET INDEX INPUT PG'!V108</f>
        <v>-49225.8065</v>
      </c>
      <c r="W108" s="96" t="n">
        <f aca="false">'PLR DET FIXED INPUT PG'!W108+'PLR DET INDEX INPUT PG'!W108</f>
        <v>-38833.3333</v>
      </c>
      <c r="X108" s="96" t="n">
        <f aca="false">'PLR DET FIXED INPUT PG'!X108+'PLR DET INDEX INPUT PG'!X108</f>
        <v>-19838.7097</v>
      </c>
      <c r="Y108" s="96" t="n">
        <f aca="false">'PLR DET FIXED INPUT PG'!Y108+'PLR DET INDEX INPUT PG'!Y108</f>
        <v>-15700</v>
      </c>
      <c r="Z108" s="96" t="n">
        <f aca="false">'PLR DET FIXED INPUT PG'!Z108+'PLR DET INDEX INPUT PG'!Z108</f>
        <v>-21580.6452</v>
      </c>
      <c r="AA108" s="96" t="n">
        <f aca="false">'PLR DET FIXED INPUT PG'!AA108</f>
        <v>-509606.3941</v>
      </c>
    </row>
    <row r="109" customFormat="false" ht="11.25" hidden="false" customHeight="true" outlineLevel="0" collapsed="false">
      <c r="A109" s="95" t="str">
        <f aca="false">'PLR DET FIXED INPUT PG'!A109</f>
        <v>Total Dth</v>
      </c>
      <c r="C109" s="97" t="n">
        <f aca="false">SUM(C107:C108)</f>
        <v>22645.1935</v>
      </c>
      <c r="D109" s="97" t="n">
        <f aca="false">SUM(D107:D108)</f>
        <v>35964.2857</v>
      </c>
      <c r="E109" s="97" t="n">
        <f aca="false">SUM(E107:E108)</f>
        <v>34806.4516</v>
      </c>
      <c r="F109" s="97" t="n">
        <f aca="false">SUM(F107:F108)</f>
        <v>9800</v>
      </c>
      <c r="G109" s="97" t="n">
        <f aca="false">SUM(G107:G108)</f>
        <v>8161.2903</v>
      </c>
      <c r="H109" s="97" t="n">
        <f aca="false">SUM(H107:H108)</f>
        <v>7700.0333</v>
      </c>
      <c r="I109" s="97" t="n">
        <f aca="false">SUM(I107:I108)</f>
        <v>-16935.4839</v>
      </c>
      <c r="J109" s="97" t="n">
        <f aca="false">SUM(J107:J108)</f>
        <v>-32161.2903</v>
      </c>
      <c r="K109" s="97" t="n">
        <f aca="false">SUM(K107:K108)</f>
        <v>-15133.3333</v>
      </c>
      <c r="L109" s="97" t="n">
        <f aca="false">SUM(L107:L108)</f>
        <v>2451.6129</v>
      </c>
      <c r="M109" s="97" t="n">
        <f aca="false">SUM(M107:M108)</f>
        <v>-499.966700000001</v>
      </c>
      <c r="N109" s="97" t="n">
        <f aca="false">SUM(N107:N108)</f>
        <v>-4161.2581</v>
      </c>
      <c r="O109" s="97" t="n">
        <f aca="false">SUM(O107:O108)</f>
        <v>-6806.4516</v>
      </c>
      <c r="P109" s="97" t="n">
        <f aca="false">SUM(P107:P108)</f>
        <v>-2142.8214</v>
      </c>
      <c r="Q109" s="97" t="n">
        <f aca="false">SUM(Q107:Q108)</f>
        <v>4193.5161</v>
      </c>
      <c r="R109" s="97" t="n">
        <f aca="false">SUM(R107:R108)</f>
        <v>-9900</v>
      </c>
      <c r="S109" s="97" t="n">
        <f aca="false">SUM(S107:S108)</f>
        <v>-5612.871</v>
      </c>
      <c r="T109" s="97" t="n">
        <f aca="false">SUM(T107:T108)</f>
        <v>-7700</v>
      </c>
      <c r="U109" s="97" t="n">
        <f aca="false">SUM(U107:U108)</f>
        <v>-39096.8065</v>
      </c>
      <c r="V109" s="97" t="n">
        <f aca="false">SUM(V107:V108)</f>
        <v>-49225.8065</v>
      </c>
      <c r="W109" s="97" t="n">
        <f aca="false">SUM(W107:W108)</f>
        <v>-38833.3333</v>
      </c>
      <c r="X109" s="97" t="n">
        <f aca="false">SUM(X107:X108)</f>
        <v>-19838.7097</v>
      </c>
      <c r="Y109" s="97" t="n">
        <f aca="false">SUM(Y107:Y108)</f>
        <v>-15700</v>
      </c>
      <c r="Z109" s="97" t="n">
        <f aca="false">SUM(Z107:Z108)</f>
        <v>-21580.6452</v>
      </c>
      <c r="AA109" s="97" t="n">
        <f aca="false">SUM(AA107:AA108)</f>
        <v>-234606.3941</v>
      </c>
    </row>
    <row r="111" customFormat="false" ht="12" hidden="false" customHeight="true" outlineLevel="0" collapsed="false">
      <c r="A111" s="92" t="str">
        <f aca="false">'PLR DET FIXED INPUT PG'!A111</f>
        <v>Swaps</v>
      </c>
      <c r="C111" s="93" t="str">
        <f aca="false">'PLR DET FIXED INPUT PG'!C111</f>
        <v>Jan-02</v>
      </c>
      <c r="D111" s="93" t="str">
        <f aca="false">'PLR DET FIXED INPUT PG'!D111</f>
        <v>Feb-02</v>
      </c>
      <c r="E111" s="93" t="str">
        <f aca="false">'PLR DET FIXED INPUT PG'!E111</f>
        <v>Mar-02</v>
      </c>
      <c r="F111" s="93" t="str">
        <f aca="false">'PLR DET FIXED INPUT PG'!F111</f>
        <v>Apr-02</v>
      </c>
      <c r="G111" s="93" t="str">
        <f aca="false">'PLR DET FIXED INPUT PG'!G111</f>
        <v>May-02</v>
      </c>
      <c r="H111" s="93" t="str">
        <f aca="false">'PLR DET FIXED INPUT PG'!H111</f>
        <v>Jun-02</v>
      </c>
      <c r="I111" s="93" t="str">
        <f aca="false">'PLR DET FIXED INPUT PG'!I111</f>
        <v>Jul-02</v>
      </c>
      <c r="J111" s="93" t="str">
        <f aca="false">'PLR DET FIXED INPUT PG'!J111</f>
        <v>Aug-02</v>
      </c>
      <c r="K111" s="93" t="str">
        <f aca="false">'PLR DET FIXED INPUT PG'!K111</f>
        <v>Sep-02</v>
      </c>
      <c r="L111" s="93" t="str">
        <f aca="false">'PLR DET FIXED INPUT PG'!L111</f>
        <v>Oct-02</v>
      </c>
      <c r="M111" s="93" t="str">
        <f aca="false">'PLR DET FIXED INPUT PG'!M111</f>
        <v>Nov-02</v>
      </c>
      <c r="N111" s="93" t="str">
        <f aca="false">'PLR DET FIXED INPUT PG'!N111</f>
        <v>Dec-02</v>
      </c>
      <c r="O111" s="93" t="str">
        <f aca="false">'PLR DET FIXED INPUT PG'!O111</f>
        <v>Jan-03</v>
      </c>
      <c r="P111" s="93" t="str">
        <f aca="false">'PLR DET FIXED INPUT PG'!P111</f>
        <v>Feb-03</v>
      </c>
      <c r="Q111" s="93" t="str">
        <f aca="false">'PLR DET FIXED INPUT PG'!Q111</f>
        <v>Mar-03</v>
      </c>
      <c r="R111" s="93" t="str">
        <f aca="false">'PLR DET FIXED INPUT PG'!R111</f>
        <v>Apr-03</v>
      </c>
      <c r="S111" s="93" t="str">
        <f aca="false">'PLR DET FIXED INPUT PG'!S111</f>
        <v>May-03</v>
      </c>
      <c r="T111" s="93" t="str">
        <f aca="false">'PLR DET FIXED INPUT PG'!T111</f>
        <v>Jun-03</v>
      </c>
      <c r="U111" s="93" t="str">
        <f aca="false">'PLR DET FIXED INPUT PG'!U111</f>
        <v>Jul-03</v>
      </c>
      <c r="V111" s="93" t="str">
        <f aca="false">'PLR DET FIXED INPUT PG'!V111</f>
        <v>Aug-03</v>
      </c>
      <c r="W111" s="93" t="str">
        <f aca="false">'PLR DET FIXED INPUT PG'!W111</f>
        <v>Sep-03</v>
      </c>
      <c r="X111" s="93" t="str">
        <f aca="false">'PLR DET FIXED INPUT PG'!X111</f>
        <v>Oct-03</v>
      </c>
      <c r="Y111" s="93" t="str">
        <f aca="false">'PLR DET FIXED INPUT PG'!Y111</f>
        <v>Nov-03</v>
      </c>
      <c r="Z111" s="93" t="str">
        <f aca="false">'PLR DET FIXED INPUT PG'!Z111</f>
        <v>Dec-03</v>
      </c>
      <c r="AA111" s="93" t="str">
        <f aca="false">'PLR DET FIXED INPUT PG'!AA111</f>
        <v>TOTAL</v>
      </c>
    </row>
    <row r="112" customFormat="false" ht="11.25" hidden="false" customHeight="true" outlineLevel="0" collapsed="false">
      <c r="A112" s="95" t="str">
        <f aca="false">'PLR DET FIXED INPUT PG'!A112</f>
        <v>Swaps</v>
      </c>
      <c r="C112" s="96" t="n">
        <f aca="false">'PLR DET FIXED INPUT PG'!C112-'PLR DET INDEX INPUT PG'!C107</f>
        <v>-25000</v>
      </c>
      <c r="D112" s="96" t="n">
        <f aca="false">'PLR DET FIXED INPUT PG'!D112-'PLR DET INDEX INPUT PG'!D107</f>
        <v>-25000</v>
      </c>
      <c r="E112" s="96" t="n">
        <f aca="false">'PLR DET FIXED INPUT PG'!E112-'PLR DET INDEX INPUT PG'!E107</f>
        <v>-50000</v>
      </c>
      <c r="F112" s="96" t="n">
        <f aca="false">'PLR DET FIXED INPUT PG'!F112-'PLR DET INDEX INPUT PG'!F107</f>
        <v>-15000</v>
      </c>
      <c r="G112" s="96" t="n">
        <f aca="false">'PLR DET FIXED INPUT PG'!G112-'PLR DET INDEX INPUT PG'!G107</f>
        <v>-15000</v>
      </c>
      <c r="H112" s="96" t="n">
        <f aca="false">'PLR DET FIXED INPUT PG'!H112-'PLR DET INDEX INPUT PG'!H107</f>
        <v>0</v>
      </c>
      <c r="I112" s="96" t="n">
        <f aca="false">'PLR DET FIXED INPUT PG'!I112-'PLR DET INDEX INPUT PG'!I107</f>
        <v>-5000</v>
      </c>
      <c r="J112" s="96" t="n">
        <f aca="false">'PLR DET FIXED INPUT PG'!J112-'PLR DET INDEX INPUT PG'!J107</f>
        <v>-5000</v>
      </c>
      <c r="K112" s="96" t="n">
        <f aca="false">'PLR DET FIXED INPUT PG'!K112-'PLR DET INDEX INPUT PG'!K107</f>
        <v>-5000</v>
      </c>
      <c r="L112" s="96" t="n">
        <f aca="false">'PLR DET FIXED INPUT PG'!L112-'PLR DET INDEX INPUT PG'!L107</f>
        <v>-5000</v>
      </c>
      <c r="M112" s="96" t="n">
        <f aca="false">'PLR DET FIXED INPUT PG'!M112-'PLR DET INDEX INPUT PG'!M107</f>
        <v>-10000</v>
      </c>
      <c r="N112" s="96" t="n">
        <f aca="false">'PLR DET FIXED INPUT PG'!N112-'PLR DET INDEX INPUT PG'!N107</f>
        <v>-10000</v>
      </c>
      <c r="O112" s="96" t="n">
        <f aca="false">'PLR DET FIXED INPUT PG'!O112-'PLR DET INDEX INPUT PG'!O107</f>
        <v>-10000</v>
      </c>
      <c r="P112" s="96" t="n">
        <f aca="false">'PLR DET FIXED INPUT PG'!P112-'PLR DET INDEX INPUT PG'!P107</f>
        <v>-15000</v>
      </c>
      <c r="Q112" s="96" t="n">
        <f aca="false">'PLR DET FIXED INPUT PG'!Q112-'PLR DET INDEX INPUT PG'!Q107</f>
        <v>-15000</v>
      </c>
      <c r="R112" s="96" t="n">
        <f aca="false">'PLR DET FIXED INPUT PG'!R112-'PLR DET INDEX INPUT PG'!R107</f>
        <v>5000</v>
      </c>
      <c r="S112" s="96" t="n">
        <f aca="false">'PLR DET FIXED INPUT PG'!S112-'PLR DET INDEX INPUT PG'!S107</f>
        <v>5000</v>
      </c>
      <c r="T112" s="96" t="n">
        <f aca="false">'PLR DET FIXED INPUT PG'!T112-'PLR DET INDEX INPUT PG'!T107</f>
        <v>5000</v>
      </c>
      <c r="U112" s="96" t="n">
        <f aca="false">'PLR DET FIXED INPUT PG'!U112-'PLR DET INDEX INPUT PG'!U107</f>
        <v>5000</v>
      </c>
      <c r="V112" s="96" t="n">
        <f aca="false">'PLR DET FIXED INPUT PG'!V112-'PLR DET INDEX INPUT PG'!V107</f>
        <v>5000</v>
      </c>
      <c r="W112" s="96" t="n">
        <f aca="false">'PLR DET FIXED INPUT PG'!W112-'PLR DET INDEX INPUT PG'!W107</f>
        <v>5000</v>
      </c>
      <c r="X112" s="96" t="n">
        <f aca="false">'PLR DET FIXED INPUT PG'!X112-'PLR DET INDEX INPUT PG'!X107</f>
        <v>5000</v>
      </c>
      <c r="Y112" s="96" t="n">
        <f aca="false">'PLR DET FIXED INPUT PG'!Y112-'PLR DET INDEX INPUT PG'!Y107</f>
        <v>0</v>
      </c>
      <c r="Z112" s="96" t="n">
        <f aca="false">'PLR DET FIXED INPUT PG'!Z112-'PLR DET INDEX INPUT PG'!Z107</f>
        <v>0</v>
      </c>
      <c r="AA112" s="96" t="e">
        <f aca="false">'PLR DET FIXED INPUT PG'!AA112-#REF!</f>
        <v>#REF!</v>
      </c>
    </row>
    <row r="114" customFormat="false" ht="11.25" hidden="false" customHeight="true" outlineLevel="0" collapsed="false">
      <c r="A114" s="101" t="str">
        <f aca="false">'PLR DET FIXED INPUT PG'!A114</f>
        <v>Total Dth</v>
      </c>
      <c r="B114" s="102"/>
      <c r="C114" s="103" t="n">
        <f aca="false">C109+C112</f>
        <v>-2354.8065</v>
      </c>
      <c r="D114" s="103" t="n">
        <f aca="false">D109+D112</f>
        <v>10964.2857</v>
      </c>
      <c r="E114" s="103" t="n">
        <f aca="false">E109+E112</f>
        <v>-15193.5484</v>
      </c>
      <c r="F114" s="103" t="n">
        <f aca="false">F109+F112</f>
        <v>-5200</v>
      </c>
      <c r="G114" s="103" t="n">
        <f aca="false">G109+G112</f>
        <v>-6838.7097</v>
      </c>
      <c r="H114" s="103" t="n">
        <f aca="false">H109+H112</f>
        <v>7700.0333</v>
      </c>
      <c r="I114" s="103" t="n">
        <f aca="false">I109+I112</f>
        <v>-21935.4839</v>
      </c>
      <c r="J114" s="103" t="n">
        <f aca="false">J109+J112</f>
        <v>-37161.2903</v>
      </c>
      <c r="K114" s="103" t="n">
        <f aca="false">K109+K112</f>
        <v>-20133.3333</v>
      </c>
      <c r="L114" s="103" t="n">
        <f aca="false">L109+L112</f>
        <v>-2548.3871</v>
      </c>
      <c r="M114" s="103" t="n">
        <f aca="false">M109+M112</f>
        <v>-10499.9667</v>
      </c>
      <c r="N114" s="103" t="n">
        <f aca="false">N109+N112</f>
        <v>-14161.2581</v>
      </c>
      <c r="O114" s="103" t="n">
        <f aca="false">O109+O112</f>
        <v>-16806.4516</v>
      </c>
      <c r="P114" s="103" t="n">
        <f aca="false">P109+P112</f>
        <v>-17142.8214</v>
      </c>
      <c r="Q114" s="103" t="n">
        <f aca="false">Q109+Q112</f>
        <v>-10806.4839</v>
      </c>
      <c r="R114" s="103" t="n">
        <f aca="false">R109+R112</f>
        <v>-4900</v>
      </c>
      <c r="S114" s="103" t="n">
        <f aca="false">S109+S112</f>
        <v>-612.871</v>
      </c>
      <c r="T114" s="103" t="n">
        <f aca="false">T109+T112</f>
        <v>-2700</v>
      </c>
      <c r="U114" s="103" t="n">
        <f aca="false">U109+U112</f>
        <v>-34096.8065</v>
      </c>
      <c r="V114" s="103" t="n">
        <f aca="false">V109+V112</f>
        <v>-44225.8065</v>
      </c>
      <c r="W114" s="103" t="n">
        <f aca="false">W109+W112</f>
        <v>-33833.3333</v>
      </c>
      <c r="X114" s="103" t="n">
        <f aca="false">X109+X112</f>
        <v>-14838.7097</v>
      </c>
      <c r="Y114" s="103" t="n">
        <f aca="false">Y109+Y112</f>
        <v>-15700</v>
      </c>
      <c r="Z114" s="103" t="n">
        <f aca="false">Z109+Z112</f>
        <v>-21580.6452</v>
      </c>
      <c r="AA114" s="103" t="e">
        <f aca="false">AA109+AA112</f>
        <v>#REF!</v>
      </c>
    </row>
    <row r="116" customFormat="false" ht="12" hidden="false" customHeight="true" outlineLevel="0" collapsed="false">
      <c r="A116" s="94" t="str">
        <f aca="false">'PLR DET FIXED INPUT PG'!A116</f>
        <v>Prior Day</v>
      </c>
    </row>
    <row r="117" customFormat="false" ht="11.25" hidden="false" customHeight="true" outlineLevel="0" collapsed="false">
      <c r="A117" s="95" t="str">
        <f aca="false">'PLR DET FIXED INPUT PG'!A117</f>
        <v>Physical</v>
      </c>
      <c r="C117" s="96" t="n">
        <f aca="false">'PLR DET FIXED INPUT PG'!C117+'PLR DET INDEX INPUT PG'!C117</f>
        <v>45000</v>
      </c>
      <c r="D117" s="96" t="n">
        <f aca="false">'PLR DET FIXED INPUT PG'!D117+'PLR DET INDEX INPUT PG'!D117</f>
        <v>45000</v>
      </c>
      <c r="E117" s="96" t="n">
        <f aca="false">'PLR DET FIXED INPUT PG'!E117+'PLR DET INDEX INPUT PG'!E117</f>
        <v>35000</v>
      </c>
      <c r="F117" s="96" t="n">
        <f aca="false">'PLR DET FIXED INPUT PG'!F117+'PLR DET INDEX INPUT PG'!F117</f>
        <v>10000</v>
      </c>
      <c r="G117" s="96" t="n">
        <f aca="false">'PLR DET FIXED INPUT PG'!G117+'PLR DET INDEX INPUT PG'!G117</f>
        <v>10000</v>
      </c>
      <c r="H117" s="96" t="n">
        <f aca="false">'PLR DET FIXED INPUT PG'!H117+'PLR DET INDEX INPUT PG'!H117</f>
        <v>15000</v>
      </c>
      <c r="I117" s="96" t="n">
        <f aca="false">'PLR DET FIXED INPUT PG'!I117+'PLR DET INDEX INPUT PG'!I117</f>
        <v>25000</v>
      </c>
      <c r="J117" s="96" t="n">
        <f aca="false">'PLR DET FIXED INPUT PG'!J117+'PLR DET INDEX INPUT PG'!J117</f>
        <v>30000</v>
      </c>
      <c r="K117" s="96" t="n">
        <f aca="false">'PLR DET FIXED INPUT PG'!K117+'PLR DET INDEX INPUT PG'!K117</f>
        <v>30000</v>
      </c>
      <c r="L117" s="96" t="n">
        <f aca="false">'PLR DET FIXED INPUT PG'!L117+'PLR DET INDEX INPUT PG'!L117</f>
        <v>30000</v>
      </c>
      <c r="M117" s="96" t="n">
        <f aca="false">'PLR DET FIXED INPUT PG'!M117+'PLR DET INDEX INPUT PG'!M117</f>
        <v>15000</v>
      </c>
      <c r="N117" s="96" t="n">
        <f aca="false">'PLR DET FIXED INPUT PG'!N117+'PLR DET INDEX INPUT PG'!N117</f>
        <v>15000</v>
      </c>
      <c r="O117" s="96" t="n">
        <f aca="false">'PLR DET FIXED INPUT PG'!O117+'PLR DET INDEX INPUT PG'!O117</f>
        <v>15000</v>
      </c>
      <c r="P117" s="96" t="n">
        <f aca="false">'PLR DET FIXED INPUT PG'!P117+'PLR DET INDEX INPUT PG'!P117</f>
        <v>15000</v>
      </c>
      <c r="Q117" s="96" t="n">
        <f aca="false">'PLR DET FIXED INPUT PG'!Q117+'PLR DET INDEX INPUT PG'!Q117</f>
        <v>15000</v>
      </c>
      <c r="R117" s="96" t="n">
        <f aca="false">'PLR DET FIXED INPUT PG'!R117+'PLR DET INDEX INPUT PG'!R117</f>
        <v>0</v>
      </c>
      <c r="S117" s="96" t="n">
        <f aca="false">'PLR DET FIXED INPUT PG'!S117+'PLR DET INDEX INPUT PG'!S117</f>
        <v>0</v>
      </c>
      <c r="T117" s="96" t="n">
        <f aca="false">'PLR DET FIXED INPUT PG'!T117+'PLR DET INDEX INPUT PG'!T117</f>
        <v>0</v>
      </c>
      <c r="U117" s="96" t="n">
        <f aca="false">'PLR DET FIXED INPUT PG'!U117+'PLR DET INDEX INPUT PG'!U117</f>
        <v>0</v>
      </c>
      <c r="V117" s="96" t="n">
        <f aca="false">'PLR DET FIXED INPUT PG'!V117+'PLR DET INDEX INPUT PG'!V117</f>
        <v>0</v>
      </c>
      <c r="W117" s="96" t="n">
        <f aca="false">'PLR DET FIXED INPUT PG'!W117+'PLR DET INDEX INPUT PG'!W117</f>
        <v>0</v>
      </c>
      <c r="X117" s="96" t="n">
        <f aca="false">'PLR DET FIXED INPUT PG'!X117+'PLR DET INDEX INPUT PG'!X117</f>
        <v>0</v>
      </c>
      <c r="Y117" s="96" t="n">
        <f aca="false">'PLR DET FIXED INPUT PG'!Y117+'PLR DET INDEX INPUT PG'!Y117</f>
        <v>0</v>
      </c>
      <c r="Z117" s="96" t="n">
        <f aca="false">'PLR DET FIXED INPUT PG'!Z117+'PLR DET INDEX INPUT PG'!Z117</f>
        <v>0</v>
      </c>
      <c r="AA117" s="96" t="n">
        <f aca="false">'PLR DET FIXED INPUT PG'!AA117</f>
        <v>275000</v>
      </c>
    </row>
    <row r="118" customFormat="false" ht="11.25" hidden="false" customHeight="true" outlineLevel="0" collapsed="false">
      <c r="A118" s="95" t="str">
        <f aca="false">'PLR DET FIXED INPUT PG'!A118</f>
        <v>Interbook</v>
      </c>
      <c r="C118" s="96" t="n">
        <f aca="false">'PLR DET FIXED INPUT PG'!C118+'PLR DET INDEX INPUT PG'!C118</f>
        <v>-21096.7419</v>
      </c>
      <c r="D118" s="96" t="n">
        <f aca="false">'PLR DET FIXED INPUT PG'!D118+'PLR DET INDEX INPUT PG'!D118</f>
        <v>-10071.4286</v>
      </c>
      <c r="E118" s="96" t="n">
        <f aca="false">'PLR DET FIXED INPUT PG'!E118+'PLR DET INDEX INPUT PG'!E118</f>
        <v>-258.0645</v>
      </c>
      <c r="F118" s="96" t="n">
        <f aca="false">'PLR DET FIXED INPUT PG'!F118+'PLR DET INDEX INPUT PG'!F118</f>
        <v>-233.3333</v>
      </c>
      <c r="G118" s="96" t="n">
        <f aca="false">'PLR DET FIXED INPUT PG'!G118+'PLR DET INDEX INPUT PG'!G118</f>
        <v>-2096.7742</v>
      </c>
      <c r="H118" s="96" t="n">
        <f aca="false">'PLR DET FIXED INPUT PG'!H118+'PLR DET INDEX INPUT PG'!H118</f>
        <v>-8166.6333</v>
      </c>
      <c r="I118" s="96" t="n">
        <f aca="false">'PLR DET FIXED INPUT PG'!I118+'PLR DET INDEX INPUT PG'!I118</f>
        <v>-43000</v>
      </c>
      <c r="J118" s="96" t="n">
        <f aca="false">'PLR DET FIXED INPUT PG'!J118+'PLR DET INDEX INPUT PG'!J118</f>
        <v>-63032.2581</v>
      </c>
      <c r="K118" s="96" t="n">
        <f aca="false">'PLR DET FIXED INPUT PG'!K118+'PLR DET INDEX INPUT PG'!K118</f>
        <v>-45900</v>
      </c>
      <c r="L118" s="96" t="n">
        <f aca="false">'PLR DET FIXED INPUT PG'!L118+'PLR DET INDEX INPUT PG'!L118</f>
        <v>-31516.129</v>
      </c>
      <c r="M118" s="96" t="n">
        <f aca="false">'PLR DET FIXED INPUT PG'!M118+'PLR DET INDEX INPUT PG'!M118</f>
        <v>-16299.9667</v>
      </c>
      <c r="N118" s="96" t="n">
        <f aca="false">'PLR DET FIXED INPUT PG'!N118+'PLR DET INDEX INPUT PG'!N118</f>
        <v>-19967.7097</v>
      </c>
      <c r="O118" s="96" t="n">
        <f aca="false">'PLR DET FIXED INPUT PG'!O118+'PLR DET INDEX INPUT PG'!O118</f>
        <v>-22548.3871</v>
      </c>
      <c r="P118" s="96" t="n">
        <f aca="false">'PLR DET FIXED INPUT PG'!P118+'PLR DET INDEX INPUT PG'!P118</f>
        <v>-17749.9643</v>
      </c>
      <c r="Q118" s="96" t="n">
        <f aca="false">'PLR DET FIXED INPUT PG'!Q118+'PLR DET INDEX INPUT PG'!Q118</f>
        <v>-11129.0645</v>
      </c>
      <c r="R118" s="96" t="n">
        <f aca="false">'PLR DET FIXED INPUT PG'!R118+'PLR DET INDEX INPUT PG'!R118</f>
        <v>-10533.3333</v>
      </c>
      <c r="S118" s="96" t="n">
        <f aca="false">'PLR DET FIXED INPUT PG'!S118+'PLR DET INDEX INPUT PG'!S118</f>
        <v>-5903.1935</v>
      </c>
      <c r="T118" s="96" t="n">
        <f aca="false">'PLR DET FIXED INPUT PG'!T118+'PLR DET INDEX INPUT PG'!T118</f>
        <v>-8366.6667</v>
      </c>
      <c r="U118" s="96" t="n">
        <f aca="false">'PLR DET FIXED INPUT PG'!U118+'PLR DET INDEX INPUT PG'!U118</f>
        <v>-40161.3226</v>
      </c>
      <c r="V118" s="96" t="n">
        <f aca="false">'PLR DET FIXED INPUT PG'!V118+'PLR DET INDEX INPUT PG'!V118</f>
        <v>-50290.3226</v>
      </c>
      <c r="W118" s="96" t="n">
        <f aca="false">'PLR DET FIXED INPUT PG'!W118+'PLR DET INDEX INPUT PG'!W118</f>
        <v>-39900</v>
      </c>
      <c r="X118" s="96" t="n">
        <f aca="false">'PLR DET FIXED INPUT PG'!X118+'PLR DET INDEX INPUT PG'!X118</f>
        <v>-20451.6129</v>
      </c>
      <c r="Y118" s="96" t="n">
        <f aca="false">'PLR DET FIXED INPUT PG'!Y118+'PLR DET INDEX INPUT PG'!Y118</f>
        <v>-16233.3333</v>
      </c>
      <c r="Z118" s="96" t="n">
        <f aca="false">'PLR DET FIXED INPUT PG'!Z118+'PLR DET INDEX INPUT PG'!Z118</f>
        <v>-22258.0645</v>
      </c>
      <c r="AA118" s="96" t="n">
        <f aca="false">'PLR DET FIXED INPUT PG'!AA118</f>
        <v>-527164.3046</v>
      </c>
    </row>
    <row r="119" customFormat="false" ht="11.25" hidden="false" customHeight="true" outlineLevel="0" collapsed="false">
      <c r="A119" s="95" t="str">
        <f aca="false">'PLR DET FIXED INPUT PG'!A119</f>
        <v>Swaps</v>
      </c>
      <c r="C119" s="96" t="n">
        <f aca="false">'PLR DET FIXED INPUT PG'!C119+'PLR DET INDEX INPUT PG'!C119-'PLR DET INDEX INPUT PG'!C117</f>
        <v>-25000</v>
      </c>
      <c r="D119" s="96" t="n">
        <f aca="false">'PLR DET FIXED INPUT PG'!D119+'PLR DET INDEX INPUT PG'!D119-'PLR DET INDEX INPUT PG'!D117</f>
        <v>-25000</v>
      </c>
      <c r="E119" s="96" t="n">
        <f aca="false">'PLR DET FIXED INPUT PG'!E119+'PLR DET INDEX INPUT PG'!E119-'PLR DET INDEX INPUT PG'!E117</f>
        <v>-50000</v>
      </c>
      <c r="F119" s="96" t="n">
        <f aca="false">'PLR DET FIXED INPUT PG'!F119+'PLR DET INDEX INPUT PG'!F119-'PLR DET INDEX INPUT PG'!F117</f>
        <v>-15000</v>
      </c>
      <c r="G119" s="96" t="n">
        <f aca="false">'PLR DET FIXED INPUT PG'!G119+'PLR DET INDEX INPUT PG'!G119-'PLR DET INDEX INPUT PG'!G117</f>
        <v>-15000</v>
      </c>
      <c r="H119" s="96" t="n">
        <f aca="false">'PLR DET FIXED INPUT PG'!H119+'PLR DET INDEX INPUT PG'!H119-'PLR DET INDEX INPUT PG'!H117</f>
        <v>0</v>
      </c>
      <c r="I119" s="96" t="n">
        <f aca="false">'PLR DET FIXED INPUT PG'!I119+'PLR DET INDEX INPUT PG'!I119-'PLR DET INDEX INPUT PG'!I117</f>
        <v>-5000</v>
      </c>
      <c r="J119" s="96" t="n">
        <f aca="false">'PLR DET FIXED INPUT PG'!J119+'PLR DET INDEX INPUT PG'!J119-'PLR DET INDEX INPUT PG'!J117</f>
        <v>-5000</v>
      </c>
      <c r="K119" s="96" t="n">
        <f aca="false">'PLR DET FIXED INPUT PG'!K119+'PLR DET INDEX INPUT PG'!K119-'PLR DET INDEX INPUT PG'!K117</f>
        <v>-5000</v>
      </c>
      <c r="L119" s="96" t="n">
        <f aca="false">'PLR DET FIXED INPUT PG'!L119+'PLR DET INDEX INPUT PG'!L119-'PLR DET INDEX INPUT PG'!L117</f>
        <v>-5000</v>
      </c>
      <c r="M119" s="96" t="n">
        <f aca="false">'PLR DET FIXED INPUT PG'!M119+'PLR DET INDEX INPUT PG'!M119-'PLR DET INDEX INPUT PG'!M117</f>
        <v>-10000</v>
      </c>
      <c r="N119" s="96" t="n">
        <f aca="false">'PLR DET FIXED INPUT PG'!N119+'PLR DET INDEX INPUT PG'!N119-'PLR DET INDEX INPUT PG'!N117</f>
        <v>-10000</v>
      </c>
      <c r="O119" s="96" t="n">
        <f aca="false">'PLR DET FIXED INPUT PG'!O119+'PLR DET INDEX INPUT PG'!O119-'PLR DET INDEX INPUT PG'!O117</f>
        <v>-10000</v>
      </c>
      <c r="P119" s="96" t="n">
        <f aca="false">'PLR DET FIXED INPUT PG'!P119+'PLR DET INDEX INPUT PG'!P119-'PLR DET INDEX INPUT PG'!P117</f>
        <v>-15000</v>
      </c>
      <c r="Q119" s="96" t="n">
        <f aca="false">'PLR DET FIXED INPUT PG'!Q119+'PLR DET INDEX INPUT PG'!Q119-'PLR DET INDEX INPUT PG'!Q117</f>
        <v>-15000</v>
      </c>
      <c r="R119" s="96" t="n">
        <f aca="false">'PLR DET FIXED INPUT PG'!R119+'PLR DET INDEX INPUT PG'!R119-'PLR DET INDEX INPUT PG'!R117</f>
        <v>5000</v>
      </c>
      <c r="S119" s="96" t="n">
        <f aca="false">'PLR DET FIXED INPUT PG'!S119+'PLR DET INDEX INPUT PG'!S119-'PLR DET INDEX INPUT PG'!S117</f>
        <v>5000</v>
      </c>
      <c r="T119" s="96" t="n">
        <f aca="false">'PLR DET FIXED INPUT PG'!T119+'PLR DET INDEX INPUT PG'!T119-'PLR DET INDEX INPUT PG'!T117</f>
        <v>5000</v>
      </c>
      <c r="U119" s="96" t="n">
        <f aca="false">'PLR DET FIXED INPUT PG'!U119+'PLR DET INDEX INPUT PG'!U119-'PLR DET INDEX INPUT PG'!U117</f>
        <v>5000</v>
      </c>
      <c r="V119" s="96" t="n">
        <f aca="false">'PLR DET FIXED INPUT PG'!V119+'PLR DET INDEX INPUT PG'!V119-'PLR DET INDEX INPUT PG'!V117</f>
        <v>5000</v>
      </c>
      <c r="W119" s="96" t="n">
        <f aca="false">'PLR DET FIXED INPUT PG'!W119+'PLR DET INDEX INPUT PG'!W119-'PLR DET INDEX INPUT PG'!W117</f>
        <v>5000</v>
      </c>
      <c r="X119" s="96" t="n">
        <f aca="false">'PLR DET FIXED INPUT PG'!X119+'PLR DET INDEX INPUT PG'!X119-'PLR DET INDEX INPUT PG'!X117</f>
        <v>5000</v>
      </c>
      <c r="Y119" s="96" t="n">
        <f aca="false">'PLR DET FIXED INPUT PG'!Y119+'PLR DET INDEX INPUT PG'!Y119-'PLR DET INDEX INPUT PG'!Y117</f>
        <v>0</v>
      </c>
      <c r="Z119" s="96" t="n">
        <f aca="false">'PLR DET FIXED INPUT PG'!Z119+'PLR DET INDEX INPUT PG'!Z119-'PLR DET INDEX INPUT PG'!Z117</f>
        <v>0</v>
      </c>
      <c r="AA119" s="96" t="n">
        <f aca="false">'PLR DET FIXED INPUT PG'!AA119+'PLR DET INDEX INPUT PG'!AA119-'PLR DET INDEX INPUT PG'!AA117</f>
        <v>-175000</v>
      </c>
    </row>
    <row r="120" customFormat="false" ht="11.25" hidden="false" customHeight="true" outlineLevel="0" collapsed="false">
      <c r="A120" s="95" t="str">
        <f aca="false">'PLR DET FIXED INPUT PG'!A120</f>
        <v>Total Dth</v>
      </c>
      <c r="C120" s="97" t="n">
        <f aca="false">SUM(C117:C119)</f>
        <v>-1096.7419</v>
      </c>
      <c r="D120" s="97" t="n">
        <f aca="false">SUM(D117:D119)</f>
        <v>9928.5714</v>
      </c>
      <c r="E120" s="97" t="n">
        <f aca="false">SUM(E117:E119)</f>
        <v>-15258.0645</v>
      </c>
      <c r="F120" s="97" t="n">
        <f aca="false">SUM(F117:F119)</f>
        <v>-5233.3333</v>
      </c>
      <c r="G120" s="97" t="n">
        <f aca="false">SUM(G117:G119)</f>
        <v>-7096.7742</v>
      </c>
      <c r="H120" s="97" t="n">
        <f aca="false">SUM(H117:H119)</f>
        <v>6833.3667</v>
      </c>
      <c r="I120" s="97" t="n">
        <f aca="false">SUM(I117:I119)</f>
        <v>-23000</v>
      </c>
      <c r="J120" s="97" t="n">
        <f aca="false">SUM(J117:J119)</f>
        <v>-38032.2581</v>
      </c>
      <c r="K120" s="97" t="n">
        <f aca="false">SUM(K117:K119)</f>
        <v>-20900</v>
      </c>
      <c r="L120" s="97" t="n">
        <f aca="false">SUM(L117:L119)</f>
        <v>-6516.129</v>
      </c>
      <c r="M120" s="97" t="n">
        <f aca="false">SUM(M117:M119)</f>
        <v>-11299.9667</v>
      </c>
      <c r="N120" s="97" t="n">
        <f aca="false">SUM(N117:N119)</f>
        <v>-14967.7097</v>
      </c>
      <c r="O120" s="97" t="n">
        <f aca="false">SUM(O117:O119)</f>
        <v>-17548.3871</v>
      </c>
      <c r="P120" s="97" t="n">
        <f aca="false">SUM(P117:P119)</f>
        <v>-17749.9643</v>
      </c>
      <c r="Q120" s="97" t="n">
        <f aca="false">SUM(Q117:Q119)</f>
        <v>-11129.0645</v>
      </c>
      <c r="R120" s="97" t="n">
        <f aca="false">SUM(R117:R119)</f>
        <v>-5533.3333</v>
      </c>
      <c r="S120" s="97" t="n">
        <f aca="false">SUM(S117:S119)</f>
        <v>-903.1935</v>
      </c>
      <c r="T120" s="97" t="n">
        <f aca="false">SUM(T117:T119)</f>
        <v>-3366.6667</v>
      </c>
      <c r="U120" s="97" t="n">
        <f aca="false">SUM(U117:U119)</f>
        <v>-35161.3226</v>
      </c>
      <c r="V120" s="97" t="n">
        <f aca="false">SUM(V117:V119)</f>
        <v>-45290.3226</v>
      </c>
      <c r="W120" s="97" t="n">
        <f aca="false">SUM(W117:W119)</f>
        <v>-34900</v>
      </c>
      <c r="X120" s="97" t="n">
        <f aca="false">SUM(X117:X119)</f>
        <v>-15451.6129</v>
      </c>
      <c r="Y120" s="97" t="n">
        <f aca="false">SUM(Y117:Y119)</f>
        <v>-16233.3333</v>
      </c>
      <c r="Z120" s="97" t="n">
        <f aca="false">SUM(Z117:Z119)</f>
        <v>-22258.0645</v>
      </c>
      <c r="AA120" s="97" t="n">
        <f aca="false">SUM(AA117:AA119)</f>
        <v>-427164.3046</v>
      </c>
    </row>
    <row r="122" customFormat="false" ht="12" hidden="false" customHeight="true" outlineLevel="0" collapsed="false">
      <c r="A122" s="94" t="str">
        <f aca="false">'PLR DET FIXED INPUT PG'!A122</f>
        <v>Delta</v>
      </c>
    </row>
    <row r="123" customFormat="false" ht="11.25" hidden="false" customHeight="true" outlineLevel="0" collapsed="false">
      <c r="A123" s="95" t="str">
        <f aca="false">'PLR DET FIXED INPUT PG'!A123</f>
        <v>Physical</v>
      </c>
      <c r="C123" s="96" t="n">
        <f aca="false">C107-C117</f>
        <v>0</v>
      </c>
      <c r="D123" s="96" t="n">
        <f aca="false">D107-D117</f>
        <v>0</v>
      </c>
      <c r="E123" s="96" t="n">
        <f aca="false">E107-E117</f>
        <v>0</v>
      </c>
      <c r="F123" s="96" t="n">
        <f aca="false">F107-F117</f>
        <v>0</v>
      </c>
      <c r="G123" s="96" t="n">
        <f aca="false">G107-G117</f>
        <v>0</v>
      </c>
      <c r="H123" s="96" t="n">
        <f aca="false">H107-H117</f>
        <v>0</v>
      </c>
      <c r="I123" s="96" t="n">
        <f aca="false">I107-I117</f>
        <v>0</v>
      </c>
      <c r="J123" s="96" t="n">
        <f aca="false">J107-J117</f>
        <v>0</v>
      </c>
      <c r="K123" s="96" t="n">
        <f aca="false">K107-K117</f>
        <v>0</v>
      </c>
      <c r="L123" s="96" t="n">
        <f aca="false">L107-L117</f>
        <v>0</v>
      </c>
      <c r="M123" s="96" t="n">
        <f aca="false">M107-M117</f>
        <v>0</v>
      </c>
      <c r="N123" s="96" t="n">
        <f aca="false">N107-N117</f>
        <v>0</v>
      </c>
      <c r="O123" s="96" t="n">
        <f aca="false">O107-O117</f>
        <v>0</v>
      </c>
      <c r="P123" s="96" t="n">
        <f aca="false">P107-P117</f>
        <v>0</v>
      </c>
      <c r="Q123" s="96" t="n">
        <f aca="false">Q107-Q117</f>
        <v>0</v>
      </c>
      <c r="R123" s="96" t="n">
        <f aca="false">R107-R117</f>
        <v>0</v>
      </c>
      <c r="S123" s="96" t="n">
        <f aca="false">S107-S117</f>
        <v>0</v>
      </c>
      <c r="T123" s="96" t="n">
        <f aca="false">T107-T117</f>
        <v>0</v>
      </c>
      <c r="U123" s="96" t="n">
        <f aca="false">U107-U117</f>
        <v>0</v>
      </c>
      <c r="V123" s="96" t="n">
        <f aca="false">V107-V117</f>
        <v>0</v>
      </c>
      <c r="W123" s="96" t="n">
        <f aca="false">W107-W117</f>
        <v>0</v>
      </c>
      <c r="X123" s="96" t="n">
        <f aca="false">X107-X117</f>
        <v>0</v>
      </c>
      <c r="Y123" s="96" t="n">
        <f aca="false">Y107-Y117</f>
        <v>0</v>
      </c>
      <c r="Z123" s="96" t="n">
        <f aca="false">Z107-Z117</f>
        <v>0</v>
      </c>
      <c r="AA123" s="96" t="n">
        <f aca="false">AA107-AA117</f>
        <v>0</v>
      </c>
    </row>
    <row r="124" customFormat="false" ht="11.25" hidden="false" customHeight="true" outlineLevel="0" collapsed="false">
      <c r="A124" s="95" t="str">
        <f aca="false">'PLR DET FIXED INPUT PG'!A124</f>
        <v>Interbook</v>
      </c>
      <c r="C124" s="96" t="n">
        <f aca="false">C108-C118</f>
        <v>-1258.0646</v>
      </c>
      <c r="D124" s="96" t="n">
        <f aca="false">D108-D118</f>
        <v>1035.7143</v>
      </c>
      <c r="E124" s="96" t="n">
        <f aca="false">E108-E118</f>
        <v>64.5161</v>
      </c>
      <c r="F124" s="96" t="n">
        <f aca="false">F108-F118</f>
        <v>33.3333</v>
      </c>
      <c r="G124" s="96" t="n">
        <f aca="false">G108-G118</f>
        <v>258.0645</v>
      </c>
      <c r="H124" s="96" t="n">
        <f aca="false">H108-H118</f>
        <v>866.666600000001</v>
      </c>
      <c r="I124" s="96" t="n">
        <f aca="false">I108-I118</f>
        <v>1064.5161</v>
      </c>
      <c r="J124" s="96" t="n">
        <f aca="false">J108-J118</f>
        <v>870.967799999999</v>
      </c>
      <c r="K124" s="96" t="n">
        <f aca="false">K108-K118</f>
        <v>766.666700000002</v>
      </c>
      <c r="L124" s="96" t="n">
        <f aca="false">L108-L118</f>
        <v>3967.7419</v>
      </c>
      <c r="M124" s="96" t="n">
        <f aca="false">M108-M118</f>
        <v>800</v>
      </c>
      <c r="N124" s="96" t="n">
        <f aca="false">N108-N118</f>
        <v>806.4516</v>
      </c>
      <c r="O124" s="96" t="n">
        <f aca="false">O108-O118</f>
        <v>741.9355</v>
      </c>
      <c r="P124" s="96" t="n">
        <f aca="false">P108-P118</f>
        <v>607.142899999999</v>
      </c>
      <c r="Q124" s="96" t="n">
        <f aca="false">Q108-Q118</f>
        <v>322.580600000001</v>
      </c>
      <c r="R124" s="96" t="n">
        <f aca="false">R108-R118</f>
        <v>633.3333</v>
      </c>
      <c r="S124" s="96" t="n">
        <f aca="false">S108-S118</f>
        <v>290.3225</v>
      </c>
      <c r="T124" s="96" t="n">
        <f aca="false">T108-T118</f>
        <v>666.6667</v>
      </c>
      <c r="U124" s="96" t="n">
        <f aca="false">U108-U118</f>
        <v>1064.5161</v>
      </c>
      <c r="V124" s="96" t="n">
        <f aca="false">V108-V118</f>
        <v>1064.5161</v>
      </c>
      <c r="W124" s="96" t="n">
        <f aca="false">W108-W118</f>
        <v>1066.6667</v>
      </c>
      <c r="X124" s="96" t="n">
        <f aca="false">X108-X118</f>
        <v>612.903200000001</v>
      </c>
      <c r="Y124" s="96" t="n">
        <f aca="false">Y108-Y118</f>
        <v>533.3333</v>
      </c>
      <c r="Z124" s="96" t="n">
        <f aca="false">Z108-Z118</f>
        <v>677.419300000001</v>
      </c>
      <c r="AA124" s="96" t="n">
        <f aca="false">AA108-AA118</f>
        <v>17557.9105</v>
      </c>
    </row>
    <row r="125" customFormat="false" ht="11.25" hidden="false" customHeight="true" outlineLevel="0" collapsed="false">
      <c r="A125" s="95" t="str">
        <f aca="false">'PLR DET FIXED INPUT PG'!A125</f>
        <v>Swaps</v>
      </c>
      <c r="C125" s="96" t="n">
        <f aca="false">C112-C119</f>
        <v>0</v>
      </c>
      <c r="D125" s="96" t="n">
        <f aca="false">D112-D119</f>
        <v>0</v>
      </c>
      <c r="E125" s="96" t="n">
        <f aca="false">E112-E119</f>
        <v>0</v>
      </c>
      <c r="F125" s="96" t="n">
        <f aca="false">F112-F119</f>
        <v>0</v>
      </c>
      <c r="G125" s="96" t="n">
        <f aca="false">G112-G119</f>
        <v>0</v>
      </c>
      <c r="H125" s="96" t="n">
        <f aca="false">H112-H119</f>
        <v>0</v>
      </c>
      <c r="I125" s="96" t="n">
        <f aca="false">I112-I119</f>
        <v>0</v>
      </c>
      <c r="J125" s="96" t="n">
        <f aca="false">J112-J119</f>
        <v>0</v>
      </c>
      <c r="K125" s="96" t="n">
        <f aca="false">K112-K119</f>
        <v>0</v>
      </c>
      <c r="L125" s="96" t="n">
        <f aca="false">L112-L119</f>
        <v>0</v>
      </c>
      <c r="M125" s="96" t="n">
        <f aca="false">M112-M119</f>
        <v>0</v>
      </c>
      <c r="N125" s="96" t="n">
        <f aca="false">N112-N119</f>
        <v>0</v>
      </c>
      <c r="O125" s="96" t="n">
        <f aca="false">O112-O119</f>
        <v>0</v>
      </c>
      <c r="P125" s="96" t="n">
        <f aca="false">P112-P119</f>
        <v>0</v>
      </c>
      <c r="Q125" s="96" t="n">
        <f aca="false">Q112-Q119</f>
        <v>0</v>
      </c>
      <c r="R125" s="96" t="n">
        <f aca="false">R112-R119</f>
        <v>0</v>
      </c>
      <c r="S125" s="96" t="n">
        <f aca="false">S112-S119</f>
        <v>0</v>
      </c>
      <c r="T125" s="96" t="n">
        <f aca="false">T112-T119</f>
        <v>0</v>
      </c>
      <c r="U125" s="96" t="n">
        <f aca="false">U112-U119</f>
        <v>0</v>
      </c>
      <c r="V125" s="96" t="n">
        <f aca="false">V112-V119</f>
        <v>0</v>
      </c>
      <c r="W125" s="96" t="n">
        <f aca="false">W112-W119</f>
        <v>0</v>
      </c>
      <c r="X125" s="96" t="n">
        <f aca="false">X112-X119</f>
        <v>0</v>
      </c>
      <c r="Y125" s="96" t="n">
        <f aca="false">Y112-Y119</f>
        <v>0</v>
      </c>
      <c r="Z125" s="96" t="n">
        <f aca="false">Z112-Z119</f>
        <v>0</v>
      </c>
      <c r="AA125" s="96" t="e">
        <f aca="false">AA112-AA119</f>
        <v>#REF!</v>
      </c>
    </row>
    <row r="126" customFormat="false" ht="11.25" hidden="false" customHeight="true" outlineLevel="0" collapsed="false">
      <c r="A126" s="95" t="str">
        <f aca="false">'PLR DET FIXED INPUT PG'!A126</f>
        <v>Total Dth</v>
      </c>
      <c r="C126" s="97" t="n">
        <f aca="false">SUM(C123:C125)</f>
        <v>-1258.0646</v>
      </c>
      <c r="D126" s="97" t="n">
        <f aca="false">SUM(D123:D125)</f>
        <v>1035.7143</v>
      </c>
      <c r="E126" s="97" t="n">
        <f aca="false">SUM(E123:E125)</f>
        <v>64.5161</v>
      </c>
      <c r="F126" s="97" t="n">
        <f aca="false">SUM(F123:F125)</f>
        <v>33.3333</v>
      </c>
      <c r="G126" s="97" t="n">
        <f aca="false">SUM(G123:G125)</f>
        <v>258.0645</v>
      </c>
      <c r="H126" s="97" t="n">
        <f aca="false">SUM(H123:H125)</f>
        <v>866.666600000001</v>
      </c>
      <c r="I126" s="97" t="n">
        <f aca="false">SUM(I123:I125)</f>
        <v>1064.5161</v>
      </c>
      <c r="J126" s="97" t="n">
        <f aca="false">SUM(J123:J125)</f>
        <v>870.967799999999</v>
      </c>
      <c r="K126" s="97" t="n">
        <f aca="false">SUM(K123:K125)</f>
        <v>766.666700000002</v>
      </c>
      <c r="L126" s="97" t="n">
        <f aca="false">SUM(L123:L125)</f>
        <v>3967.7419</v>
      </c>
      <c r="M126" s="97" t="n">
        <f aca="false">SUM(M123:M125)</f>
        <v>800</v>
      </c>
      <c r="N126" s="97" t="n">
        <f aca="false">SUM(N123:N125)</f>
        <v>806.4516</v>
      </c>
      <c r="O126" s="97" t="n">
        <f aca="false">SUM(O123:O125)</f>
        <v>741.9355</v>
      </c>
      <c r="P126" s="97" t="n">
        <f aca="false">SUM(P123:P125)</f>
        <v>607.142899999999</v>
      </c>
      <c r="Q126" s="97" t="n">
        <f aca="false">SUM(Q123:Q125)</f>
        <v>322.580600000001</v>
      </c>
      <c r="R126" s="97" t="n">
        <f aca="false">SUM(R123:R125)</f>
        <v>633.3333</v>
      </c>
      <c r="S126" s="97" t="n">
        <f aca="false">SUM(S123:S125)</f>
        <v>290.3225</v>
      </c>
      <c r="T126" s="97" t="n">
        <f aca="false">SUM(T123:T125)</f>
        <v>666.6667</v>
      </c>
      <c r="U126" s="97" t="n">
        <f aca="false">SUM(U123:U125)</f>
        <v>1064.5161</v>
      </c>
      <c r="V126" s="97" t="n">
        <f aca="false">SUM(V123:V125)</f>
        <v>1064.5161</v>
      </c>
      <c r="W126" s="97" t="n">
        <f aca="false">SUM(W123:W125)</f>
        <v>1066.6667</v>
      </c>
      <c r="X126" s="97" t="n">
        <f aca="false">SUM(X123:X125)</f>
        <v>612.903200000001</v>
      </c>
      <c r="Y126" s="97" t="n">
        <f aca="false">SUM(Y123:Y125)</f>
        <v>533.3333</v>
      </c>
      <c r="Z126" s="97" t="n">
        <f aca="false">SUM(Z123:Z125)</f>
        <v>677.419300000001</v>
      </c>
      <c r="AA126" s="97" t="e">
        <f aca="false">SUM(AA123:AA125)</f>
        <v>#REF!</v>
      </c>
    </row>
    <row r="128" customFormat="false" ht="12" hidden="false" customHeight="true" outlineLevel="0" collapsed="false">
      <c r="A128" s="94" t="str">
        <f aca="false">'PLR DET FIXED INPUT PG'!A128</f>
        <v>Curve Comparison</v>
      </c>
    </row>
    <row r="129" customFormat="false" ht="11.25" hidden="false" customHeight="true" outlineLevel="0" collapsed="false">
      <c r="A129" s="95" t="str">
        <f aca="false">'PLR DET FIXED INPUT PG'!A129</f>
        <v>Today</v>
      </c>
      <c r="C129" s="98" t="n">
        <f aca="false">'PLR DET FIXED INPUT PG'!C129</f>
        <v>2.631</v>
      </c>
      <c r="D129" s="98" t="n">
        <f aca="false">'PLR DET FIXED INPUT PG'!D129</f>
        <v>2.657</v>
      </c>
      <c r="E129" s="98" t="n">
        <f aca="false">'PLR DET FIXED INPUT PG'!E129</f>
        <v>2.637</v>
      </c>
      <c r="F129" s="98" t="n">
        <f aca="false">'PLR DET FIXED INPUT PG'!F129</f>
        <v>2.422</v>
      </c>
      <c r="G129" s="98" t="n">
        <f aca="false">'PLR DET FIXED INPUT PG'!G129</f>
        <v>2.464</v>
      </c>
      <c r="H129" s="98" t="n">
        <f aca="false">'PLR DET FIXED INPUT PG'!H129</f>
        <v>2.513</v>
      </c>
      <c r="I129" s="98" t="n">
        <f aca="false">'PLR DET FIXED INPUT PG'!I129</f>
        <v>2.553</v>
      </c>
      <c r="J129" s="98" t="n">
        <f aca="false">'PLR DET FIXED INPUT PG'!J129</f>
        <v>2.591</v>
      </c>
      <c r="K129" s="98" t="n">
        <f aca="false">'PLR DET FIXED INPUT PG'!K129</f>
        <v>2.596</v>
      </c>
      <c r="L129" s="98" t="n">
        <f aca="false">'PLR DET FIXED INPUT PG'!L129</f>
        <v>2.621</v>
      </c>
      <c r="M129" s="98" t="n">
        <f aca="false">'PLR DET FIXED INPUT PG'!M129</f>
        <v>3.296</v>
      </c>
      <c r="N129" s="98" t="n">
        <f aca="false">'PLR DET FIXED INPUT PG'!N129</f>
        <v>3.471</v>
      </c>
      <c r="O129" s="98" t="n">
        <f aca="false">'PLR DET FIXED INPUT PG'!O129</f>
        <v>3.556</v>
      </c>
      <c r="P129" s="98" t="n">
        <f aca="false">'PLR DET FIXED INPUT PG'!P129</f>
        <v>3.491</v>
      </c>
      <c r="Q129" s="98" t="n">
        <f aca="false">'PLR DET FIXED INPUT PG'!Q129</f>
        <v>3.411</v>
      </c>
      <c r="R129" s="98" t="n">
        <f aca="false">'PLR DET FIXED INPUT PG'!R129</f>
        <v>3.036</v>
      </c>
      <c r="S129" s="98" t="n">
        <f aca="false">'PLR DET FIXED INPUT PG'!S129</f>
        <v>3.026</v>
      </c>
      <c r="T129" s="98" t="n">
        <f aca="false">'PLR DET FIXED INPUT PG'!T129</f>
        <v>3.061</v>
      </c>
      <c r="U129" s="98" t="n">
        <f aca="false">'PLR DET FIXED INPUT PG'!U129</f>
        <v>3.096</v>
      </c>
      <c r="V129" s="98" t="n">
        <f aca="false">'PLR DET FIXED INPUT PG'!V129</f>
        <v>3.138</v>
      </c>
      <c r="W129" s="98" t="n">
        <f aca="false">'PLR DET FIXED INPUT PG'!W129</f>
        <v>3.133</v>
      </c>
      <c r="X129" s="98" t="n">
        <f aca="false">'PLR DET FIXED INPUT PG'!X129</f>
        <v>3.163</v>
      </c>
      <c r="Y129" s="98" t="n">
        <f aca="false">'PLR DET FIXED INPUT PG'!Y129</f>
        <v>3.67</v>
      </c>
      <c r="Z129" s="98" t="n">
        <f aca="false">'PLR DET FIXED INPUT PG'!Z129</f>
        <v>3.813</v>
      </c>
      <c r="AA129" s="98"/>
    </row>
    <row r="130" customFormat="false" ht="11.25" hidden="false" customHeight="true" outlineLevel="0" collapsed="false">
      <c r="A130" s="95" t="str">
        <f aca="false">'PLR DET FIXED INPUT PG'!A130</f>
        <v>Prior Day</v>
      </c>
      <c r="C130" s="98" t="n">
        <f aca="false">'PLR DET FIXED INPUT PG'!C130</f>
        <v>2.64</v>
      </c>
      <c r="D130" s="98" t="n">
        <f aca="false">'PLR DET FIXED INPUT PG'!D130</f>
        <v>2.649</v>
      </c>
      <c r="E130" s="98" t="n">
        <f aca="false">'PLR DET FIXED INPUT PG'!E130</f>
        <v>2.629</v>
      </c>
      <c r="F130" s="98" t="n">
        <f aca="false">'PLR DET FIXED INPUT PG'!F130</f>
        <v>2.397</v>
      </c>
      <c r="G130" s="98" t="n">
        <f aca="false">'PLR DET FIXED INPUT PG'!G130</f>
        <v>2.434</v>
      </c>
      <c r="H130" s="98" t="n">
        <f aca="false">'PLR DET FIXED INPUT PG'!H130</f>
        <v>2.485</v>
      </c>
      <c r="I130" s="98" t="n">
        <f aca="false">'PLR DET FIXED INPUT PG'!I130</f>
        <v>2.525</v>
      </c>
      <c r="J130" s="98" t="n">
        <f aca="false">'PLR DET FIXED INPUT PG'!J130</f>
        <v>2.563</v>
      </c>
      <c r="K130" s="98" t="n">
        <f aca="false">'PLR DET FIXED INPUT PG'!K130</f>
        <v>2.568</v>
      </c>
      <c r="L130" s="98" t="n">
        <f aca="false">'PLR DET FIXED INPUT PG'!L130</f>
        <v>2.487</v>
      </c>
      <c r="M130" s="98" t="n">
        <f aca="false">'PLR DET FIXED INPUT PG'!M130</f>
        <v>3.262</v>
      </c>
      <c r="N130" s="98" t="n">
        <f aca="false">'PLR DET FIXED INPUT PG'!N130</f>
        <v>3.437</v>
      </c>
      <c r="O130" s="98" t="n">
        <f aca="false">'PLR DET FIXED INPUT PG'!O130</f>
        <v>3.522</v>
      </c>
      <c r="P130" s="98" t="n">
        <f aca="false">'PLR DET FIXED INPUT PG'!P130</f>
        <v>3.457</v>
      </c>
      <c r="Q130" s="98" t="n">
        <f aca="false">'PLR DET FIXED INPUT PG'!Q130</f>
        <v>3.377</v>
      </c>
      <c r="R130" s="98" t="n">
        <f aca="false">'PLR DET FIXED INPUT PG'!R130</f>
        <v>2.98</v>
      </c>
      <c r="S130" s="98" t="n">
        <f aca="false">'PLR DET FIXED INPUT PG'!S130</f>
        <v>2.975</v>
      </c>
      <c r="T130" s="98" t="n">
        <f aca="false">'PLR DET FIXED INPUT PG'!T130</f>
        <v>3.01</v>
      </c>
      <c r="U130" s="98" t="n">
        <f aca="false">'PLR DET FIXED INPUT PG'!U130</f>
        <v>3.052</v>
      </c>
      <c r="V130" s="98" t="n">
        <f aca="false">'PLR DET FIXED INPUT PG'!V130</f>
        <v>3.094</v>
      </c>
      <c r="W130" s="98" t="n">
        <f aca="false">'PLR DET FIXED INPUT PG'!W130</f>
        <v>3.089</v>
      </c>
      <c r="X130" s="98" t="n">
        <f aca="false">'PLR DET FIXED INPUT PG'!X130</f>
        <v>3.119</v>
      </c>
      <c r="Y130" s="98" t="n">
        <f aca="false">'PLR DET FIXED INPUT PG'!Y130</f>
        <v>3.628</v>
      </c>
      <c r="Z130" s="98" t="n">
        <f aca="false">'PLR DET FIXED INPUT PG'!Z130</f>
        <v>3.771</v>
      </c>
      <c r="AA130" s="98"/>
    </row>
    <row r="131" customFormat="false" ht="11.25" hidden="false" customHeight="true" outlineLevel="0" collapsed="false">
      <c r="A131" s="95" t="str">
        <f aca="false">'PLR DET FIXED INPUT PG'!A131</f>
        <v>Delta</v>
      </c>
      <c r="C131" s="99" t="n">
        <f aca="false">'PLR DET FIXED INPUT PG'!C131</f>
        <v>-0.00900000000000034</v>
      </c>
      <c r="D131" s="99" t="n">
        <f aca="false">'PLR DET FIXED INPUT PG'!D131</f>
        <v>0.00800000000000001</v>
      </c>
      <c r="E131" s="99" t="n">
        <f aca="false">'PLR DET FIXED INPUT PG'!E131</f>
        <v>0.00800000000000001</v>
      </c>
      <c r="F131" s="99" t="n">
        <f aca="false">'PLR DET FIXED INPUT PG'!F131</f>
        <v>0.0250000000000004</v>
      </c>
      <c r="G131" s="99" t="n">
        <f aca="false">'PLR DET FIXED INPUT PG'!G131</f>
        <v>0.0299999999999998</v>
      </c>
      <c r="H131" s="99" t="n">
        <f aca="false">'PLR DET FIXED INPUT PG'!H131</f>
        <v>0.028</v>
      </c>
      <c r="I131" s="99" t="n">
        <f aca="false">'PLR DET FIXED INPUT PG'!I131</f>
        <v>0.028</v>
      </c>
      <c r="J131" s="99" t="n">
        <f aca="false">'PLR DET FIXED INPUT PG'!J131</f>
        <v>0.028</v>
      </c>
      <c r="K131" s="99" t="n">
        <f aca="false">'PLR DET FIXED INPUT PG'!K131</f>
        <v>0.028</v>
      </c>
      <c r="L131" s="99" t="n">
        <f aca="false">'PLR DET FIXED INPUT PG'!L131</f>
        <v>0.134</v>
      </c>
      <c r="M131" s="99" t="n">
        <f aca="false">'PLR DET FIXED INPUT PG'!M131</f>
        <v>0.0339999999999998</v>
      </c>
      <c r="N131" s="99" t="n">
        <f aca="false">'PLR DET FIXED INPUT PG'!N131</f>
        <v>0.0340000000000003</v>
      </c>
      <c r="O131" s="99" t="n">
        <f aca="false">'PLR DET FIXED INPUT PG'!O131</f>
        <v>0.0340000000000003</v>
      </c>
      <c r="P131" s="99" t="n">
        <f aca="false">'PLR DET FIXED INPUT PG'!P131</f>
        <v>0.0340000000000003</v>
      </c>
      <c r="Q131" s="99" t="n">
        <f aca="false">'PLR DET FIXED INPUT PG'!Q131</f>
        <v>0.0340000000000003</v>
      </c>
      <c r="R131" s="99" t="n">
        <f aca="false">'PLR DET FIXED INPUT PG'!R131</f>
        <v>0.0560000000000001</v>
      </c>
      <c r="S131" s="99" t="n">
        <f aca="false">'PLR DET FIXED INPUT PG'!S131</f>
        <v>0.0509999999999997</v>
      </c>
      <c r="T131" s="99" t="n">
        <f aca="false">'PLR DET FIXED INPUT PG'!T131</f>
        <v>0.0510000000000002</v>
      </c>
      <c r="U131" s="99" t="n">
        <f aca="false">'PLR DET FIXED INPUT PG'!U131</f>
        <v>0.044</v>
      </c>
      <c r="V131" s="99" t="n">
        <f aca="false">'PLR DET FIXED INPUT PG'!V131</f>
        <v>0.044</v>
      </c>
      <c r="W131" s="99" t="n">
        <f aca="false">'PLR DET FIXED INPUT PG'!W131</f>
        <v>0.044</v>
      </c>
      <c r="X131" s="99" t="n">
        <f aca="false">'PLR DET FIXED INPUT PG'!X131</f>
        <v>0.0439999999999996</v>
      </c>
      <c r="Y131" s="99" t="n">
        <f aca="false">'PLR DET FIXED INPUT PG'!Y131</f>
        <v>0.0419999999999998</v>
      </c>
      <c r="Z131" s="99" t="n">
        <f aca="false">'PLR DET FIXED INPUT PG'!Z131</f>
        <v>0.0420000000000003</v>
      </c>
      <c r="AA131" s="98"/>
    </row>
    <row r="133" customFormat="false" ht="12" hidden="false" customHeight="true" outlineLevel="0" collapsed="false">
      <c r="A133" s="94" t="str">
        <f aca="false">'PLR DET FIXED INPUT PG'!A133</f>
        <v>Average Deal Prices</v>
      </c>
    </row>
    <row r="134" customFormat="false" ht="11.25" hidden="false" customHeight="true" outlineLevel="0" collapsed="false">
      <c r="A134" s="95" t="str">
        <f aca="false">'PLR DET FIXED INPUT PG'!A134</f>
        <v>BUY</v>
      </c>
      <c r="C134" s="98" t="n">
        <f aca="false">'PLR DET FIXED INPUT PG'!C134</f>
        <v>4.1567</v>
      </c>
      <c r="D134" s="98" t="n">
        <f aca="false">'PLR DET FIXED INPUT PG'!D134</f>
        <v>4.1567</v>
      </c>
      <c r="E134" s="98" t="n">
        <f aca="false">'PLR DET FIXED INPUT PG'!E134</f>
        <v>4.1567</v>
      </c>
      <c r="F134" s="98" t="n">
        <f aca="false">'PLR DET FIXED INPUT PG'!F134</f>
        <v>3.8712</v>
      </c>
      <c r="G134" s="98" t="n">
        <f aca="false">'PLR DET FIXED INPUT PG'!G134</f>
        <v>3.8712</v>
      </c>
      <c r="H134" s="98" t="n">
        <f aca="false">'PLR DET FIXED INPUT PG'!H134</f>
        <v>3.732</v>
      </c>
      <c r="I134" s="98" t="n">
        <f aca="false">'PLR DET FIXED INPUT PG'!I134</f>
        <v>3.732</v>
      </c>
      <c r="J134" s="98" t="n">
        <f aca="false">'PLR DET FIXED INPUT PG'!J134</f>
        <v>3.9483</v>
      </c>
      <c r="K134" s="98" t="n">
        <f aca="false">'PLR DET FIXED INPUT PG'!K134</f>
        <v>3.9483</v>
      </c>
      <c r="L134" s="98" t="n">
        <f aca="false">'PLR DET FIXED INPUT PG'!L134</f>
        <v>3.9483</v>
      </c>
      <c r="M134" s="98" t="n">
        <f aca="false">'PLR DET FIXED INPUT PG'!M134</f>
        <v>5.3633</v>
      </c>
      <c r="N134" s="98" t="n">
        <f aca="false">'PLR DET FIXED INPUT PG'!N134</f>
        <v>5.3633</v>
      </c>
      <c r="O134" s="98" t="n">
        <f aca="false">'PLR DET FIXED INPUT PG'!O134</f>
        <v>5.3633</v>
      </c>
      <c r="P134" s="98" t="n">
        <f aca="false">'PLR DET FIXED INPUT PG'!P134</f>
        <v>5.3633</v>
      </c>
      <c r="Q134" s="98" t="n">
        <f aca="false">'PLR DET FIXED INPUT PG'!Q134</f>
        <v>5.3633</v>
      </c>
      <c r="R134" s="98" t="n">
        <f aca="false">'PLR DET FIXED INPUT PG'!R134</f>
        <v>0</v>
      </c>
      <c r="S134" s="98" t="n">
        <f aca="false">'PLR DET FIXED INPUT PG'!S134</f>
        <v>0</v>
      </c>
      <c r="T134" s="98" t="n">
        <f aca="false">'PLR DET FIXED INPUT PG'!T134</f>
        <v>0</v>
      </c>
      <c r="U134" s="98" t="n">
        <f aca="false">'PLR DET FIXED INPUT PG'!U134</f>
        <v>0</v>
      </c>
      <c r="V134" s="98" t="n">
        <f aca="false">'PLR DET FIXED INPUT PG'!V134</f>
        <v>0</v>
      </c>
      <c r="W134" s="98" t="n">
        <f aca="false">'PLR DET FIXED INPUT PG'!W134</f>
        <v>0</v>
      </c>
      <c r="X134" s="98" t="n">
        <f aca="false">'PLR DET FIXED INPUT PG'!X134</f>
        <v>0</v>
      </c>
      <c r="Y134" s="98" t="n">
        <f aca="false">'PLR DET FIXED INPUT PG'!Y134</f>
        <v>0</v>
      </c>
      <c r="Z134" s="98" t="n">
        <f aca="false">'PLR DET FIXED INPUT PG'!Z134</f>
        <v>0</v>
      </c>
      <c r="AA134" s="98" t="n">
        <f aca="false">'PLR DET FIXED INPUT PG'!AA134</f>
        <v>0</v>
      </c>
    </row>
    <row r="135" customFormat="false" ht="11.25" hidden="false" customHeight="true" outlineLevel="0" collapsed="false">
      <c r="A135" s="95" t="str">
        <f aca="false">'PLR DET FIXED INPUT PG'!A135</f>
        <v>SELL</v>
      </c>
      <c r="C135" s="98" t="n">
        <f aca="false">'PLR DET FIXED INPUT PG'!C135</f>
        <v>2.79</v>
      </c>
      <c r="D135" s="98" t="n">
        <f aca="false">'PLR DET FIXED INPUT PG'!D135</f>
        <v>2.79</v>
      </c>
      <c r="E135" s="98" t="n">
        <f aca="false">'PLR DET FIXED INPUT PG'!E135</f>
        <v>2.9738</v>
      </c>
      <c r="F135" s="98" t="n">
        <f aca="false">'PLR DET FIXED INPUT PG'!F135</f>
        <v>3.1575</v>
      </c>
      <c r="G135" s="98" t="n">
        <f aca="false">'PLR DET FIXED INPUT PG'!G135</f>
        <v>3.1575</v>
      </c>
      <c r="H135" s="98" t="n">
        <f aca="false">'PLR DET FIXED INPUT PG'!H135</f>
        <v>3.1575</v>
      </c>
      <c r="I135" s="98" t="n">
        <f aca="false">'PLR DET FIXED INPUT PG'!I135</f>
        <v>0</v>
      </c>
      <c r="J135" s="98" t="n">
        <f aca="false">'PLR DET FIXED INPUT PG'!J135</f>
        <v>0</v>
      </c>
      <c r="K135" s="98" t="n">
        <f aca="false">'PLR DET FIXED INPUT PG'!K135</f>
        <v>0</v>
      </c>
      <c r="L135" s="98" t="n">
        <f aca="false">'PLR DET FIXED INPUT PG'!L135</f>
        <v>0</v>
      </c>
      <c r="M135" s="98" t="n">
        <f aca="false">'PLR DET FIXED INPUT PG'!M135</f>
        <v>0</v>
      </c>
      <c r="N135" s="98" t="n">
        <f aca="false">'PLR DET FIXED INPUT PG'!N135</f>
        <v>0</v>
      </c>
      <c r="O135" s="98" t="n">
        <f aca="false">'PLR DET FIXED INPUT PG'!O135</f>
        <v>0</v>
      </c>
      <c r="P135" s="98" t="n">
        <f aca="false">'PLR DET FIXED INPUT PG'!P135</f>
        <v>0</v>
      </c>
      <c r="Q135" s="98" t="n">
        <f aca="false">'PLR DET FIXED INPUT PG'!Q135</f>
        <v>0</v>
      </c>
      <c r="R135" s="98" t="n">
        <f aca="false">'PLR DET FIXED INPUT PG'!R135</f>
        <v>0</v>
      </c>
      <c r="S135" s="98" t="n">
        <f aca="false">'PLR DET FIXED INPUT PG'!S135</f>
        <v>0</v>
      </c>
      <c r="T135" s="98" t="n">
        <f aca="false">'PLR DET FIXED INPUT PG'!T135</f>
        <v>0</v>
      </c>
      <c r="U135" s="98" t="n">
        <f aca="false">'PLR DET FIXED INPUT PG'!U135</f>
        <v>0</v>
      </c>
      <c r="V135" s="98" t="n">
        <f aca="false">'PLR DET FIXED INPUT PG'!V135</f>
        <v>0</v>
      </c>
      <c r="W135" s="98" t="n">
        <f aca="false">'PLR DET FIXED INPUT PG'!W135</f>
        <v>0</v>
      </c>
      <c r="X135" s="98" t="n">
        <f aca="false">'PLR DET FIXED INPUT PG'!X135</f>
        <v>0</v>
      </c>
      <c r="Y135" s="98" t="n">
        <f aca="false">'PLR DET FIXED INPUT PG'!Y135</f>
        <v>0</v>
      </c>
      <c r="Z135" s="98" t="n">
        <f aca="false">'PLR DET FIXED INPUT PG'!Z135</f>
        <v>0</v>
      </c>
      <c r="AA135" s="98" t="n">
        <f aca="false">'PLR DET FIXED INPUT PG'!AA135</f>
        <v>0</v>
      </c>
    </row>
    <row r="137" customFormat="false" ht="12" hidden="false" customHeight="true" outlineLevel="0" collapsed="false">
      <c r="A137" s="94" t="str">
        <f aca="false">'PLR DET FIXED INPUT PG'!A137</f>
        <v>Mark-To-Market</v>
      </c>
    </row>
    <row r="138" customFormat="false" ht="11.25" hidden="false" customHeight="true" outlineLevel="0" collapsed="false">
      <c r="A138" s="95" t="str">
        <f aca="false">'PLR DET FIXED INPUT PG'!A138</f>
        <v>Today's MTM</v>
      </c>
      <c r="C138" s="96" t="n">
        <f aca="false">'PLR DET FIXED INPUT PG'!C138+'PLR DET INDEX INPUT PG'!C138</f>
        <v>-2830400</v>
      </c>
      <c r="D138" s="96" t="n">
        <f aca="false">'PLR DET FIXED INPUT PG'!D138+'PLR DET INDEX INPUT PG'!D138</f>
        <v>-2534629</v>
      </c>
      <c r="E138" s="96" t="n">
        <f aca="false">'PLR DET FIXED INPUT PG'!E138+'PLR DET INDEX INPUT PG'!E138</f>
        <v>-1984857</v>
      </c>
      <c r="F138" s="96" t="n">
        <f aca="false">'PLR DET FIXED INPUT PG'!F138+'PLR DET INDEX INPUT PG'!F138</f>
        <v>-443783</v>
      </c>
      <c r="G138" s="96" t="n">
        <f aca="false">'PLR DET FIXED INPUT PG'!G138+'PLR DET INDEX INPUT PG'!G138</f>
        <v>-464852</v>
      </c>
      <c r="H138" s="96" t="n">
        <f aca="false">'PLR DET FIXED INPUT PG'!H138+'PLR DET INDEX INPUT PG'!H138</f>
        <v>-885128</v>
      </c>
      <c r="I138" s="96" t="n">
        <f aca="false">'PLR DET FIXED INPUT PG'!I138+'PLR DET INDEX INPUT PG'!I138</f>
        <v>-969475</v>
      </c>
      <c r="J138" s="96" t="n">
        <f aca="false">'PLR DET FIXED INPUT PG'!J138+'PLR DET INDEX INPUT PG'!J138</f>
        <v>-1316107</v>
      </c>
      <c r="K138" s="96" t="n">
        <f aca="false">'PLR DET FIXED INPUT PG'!K138+'PLR DET INDEX INPUT PG'!K138</f>
        <v>-1266998</v>
      </c>
      <c r="L138" s="96" t="n">
        <f aca="false">'PLR DET FIXED INPUT PG'!L138+'PLR DET INDEX INPUT PG'!L138</f>
        <v>-1287171</v>
      </c>
      <c r="M138" s="96" t="n">
        <f aca="false">'PLR DET FIXED INPUT PG'!M138+'PLR DET INDEX INPUT PG'!M138</f>
        <v>-2815550</v>
      </c>
      <c r="N138" s="96" t="n">
        <f aca="false">'PLR DET FIXED INPUT PG'!N138+'PLR DET INDEX INPUT PG'!N138</f>
        <v>-2842365</v>
      </c>
      <c r="O138" s="96" t="n">
        <f aca="false">'PLR DET FIXED INPUT PG'!O138+'PLR DET INDEX INPUT PG'!O138</f>
        <v>-2817210</v>
      </c>
      <c r="P138" s="96" t="n">
        <f aca="false">'PLR DET FIXED INPUT PG'!P138+'PLR DET INDEX INPUT PG'!P138</f>
        <v>-2378710</v>
      </c>
      <c r="Q138" s="96" t="n">
        <f aca="false">'PLR DET FIXED INPUT PG'!Q138+'PLR DET INDEX INPUT PG'!Q138</f>
        <v>-2621909</v>
      </c>
      <c r="R138" s="96" t="n">
        <f aca="false">'PLR DET FIXED INPUT PG'!R138+'PLR DET INDEX INPUT PG'!R138</f>
        <v>22121</v>
      </c>
      <c r="S138" s="96" t="n">
        <f aca="false">'PLR DET FIXED INPUT PG'!S138+'PLR DET INDEX INPUT PG'!S138</f>
        <v>21286</v>
      </c>
      <c r="T138" s="96" t="n">
        <f aca="false">'PLR DET FIXED INPUT PG'!T138+'PLR DET INDEX INPUT PG'!T138</f>
        <v>25403</v>
      </c>
      <c r="U138" s="96" t="n">
        <f aca="false">'PLR DET FIXED INPUT PG'!U138+'PLR DET INDEX INPUT PG'!U138</f>
        <v>31159</v>
      </c>
      <c r="V138" s="96" t="n">
        <f aca="false">'PLR DET FIXED INPUT PG'!V138+'PLR DET INDEX INPUT PG'!V138</f>
        <v>37009</v>
      </c>
      <c r="W138" s="96" t="n">
        <f aca="false">'PLR DET FIXED INPUT PG'!W138+'PLR DET INDEX INPUT PG'!W138</f>
        <v>34918</v>
      </c>
      <c r="X138" s="96" t="n">
        <f aca="false">'PLR DET FIXED INPUT PG'!X138+'PLR DET INDEX INPUT PG'!X138</f>
        <v>40126</v>
      </c>
      <c r="Y138" s="96" t="n">
        <f aca="false">'PLR DET FIXED INPUT PG'!Y138+'PLR DET INDEX INPUT PG'!Y138</f>
        <v>0</v>
      </c>
      <c r="Z138" s="96" t="n">
        <f aca="false">'PLR DET FIXED INPUT PG'!Z138+'PLR DET INDEX INPUT PG'!Z138</f>
        <v>0</v>
      </c>
      <c r="AA138" s="96" t="n">
        <f aca="false">'PLR DET FIXED INPUT PG'!AA138</f>
        <v>-26296254</v>
      </c>
    </row>
    <row r="139" customFormat="false" ht="11.25" hidden="false" customHeight="true" outlineLevel="0" collapsed="false">
      <c r="A139" s="95" t="str">
        <f aca="false">'PLR DET FIXED INPUT PG'!A139</f>
        <v>Interbook MTM</v>
      </c>
      <c r="C139" s="96" t="n">
        <f aca="false">'PLR DET FIXED INPUT PG'!C139+'PLR DET INDEX INPUT PG'!C139</f>
        <v>11809961</v>
      </c>
      <c r="D139" s="96" t="n">
        <f aca="false">'PLR DET FIXED INPUT PG'!D139+'PLR DET INDEX INPUT PG'!D139</f>
        <v>8756387</v>
      </c>
      <c r="E139" s="96" t="n">
        <f aca="false">'PLR DET FIXED INPUT PG'!E139+'PLR DET INDEX INPUT PG'!E139</f>
        <v>1764500</v>
      </c>
      <c r="F139" s="96" t="n">
        <f aca="false">'PLR DET FIXED INPUT PG'!F139+'PLR DET INDEX INPUT PG'!F139</f>
        <v>209432</v>
      </c>
      <c r="G139" s="96" t="n">
        <f aca="false">'PLR DET FIXED INPUT PG'!G139+'PLR DET INDEX INPUT PG'!G139</f>
        <v>2206535</v>
      </c>
      <c r="H139" s="96" t="n">
        <f aca="false">'PLR DET FIXED INPUT PG'!H139+'PLR DET INDEX INPUT PG'!H139</f>
        <v>2835001</v>
      </c>
      <c r="I139" s="96" t="n">
        <f aca="false">'PLR DET FIXED INPUT PG'!I139+'PLR DET INDEX INPUT PG'!I139</f>
        <v>4581384</v>
      </c>
      <c r="J139" s="96" t="n">
        <f aca="false">'PLR DET FIXED INPUT PG'!J139+'PLR DET INDEX INPUT PG'!J139</f>
        <v>4223794</v>
      </c>
      <c r="K139" s="96" t="n">
        <f aca="false">'PLR DET FIXED INPUT PG'!K139+'PLR DET INDEX INPUT PG'!K139</f>
        <v>4749414</v>
      </c>
      <c r="L139" s="96" t="n">
        <f aca="false">'PLR DET FIXED INPUT PG'!L139+'PLR DET INDEX INPUT PG'!L139</f>
        <v>5006914</v>
      </c>
      <c r="M139" s="96" t="n">
        <f aca="false">'PLR DET FIXED INPUT PG'!M139+'PLR DET INDEX INPUT PG'!M139</f>
        <v>4839308</v>
      </c>
      <c r="N139" s="96" t="n">
        <f aca="false">'PLR DET FIXED INPUT PG'!N139+'PLR DET INDEX INPUT PG'!N139</f>
        <v>4950913</v>
      </c>
      <c r="O139" s="96" t="n">
        <f aca="false">'PLR DET FIXED INPUT PG'!O139+'PLR DET INDEX INPUT PG'!O139</f>
        <v>1970888</v>
      </c>
      <c r="P139" s="96" t="n">
        <f aca="false">'PLR DET FIXED INPUT PG'!P139+'PLR DET INDEX INPUT PG'!P139</f>
        <v>1335961</v>
      </c>
      <c r="Q139" s="96" t="n">
        <f aca="false">'PLR DET FIXED INPUT PG'!Q139+'PLR DET INDEX INPUT PG'!Q139</f>
        <v>1557287</v>
      </c>
      <c r="R139" s="96" t="n">
        <f aca="false">'PLR DET FIXED INPUT PG'!R139+'PLR DET INDEX INPUT PG'!R139</f>
        <v>205634</v>
      </c>
      <c r="S139" s="96" t="n">
        <f aca="false">'PLR DET FIXED INPUT PG'!S139+'PLR DET INDEX INPUT PG'!S139</f>
        <v>82671</v>
      </c>
      <c r="T139" s="96" t="n">
        <f aca="false">'PLR DET FIXED INPUT PG'!T139+'PLR DET INDEX INPUT PG'!T139</f>
        <v>104622</v>
      </c>
      <c r="U139" s="96" t="n">
        <f aca="false">'PLR DET FIXED INPUT PG'!U139+'PLR DET INDEX INPUT PG'!U139</f>
        <v>167668</v>
      </c>
      <c r="V139" s="96" t="n">
        <f aca="false">'PLR DET FIXED INPUT PG'!V139+'PLR DET INDEX INPUT PG'!V139</f>
        <v>141692</v>
      </c>
      <c r="W139" s="96" t="n">
        <f aca="false">'PLR DET FIXED INPUT PG'!W139+'PLR DET INDEX INPUT PG'!W139</f>
        <v>183878</v>
      </c>
      <c r="X139" s="96" t="n">
        <f aca="false">'PLR DET FIXED INPUT PG'!X139+'PLR DET INDEX INPUT PG'!X139</f>
        <v>202764</v>
      </c>
      <c r="Y139" s="96" t="n">
        <f aca="false">'PLR DET FIXED INPUT PG'!Y139+'PLR DET INDEX INPUT PG'!Y139</f>
        <v>1925409</v>
      </c>
      <c r="Z139" s="96" t="n">
        <f aca="false">'PLR DET FIXED INPUT PG'!Z139+'PLR DET INDEX INPUT PG'!Z139</f>
        <v>2124073</v>
      </c>
      <c r="AA139" s="96" t="n">
        <f aca="false">'PLR DET FIXED INPUT PG'!AA139</f>
        <v>65936090</v>
      </c>
    </row>
    <row r="140" customFormat="false" ht="11.25" hidden="false" customHeight="true" outlineLevel="0" collapsed="false">
      <c r="A140" s="101" t="str">
        <f aca="false">'PLR DET FIXED INPUT PG'!A140</f>
        <v>Total MTM</v>
      </c>
      <c r="B140" s="102"/>
      <c r="C140" s="103" t="n">
        <f aca="false">SUM(C138:C139)</f>
        <v>8979561</v>
      </c>
      <c r="D140" s="103" t="n">
        <f aca="false">SUM(D138:D139)</f>
        <v>6221758</v>
      </c>
      <c r="E140" s="103" t="n">
        <f aca="false">SUM(E138:E139)</f>
        <v>-220357</v>
      </c>
      <c r="F140" s="103" t="n">
        <f aca="false">SUM(F138:F139)</f>
        <v>-234351</v>
      </c>
      <c r="G140" s="103" t="n">
        <f aca="false">SUM(G138:G139)</f>
        <v>1741683</v>
      </c>
      <c r="H140" s="103" t="n">
        <f aca="false">SUM(H138:H139)</f>
        <v>1949873</v>
      </c>
      <c r="I140" s="103" t="n">
        <f aca="false">SUM(I138:I139)</f>
        <v>3611909</v>
      </c>
      <c r="J140" s="103" t="n">
        <f aca="false">SUM(J138:J139)</f>
        <v>2907687</v>
      </c>
      <c r="K140" s="103" t="n">
        <f aca="false">SUM(K138:K139)</f>
        <v>3482416</v>
      </c>
      <c r="L140" s="103" t="n">
        <f aca="false">SUM(L138:L139)</f>
        <v>3719743</v>
      </c>
      <c r="M140" s="103" t="n">
        <f aca="false">SUM(M138:M139)</f>
        <v>2023758</v>
      </c>
      <c r="N140" s="103" t="n">
        <f aca="false">SUM(N138:N139)</f>
        <v>2108548</v>
      </c>
      <c r="O140" s="103" t="n">
        <f aca="false">SUM(O138:O139)</f>
        <v>-846322</v>
      </c>
      <c r="P140" s="103" t="n">
        <f aca="false">SUM(P138:P139)</f>
        <v>-1042749</v>
      </c>
      <c r="Q140" s="103" t="n">
        <f aca="false">SUM(Q138:Q139)</f>
        <v>-1064622</v>
      </c>
      <c r="R140" s="103" t="n">
        <f aca="false">SUM(R138:R139)</f>
        <v>227755</v>
      </c>
      <c r="S140" s="103" t="n">
        <f aca="false">SUM(S138:S139)</f>
        <v>103957</v>
      </c>
      <c r="T140" s="103" t="n">
        <f aca="false">SUM(T138:T139)</f>
        <v>130025</v>
      </c>
      <c r="U140" s="103" t="n">
        <f aca="false">SUM(U138:U139)</f>
        <v>198827</v>
      </c>
      <c r="V140" s="103" t="n">
        <f aca="false">SUM(V138:V139)</f>
        <v>178701</v>
      </c>
      <c r="W140" s="103" t="n">
        <f aca="false">SUM(W138:W139)</f>
        <v>218796</v>
      </c>
      <c r="X140" s="103" t="n">
        <f aca="false">SUM(X138:X139)</f>
        <v>242890</v>
      </c>
      <c r="Y140" s="103" t="n">
        <f aca="false">SUM(Y138:Y139)</f>
        <v>1925409</v>
      </c>
      <c r="Z140" s="103" t="n">
        <f aca="false">SUM(Z138:Z139)</f>
        <v>2124073</v>
      </c>
      <c r="AA140" s="104" t="n">
        <f aca="false">'PLR DET FIXED INPUT PG'!AA140</f>
        <v>39639836</v>
      </c>
    </row>
    <row r="141" customFormat="false" ht="11.25" hidden="false" customHeight="true" outlineLevel="0" collapsed="false">
      <c r="A141" s="95" t="str">
        <f aca="false">'PLR DET FIXED INPUT PG'!A141</f>
        <v>Prior Day MTM</v>
      </c>
      <c r="C141" s="96" t="n">
        <f aca="false">'PLR DET FIXED INPUT PG'!C141+'PLR DET INDEX INPUT PG'!C141</f>
        <v>8974680</v>
      </c>
      <c r="D141" s="96" t="n">
        <f aca="false">'PLR DET FIXED INPUT PG'!D141+'PLR DET INDEX INPUT PG'!D141</f>
        <v>6216557</v>
      </c>
      <c r="E141" s="96" t="n">
        <f aca="false">'PLR DET FIXED INPUT PG'!E141+'PLR DET INDEX INPUT PG'!E141</f>
        <v>-216504</v>
      </c>
      <c r="F141" s="96" t="n">
        <f aca="false">'PLR DET FIXED INPUT PG'!F141+'PLR DET INDEX INPUT PG'!F141</f>
        <v>-230355</v>
      </c>
      <c r="G141" s="96" t="n">
        <f aca="false">'PLR DET FIXED INPUT PG'!G141+'PLR DET INDEX INPUT PG'!G141</f>
        <v>1747592</v>
      </c>
      <c r="H141" s="96" t="n">
        <f aca="false">'PLR DET FIXED INPUT PG'!H141+'PLR DET INDEX INPUT PG'!H141</f>
        <v>1943239</v>
      </c>
      <c r="I141" s="96" t="n">
        <f aca="false">'PLR DET FIXED INPUT PG'!I141+'PLR DET INDEX INPUT PG'!I141</f>
        <v>3630279</v>
      </c>
      <c r="J141" s="96" t="n">
        <f aca="false">'PLR DET FIXED INPUT PG'!J141+'PLR DET INDEX INPUT PG'!J141</f>
        <v>2938962</v>
      </c>
      <c r="K141" s="96" t="n">
        <f aca="false">'PLR DET FIXED INPUT PG'!K141+'PLR DET INDEX INPUT PG'!K141</f>
        <v>3498313</v>
      </c>
      <c r="L141" s="96" t="n">
        <f aca="false">'PLR DET FIXED INPUT PG'!L141+'PLR DET INDEX INPUT PG'!L141</f>
        <v>3744873</v>
      </c>
      <c r="M141" s="96" t="n">
        <f aca="false">'PLR DET FIXED INPUT PG'!M141+'PLR DET INDEX INPUT PG'!M141</f>
        <v>2034196</v>
      </c>
      <c r="N141" s="96" t="n">
        <f aca="false">'PLR DET FIXED INPUT PG'!N141+'PLR DET INDEX INPUT PG'!N141</f>
        <v>2122584</v>
      </c>
      <c r="O141" s="96" t="n">
        <f aca="false">'PLR DET FIXED INPUT PG'!O141+'PLR DET INDEX INPUT PG'!O141</f>
        <v>-828115</v>
      </c>
      <c r="P141" s="96" t="n">
        <f aca="false">'PLR DET FIXED INPUT PG'!P141+'PLR DET INDEX INPUT PG'!P141</f>
        <v>-1025994</v>
      </c>
      <c r="Q141" s="96" t="n">
        <f aca="false">'PLR DET FIXED INPUT PG'!Q141+'PLR DET INDEX INPUT PG'!Q141</f>
        <v>-1052753</v>
      </c>
      <c r="R141" s="96" t="n">
        <f aca="false">'PLR DET FIXED INPUT PG'!R141+'PLR DET INDEX INPUT PG'!R141</f>
        <v>236559</v>
      </c>
      <c r="S141" s="96" t="n">
        <f aca="false">'PLR DET FIXED INPUT PG'!S141+'PLR DET INDEX INPUT PG'!S141</f>
        <v>105429</v>
      </c>
      <c r="T141" s="96" t="n">
        <f aca="false">'PLR DET FIXED INPUT PG'!T141+'PLR DET INDEX INPUT PG'!T141</f>
        <v>134566</v>
      </c>
      <c r="U141" s="96" t="n">
        <f aca="false">'PLR DET FIXED INPUT PG'!U141+'PLR DET INDEX INPUT PG'!U141</f>
        <v>243222</v>
      </c>
      <c r="V141" s="96" t="n">
        <f aca="false">'PLR DET FIXED INPUT PG'!V141+'PLR DET INDEX INPUT PG'!V141</f>
        <v>235551</v>
      </c>
      <c r="W141" s="96" t="n">
        <f aca="false">'PLR DET FIXED INPUT PG'!W141+'PLR DET INDEX INPUT PG'!W141</f>
        <v>260884</v>
      </c>
      <c r="X141" s="96" t="n">
        <f aca="false">'PLR DET FIXED INPUT PG'!X141+'PLR DET INDEX INPUT PG'!X141</f>
        <v>262069</v>
      </c>
      <c r="Y141" s="96" t="n">
        <f aca="false">'PLR DET FIXED INPUT PG'!Y141+'PLR DET INDEX INPUT PG'!Y141</f>
        <v>1942710</v>
      </c>
      <c r="Z141" s="96" t="n">
        <f aca="false">'PLR DET FIXED INPUT PG'!Z141+'PLR DET INDEX INPUT PG'!Z141</f>
        <v>2148750</v>
      </c>
      <c r="AA141" s="96" t="n">
        <f aca="false">'PLR DET FIXED INPUT PG'!AA141</f>
        <v>40017721</v>
      </c>
    </row>
    <row r="142" customFormat="false" ht="11.25" hidden="false" customHeight="true" outlineLevel="0" collapsed="false">
      <c r="A142" s="95" t="str">
        <f aca="false">'PLR DET FIXED INPUT PG'!A142</f>
        <v>Delta</v>
      </c>
      <c r="C142" s="97" t="n">
        <f aca="false">C140-C141</f>
        <v>4881</v>
      </c>
      <c r="D142" s="97" t="n">
        <f aca="false">D140-D141</f>
        <v>5201</v>
      </c>
      <c r="E142" s="97" t="n">
        <f aca="false">E140-E141</f>
        <v>-3853</v>
      </c>
      <c r="F142" s="97" t="n">
        <f aca="false">F140-F141</f>
        <v>-3996</v>
      </c>
      <c r="G142" s="97" t="n">
        <f aca="false">G140-G141</f>
        <v>-5909</v>
      </c>
      <c r="H142" s="97" t="n">
        <f aca="false">H140-H141</f>
        <v>6634</v>
      </c>
      <c r="I142" s="97" t="n">
        <f aca="false">I140-I141</f>
        <v>-18370</v>
      </c>
      <c r="J142" s="97" t="n">
        <f aca="false">J140-J141</f>
        <v>-31275</v>
      </c>
      <c r="K142" s="97" t="n">
        <f aca="false">K140-K141</f>
        <v>-15897</v>
      </c>
      <c r="L142" s="97" t="n">
        <f aca="false">L140-L141</f>
        <v>-25130</v>
      </c>
      <c r="M142" s="97" t="n">
        <f aca="false">M140-M141</f>
        <v>-10438</v>
      </c>
      <c r="N142" s="97" t="n">
        <f aca="false">N140-N141</f>
        <v>-14036</v>
      </c>
      <c r="O142" s="97" t="n">
        <f aca="false">O140-O141</f>
        <v>-18207</v>
      </c>
      <c r="P142" s="97" t="n">
        <f aca="false">P140-P141</f>
        <v>-16755</v>
      </c>
      <c r="Q142" s="97" t="n">
        <f aca="false">Q140-Q141</f>
        <v>-11869</v>
      </c>
      <c r="R142" s="97" t="n">
        <f aca="false">R140-R141</f>
        <v>-8804</v>
      </c>
      <c r="S142" s="97" t="n">
        <f aca="false">S140-S141</f>
        <v>-1472</v>
      </c>
      <c r="T142" s="97" t="n">
        <f aca="false">T140-T141</f>
        <v>-4541</v>
      </c>
      <c r="U142" s="97" t="n">
        <f aca="false">U140-U141</f>
        <v>-44395</v>
      </c>
      <c r="V142" s="97" t="n">
        <f aca="false">V140-V141</f>
        <v>-56850</v>
      </c>
      <c r="W142" s="97" t="n">
        <f aca="false">W140-W141</f>
        <v>-42088</v>
      </c>
      <c r="X142" s="97" t="n">
        <f aca="false">X140-X141</f>
        <v>-19179</v>
      </c>
      <c r="Y142" s="97" t="n">
        <f aca="false">Y140-Y141</f>
        <v>-17301</v>
      </c>
      <c r="Z142" s="97" t="n">
        <f aca="false">Z140-Z141</f>
        <v>-24677</v>
      </c>
      <c r="AA142" s="97" t="n">
        <f aca="false">'PLR DET FIXED INPUT PG'!AA142</f>
        <v>-377885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74" width="50.15"/>
    <col collapsed="false" customWidth="true" hidden="false" outlineLevel="0" max="2" min="2" style="74" width="4.32"/>
    <col collapsed="false" customWidth="true" hidden="false" outlineLevel="0" max="31" min="3" style="74" width="14.83"/>
    <col collapsed="false" customWidth="false" hidden="false" outlineLevel="0" max="257" min="32" style="74" width="9.33"/>
  </cols>
  <sheetData>
    <row r="1" customFormat="false" ht="10.5" hidden="false" customHeight="false" outlineLevel="0" collapsed="false">
      <c r="A1" s="105" t="s">
        <v>0</v>
      </c>
    </row>
    <row r="2" customFormat="false" ht="10.5" hidden="false" customHeight="false" outlineLevel="0" collapsed="false">
      <c r="A2" s="105" t="s">
        <v>79</v>
      </c>
    </row>
    <row r="3" customFormat="false" ht="10.5" hidden="false" customHeight="false" outlineLevel="0" collapsed="false">
      <c r="A3" s="105" t="str">
        <f aca="false">'GAS SUM'!A3</f>
        <v>As of December 26, 2001</v>
      </c>
    </row>
    <row r="4" customFormat="false" ht="10.5" hidden="false" customHeight="false" outlineLevel="0" collapsed="false">
      <c r="A4" s="105" t="s">
        <v>3</v>
      </c>
      <c r="F4" s="106"/>
    </row>
    <row r="5" customFormat="false" ht="9" hidden="false" customHeight="false" outlineLevel="0" collapsed="false">
      <c r="I5" s="107"/>
    </row>
    <row r="6" customFormat="false" ht="9" hidden="false" customHeight="false" outlineLevel="0" collapsed="false">
      <c r="A6" s="106" t="s">
        <v>16</v>
      </c>
    </row>
    <row r="7" customFormat="false" ht="9" hidden="false" customHeight="false" outlineLevel="0" collapsed="false">
      <c r="A7" s="74" t="s">
        <v>80</v>
      </c>
      <c r="D7" s="108" t="n">
        <f aca="false">SUM(C16:M16)</f>
        <v>1408220.94</v>
      </c>
      <c r="F7" s="109" t="s">
        <v>81</v>
      </c>
      <c r="I7" s="110" t="s">
        <v>5</v>
      </c>
      <c r="J7" s="110" t="s">
        <v>10</v>
      </c>
      <c r="K7" s="110" t="s">
        <v>11</v>
      </c>
    </row>
    <row r="8" customFormat="false" ht="9" hidden="false" customHeight="false" outlineLevel="0" collapsed="false">
      <c r="A8" s="74" t="s">
        <v>82</v>
      </c>
      <c r="D8" s="108" t="n">
        <f aca="false">N16</f>
        <v>145861</v>
      </c>
      <c r="E8" s="108"/>
      <c r="F8" s="74" t="s">
        <v>6</v>
      </c>
      <c r="G8" s="111"/>
      <c r="I8" s="112" t="n">
        <f aca="false">'GAS SUM'!C23</f>
        <v>0</v>
      </c>
      <c r="J8" s="113" t="n">
        <v>1000000</v>
      </c>
      <c r="K8" s="114" t="n">
        <f aca="false">IF(I8&gt;J8,I8-J8,0)</f>
        <v>0</v>
      </c>
    </row>
    <row r="9" customFormat="false" ht="9" hidden="false" customHeight="false" outlineLevel="0" collapsed="false">
      <c r="A9" s="74" t="s">
        <v>83</v>
      </c>
      <c r="B9" s="115"/>
      <c r="C9" s="108" t="n">
        <f aca="false">C23</f>
        <v>467433</v>
      </c>
      <c r="F9" s="74" t="s">
        <v>7</v>
      </c>
      <c r="I9" s="116" t="n">
        <f aca="false">O52</f>
        <v>215</v>
      </c>
      <c r="J9" s="108" t="n">
        <v>-1000000</v>
      </c>
      <c r="K9" s="117" t="n">
        <f aca="false">IF(I9&lt;J9,I9-J9,0)</f>
        <v>0</v>
      </c>
    </row>
    <row r="10" customFormat="false" ht="9" hidden="false" customHeight="false" outlineLevel="0" collapsed="false">
      <c r="A10" s="74" t="s">
        <v>84</v>
      </c>
      <c r="B10" s="115"/>
      <c r="C10" s="118" t="n">
        <v>2541355.60326649</v>
      </c>
      <c r="F10" s="74" t="s">
        <v>8</v>
      </c>
      <c r="I10" s="108" t="n">
        <f aca="false">'5-DAY'!C2</f>
        <v>81603</v>
      </c>
      <c r="J10" s="108" t="n">
        <v>-2250000</v>
      </c>
      <c r="K10" s="117" t="n">
        <f aca="false">IF(I10&lt;J10,I10-J10,0)</f>
        <v>0</v>
      </c>
    </row>
    <row r="11" customFormat="false" ht="9" hidden="false" customHeight="false" outlineLevel="0" collapsed="false">
      <c r="A11" s="74" t="s">
        <v>85</v>
      </c>
      <c r="B11" s="115"/>
      <c r="C11" s="119"/>
      <c r="D11" s="108" t="n">
        <f aca="false">SUM(C9:C10)</f>
        <v>3008788.60326649</v>
      </c>
      <c r="F11" s="74" t="s">
        <v>14</v>
      </c>
      <c r="H11" s="119"/>
      <c r="I11" s="120" t="n">
        <f aca="false">'Gap Risk'!B7</f>
        <v>0</v>
      </c>
      <c r="J11" s="121" t="n">
        <v>5000000</v>
      </c>
      <c r="K11" s="122" t="n">
        <f aca="false">IF(ABS(I11)&gt;J11,ABS(I11)-J11,0)</f>
        <v>0</v>
      </c>
    </row>
    <row r="12" customFormat="false" ht="9" hidden="false" customHeight="false" outlineLevel="0" collapsed="false">
      <c r="A12" s="123" t="s">
        <v>19</v>
      </c>
      <c r="B12" s="124"/>
      <c r="C12" s="124"/>
      <c r="D12" s="125" t="n">
        <f aca="false">SUM(D7:D11)</f>
        <v>4562870.54326649</v>
      </c>
      <c r="F12" s="74" t="s">
        <v>15</v>
      </c>
      <c r="I12" s="120" t="n">
        <f aca="false">'Gap Risk'!B10</f>
        <v>0</v>
      </c>
      <c r="J12" s="121" t="n">
        <v>5000000</v>
      </c>
      <c r="K12" s="122" t="n">
        <f aca="false">IF(ABS(I12)&gt;J12,ABS(I12)-J12,0)</f>
        <v>0</v>
      </c>
    </row>
    <row r="13" customFormat="false" ht="9" hidden="false" customHeight="false" outlineLevel="0" collapsed="false">
      <c r="D13" s="108"/>
      <c r="E13" s="108"/>
    </row>
    <row r="14" customFormat="false" ht="9" hidden="false" customHeight="false" outlineLevel="0" collapsed="false">
      <c r="C14" s="126"/>
      <c r="D14" s="108"/>
      <c r="E14" s="108"/>
    </row>
    <row r="15" customFormat="false" ht="9" hidden="false" customHeight="false" outlineLevel="0" collapsed="false">
      <c r="A15" s="106" t="s">
        <v>86</v>
      </c>
      <c r="B15" s="127"/>
      <c r="C15" s="128" t="n">
        <v>36892</v>
      </c>
      <c r="D15" s="128" t="n">
        <v>36923</v>
      </c>
      <c r="E15" s="128" t="n">
        <v>36951</v>
      </c>
      <c r="F15" s="128" t="n">
        <v>36982</v>
      </c>
      <c r="G15" s="128" t="n">
        <v>37012</v>
      </c>
      <c r="H15" s="128" t="n">
        <v>37043</v>
      </c>
      <c r="I15" s="128" t="n">
        <v>37073</v>
      </c>
      <c r="J15" s="128" t="n">
        <v>37104</v>
      </c>
      <c r="K15" s="128" t="n">
        <v>37135</v>
      </c>
      <c r="L15" s="128" t="n">
        <v>37165</v>
      </c>
      <c r="M15" s="128" t="n">
        <v>37196</v>
      </c>
      <c r="N15" s="128" t="n">
        <v>37226</v>
      </c>
      <c r="O15" s="129" t="s">
        <v>87</v>
      </c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  <c r="IJ15" s="127"/>
      <c r="IK15" s="127"/>
      <c r="IL15" s="127"/>
      <c r="IM15" s="127"/>
      <c r="IN15" s="127"/>
      <c r="IO15" s="127"/>
      <c r="IP15" s="127"/>
      <c r="IQ15" s="127"/>
      <c r="IR15" s="127"/>
      <c r="IS15" s="127"/>
      <c r="IT15" s="127"/>
      <c r="IU15" s="127"/>
      <c r="IV15" s="127"/>
      <c r="IW15" s="127"/>
    </row>
    <row r="16" customFormat="false" ht="9" hidden="false" customHeight="false" outlineLevel="0" collapsed="false">
      <c r="A16" s="130" t="s">
        <v>88</v>
      </c>
      <c r="B16" s="130"/>
      <c r="C16" s="131" t="n">
        <v>0</v>
      </c>
      <c r="D16" s="131" t="n">
        <f aca="false">-73083</f>
        <v>-73083</v>
      </c>
      <c r="E16" s="131" t="n">
        <v>268221</v>
      </c>
      <c r="F16" s="131" t="n">
        <v>194767</v>
      </c>
      <c r="G16" s="131" t="n">
        <v>96424</v>
      </c>
      <c r="H16" s="131" t="n">
        <v>-41521</v>
      </c>
      <c r="I16" s="131" t="n">
        <v>290235</v>
      </c>
      <c r="J16" s="131" t="n">
        <f aca="false">135570+40000</f>
        <v>175570</v>
      </c>
      <c r="K16" s="131" t="n">
        <f aca="false">132471+38900</f>
        <v>171371</v>
      </c>
      <c r="L16" s="131" t="n">
        <f aca="false">207918.94-8750</f>
        <v>199168.94</v>
      </c>
      <c r="M16" s="131" t="n">
        <f aca="false">113218+13850</f>
        <v>127068</v>
      </c>
      <c r="N16" s="131" t="n">
        <f aca="false">132261+4100+9500</f>
        <v>145861</v>
      </c>
      <c r="O16" s="131" t="n">
        <f aca="false">SUM(C16:N16)</f>
        <v>1554081.94</v>
      </c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</row>
    <row r="17" customFormat="false" ht="9" hidden="false" customHeight="false" outlineLevel="0" collapsed="false">
      <c r="O17" s="108"/>
      <c r="AF17" s="132"/>
      <c r="AG17" s="132"/>
      <c r="AH17" s="132"/>
      <c r="AI17" s="132"/>
      <c r="AJ17" s="132"/>
      <c r="AK17" s="132"/>
    </row>
    <row r="18" customFormat="false" ht="9" hidden="false" customHeight="false" outlineLevel="0" collapsed="false">
      <c r="N18" s="108"/>
      <c r="AF18" s="132"/>
      <c r="AG18" s="132"/>
      <c r="AH18" s="132"/>
      <c r="AI18" s="132"/>
      <c r="AJ18" s="132"/>
      <c r="AK18" s="132"/>
    </row>
    <row r="19" customFormat="false" ht="9" hidden="false" customHeight="false" outlineLevel="0" collapsed="false">
      <c r="A19" s="106" t="s">
        <v>83</v>
      </c>
      <c r="J19" s="108"/>
      <c r="AF19" s="132"/>
      <c r="AG19" s="132"/>
      <c r="AH19" s="132"/>
      <c r="AI19" s="132"/>
      <c r="AJ19" s="132"/>
      <c r="AK19" s="132"/>
    </row>
    <row r="20" customFormat="false" ht="9" hidden="false" customHeight="false" outlineLevel="0" collapsed="false">
      <c r="A20" s="74" t="s">
        <v>89</v>
      </c>
      <c r="C20" s="108" t="n">
        <f aca="false">O47</f>
        <v>428768</v>
      </c>
      <c r="AF20" s="132"/>
      <c r="AG20" s="132"/>
      <c r="AH20" s="132"/>
      <c r="AI20" s="132"/>
      <c r="AJ20" s="132"/>
      <c r="AK20" s="132"/>
    </row>
    <row r="21" customFormat="false" ht="9" hidden="false" customHeight="false" outlineLevel="0" collapsed="false">
      <c r="A21" s="74" t="s">
        <v>90</v>
      </c>
      <c r="C21" s="108" t="n">
        <f aca="false">O48</f>
        <v>0</v>
      </c>
      <c r="AF21" s="132"/>
      <c r="AG21" s="132"/>
      <c r="AH21" s="132"/>
      <c r="AI21" s="132"/>
      <c r="AJ21" s="132"/>
      <c r="AK21" s="132"/>
    </row>
    <row r="22" customFormat="false" ht="9" hidden="false" customHeight="false" outlineLevel="0" collapsed="false">
      <c r="A22" s="74" t="s">
        <v>91</v>
      </c>
      <c r="C22" s="108" t="n">
        <f aca="false">O49</f>
        <v>38665</v>
      </c>
      <c r="AF22" s="132"/>
      <c r="AG22" s="132"/>
      <c r="AH22" s="132"/>
      <c r="AI22" s="132"/>
      <c r="AJ22" s="132"/>
      <c r="AK22" s="132"/>
    </row>
    <row r="23" customFormat="false" ht="9" hidden="false" customHeight="false" outlineLevel="0" collapsed="false">
      <c r="A23" s="130" t="s">
        <v>83</v>
      </c>
      <c r="B23" s="133"/>
      <c r="C23" s="131" t="n">
        <f aca="false">SUM(C20:C22)</f>
        <v>467433</v>
      </c>
      <c r="AF23" s="132"/>
      <c r="AG23" s="132"/>
      <c r="AH23" s="132"/>
      <c r="AI23" s="132"/>
      <c r="AJ23" s="132"/>
      <c r="AK23" s="132"/>
    </row>
    <row r="24" customFormat="false" ht="9" hidden="false" customHeight="false" outlineLevel="0" collapsed="false">
      <c r="AF24" s="132"/>
      <c r="AG24" s="132"/>
      <c r="AH24" s="132"/>
      <c r="AI24" s="132"/>
      <c r="AJ24" s="132"/>
      <c r="AK24" s="132"/>
    </row>
    <row r="25" customFormat="false" ht="9" hidden="false" customHeight="false" outlineLevel="0" collapsed="false">
      <c r="AF25" s="132"/>
      <c r="AG25" s="132"/>
      <c r="AH25" s="132"/>
      <c r="AI25" s="132"/>
      <c r="AJ25" s="132"/>
      <c r="AK25" s="132"/>
    </row>
    <row r="26" customFormat="false" ht="9" hidden="false" customHeight="false" outlineLevel="0" collapsed="false">
      <c r="A26" s="106" t="s">
        <v>92</v>
      </c>
      <c r="C26" s="129" t="n">
        <v>37257</v>
      </c>
      <c r="D26" s="129" t="n">
        <v>37288</v>
      </c>
      <c r="E26" s="129" t="n">
        <v>37316</v>
      </c>
      <c r="F26" s="129" t="n">
        <v>37347</v>
      </c>
      <c r="G26" s="129" t="n">
        <v>37377</v>
      </c>
      <c r="H26" s="129" t="n">
        <v>37408</v>
      </c>
      <c r="I26" s="129" t="n">
        <v>37438</v>
      </c>
      <c r="J26" s="129" t="n">
        <v>37469</v>
      </c>
      <c r="K26" s="129" t="n">
        <v>37500</v>
      </c>
      <c r="L26" s="129" t="n">
        <v>37530</v>
      </c>
      <c r="M26" s="129" t="n">
        <v>37561</v>
      </c>
      <c r="N26" s="129" t="n">
        <v>37591</v>
      </c>
      <c r="O26" s="134"/>
      <c r="AF26" s="132"/>
      <c r="AG26" s="132"/>
      <c r="AH26" s="132"/>
      <c r="AI26" s="132"/>
      <c r="AJ26" s="132"/>
      <c r="AK26" s="132"/>
    </row>
    <row r="27" customFormat="false" ht="9" hidden="false" customHeight="false" outlineLevel="0" collapsed="false"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11"/>
      <c r="AF27" s="132"/>
      <c r="AG27" s="132"/>
      <c r="AH27" s="132"/>
      <c r="AI27" s="132"/>
      <c r="AJ27" s="132"/>
      <c r="AK27" s="132"/>
    </row>
    <row r="28" customFormat="false" ht="9" hidden="false" customHeight="false" outlineLevel="0" collapsed="false">
      <c r="A28" s="130" t="s">
        <v>93</v>
      </c>
      <c r="B28" s="135"/>
      <c r="C28" s="135" t="n">
        <f aca="false">'SPEC REPORT DETAILS'!J8+'SPEC REPORT DETAILS'!J20+'SPEC REPORT DETAILS'!J32+'SPEC REPORT DETAILS'!J44</f>
        <v>0</v>
      </c>
      <c r="D28" s="135" t="n">
        <f aca="false">'SPEC REPORT DETAILS'!K8+'SPEC REPORT DETAILS'!K20+'SPEC REPORT DETAILS'!K32+'SPEC REPORT DETAILS'!K44</f>
        <v>0</v>
      </c>
      <c r="E28" s="135" t="n">
        <f aca="false">'SPEC REPORT DETAILS'!L8+'SPEC REPORT DETAILS'!L20+'SPEC REPORT DETAILS'!L32+'SPEC REPORT DETAILS'!L44</f>
        <v>0</v>
      </c>
      <c r="F28" s="135" t="n">
        <f aca="false">'SPEC REPORT DETAILS'!M8+'SPEC REPORT DETAILS'!M20+'SPEC REPORT DETAILS'!M32+'SPEC REPORT DETAILS'!M44</f>
        <v>0</v>
      </c>
      <c r="G28" s="135" t="n">
        <f aca="false">'SPEC REPORT DETAILS'!N8+'SPEC REPORT DETAILS'!N20+'SPEC REPORT DETAILS'!N32+'SPEC REPORT DETAILS'!N44</f>
        <v>0</v>
      </c>
      <c r="H28" s="135" t="n">
        <f aca="false">'SPEC REPORT DETAILS'!O8+'SPEC REPORT DETAILS'!O20+'SPEC REPORT DETAILS'!O32+'SPEC REPORT DETAILS'!O44</f>
        <v>0</v>
      </c>
      <c r="I28" s="135" t="n">
        <f aca="false">'SPEC REPORT DETAILS'!P8+'SPEC REPORT DETAILS'!P20+'SPEC REPORT DETAILS'!P32+'SPEC REPORT DETAILS'!P44</f>
        <v>0</v>
      </c>
      <c r="J28" s="135" t="n">
        <f aca="false">'SPEC REPORT DETAILS'!Q8+'SPEC REPORT DETAILS'!Q20+'SPEC REPORT DETAILS'!Q32+'SPEC REPORT DETAILS'!Q44</f>
        <v>0</v>
      </c>
      <c r="K28" s="135" t="n">
        <f aca="false">'SPEC REPORT DETAILS'!R8+'SPEC REPORT DETAILS'!R20+'SPEC REPORT DETAILS'!R32+'SPEC REPORT DETAILS'!R44</f>
        <v>0</v>
      </c>
      <c r="L28" s="135" t="n">
        <f aca="false">'SPEC REPORT DETAILS'!S8+'SPEC REPORT DETAILS'!S20+'SPEC REPORT DETAILS'!S32+'SPEC REPORT DETAILS'!S44</f>
        <v>0</v>
      </c>
      <c r="M28" s="135" t="n">
        <f aca="false">'SPEC REPORT DETAILS'!T8+'SPEC REPORT DETAILS'!T20+'SPEC REPORT DETAILS'!T32+'SPEC REPORT DETAILS'!T44</f>
        <v>0</v>
      </c>
      <c r="N28" s="135" t="n">
        <f aca="false">'SPEC REPORT DETAILS'!U8+'SPEC REPORT DETAILS'!U20+'SPEC REPORT DETAILS'!U32+'SPEC REPORT DETAILS'!U44</f>
        <v>0</v>
      </c>
      <c r="O28" s="136"/>
    </row>
    <row r="29" customFormat="false" ht="9" hidden="false" customHeight="false" outlineLevel="0" collapsed="false">
      <c r="A29" s="137" t="s">
        <v>94</v>
      </c>
      <c r="B29" s="136"/>
      <c r="C29" s="138" t="n">
        <f aca="false">'SPEC SUM FIXED INPUT PG'!C21</f>
        <v>0</v>
      </c>
      <c r="D29" s="138" t="n">
        <f aca="false">'SPEC SUM FIXED INPUT PG'!D21</f>
        <v>0</v>
      </c>
      <c r="E29" s="138" t="n">
        <f aca="false">'SPEC SUM FIXED INPUT PG'!E21</f>
        <v>0</v>
      </c>
      <c r="F29" s="138" t="n">
        <f aca="false">'SPEC SUM FIXED INPUT PG'!F21</f>
        <v>0</v>
      </c>
      <c r="G29" s="138" t="n">
        <f aca="false">'SPEC SUM FIXED INPUT PG'!G21</f>
        <v>0</v>
      </c>
      <c r="H29" s="138" t="n">
        <f aca="false">'SPEC SUM FIXED INPUT PG'!H21</f>
        <v>0</v>
      </c>
      <c r="I29" s="138" t="n">
        <f aca="false">'SPEC SUM FIXED INPUT PG'!I21</f>
        <v>0</v>
      </c>
      <c r="J29" s="138" t="n">
        <f aca="false">'SPEC SUM FIXED INPUT PG'!J21</f>
        <v>0</v>
      </c>
      <c r="K29" s="138" t="n">
        <f aca="false">'SPEC SUM FIXED INPUT PG'!K21</f>
        <v>0</v>
      </c>
      <c r="L29" s="138" t="n">
        <f aca="false">'SPEC SUM FIXED INPUT PG'!L21</f>
        <v>0</v>
      </c>
      <c r="M29" s="138" t="n">
        <f aca="false">'SPEC SUM FIXED INPUT PG'!M21</f>
        <v>0</v>
      </c>
      <c r="N29" s="138" t="n">
        <f aca="false">'SPEC SUM FIXED INPUT PG'!N21</f>
        <v>0</v>
      </c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36"/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  <c r="DM29" s="136"/>
      <c r="DN29" s="136"/>
      <c r="DO29" s="136"/>
      <c r="DP29" s="136"/>
      <c r="DQ29" s="136"/>
      <c r="DR29" s="136"/>
      <c r="DS29" s="136"/>
      <c r="DT29" s="136"/>
      <c r="DU29" s="136"/>
      <c r="DV29" s="136"/>
      <c r="DW29" s="136"/>
      <c r="DX29" s="136"/>
      <c r="DY29" s="136"/>
      <c r="DZ29" s="136"/>
      <c r="EA29" s="136"/>
      <c r="EB29" s="136"/>
      <c r="EC29" s="136"/>
      <c r="ED29" s="136"/>
      <c r="EE29" s="136"/>
      <c r="EF29" s="136"/>
      <c r="EG29" s="136"/>
      <c r="EH29" s="136"/>
      <c r="EI29" s="136"/>
      <c r="EJ29" s="136"/>
      <c r="EK29" s="136"/>
      <c r="EL29" s="136"/>
      <c r="EM29" s="136"/>
      <c r="EN29" s="136"/>
      <c r="EO29" s="136"/>
      <c r="EP29" s="136"/>
      <c r="EQ29" s="136"/>
      <c r="ER29" s="136"/>
      <c r="ES29" s="136"/>
      <c r="ET29" s="136"/>
      <c r="EU29" s="136"/>
      <c r="EV29" s="136"/>
      <c r="EW29" s="136"/>
      <c r="EX29" s="136"/>
      <c r="EY29" s="136"/>
      <c r="EZ29" s="136"/>
      <c r="FA29" s="136"/>
      <c r="FB29" s="136"/>
      <c r="FC29" s="136"/>
      <c r="FD29" s="136"/>
      <c r="FE29" s="136"/>
      <c r="FF29" s="136"/>
      <c r="FG29" s="136"/>
      <c r="FH29" s="136"/>
      <c r="FI29" s="136"/>
      <c r="FJ29" s="136"/>
      <c r="FK29" s="136"/>
      <c r="FL29" s="136"/>
      <c r="FM29" s="136"/>
      <c r="FN29" s="136"/>
      <c r="FO29" s="136"/>
      <c r="FP29" s="136"/>
      <c r="FQ29" s="136"/>
      <c r="FR29" s="136"/>
      <c r="FS29" s="136"/>
      <c r="FT29" s="136"/>
      <c r="FU29" s="136"/>
      <c r="FV29" s="136"/>
      <c r="FW29" s="136"/>
      <c r="FX29" s="136"/>
      <c r="FY29" s="136"/>
      <c r="FZ29" s="136"/>
      <c r="GA29" s="136"/>
      <c r="GB29" s="136"/>
      <c r="GC29" s="136"/>
      <c r="GD29" s="136"/>
      <c r="GE29" s="136"/>
      <c r="GF29" s="136"/>
      <c r="GG29" s="136"/>
      <c r="GH29" s="136"/>
      <c r="GI29" s="136"/>
      <c r="GJ29" s="136"/>
      <c r="GK29" s="136"/>
      <c r="GL29" s="136"/>
      <c r="GM29" s="136"/>
      <c r="GN29" s="136"/>
      <c r="GO29" s="136"/>
      <c r="GP29" s="136"/>
      <c r="GQ29" s="136"/>
      <c r="GR29" s="136"/>
      <c r="GS29" s="136"/>
      <c r="GT29" s="136"/>
      <c r="GU29" s="136"/>
      <c r="GV29" s="136"/>
      <c r="GW29" s="136"/>
      <c r="GX29" s="136"/>
      <c r="GY29" s="136"/>
      <c r="GZ29" s="136"/>
      <c r="HA29" s="136"/>
      <c r="HB29" s="136"/>
      <c r="HC29" s="136"/>
      <c r="HD29" s="136"/>
      <c r="HE29" s="136"/>
      <c r="HF29" s="136"/>
      <c r="HG29" s="136"/>
      <c r="HH29" s="136"/>
      <c r="HI29" s="136"/>
      <c r="HJ29" s="136"/>
      <c r="HK29" s="136"/>
      <c r="HL29" s="136"/>
      <c r="HM29" s="136"/>
      <c r="HN29" s="136"/>
      <c r="HO29" s="136"/>
      <c r="HP29" s="136"/>
      <c r="HQ29" s="136"/>
      <c r="HR29" s="136"/>
      <c r="HS29" s="136"/>
      <c r="HT29" s="136"/>
      <c r="HU29" s="136"/>
      <c r="HV29" s="136"/>
      <c r="HW29" s="136"/>
      <c r="HX29" s="136"/>
      <c r="HY29" s="136"/>
      <c r="HZ29" s="136"/>
      <c r="IA29" s="136"/>
      <c r="IB29" s="136"/>
      <c r="IC29" s="136"/>
      <c r="ID29" s="136"/>
      <c r="IE29" s="136"/>
      <c r="IF29" s="136"/>
      <c r="IG29" s="136"/>
      <c r="IH29" s="136"/>
      <c r="II29" s="136"/>
      <c r="IJ29" s="136"/>
      <c r="IK29" s="136"/>
      <c r="IL29" s="136"/>
      <c r="IM29" s="136"/>
      <c r="IN29" s="136"/>
      <c r="IO29" s="136"/>
      <c r="IP29" s="136"/>
      <c r="IQ29" s="136"/>
      <c r="IR29" s="136"/>
      <c r="IS29" s="136"/>
      <c r="IT29" s="136"/>
      <c r="IU29" s="136"/>
      <c r="IV29" s="136"/>
      <c r="IW29" s="136"/>
    </row>
    <row r="30" customFormat="false" ht="9" hidden="false" customHeight="false" outlineLevel="0" collapsed="false">
      <c r="A30" s="74" t="s">
        <v>77</v>
      </c>
      <c r="B30" s="136"/>
      <c r="C30" s="139" t="n">
        <f aca="false">ROUND((C28-C29),0)</f>
        <v>0</v>
      </c>
      <c r="D30" s="139" t="n">
        <f aca="false">ROUND((D28-D29),0)</f>
        <v>0</v>
      </c>
      <c r="E30" s="139" t="n">
        <f aca="false">ROUND((E28-E29),0)</f>
        <v>0</v>
      </c>
      <c r="F30" s="139" t="n">
        <f aca="false">ROUND((F28-F29),0)</f>
        <v>0</v>
      </c>
      <c r="G30" s="139" t="n">
        <f aca="false">ROUND((G28-G29),0)</f>
        <v>0</v>
      </c>
      <c r="H30" s="139" t="n">
        <f aca="false">ROUND((H28-H29),0)</f>
        <v>0</v>
      </c>
      <c r="I30" s="139" t="n">
        <f aca="false">ROUND((I28-I29),0)</f>
        <v>0</v>
      </c>
      <c r="J30" s="139" t="n">
        <f aca="false">ROUND((J28-J29),0)</f>
        <v>0</v>
      </c>
      <c r="K30" s="139" t="n">
        <f aca="false">ROUND((K28-K29),0)</f>
        <v>0</v>
      </c>
      <c r="L30" s="139" t="n">
        <f aca="false">ROUND((L28-L29),0)</f>
        <v>0</v>
      </c>
      <c r="M30" s="139" t="n">
        <f aca="false">ROUND((M28-M29),0)</f>
        <v>0</v>
      </c>
      <c r="N30" s="139" t="n">
        <f aca="false">ROUND((N28-N29),0)</f>
        <v>0</v>
      </c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36"/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  <c r="DM30" s="136"/>
      <c r="DN30" s="136"/>
      <c r="DO30" s="136"/>
      <c r="DP30" s="136"/>
      <c r="DQ30" s="136"/>
      <c r="DR30" s="136"/>
      <c r="DS30" s="136"/>
      <c r="DT30" s="136"/>
      <c r="DU30" s="136"/>
      <c r="DV30" s="136"/>
      <c r="DW30" s="136"/>
      <c r="DX30" s="136"/>
      <c r="DY30" s="136"/>
      <c r="DZ30" s="136"/>
      <c r="EA30" s="136"/>
      <c r="EB30" s="136"/>
      <c r="EC30" s="136"/>
      <c r="ED30" s="136"/>
      <c r="EE30" s="136"/>
      <c r="EF30" s="136"/>
      <c r="EG30" s="136"/>
      <c r="EH30" s="136"/>
      <c r="EI30" s="136"/>
      <c r="EJ30" s="136"/>
      <c r="EK30" s="136"/>
      <c r="EL30" s="136"/>
      <c r="EM30" s="136"/>
      <c r="EN30" s="136"/>
      <c r="EO30" s="136"/>
      <c r="EP30" s="136"/>
      <c r="EQ30" s="136"/>
      <c r="ER30" s="136"/>
      <c r="ES30" s="136"/>
      <c r="ET30" s="136"/>
      <c r="EU30" s="136"/>
      <c r="EV30" s="136"/>
      <c r="EW30" s="136"/>
      <c r="EX30" s="136"/>
      <c r="EY30" s="136"/>
      <c r="EZ30" s="136"/>
      <c r="FA30" s="136"/>
      <c r="FB30" s="136"/>
      <c r="FC30" s="136"/>
      <c r="FD30" s="136"/>
      <c r="FE30" s="136"/>
      <c r="FF30" s="136"/>
      <c r="FG30" s="136"/>
      <c r="FH30" s="136"/>
      <c r="FI30" s="136"/>
      <c r="FJ30" s="136"/>
      <c r="FK30" s="136"/>
      <c r="FL30" s="136"/>
      <c r="FM30" s="136"/>
      <c r="FN30" s="136"/>
      <c r="FO30" s="136"/>
      <c r="FP30" s="136"/>
      <c r="FQ30" s="136"/>
      <c r="FR30" s="136"/>
      <c r="FS30" s="136"/>
      <c r="FT30" s="136"/>
      <c r="FU30" s="136"/>
      <c r="FV30" s="136"/>
      <c r="FW30" s="136"/>
      <c r="FX30" s="136"/>
      <c r="FY30" s="136"/>
      <c r="FZ30" s="136"/>
      <c r="GA30" s="136"/>
      <c r="GB30" s="136"/>
      <c r="GC30" s="136"/>
      <c r="GD30" s="136"/>
      <c r="GE30" s="136"/>
      <c r="GF30" s="136"/>
      <c r="GG30" s="136"/>
      <c r="GH30" s="136"/>
      <c r="GI30" s="136"/>
      <c r="GJ30" s="136"/>
      <c r="GK30" s="136"/>
      <c r="GL30" s="136"/>
      <c r="GM30" s="136"/>
      <c r="GN30" s="136"/>
      <c r="GO30" s="136"/>
      <c r="GP30" s="136"/>
      <c r="GQ30" s="136"/>
      <c r="GR30" s="136"/>
      <c r="GS30" s="136"/>
      <c r="GT30" s="136"/>
      <c r="GU30" s="136"/>
      <c r="GV30" s="136"/>
      <c r="GW30" s="136"/>
      <c r="GX30" s="136"/>
      <c r="GY30" s="136"/>
      <c r="GZ30" s="136"/>
      <c r="HA30" s="136"/>
      <c r="HB30" s="136"/>
      <c r="HC30" s="136"/>
      <c r="HD30" s="136"/>
      <c r="HE30" s="136"/>
      <c r="HF30" s="136"/>
      <c r="HG30" s="136"/>
      <c r="HH30" s="136"/>
      <c r="HI30" s="136"/>
      <c r="HJ30" s="136"/>
      <c r="HK30" s="136"/>
      <c r="HL30" s="136"/>
      <c r="HM30" s="136"/>
      <c r="HN30" s="136"/>
      <c r="HO30" s="136"/>
      <c r="HP30" s="136"/>
      <c r="HQ30" s="136"/>
      <c r="HR30" s="136"/>
      <c r="HS30" s="136"/>
      <c r="HT30" s="136"/>
      <c r="HU30" s="136"/>
      <c r="HV30" s="136"/>
      <c r="HW30" s="136"/>
      <c r="HX30" s="136"/>
      <c r="HY30" s="136"/>
      <c r="HZ30" s="136"/>
      <c r="IA30" s="136"/>
      <c r="IB30" s="136"/>
      <c r="IC30" s="136"/>
      <c r="ID30" s="136"/>
      <c r="IE30" s="136"/>
      <c r="IF30" s="136"/>
      <c r="IG30" s="136"/>
      <c r="IH30" s="136"/>
      <c r="II30" s="136"/>
      <c r="IJ30" s="136"/>
      <c r="IK30" s="136"/>
      <c r="IL30" s="136"/>
      <c r="IM30" s="136"/>
      <c r="IN30" s="136"/>
      <c r="IO30" s="136"/>
      <c r="IP30" s="136"/>
      <c r="IQ30" s="136"/>
      <c r="IR30" s="136"/>
      <c r="IS30" s="136"/>
      <c r="IT30" s="136"/>
      <c r="IU30" s="136"/>
      <c r="IV30" s="136"/>
      <c r="IW30" s="136"/>
    </row>
    <row r="31" customFormat="false" ht="9" hidden="false" customHeight="false" outlineLevel="0" collapsed="false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2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36"/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  <c r="DM31" s="136"/>
      <c r="DN31" s="136"/>
      <c r="DO31" s="136"/>
      <c r="DP31" s="136"/>
      <c r="DQ31" s="136"/>
      <c r="DR31" s="136"/>
      <c r="DS31" s="136"/>
      <c r="DT31" s="136"/>
      <c r="DU31" s="136"/>
      <c r="DV31" s="136"/>
      <c r="DW31" s="136"/>
      <c r="DX31" s="136"/>
      <c r="DY31" s="136"/>
      <c r="DZ31" s="136"/>
      <c r="EA31" s="136"/>
      <c r="EB31" s="136"/>
      <c r="EC31" s="136"/>
      <c r="ED31" s="136"/>
      <c r="EE31" s="136"/>
      <c r="EF31" s="136"/>
      <c r="EG31" s="136"/>
      <c r="EH31" s="136"/>
      <c r="EI31" s="136"/>
      <c r="EJ31" s="136"/>
      <c r="EK31" s="136"/>
      <c r="EL31" s="136"/>
      <c r="EM31" s="136"/>
      <c r="EN31" s="136"/>
      <c r="EO31" s="136"/>
      <c r="EP31" s="136"/>
      <c r="EQ31" s="136"/>
      <c r="ER31" s="136"/>
      <c r="ES31" s="136"/>
      <c r="ET31" s="136"/>
      <c r="EU31" s="136"/>
      <c r="EV31" s="136"/>
      <c r="EW31" s="136"/>
      <c r="EX31" s="136"/>
      <c r="EY31" s="136"/>
      <c r="EZ31" s="136"/>
      <c r="FA31" s="136"/>
      <c r="FB31" s="136"/>
      <c r="FC31" s="136"/>
      <c r="FD31" s="136"/>
      <c r="FE31" s="136"/>
      <c r="FF31" s="136"/>
      <c r="FG31" s="136"/>
      <c r="FH31" s="136"/>
      <c r="FI31" s="136"/>
      <c r="FJ31" s="136"/>
      <c r="FK31" s="136"/>
      <c r="FL31" s="136"/>
      <c r="FM31" s="136"/>
      <c r="FN31" s="136"/>
      <c r="FO31" s="136"/>
      <c r="FP31" s="136"/>
      <c r="FQ31" s="136"/>
      <c r="FR31" s="136"/>
      <c r="FS31" s="136"/>
      <c r="FT31" s="136"/>
      <c r="FU31" s="136"/>
      <c r="FV31" s="136"/>
      <c r="FW31" s="136"/>
      <c r="FX31" s="136"/>
      <c r="FY31" s="136"/>
      <c r="FZ31" s="136"/>
      <c r="GA31" s="136"/>
      <c r="GB31" s="136"/>
      <c r="GC31" s="136"/>
      <c r="GD31" s="136"/>
      <c r="GE31" s="136"/>
      <c r="GF31" s="136"/>
      <c r="GG31" s="136"/>
      <c r="GH31" s="136"/>
      <c r="GI31" s="136"/>
      <c r="GJ31" s="136"/>
      <c r="GK31" s="136"/>
      <c r="GL31" s="136"/>
      <c r="GM31" s="136"/>
      <c r="GN31" s="136"/>
      <c r="GO31" s="136"/>
      <c r="GP31" s="136"/>
      <c r="GQ31" s="136"/>
      <c r="GR31" s="136"/>
      <c r="GS31" s="136"/>
      <c r="GT31" s="136"/>
      <c r="GU31" s="136"/>
      <c r="GV31" s="136"/>
      <c r="GW31" s="136"/>
      <c r="GX31" s="136"/>
      <c r="GY31" s="136"/>
      <c r="GZ31" s="136"/>
      <c r="HA31" s="136"/>
      <c r="HB31" s="136"/>
      <c r="HC31" s="136"/>
      <c r="HD31" s="136"/>
      <c r="HE31" s="136"/>
      <c r="HF31" s="136"/>
      <c r="HG31" s="136"/>
      <c r="HH31" s="136"/>
      <c r="HI31" s="136"/>
      <c r="HJ31" s="136"/>
      <c r="HK31" s="136"/>
      <c r="HL31" s="136"/>
      <c r="HM31" s="136"/>
      <c r="HN31" s="136"/>
      <c r="HO31" s="136"/>
      <c r="HP31" s="136"/>
      <c r="HQ31" s="136"/>
      <c r="HR31" s="136"/>
      <c r="HS31" s="136"/>
      <c r="HT31" s="136"/>
      <c r="HU31" s="136"/>
      <c r="HV31" s="136"/>
      <c r="HW31" s="136"/>
      <c r="HX31" s="136"/>
      <c r="HY31" s="136"/>
      <c r="HZ31" s="136"/>
      <c r="IA31" s="136"/>
      <c r="IB31" s="136"/>
      <c r="IC31" s="136"/>
      <c r="ID31" s="136"/>
      <c r="IE31" s="136"/>
      <c r="IF31" s="136"/>
      <c r="IG31" s="136"/>
      <c r="IH31" s="136"/>
      <c r="II31" s="136"/>
      <c r="IJ31" s="136"/>
      <c r="IK31" s="136"/>
      <c r="IL31" s="136"/>
      <c r="IM31" s="136"/>
      <c r="IN31" s="136"/>
      <c r="IO31" s="136"/>
      <c r="IP31" s="136"/>
      <c r="IQ31" s="136"/>
      <c r="IR31" s="136"/>
      <c r="IS31" s="136"/>
      <c r="IT31" s="136"/>
      <c r="IU31" s="136"/>
      <c r="IV31" s="136"/>
      <c r="IW31" s="136"/>
    </row>
    <row r="32" customFormat="false" ht="9" hidden="false" customHeight="false" outlineLevel="0" collapsed="false">
      <c r="A32" s="109" t="s">
        <v>73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11"/>
      <c r="AF32" s="132"/>
      <c r="AG32" s="132"/>
      <c r="AH32" s="132"/>
      <c r="AI32" s="132"/>
      <c r="AJ32" s="132"/>
      <c r="AK32" s="132"/>
    </row>
    <row r="33" customFormat="false" ht="9" hidden="false" customHeight="false" outlineLevel="0" collapsed="false">
      <c r="A33" s="108" t="s">
        <v>95</v>
      </c>
      <c r="C33" s="108" t="n">
        <f aca="false">'SPEC REPORT DETAILS'!J10+'SPEC REPORT DETAILS'!J22+'SPEC REPORT DETAILS'!J34+'SPEC REPORT DETAILS'!J47</f>
        <v>161668</v>
      </c>
      <c r="D33" s="108" t="n">
        <f aca="false">'SPEC REPORT DETAILS'!K10+'SPEC REPORT DETAILS'!K22+'SPEC REPORT DETAILS'!K34+'SPEC REPORT DETAILS'!K47</f>
        <v>145603</v>
      </c>
      <c r="E33" s="108" t="n">
        <f aca="false">'SPEC REPORT DETAILS'!L10+'SPEC REPORT DETAILS'!L22+'SPEC REPORT DETAILS'!L34+'SPEC REPORT DETAILS'!L47</f>
        <v>160812</v>
      </c>
      <c r="F33" s="108" t="n">
        <f aca="false">'SPEC REPORT DETAILS'!M10+'SPEC REPORT DETAILS'!M22+'SPEC REPORT DETAILS'!M34+'SPEC REPORT DETAILS'!M47</f>
        <v>-5540</v>
      </c>
      <c r="G33" s="108" t="n">
        <f aca="false">'SPEC REPORT DETAILS'!N10+'SPEC REPORT DETAILS'!N22+'SPEC REPORT DETAILS'!N34+'SPEC REPORT DETAILS'!N47</f>
        <v>-5723</v>
      </c>
      <c r="H33" s="108" t="n">
        <f aca="false">'SPEC REPORT DETAILS'!O10+'SPEC REPORT DETAILS'!O22+'SPEC REPORT DETAILS'!O34+'SPEC REPORT DETAILS'!O47</f>
        <v>-5526</v>
      </c>
      <c r="I33" s="108" t="n">
        <f aca="false">'SPEC REPORT DETAILS'!P10+'SPEC REPORT DETAILS'!P22+'SPEC REPORT DETAILS'!P34+'SPEC REPORT DETAILS'!P47</f>
        <v>-5697</v>
      </c>
      <c r="J33" s="108" t="n">
        <f aca="false">'SPEC REPORT DETAILS'!Q10+'SPEC REPORT DETAILS'!Q22+'SPEC REPORT DETAILS'!Q34+'SPEC REPORT DETAILS'!Q47</f>
        <v>-5684</v>
      </c>
      <c r="K33" s="108" t="n">
        <f aca="false">'SPEC REPORT DETAILS'!R10+'SPEC REPORT DETAILS'!R22+'SPEC REPORT DETAILS'!R34+'SPEC REPORT DETAILS'!R47</f>
        <v>-5488</v>
      </c>
      <c r="L33" s="108" t="n">
        <f aca="false">'SPEC REPORT DETAILS'!S10+'SPEC REPORT DETAILS'!S22+'SPEC REPORT DETAILS'!S34+'SPEC REPORT DETAILS'!S47</f>
        <v>-5657</v>
      </c>
      <c r="M33" s="108" t="n">
        <f aca="false">'SPEC REPORT DETAILS'!T10+'SPEC REPORT DETAILS'!T22+'SPEC REPORT DETAILS'!T34+'SPEC REPORT DETAILS'!T47</f>
        <v>0</v>
      </c>
      <c r="N33" s="108" t="n">
        <f aca="false">'SPEC REPORT DETAILS'!U10+'SPEC REPORT DETAILS'!U22+'SPEC REPORT DETAILS'!U34+'SPEC REPORT DETAILS'!U47</f>
        <v>0</v>
      </c>
      <c r="O33" s="140"/>
      <c r="AF33" s="132"/>
      <c r="AG33" s="132"/>
      <c r="AH33" s="132"/>
      <c r="AI33" s="132"/>
      <c r="AJ33" s="132"/>
      <c r="AK33" s="132"/>
    </row>
    <row r="34" customFormat="false" ht="9" hidden="false" customHeight="false" outlineLevel="0" collapsed="false">
      <c r="A34" s="108" t="s">
        <v>96</v>
      </c>
      <c r="C34" s="119" t="n">
        <f aca="false">'SPEC REPORT DETAILS'!J11+'SPEC REPORT DETAILS'!J23+'SPEC REPORT DETAILS'!J35+'SPEC REPORT DETAILS'!J47</f>
        <v>0</v>
      </c>
      <c r="D34" s="119" t="n">
        <f aca="false">'SPEC REPORT DETAILS'!K11+'SPEC REPORT DETAILS'!K23+'SPEC REPORT DETAILS'!K35+'SPEC REPORT DETAILS'!K47</f>
        <v>0</v>
      </c>
      <c r="E34" s="119" t="n">
        <f aca="false">'SPEC REPORT DETAILS'!L11+'SPEC REPORT DETAILS'!L23+'SPEC REPORT DETAILS'!L35+'SPEC REPORT DETAILS'!L47</f>
        <v>0</v>
      </c>
      <c r="F34" s="119" t="n">
        <f aca="false">'SPEC REPORT DETAILS'!M11+'SPEC REPORT DETAILS'!M23+'SPEC REPORT DETAILS'!M35+'SPEC REPORT DETAILS'!M47</f>
        <v>0</v>
      </c>
      <c r="G34" s="119" t="n">
        <f aca="false">'SPEC REPORT DETAILS'!N11+'SPEC REPORT DETAILS'!N23+'SPEC REPORT DETAILS'!N35+'SPEC REPORT DETAILS'!N47</f>
        <v>0</v>
      </c>
      <c r="H34" s="119" t="n">
        <f aca="false">'SPEC REPORT DETAILS'!O11+'SPEC REPORT DETAILS'!O23+'SPEC REPORT DETAILS'!O35+'SPEC REPORT DETAILS'!O47</f>
        <v>0</v>
      </c>
      <c r="I34" s="119" t="n">
        <f aca="false">'SPEC REPORT DETAILS'!P11+'SPEC REPORT DETAILS'!P23+'SPEC REPORT DETAILS'!P35+'SPEC REPORT DETAILS'!P47</f>
        <v>0</v>
      </c>
      <c r="J34" s="119" t="n">
        <f aca="false">'SPEC REPORT DETAILS'!Q11+'SPEC REPORT DETAILS'!Q23+'SPEC REPORT DETAILS'!Q35+'SPEC REPORT DETAILS'!Q47</f>
        <v>0</v>
      </c>
      <c r="K34" s="119" t="n">
        <f aca="false">'SPEC REPORT DETAILS'!R11+'SPEC REPORT DETAILS'!R23+'SPEC REPORT DETAILS'!R35+'SPEC REPORT DETAILS'!R47</f>
        <v>0</v>
      </c>
      <c r="L34" s="119" t="n">
        <f aca="false">'SPEC REPORT DETAILS'!S11+'SPEC REPORT DETAILS'!S23+'SPEC REPORT DETAILS'!S35+'SPEC REPORT DETAILS'!S47</f>
        <v>0</v>
      </c>
      <c r="M34" s="119" t="n">
        <f aca="false">'SPEC REPORT DETAILS'!T11+'SPEC REPORT DETAILS'!T23+'SPEC REPORT DETAILS'!T35+'SPEC REPORT DETAILS'!T47</f>
        <v>0</v>
      </c>
      <c r="N34" s="119" t="n">
        <f aca="false">'SPEC REPORT DETAILS'!U11+'SPEC REPORT DETAILS'!U23+'SPEC REPORT DETAILS'!U35+'SPEC REPORT DETAILS'!U47</f>
        <v>0</v>
      </c>
      <c r="O34" s="140"/>
    </row>
    <row r="35" customFormat="false" ht="9" hidden="false" customHeight="false" outlineLevel="0" collapsed="false">
      <c r="A35" s="108" t="s">
        <v>97</v>
      </c>
      <c r="B35" s="141"/>
      <c r="C35" s="108" t="n">
        <f aca="false">'SPEC BASIS'!C17</f>
        <v>-15801</v>
      </c>
      <c r="D35" s="108" t="n">
        <f aca="false">'SPEC BASIS'!D17</f>
        <v>-14231</v>
      </c>
      <c r="E35" s="108" t="n">
        <f aca="false">'SPEC BASIS'!E17</f>
        <v>-15717</v>
      </c>
      <c r="F35" s="108" t="n">
        <f aca="false">'SPEC BASIS'!F17</f>
        <v>11896</v>
      </c>
      <c r="G35" s="108" t="n">
        <f aca="false">'SPEC BASIS'!G17</f>
        <v>12288</v>
      </c>
      <c r="H35" s="108" t="n">
        <f aca="false">'SPEC BASIS'!H17</f>
        <v>11864</v>
      </c>
      <c r="I35" s="108" t="n">
        <f aca="false">'SPEC BASIS'!I17</f>
        <v>12232</v>
      </c>
      <c r="J35" s="108" t="n">
        <f aca="false">'SPEC BASIS'!J17</f>
        <v>12204</v>
      </c>
      <c r="K35" s="108" t="n">
        <f aca="false">'SPEC BASIS'!K17</f>
        <v>11783</v>
      </c>
      <c r="L35" s="108" t="n">
        <f aca="false">'SPEC BASIS'!L17</f>
        <v>12147</v>
      </c>
      <c r="M35" s="108" t="n">
        <f aca="false">'SPEC BASIS'!M17</f>
        <v>0</v>
      </c>
      <c r="N35" s="108" t="n">
        <f aca="false">'SPEC BASIS'!N17</f>
        <v>0</v>
      </c>
    </row>
    <row r="36" customFormat="false" ht="9" hidden="false" customHeight="false" outlineLevel="0" collapsed="false">
      <c r="A36" s="130" t="s">
        <v>98</v>
      </c>
      <c r="B36" s="142"/>
      <c r="C36" s="131" t="n">
        <f aca="false">SUM(C33:C35)</f>
        <v>145867</v>
      </c>
      <c r="D36" s="131" t="n">
        <f aca="false">SUM(D33:D35)</f>
        <v>131372</v>
      </c>
      <c r="E36" s="131" t="n">
        <f aca="false">SUM(E33:E35)</f>
        <v>145095</v>
      </c>
      <c r="F36" s="131" t="n">
        <f aca="false">SUM(F33:F35)</f>
        <v>6356</v>
      </c>
      <c r="G36" s="131" t="n">
        <f aca="false">SUM(G33:G35)</f>
        <v>6565</v>
      </c>
      <c r="H36" s="131" t="n">
        <f aca="false">SUM(H33:H35)</f>
        <v>6338</v>
      </c>
      <c r="I36" s="131" t="n">
        <f aca="false">SUM(I33:I35)</f>
        <v>6535</v>
      </c>
      <c r="J36" s="131" t="n">
        <f aca="false">SUM(J33:J35)</f>
        <v>6520</v>
      </c>
      <c r="K36" s="131" t="n">
        <f aca="false">SUM(K33:K35)</f>
        <v>6295</v>
      </c>
      <c r="L36" s="131" t="n">
        <f aca="false">SUM(L33:L35)</f>
        <v>6490</v>
      </c>
      <c r="M36" s="131" t="n">
        <f aca="false">SUM(M33:M35)</f>
        <v>0</v>
      </c>
      <c r="N36" s="131" t="n">
        <f aca="false">SUM(N33:N35)</f>
        <v>0</v>
      </c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  <c r="IW36" s="126"/>
    </row>
    <row r="37" customFormat="false" ht="9" hidden="false" customHeight="false" outlineLevel="0" collapsed="false">
      <c r="A37" s="106" t="s">
        <v>76</v>
      </c>
      <c r="C37" s="143" t="n">
        <f aca="false">'SPEC BASIS'!C18+'SPEC SUM FIXED INPUT PG'!C28</f>
        <v>145798</v>
      </c>
      <c r="D37" s="143" t="n">
        <f aca="false">'SPEC BASIS'!D18+'SPEC SUM FIXED INPUT PG'!D28</f>
        <v>131311</v>
      </c>
      <c r="E37" s="143" t="n">
        <f aca="false">'SPEC BASIS'!E18+'SPEC SUM FIXED INPUT PG'!E28</f>
        <v>145029</v>
      </c>
      <c r="F37" s="143" t="n">
        <f aca="false">'SPEC BASIS'!F18+'SPEC SUM FIXED INPUT PG'!F28</f>
        <v>6352</v>
      </c>
      <c r="G37" s="143" t="n">
        <f aca="false">'SPEC BASIS'!G18+'SPEC SUM FIXED INPUT PG'!G28</f>
        <v>6562</v>
      </c>
      <c r="H37" s="143" t="n">
        <f aca="false">'SPEC BASIS'!H18+'SPEC SUM FIXED INPUT PG'!H28</f>
        <v>6337</v>
      </c>
      <c r="I37" s="143" t="n">
        <f aca="false">'SPEC BASIS'!I18+'SPEC SUM FIXED INPUT PG'!I28</f>
        <v>6533</v>
      </c>
      <c r="J37" s="143" t="n">
        <f aca="false">'SPEC BASIS'!J18+'SPEC SUM FIXED INPUT PG'!J28</f>
        <v>6517</v>
      </c>
      <c r="K37" s="143" t="n">
        <f aca="false">'SPEC BASIS'!K18+'SPEC SUM FIXED INPUT PG'!K28</f>
        <v>6292</v>
      </c>
      <c r="L37" s="143" t="n">
        <f aca="false">'SPEC BASIS'!L18+'SPEC SUM FIXED INPUT PG'!L28</f>
        <v>6487</v>
      </c>
      <c r="M37" s="143" t="n">
        <f aca="false">'SPEC BASIS'!M18+'SPEC SUM FIXED INPUT PG'!M28</f>
        <v>0</v>
      </c>
      <c r="N37" s="143" t="n">
        <f aca="false">'SPEC BASIS'!N18+'SPEC SUM FIXED INPUT PG'!N28</f>
        <v>0</v>
      </c>
    </row>
    <row r="38" customFormat="false" ht="9" hidden="false" customHeight="false" outlineLevel="0" collapsed="false">
      <c r="A38" s="74" t="s">
        <v>77</v>
      </c>
      <c r="C38" s="108" t="n">
        <f aca="false">C36-C37</f>
        <v>69</v>
      </c>
      <c r="D38" s="108" t="n">
        <f aca="false">D36-D37</f>
        <v>61</v>
      </c>
      <c r="E38" s="108" t="n">
        <f aca="false">E36-E37</f>
        <v>66</v>
      </c>
      <c r="F38" s="108" t="n">
        <f aca="false">F36-F37</f>
        <v>4</v>
      </c>
      <c r="G38" s="108" t="n">
        <f aca="false">G36-G37</f>
        <v>3</v>
      </c>
      <c r="H38" s="108" t="n">
        <f aca="false">H36-H37</f>
        <v>1</v>
      </c>
      <c r="I38" s="108" t="n">
        <f aca="false">I36-I37</f>
        <v>2</v>
      </c>
      <c r="J38" s="108" t="n">
        <f aca="false">J36-J37</f>
        <v>3</v>
      </c>
      <c r="K38" s="108" t="n">
        <f aca="false">K36-K37</f>
        <v>3</v>
      </c>
      <c r="L38" s="108" t="n">
        <f aca="false">L36-L37</f>
        <v>3</v>
      </c>
      <c r="M38" s="108" t="n">
        <f aca="false">M36-M37</f>
        <v>0</v>
      </c>
      <c r="N38" s="108" t="n">
        <f aca="false">N36-N37</f>
        <v>0</v>
      </c>
    </row>
    <row r="40" customFormat="false" ht="9" hidden="false" customHeight="false" outlineLevel="0" collapsed="false">
      <c r="A40" s="106" t="s">
        <v>92</v>
      </c>
      <c r="C40" s="129" t="n">
        <v>37622</v>
      </c>
      <c r="D40" s="129" t="n">
        <v>37653</v>
      </c>
      <c r="E40" s="129" t="n">
        <v>37681</v>
      </c>
      <c r="F40" s="129" t="n">
        <v>37712</v>
      </c>
      <c r="G40" s="129" t="n">
        <v>37742</v>
      </c>
      <c r="H40" s="129" t="n">
        <v>37773</v>
      </c>
      <c r="I40" s="129" t="n">
        <v>37803</v>
      </c>
      <c r="J40" s="129" t="n">
        <v>37834</v>
      </c>
      <c r="K40" s="129" t="n">
        <v>37865</v>
      </c>
      <c r="L40" s="129" t="n">
        <v>37895</v>
      </c>
      <c r="M40" s="129" t="n">
        <v>37926</v>
      </c>
      <c r="N40" s="129" t="n">
        <v>37956</v>
      </c>
      <c r="O40" s="129" t="s">
        <v>87</v>
      </c>
    </row>
    <row r="41" customFormat="false" ht="9" hidden="false" customHeight="false" outlineLevel="0" collapsed="false"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O41" s="144"/>
    </row>
    <row r="42" customFormat="false" ht="9" hidden="false" customHeight="false" outlineLevel="0" collapsed="false">
      <c r="A42" s="130" t="s">
        <v>93</v>
      </c>
      <c r="B42" s="135"/>
      <c r="C42" s="135" t="n">
        <f aca="false">'SPEC REPORT DETAILS'!V8+'SPEC REPORT DETAILS'!V20+'SPEC REPORT DETAILS'!V32+'SPEC REPORT DETAILS'!V44</f>
        <v>0</v>
      </c>
      <c r="D42" s="135" t="n">
        <f aca="false">'SPEC REPORT DETAILS'!W8+'SPEC REPORT DETAILS'!W20+'SPEC REPORT DETAILS'!W32+'SPEC REPORT DETAILS'!W44</f>
        <v>0</v>
      </c>
      <c r="E42" s="135" t="n">
        <f aca="false">'SPEC REPORT DETAILS'!X8+'SPEC REPORT DETAILS'!X20+'SPEC REPORT DETAILS'!X32+'SPEC REPORT DETAILS'!X44</f>
        <v>0</v>
      </c>
      <c r="F42" s="135" t="n">
        <f aca="false">'SPEC REPORT DETAILS'!Y8+'SPEC REPORT DETAILS'!Y20+'SPEC REPORT DETAILS'!Y32+'SPEC REPORT DETAILS'!Y44</f>
        <v>0</v>
      </c>
      <c r="G42" s="135" t="n">
        <f aca="false">'SPEC REPORT DETAILS'!Z8+'SPEC REPORT DETAILS'!Z20+'SPEC REPORT DETAILS'!Z32+'SPEC REPORT DETAILS'!Z44</f>
        <v>0</v>
      </c>
      <c r="H42" s="135" t="n">
        <f aca="false">'SPEC REPORT DETAILS'!AA8+'SPEC REPORT DETAILS'!AA20+'SPEC REPORT DETAILS'!AA32+'SPEC REPORT DETAILS'!AA44</f>
        <v>0</v>
      </c>
      <c r="I42" s="135" t="n">
        <f aca="false">'SPEC REPORT DETAILS'!AB8+'SPEC REPORT DETAILS'!AB20+'SPEC REPORT DETAILS'!AB32+'SPEC REPORT DETAILS'!AB44</f>
        <v>0</v>
      </c>
      <c r="J42" s="135" t="n">
        <f aca="false">'SPEC REPORT DETAILS'!AC8+'SPEC REPORT DETAILS'!AC20+'SPEC REPORT DETAILS'!AC32+'SPEC REPORT DETAILS'!AC44</f>
        <v>0</v>
      </c>
      <c r="K42" s="135" t="n">
        <f aca="false">'SPEC REPORT DETAILS'!AD8+'SPEC REPORT DETAILS'!AD20+'SPEC REPORT DETAILS'!AD32+'SPEC REPORT DETAILS'!AD44</f>
        <v>0</v>
      </c>
      <c r="L42" s="135" t="n">
        <f aca="false">'SPEC REPORT DETAILS'!AE8+'SPEC REPORT DETAILS'!AE20+'SPEC REPORT DETAILS'!AE32+'SPEC REPORT DETAILS'!AE44</f>
        <v>0</v>
      </c>
      <c r="M42" s="135" t="n">
        <f aca="false">'SPEC REPORT DETAILS'!AF8+'SPEC REPORT DETAILS'!AF20+'SPEC REPORT DETAILS'!AF32+'SPEC REPORT DETAILS'!AF44</f>
        <v>0</v>
      </c>
      <c r="N42" s="135" t="n">
        <f aca="false">'SPEC REPORT DETAILS'!AG8+'SPEC REPORT DETAILS'!AG20+'SPEC REPORT DETAILS'!AG32+'SPEC REPORT DETAILS'!AG44</f>
        <v>0</v>
      </c>
      <c r="O42" s="136"/>
    </row>
    <row r="43" customFormat="false" ht="9" hidden="false" customHeight="false" outlineLevel="0" collapsed="false">
      <c r="A43" s="137" t="s">
        <v>94</v>
      </c>
      <c r="B43" s="136"/>
      <c r="C43" s="145" t="n">
        <f aca="false">'SPEC SUM FIXED INPUT PG'!O21</f>
        <v>0</v>
      </c>
      <c r="D43" s="145" t="n">
        <f aca="false">'SPEC SUM FIXED INPUT PG'!P21</f>
        <v>0</v>
      </c>
      <c r="E43" s="145" t="n">
        <f aca="false">'SPEC SUM FIXED INPUT PG'!Q21</f>
        <v>0</v>
      </c>
      <c r="F43" s="145" t="n">
        <f aca="false">'SPEC SUM FIXED INPUT PG'!R21</f>
        <v>0</v>
      </c>
      <c r="G43" s="145" t="n">
        <f aca="false">'SPEC SUM FIXED INPUT PG'!S21</f>
        <v>0</v>
      </c>
      <c r="H43" s="145" t="n">
        <f aca="false">'SPEC SUM FIXED INPUT PG'!T21</f>
        <v>0</v>
      </c>
      <c r="I43" s="145" t="n">
        <f aca="false">'SPEC SUM FIXED INPUT PG'!U21</f>
        <v>0</v>
      </c>
      <c r="J43" s="145" t="n">
        <f aca="false">'SPEC SUM FIXED INPUT PG'!V21</f>
        <v>0</v>
      </c>
      <c r="K43" s="145" t="n">
        <f aca="false">'SPEC SUM FIXED INPUT PG'!W21</f>
        <v>0</v>
      </c>
      <c r="L43" s="145" t="n">
        <f aca="false">'SPEC SUM FIXED INPUT PG'!X21</f>
        <v>0</v>
      </c>
      <c r="M43" s="145" t="n">
        <f aca="false">'SPEC SUM FIXED INPUT PG'!Y21</f>
        <v>0</v>
      </c>
      <c r="N43" s="145" t="n">
        <f aca="false">'SPEC SUM FIXED INPUT PG'!Z21</f>
        <v>0</v>
      </c>
      <c r="O43" s="139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  <c r="BO43" s="136"/>
      <c r="BP43" s="136"/>
      <c r="BQ43" s="136"/>
      <c r="BR43" s="136"/>
      <c r="BS43" s="136"/>
      <c r="BT43" s="136"/>
      <c r="BU43" s="136"/>
      <c r="BV43" s="136"/>
      <c r="BW43" s="136"/>
      <c r="BX43" s="136"/>
      <c r="BY43" s="136"/>
      <c r="BZ43" s="136"/>
      <c r="CA43" s="136"/>
      <c r="CB43" s="136"/>
      <c r="CC43" s="136"/>
      <c r="CD43" s="136"/>
      <c r="CE43" s="136"/>
      <c r="CF43" s="136"/>
      <c r="CG43" s="136"/>
      <c r="CH43" s="136"/>
      <c r="CI43" s="136"/>
      <c r="CJ43" s="136"/>
      <c r="CK43" s="136"/>
      <c r="CL43" s="136"/>
      <c r="CM43" s="136"/>
      <c r="CN43" s="136"/>
      <c r="CO43" s="136"/>
      <c r="CP43" s="136"/>
      <c r="CQ43" s="136"/>
      <c r="CR43" s="136"/>
      <c r="CS43" s="136"/>
      <c r="CT43" s="136"/>
      <c r="CU43" s="136"/>
      <c r="CV43" s="136"/>
      <c r="CW43" s="136"/>
      <c r="CX43" s="136"/>
      <c r="CY43" s="136"/>
      <c r="CZ43" s="136"/>
      <c r="DA43" s="136"/>
      <c r="DB43" s="136"/>
      <c r="DC43" s="136"/>
      <c r="DD43" s="136"/>
      <c r="DE43" s="136"/>
      <c r="DF43" s="136"/>
      <c r="DG43" s="136"/>
      <c r="DH43" s="136"/>
      <c r="DI43" s="136"/>
      <c r="DJ43" s="136"/>
      <c r="DK43" s="136"/>
      <c r="DL43" s="136"/>
      <c r="DM43" s="136"/>
      <c r="DN43" s="136"/>
      <c r="DO43" s="136"/>
      <c r="DP43" s="136"/>
      <c r="DQ43" s="136"/>
      <c r="DR43" s="136"/>
      <c r="DS43" s="136"/>
      <c r="DT43" s="136"/>
      <c r="DU43" s="136"/>
      <c r="DV43" s="136"/>
      <c r="DW43" s="136"/>
      <c r="DX43" s="136"/>
      <c r="DY43" s="136"/>
      <c r="DZ43" s="136"/>
      <c r="EA43" s="136"/>
      <c r="EB43" s="136"/>
      <c r="EC43" s="136"/>
      <c r="ED43" s="136"/>
      <c r="EE43" s="136"/>
      <c r="EF43" s="136"/>
      <c r="EG43" s="136"/>
      <c r="EH43" s="136"/>
      <c r="EI43" s="136"/>
      <c r="EJ43" s="136"/>
      <c r="EK43" s="136"/>
      <c r="EL43" s="136"/>
      <c r="EM43" s="136"/>
      <c r="EN43" s="136"/>
      <c r="EO43" s="136"/>
      <c r="EP43" s="136"/>
      <c r="EQ43" s="136"/>
      <c r="ER43" s="136"/>
      <c r="ES43" s="136"/>
      <c r="ET43" s="136"/>
      <c r="EU43" s="136"/>
      <c r="EV43" s="136"/>
      <c r="EW43" s="136"/>
      <c r="EX43" s="136"/>
      <c r="EY43" s="136"/>
      <c r="EZ43" s="136"/>
      <c r="FA43" s="136"/>
      <c r="FB43" s="136"/>
      <c r="FC43" s="136"/>
      <c r="FD43" s="136"/>
      <c r="FE43" s="136"/>
      <c r="FF43" s="136"/>
      <c r="FG43" s="136"/>
      <c r="FH43" s="136"/>
      <c r="FI43" s="136"/>
      <c r="FJ43" s="136"/>
      <c r="FK43" s="136"/>
      <c r="FL43" s="136"/>
      <c r="FM43" s="136"/>
      <c r="FN43" s="136"/>
      <c r="FO43" s="136"/>
      <c r="FP43" s="136"/>
      <c r="FQ43" s="136"/>
      <c r="FR43" s="136"/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36"/>
      <c r="GF43" s="136"/>
      <c r="GG43" s="136"/>
      <c r="GH43" s="136"/>
      <c r="GI43" s="136"/>
      <c r="GJ43" s="136"/>
      <c r="GK43" s="136"/>
      <c r="GL43" s="136"/>
      <c r="GM43" s="136"/>
      <c r="GN43" s="136"/>
      <c r="GO43" s="136"/>
      <c r="GP43" s="136"/>
      <c r="GQ43" s="136"/>
      <c r="GR43" s="136"/>
      <c r="GS43" s="136"/>
      <c r="GT43" s="136"/>
      <c r="GU43" s="136"/>
      <c r="GV43" s="136"/>
      <c r="GW43" s="136"/>
      <c r="GX43" s="136"/>
      <c r="GY43" s="136"/>
      <c r="GZ43" s="136"/>
      <c r="HA43" s="136"/>
      <c r="HB43" s="136"/>
      <c r="HC43" s="136"/>
      <c r="HD43" s="136"/>
      <c r="HE43" s="136"/>
      <c r="HF43" s="136"/>
      <c r="HG43" s="136"/>
      <c r="HH43" s="136"/>
      <c r="HI43" s="136"/>
      <c r="HJ43" s="136"/>
      <c r="HK43" s="136"/>
      <c r="HL43" s="136"/>
      <c r="HM43" s="136"/>
      <c r="HN43" s="136"/>
      <c r="HO43" s="136"/>
      <c r="HP43" s="136"/>
      <c r="HQ43" s="136"/>
      <c r="HR43" s="136"/>
      <c r="HS43" s="136"/>
      <c r="HT43" s="136"/>
      <c r="HU43" s="136"/>
      <c r="HV43" s="136"/>
      <c r="HW43" s="136"/>
      <c r="HX43" s="136"/>
      <c r="HY43" s="136"/>
      <c r="HZ43" s="136"/>
      <c r="IA43" s="136"/>
      <c r="IB43" s="136"/>
      <c r="IC43" s="136"/>
      <c r="ID43" s="136"/>
      <c r="IE43" s="136"/>
      <c r="IF43" s="136"/>
      <c r="IG43" s="136"/>
      <c r="IH43" s="136"/>
      <c r="II43" s="136"/>
      <c r="IJ43" s="136"/>
      <c r="IK43" s="136"/>
      <c r="IL43" s="136"/>
      <c r="IM43" s="136"/>
      <c r="IN43" s="136"/>
      <c r="IO43" s="136"/>
      <c r="IP43" s="136"/>
      <c r="IQ43" s="136"/>
      <c r="IR43" s="136"/>
      <c r="IS43" s="136"/>
      <c r="IT43" s="136"/>
      <c r="IU43" s="136"/>
      <c r="IV43" s="136"/>
      <c r="IW43" s="136"/>
    </row>
    <row r="44" customFormat="false" ht="9" hidden="false" customHeight="false" outlineLevel="0" collapsed="false">
      <c r="A44" s="74" t="s">
        <v>77</v>
      </c>
      <c r="B44" s="136"/>
      <c r="C44" s="139" t="n">
        <f aca="false">C42-C43</f>
        <v>0</v>
      </c>
      <c r="D44" s="139" t="n">
        <f aca="false">D42-D43</f>
        <v>0</v>
      </c>
      <c r="E44" s="139" t="n">
        <f aca="false">E42-E43</f>
        <v>0</v>
      </c>
      <c r="F44" s="139" t="n">
        <f aca="false">F42-F43</f>
        <v>0</v>
      </c>
      <c r="G44" s="139" t="n">
        <f aca="false">G42-G43</f>
        <v>0</v>
      </c>
      <c r="H44" s="139" t="n">
        <f aca="false">H42-H43</f>
        <v>0</v>
      </c>
      <c r="I44" s="139" t="n">
        <f aca="false">I42-I43</f>
        <v>0</v>
      </c>
      <c r="J44" s="139" t="n">
        <f aca="false">J42-J43</f>
        <v>0</v>
      </c>
      <c r="K44" s="139" t="n">
        <f aca="false">K42-K43</f>
        <v>0</v>
      </c>
      <c r="L44" s="139" t="n">
        <f aca="false">L42-L43</f>
        <v>0</v>
      </c>
      <c r="M44" s="139" t="n">
        <f aca="false">M42-M43</f>
        <v>0</v>
      </c>
      <c r="N44" s="139" t="n">
        <f aca="false">N42-N43</f>
        <v>0</v>
      </c>
      <c r="O44" s="139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9" hidden="false" customHeight="false" outlineLevel="0" collapsed="false"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O45" s="144"/>
    </row>
    <row r="46" customFormat="false" ht="9" hidden="false" customHeight="false" outlineLevel="0" collapsed="false">
      <c r="A46" s="109" t="s">
        <v>73</v>
      </c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O46" s="144"/>
    </row>
    <row r="47" customFormat="false" ht="9" hidden="false" customHeight="false" outlineLevel="0" collapsed="false">
      <c r="A47" s="108" t="s">
        <v>95</v>
      </c>
      <c r="C47" s="108" t="n">
        <f aca="false">'SPEC REPORT DETAILS'!V10+'SPEC REPORT DETAILS'!V22+'SPEC REPORT DETAILS'!V34+'SPEC REPORT DETAILS'!V47</f>
        <v>0</v>
      </c>
      <c r="D47" s="108" t="n">
        <f aca="false">'SPEC REPORT DETAILS'!W10+'SPEC REPORT DETAILS'!W22+'SPEC REPORT DETAILS'!W34+'SPEC REPORT DETAILS'!W47</f>
        <v>0</v>
      </c>
      <c r="E47" s="108" t="n">
        <f aca="false">'SPEC REPORT DETAILS'!X10+'SPEC REPORT DETAILS'!X22+'SPEC REPORT DETAILS'!X34+'SPEC REPORT DETAILS'!X47</f>
        <v>0</v>
      </c>
      <c r="F47" s="108" t="n">
        <f aca="false">'SPEC REPORT DETAILS'!Y10+'SPEC REPORT DETAILS'!Y22+'SPEC REPORT DETAILS'!Y34+'SPEC REPORT DETAILS'!Y47</f>
        <v>0</v>
      </c>
      <c r="G47" s="108" t="n">
        <f aca="false">'SPEC REPORT DETAILS'!Z10+'SPEC REPORT DETAILS'!Z22+'SPEC REPORT DETAILS'!Z34+'SPEC REPORT DETAILS'!Z47</f>
        <v>0</v>
      </c>
      <c r="H47" s="108" t="n">
        <f aca="false">'SPEC REPORT DETAILS'!AA10+'SPEC REPORT DETAILS'!AA22+'SPEC REPORT DETAILS'!AA34+'SPEC REPORT DETAILS'!AA47</f>
        <v>0</v>
      </c>
      <c r="I47" s="108" t="n">
        <f aca="false">'SPEC REPORT DETAILS'!AB10+'SPEC REPORT DETAILS'!AB22+'SPEC REPORT DETAILS'!AB34+'SPEC REPORT DETAILS'!AB47</f>
        <v>0</v>
      </c>
      <c r="J47" s="108" t="n">
        <f aca="false">'SPEC REPORT DETAILS'!AC10+'SPEC REPORT DETAILS'!AC22+'SPEC REPORT DETAILS'!AC34+'SPEC REPORT DETAILS'!AC47</f>
        <v>0</v>
      </c>
      <c r="K47" s="108" t="n">
        <f aca="false">'SPEC REPORT DETAILS'!AD10+'SPEC REPORT DETAILS'!AD22+'SPEC REPORT DETAILS'!AD34+'SPEC REPORT DETAILS'!AD47</f>
        <v>0</v>
      </c>
      <c r="L47" s="108" t="n">
        <f aca="false">'SPEC REPORT DETAILS'!AE10+'SPEC REPORT DETAILS'!AE22+'SPEC REPORT DETAILS'!AE34+'SPEC REPORT DETAILS'!AE47</f>
        <v>0</v>
      </c>
      <c r="M47" s="108" t="n">
        <f aca="false">'SPEC REPORT DETAILS'!AF10+'SPEC REPORT DETAILS'!AF22+'SPEC REPORT DETAILS'!AF34+'SPEC REPORT DETAILS'!AF47</f>
        <v>0</v>
      </c>
      <c r="N47" s="108" t="n">
        <f aca="false">'SPEC REPORT DETAILS'!AG10+'SPEC REPORT DETAILS'!AG22+'SPEC REPORT DETAILS'!AG34+'SPEC REPORT DETAILS'!AG47</f>
        <v>0</v>
      </c>
      <c r="O47" s="119" t="n">
        <f aca="false">SUM(C33:N33)+SUM(C47:N47)</f>
        <v>428768</v>
      </c>
    </row>
    <row r="48" customFormat="false" ht="11.25" hidden="false" customHeight="true" outlineLevel="0" collapsed="false">
      <c r="A48" s="108" t="s">
        <v>96</v>
      </c>
      <c r="C48" s="108" t="n">
        <f aca="false">'SPEC REPORT DETAILS'!V11+'SPEC REPORT DETAILS'!V23+'SPEC REPORT DETAILS'!V35+'SPEC REPORT DETAILS'!V47</f>
        <v>0</v>
      </c>
      <c r="D48" s="108" t="n">
        <f aca="false">'SPEC REPORT DETAILS'!W11+'SPEC REPORT DETAILS'!W23+'SPEC REPORT DETAILS'!W35+'SPEC REPORT DETAILS'!W47</f>
        <v>0</v>
      </c>
      <c r="E48" s="108" t="n">
        <f aca="false">'SPEC REPORT DETAILS'!X11+'SPEC REPORT DETAILS'!X23+'SPEC REPORT DETAILS'!X35+'SPEC REPORT DETAILS'!X47</f>
        <v>0</v>
      </c>
      <c r="F48" s="108" t="n">
        <f aca="false">'SPEC REPORT DETAILS'!Y11+'SPEC REPORT DETAILS'!Y23+'SPEC REPORT DETAILS'!Y35+'SPEC REPORT DETAILS'!Y47</f>
        <v>0</v>
      </c>
      <c r="G48" s="108" t="n">
        <f aca="false">'SPEC REPORT DETAILS'!Z11+'SPEC REPORT DETAILS'!Z23+'SPEC REPORT DETAILS'!Z35+'SPEC REPORT DETAILS'!Z47</f>
        <v>0</v>
      </c>
      <c r="H48" s="108" t="n">
        <f aca="false">'SPEC REPORT DETAILS'!AA11+'SPEC REPORT DETAILS'!AA23+'SPEC REPORT DETAILS'!AA35+'SPEC REPORT DETAILS'!AA47</f>
        <v>0</v>
      </c>
      <c r="I48" s="108" t="n">
        <f aca="false">'SPEC REPORT DETAILS'!AB11+'SPEC REPORT DETAILS'!AB23+'SPEC REPORT DETAILS'!AB35+'SPEC REPORT DETAILS'!AB47</f>
        <v>0</v>
      </c>
      <c r="J48" s="108" t="n">
        <f aca="false">'SPEC REPORT DETAILS'!AC11+'SPEC REPORT DETAILS'!AC23+'SPEC REPORT DETAILS'!AC35+'SPEC REPORT DETAILS'!AC47</f>
        <v>0</v>
      </c>
      <c r="K48" s="108" t="n">
        <f aca="false">'SPEC REPORT DETAILS'!AD11+'SPEC REPORT DETAILS'!AD23+'SPEC REPORT DETAILS'!AD35+'SPEC REPORT DETAILS'!AD47</f>
        <v>0</v>
      </c>
      <c r="L48" s="108" t="n">
        <f aca="false">'SPEC REPORT DETAILS'!AE11+'SPEC REPORT DETAILS'!AE23+'SPEC REPORT DETAILS'!AE35+'SPEC REPORT DETAILS'!AE47</f>
        <v>0</v>
      </c>
      <c r="M48" s="108" t="n">
        <f aca="false">'SPEC REPORT DETAILS'!AF11+'SPEC REPORT DETAILS'!AF23+'SPEC REPORT DETAILS'!AF35+'SPEC REPORT DETAILS'!AF47</f>
        <v>0</v>
      </c>
      <c r="N48" s="108" t="n">
        <f aca="false">'SPEC REPORT DETAILS'!AG11+'SPEC REPORT DETAILS'!AG23+'SPEC REPORT DETAILS'!AG35+'SPEC REPORT DETAILS'!AG47</f>
        <v>0</v>
      </c>
      <c r="O48" s="119" t="n">
        <f aca="false">SUM(C34:N34)+SUM(C48:N48)</f>
        <v>0</v>
      </c>
    </row>
    <row r="49" customFormat="false" ht="9" hidden="false" customHeight="false" outlineLevel="0" collapsed="false">
      <c r="A49" s="108" t="s">
        <v>97</v>
      </c>
      <c r="C49" s="108" t="n">
        <f aca="false">'SPEC BASIS'!O17</f>
        <v>0</v>
      </c>
      <c r="D49" s="108" t="n">
        <f aca="false">'SPEC BASIS'!P17</f>
        <v>0</v>
      </c>
      <c r="E49" s="108" t="n">
        <f aca="false">'SPEC BASIS'!Q17</f>
        <v>0</v>
      </c>
      <c r="F49" s="108" t="n">
        <f aca="false">'SPEC BASIS'!R17</f>
        <v>0</v>
      </c>
      <c r="G49" s="108" t="n">
        <f aca="false">'SPEC BASIS'!S17</f>
        <v>0</v>
      </c>
      <c r="H49" s="108" t="n">
        <f aca="false">'SPEC BASIS'!T17</f>
        <v>0</v>
      </c>
      <c r="I49" s="108" t="n">
        <f aca="false">'SPEC BASIS'!U17</f>
        <v>0</v>
      </c>
      <c r="J49" s="108" t="n">
        <f aca="false">'SPEC BASIS'!V17</f>
        <v>0</v>
      </c>
      <c r="K49" s="108" t="n">
        <f aca="false">'SPEC BASIS'!W17</f>
        <v>0</v>
      </c>
      <c r="L49" s="108" t="n">
        <f aca="false">'SPEC BASIS'!X17</f>
        <v>0</v>
      </c>
      <c r="M49" s="108" t="n">
        <f aca="false">'SPEC BASIS'!Y17</f>
        <v>0</v>
      </c>
      <c r="N49" s="108" t="n">
        <f aca="false">'SPEC BASIS'!Z17</f>
        <v>0</v>
      </c>
      <c r="O49" s="119" t="n">
        <f aca="false">SUM(C35:N35)+SUM(C49:N49)</f>
        <v>38665</v>
      </c>
    </row>
    <row r="50" customFormat="false" ht="9" hidden="false" customHeight="false" outlineLevel="0" collapsed="false">
      <c r="A50" s="130" t="s">
        <v>98</v>
      </c>
      <c r="B50" s="131"/>
      <c r="C50" s="146" t="n">
        <f aca="false">SUM(C47:C49)</f>
        <v>0</v>
      </c>
      <c r="D50" s="146" t="n">
        <f aca="false">SUM(D47:D49)</f>
        <v>0</v>
      </c>
      <c r="E50" s="146" t="n">
        <f aca="false">SUM(E47:E49)</f>
        <v>0</v>
      </c>
      <c r="F50" s="146" t="n">
        <f aca="false">SUM(F47:F49)</f>
        <v>0</v>
      </c>
      <c r="G50" s="146" t="n">
        <f aca="false">SUM(G47:G49)</f>
        <v>0</v>
      </c>
      <c r="H50" s="146" t="n">
        <f aca="false">SUM(H47:H49)</f>
        <v>0</v>
      </c>
      <c r="I50" s="146" t="n">
        <f aca="false">SUM(I47:I49)</f>
        <v>0</v>
      </c>
      <c r="J50" s="146" t="n">
        <f aca="false">SUM(J47:J49)</f>
        <v>0</v>
      </c>
      <c r="K50" s="146" t="n">
        <f aca="false">SUM(K47:K49)</f>
        <v>0</v>
      </c>
      <c r="L50" s="146" t="n">
        <f aca="false">SUM(L47:L49)</f>
        <v>0</v>
      </c>
      <c r="M50" s="146" t="n">
        <f aca="false">SUM(M47:M49)</f>
        <v>0</v>
      </c>
      <c r="N50" s="146" t="n">
        <f aca="false">SUM(N47:N49)</f>
        <v>0</v>
      </c>
      <c r="O50" s="146" t="n">
        <f aca="false">SUM(C36:N36)+SUM(C50:N50)</f>
        <v>467433</v>
      </c>
    </row>
    <row r="51" customFormat="false" ht="9" hidden="false" customHeight="false" outlineLevel="0" collapsed="false">
      <c r="A51" s="106" t="s">
        <v>76</v>
      </c>
      <c r="C51" s="143" t="n">
        <f aca="false">'SPEC BASIS'!O18+'SPEC SUM FIXED INPUT PG'!O28</f>
        <v>0</v>
      </c>
      <c r="D51" s="143" t="n">
        <f aca="false">'SPEC BASIS'!P18+'SPEC SUM FIXED INPUT PG'!P28</f>
        <v>0</v>
      </c>
      <c r="E51" s="143" t="n">
        <f aca="false">'SPEC BASIS'!Q18+'SPEC SUM FIXED INPUT PG'!Q28</f>
        <v>0</v>
      </c>
      <c r="F51" s="143" t="n">
        <f aca="false">'SPEC BASIS'!R18+'SPEC SUM FIXED INPUT PG'!R28</f>
        <v>0</v>
      </c>
      <c r="G51" s="143" t="n">
        <f aca="false">'SPEC BASIS'!S18+'SPEC SUM FIXED INPUT PG'!S28</f>
        <v>0</v>
      </c>
      <c r="H51" s="143" t="n">
        <f aca="false">'SPEC BASIS'!T18+'SPEC SUM FIXED INPUT PG'!T28</f>
        <v>0</v>
      </c>
      <c r="I51" s="143" t="n">
        <f aca="false">'SPEC BASIS'!U18+'SPEC SUM FIXED INPUT PG'!U28</f>
        <v>0</v>
      </c>
      <c r="J51" s="143" t="n">
        <f aca="false">'SPEC BASIS'!V18+'SPEC SUM FIXED INPUT PG'!V28</f>
        <v>0</v>
      </c>
      <c r="K51" s="143" t="n">
        <f aca="false">'SPEC BASIS'!W18+'SPEC SUM FIXED INPUT PG'!W28</f>
        <v>0</v>
      </c>
      <c r="L51" s="143" t="n">
        <f aca="false">'SPEC BASIS'!X18+'SPEC SUM FIXED INPUT PG'!X28</f>
        <v>0</v>
      </c>
      <c r="M51" s="143" t="n">
        <f aca="false">'SPEC BASIS'!Y18+'SPEC SUM FIXED INPUT PG'!Y28</f>
        <v>0</v>
      </c>
      <c r="N51" s="143" t="n">
        <f aca="false">'SPEC BASIS'!Z18+'SPEC SUM FIXED INPUT PG'!Z28</f>
        <v>0</v>
      </c>
      <c r="O51" s="143" t="n">
        <f aca="false">SUM(C51:N51)+SUM(C37:N37)</f>
        <v>467218</v>
      </c>
      <c r="P51" s="119"/>
      <c r="Q51" s="119"/>
      <c r="R51" s="119"/>
      <c r="S51" s="119"/>
      <c r="T51" s="119"/>
      <c r="U51" s="147"/>
    </row>
    <row r="52" customFormat="false" ht="9" hidden="false" customHeight="false" outlineLevel="0" collapsed="false">
      <c r="A52" s="74" t="s">
        <v>77</v>
      </c>
      <c r="C52" s="108" t="n">
        <f aca="false">C50-C51</f>
        <v>0</v>
      </c>
      <c r="D52" s="108" t="n">
        <f aca="false">D50-D51</f>
        <v>0</v>
      </c>
      <c r="E52" s="108" t="n">
        <f aca="false">E50-E51</f>
        <v>0</v>
      </c>
      <c r="F52" s="108" t="n">
        <f aca="false">F50-F51</f>
        <v>0</v>
      </c>
      <c r="G52" s="108" t="n">
        <f aca="false">G50-G51</f>
        <v>0</v>
      </c>
      <c r="H52" s="108" t="n">
        <f aca="false">H50-H51</f>
        <v>0</v>
      </c>
      <c r="I52" s="108" t="n">
        <f aca="false">I50-I51</f>
        <v>0</v>
      </c>
      <c r="J52" s="108" t="n">
        <f aca="false">J50-J51</f>
        <v>0</v>
      </c>
      <c r="K52" s="108" t="n">
        <f aca="false">K50-K51</f>
        <v>0</v>
      </c>
      <c r="L52" s="108" t="n">
        <f aca="false">L50-L51</f>
        <v>0</v>
      </c>
      <c r="M52" s="108" t="n">
        <f aca="false">M50-M51</f>
        <v>0</v>
      </c>
      <c r="N52" s="108" t="n">
        <f aca="false">N50-N51</f>
        <v>0</v>
      </c>
      <c r="O52" s="108" t="n">
        <f aca="false">O50-O51</f>
        <v>215</v>
      </c>
    </row>
    <row r="69" customFormat="false" ht="9" hidden="false" customHeight="false" outlineLevel="0" collapsed="false"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</row>
    <row r="70" customFormat="false" ht="9" hidden="false" customHeight="false" outlineLevel="0" collapsed="false"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</row>
    <row r="71" customFormat="false" ht="9" hidden="false" customHeight="false" outlineLevel="0" collapsed="false"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</row>
    <row r="72" customFormat="false" ht="9" hidden="false" customHeight="false" outlineLevel="0" collapsed="false"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</row>
    <row r="73" customFormat="false" ht="9" hidden="false" customHeight="false" outlineLevel="0" collapsed="false"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</row>
    <row r="74" customFormat="false" ht="9" hidden="false" customHeight="false" outlineLevel="0" collapsed="false"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</row>
    <row r="75" customFormat="false" ht="9" hidden="false" customHeight="false" outlineLevel="0" collapsed="false"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</row>
    <row r="76" customFormat="false" ht="9" hidden="false" customHeight="false" outlineLevel="0" collapsed="false"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</row>
    <row r="77" customFormat="false" ht="9" hidden="false" customHeight="false" outlineLevel="0" collapsed="false"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</row>
    <row r="78" customFormat="false" ht="9" hidden="false" customHeight="false" outlineLevel="0" collapsed="false"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</row>
    <row r="79" customFormat="false" ht="9" hidden="false" customHeight="false" outlineLevel="0" collapsed="false"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</row>
    <row r="80" customFormat="false" ht="9" hidden="false" customHeight="false" outlineLevel="0" collapsed="false"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</row>
    <row r="81" customFormat="false" ht="9" hidden="false" customHeight="false" outlineLevel="0" collapsed="false"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</row>
    <row r="82" customFormat="false" ht="9" hidden="false" customHeight="false" outlineLevel="0" collapsed="false"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</row>
    <row r="83" customFormat="false" ht="9" hidden="false" customHeight="false" outlineLevel="0" collapsed="false"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</row>
    <row r="84" customFormat="false" ht="9" hidden="false" customHeight="false" outlineLevel="0" collapsed="false"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</row>
    <row r="85" customFormat="false" ht="9" hidden="false" customHeight="false" outlineLevel="0" collapsed="false"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</row>
    <row r="86" customFormat="false" ht="9" hidden="false" customHeight="false" outlineLevel="0" collapsed="false"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</row>
    <row r="87" customFormat="false" ht="9" hidden="false" customHeight="false" outlineLevel="0" collapsed="false"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</row>
    <row r="88" customFormat="false" ht="9" hidden="false" customHeight="false" outlineLevel="0" collapsed="false"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</row>
    <row r="89" customFormat="false" ht="9" hidden="false" customHeight="false" outlineLevel="0" collapsed="false"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</row>
    <row r="90" customFormat="false" ht="9" hidden="false" customHeight="false" outlineLevel="0" collapsed="false"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</row>
    <row r="91" customFormat="false" ht="9" hidden="false" customHeight="false" outlineLevel="0" collapsed="false"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</row>
    <row r="92" customFormat="false" ht="9" hidden="false" customHeight="false" outlineLevel="0" collapsed="false"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</row>
    <row r="93" customFormat="false" ht="9" hidden="false" customHeight="false" outlineLevel="0" collapsed="false"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</row>
    <row r="94" customFormat="false" ht="9" hidden="false" customHeight="false" outlineLevel="0" collapsed="false"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</row>
    <row r="95" customFormat="false" ht="9" hidden="false" customHeight="false" outlineLevel="0" collapsed="false"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</row>
    <row r="96" customFormat="false" ht="9" hidden="false" customHeight="false" outlineLevel="0" collapsed="false"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</row>
    <row r="97" customFormat="false" ht="9" hidden="false" customHeight="false" outlineLevel="0" collapsed="false"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</row>
    <row r="98" customFormat="false" ht="9" hidden="false" customHeight="false" outlineLevel="0" collapsed="false"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</row>
    <row r="99" customFormat="false" ht="9" hidden="false" customHeight="false" outlineLevel="0" collapsed="false"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</row>
    <row r="100" customFormat="false" ht="9" hidden="false" customHeight="false" outlineLevel="0" collapsed="false"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</row>
    <row r="101" customFormat="false" ht="9" hidden="false" customHeight="false" outlineLevel="0" collapsed="false"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</row>
    <row r="102" customFormat="false" ht="9" hidden="false" customHeight="false" outlineLevel="0" collapsed="false"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</row>
    <row r="103" customFormat="false" ht="9" hidden="false" customHeight="false" outlineLevel="0" collapsed="false"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</row>
    <row r="104" customFormat="false" ht="9" hidden="false" customHeight="false" outlineLevel="0" collapsed="false"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</row>
    <row r="105" customFormat="false" ht="9" hidden="false" customHeight="false" outlineLevel="0" collapsed="false"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</row>
    <row r="106" customFormat="false" ht="9" hidden="false" customHeight="false" outlineLevel="0" collapsed="false"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</row>
    <row r="107" customFormat="false" ht="9" hidden="false" customHeight="false" outlineLevel="0" collapsed="false"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</row>
    <row r="108" customFormat="false" ht="9" hidden="false" customHeight="false" outlineLevel="0" collapsed="false"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</row>
    <row r="109" customFormat="false" ht="9" hidden="false" customHeight="false" outlineLevel="0" collapsed="false"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</row>
    <row r="110" customFormat="false" ht="9" hidden="false" customHeight="false" outlineLevel="0" collapsed="false"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</row>
    <row r="111" customFormat="false" ht="9" hidden="false" customHeight="false" outlineLevel="0" collapsed="false"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</row>
    <row r="112" customFormat="false" ht="9" hidden="false" customHeight="false" outlineLevel="0" collapsed="false"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</row>
    <row r="113" customFormat="false" ht="9" hidden="false" customHeight="false" outlineLevel="0" collapsed="false"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</row>
    <row r="114" customFormat="false" ht="9" hidden="false" customHeight="false" outlineLevel="0" collapsed="false"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132"/>
    </row>
    <row r="115" customFormat="false" ht="9" hidden="false" customHeight="false" outlineLevel="0" collapsed="false"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  <c r="AA115" s="132"/>
      <c r="AB115" s="132"/>
      <c r="AC115" s="132"/>
      <c r="AD115" s="132"/>
      <c r="AE115" s="132"/>
      <c r="AF115" s="132"/>
      <c r="AG115" s="132"/>
      <c r="AH115" s="132"/>
      <c r="AI115" s="132"/>
      <c r="AJ115" s="132"/>
      <c r="AK115" s="132"/>
    </row>
    <row r="116" customFormat="false" ht="9" hidden="false" customHeight="false" outlineLevel="0" collapsed="false"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32"/>
    </row>
    <row r="117" customFormat="false" ht="9" hidden="false" customHeight="false" outlineLevel="0" collapsed="false"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</row>
    <row r="118" customFormat="false" ht="9" hidden="false" customHeight="false" outlineLevel="0" collapsed="false"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  <c r="AK118" s="132"/>
    </row>
    <row r="119" customFormat="false" ht="9" hidden="false" customHeight="false" outlineLevel="0" collapsed="false"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  <c r="AK119" s="132"/>
    </row>
    <row r="120" customFormat="false" ht="9" hidden="false" customHeight="false" outlineLevel="0" collapsed="false"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  <c r="AB120" s="132"/>
      <c r="AC120" s="132"/>
      <c r="AD120" s="132"/>
      <c r="AE120" s="132"/>
      <c r="AF120" s="132"/>
      <c r="AG120" s="132"/>
      <c r="AH120" s="132"/>
      <c r="AI120" s="132"/>
      <c r="AJ120" s="132"/>
      <c r="AK120" s="132"/>
    </row>
    <row r="121" customFormat="false" ht="9" hidden="false" customHeight="false" outlineLevel="0" collapsed="false"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  <c r="AB121" s="132"/>
      <c r="AC121" s="132"/>
      <c r="AD121" s="132"/>
      <c r="AE121" s="132"/>
      <c r="AF121" s="132"/>
      <c r="AG121" s="132"/>
      <c r="AH121" s="132"/>
      <c r="AI121" s="132"/>
      <c r="AJ121" s="132"/>
      <c r="AK121" s="132"/>
    </row>
    <row r="122" customFormat="false" ht="9" hidden="false" customHeight="false" outlineLevel="0" collapsed="false"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  <c r="AK122" s="132"/>
    </row>
    <row r="123" customFormat="false" ht="9" hidden="false" customHeight="false" outlineLevel="0" collapsed="false"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  <c r="AK123" s="132"/>
    </row>
    <row r="124" customFormat="false" ht="9" hidden="false" customHeight="false" outlineLevel="0" collapsed="false"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  <c r="AK124" s="132"/>
    </row>
    <row r="125" customFormat="false" ht="9" hidden="false" customHeight="false" outlineLevel="0" collapsed="false"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  <c r="AK125" s="132"/>
    </row>
    <row r="126" customFormat="false" ht="9" hidden="false" customHeight="false" outlineLevel="0" collapsed="false"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  <c r="AA126" s="132"/>
      <c r="AB126" s="132"/>
      <c r="AC126" s="132"/>
      <c r="AD126" s="132"/>
      <c r="AE126" s="132"/>
      <c r="AF126" s="132"/>
      <c r="AG126" s="132"/>
      <c r="AH126" s="132"/>
      <c r="AI126" s="132"/>
      <c r="AJ126" s="132"/>
      <c r="AK126" s="132"/>
    </row>
    <row r="127" customFormat="false" ht="9" hidden="false" customHeight="false" outlineLevel="0" collapsed="false"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2"/>
      <c r="AF127" s="132"/>
      <c r="AG127" s="132"/>
      <c r="AH127" s="132"/>
      <c r="AI127" s="132"/>
      <c r="AJ127" s="132"/>
      <c r="AK127" s="132"/>
    </row>
    <row r="128" customFormat="false" ht="9" hidden="false" customHeight="false" outlineLevel="0" collapsed="false"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  <c r="AA128" s="132"/>
      <c r="AB128" s="132"/>
      <c r="AC128" s="132"/>
      <c r="AD128" s="132"/>
      <c r="AE128" s="132"/>
      <c r="AF128" s="132"/>
      <c r="AG128" s="132"/>
      <c r="AH128" s="132"/>
      <c r="AI128" s="132"/>
      <c r="AJ128" s="132"/>
      <c r="AK128" s="132"/>
    </row>
    <row r="129" customFormat="false" ht="9" hidden="false" customHeight="false" outlineLevel="0" collapsed="false"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  <c r="AF129" s="132"/>
      <c r="AG129" s="132"/>
      <c r="AH129" s="132"/>
      <c r="AI129" s="132"/>
      <c r="AJ129" s="132"/>
      <c r="AK129" s="132"/>
    </row>
    <row r="130" customFormat="false" ht="9" hidden="false" customHeight="false" outlineLevel="0" collapsed="false"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/>
      <c r="AF130" s="132"/>
      <c r="AG130" s="132"/>
      <c r="AH130" s="132"/>
      <c r="AI130" s="132"/>
      <c r="AJ130" s="132"/>
      <c r="AK130" s="132"/>
    </row>
    <row r="131" customFormat="false" ht="9" hidden="false" customHeight="false" outlineLevel="0" collapsed="false"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  <c r="AA131" s="132"/>
      <c r="AB131" s="132"/>
      <c r="AC131" s="132"/>
      <c r="AD131" s="132"/>
      <c r="AE131" s="132"/>
      <c r="AF131" s="132"/>
      <c r="AG131" s="132"/>
      <c r="AH131" s="132"/>
      <c r="AI131" s="132"/>
      <c r="AJ131" s="132"/>
      <c r="AK131" s="132"/>
    </row>
    <row r="132" customFormat="false" ht="9" hidden="false" customHeight="false" outlineLevel="0" collapsed="false"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  <c r="AK132" s="132"/>
    </row>
    <row r="133" customFormat="false" ht="9" hidden="false" customHeight="false" outlineLevel="0" collapsed="false"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  <c r="AA133" s="132"/>
      <c r="AB133" s="132"/>
      <c r="AC133" s="132"/>
      <c r="AD133" s="132"/>
      <c r="AE133" s="132"/>
      <c r="AF133" s="132"/>
      <c r="AG133" s="132"/>
      <c r="AH133" s="132"/>
      <c r="AI133" s="132"/>
      <c r="AJ133" s="132"/>
      <c r="AK133" s="132"/>
    </row>
    <row r="134" customFormat="false" ht="9" hidden="false" customHeight="false" outlineLevel="0" collapsed="false"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  <c r="AA134" s="132"/>
      <c r="AB134" s="132"/>
      <c r="AC134" s="132"/>
      <c r="AD134" s="132"/>
      <c r="AE134" s="132"/>
      <c r="AF134" s="132"/>
      <c r="AG134" s="132"/>
      <c r="AH134" s="132"/>
      <c r="AI134" s="132"/>
      <c r="AJ134" s="132"/>
      <c r="AK134" s="132"/>
    </row>
    <row r="135" customFormat="false" ht="9" hidden="false" customHeight="false" outlineLevel="0" collapsed="false"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  <c r="AA135" s="132"/>
      <c r="AB135" s="132"/>
      <c r="AC135" s="132"/>
      <c r="AD135" s="132"/>
      <c r="AE135" s="132"/>
      <c r="AF135" s="132"/>
      <c r="AG135" s="132"/>
      <c r="AH135" s="132"/>
      <c r="AI135" s="132"/>
      <c r="AJ135" s="132"/>
      <c r="AK135" s="132"/>
    </row>
    <row r="136" customFormat="false" ht="9" hidden="false" customHeight="false" outlineLevel="0" collapsed="false"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  <c r="AA136" s="132"/>
      <c r="AB136" s="132"/>
      <c r="AC136" s="132"/>
      <c r="AD136" s="132"/>
      <c r="AE136" s="132"/>
      <c r="AF136" s="132"/>
      <c r="AG136" s="132"/>
      <c r="AH136" s="132"/>
      <c r="AI136" s="132"/>
      <c r="AJ136" s="132"/>
      <c r="AK136" s="132"/>
    </row>
    <row r="137" customFormat="false" ht="9" hidden="false" customHeight="false" outlineLevel="0" collapsed="false"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  <c r="AA137" s="132"/>
      <c r="AB137" s="132"/>
      <c r="AC137" s="132"/>
      <c r="AD137" s="132"/>
      <c r="AE137" s="132"/>
      <c r="AF137" s="132"/>
      <c r="AG137" s="132"/>
      <c r="AH137" s="132"/>
      <c r="AI137" s="132"/>
      <c r="AJ137" s="132"/>
      <c r="AK137" s="132"/>
    </row>
    <row r="138" customFormat="false" ht="9" hidden="false" customHeight="false" outlineLevel="0" collapsed="false"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  <c r="AA138" s="132"/>
      <c r="AB138" s="132"/>
      <c r="AC138" s="132"/>
      <c r="AD138" s="132"/>
      <c r="AE138" s="132"/>
      <c r="AF138" s="132"/>
      <c r="AG138" s="132"/>
      <c r="AH138" s="132"/>
      <c r="AI138" s="132"/>
      <c r="AJ138" s="132"/>
      <c r="AK138" s="132"/>
    </row>
    <row r="139" customFormat="false" ht="9" hidden="false" customHeight="false" outlineLevel="0" collapsed="false"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  <c r="AA139" s="132"/>
      <c r="AB139" s="132"/>
      <c r="AC139" s="132"/>
      <c r="AD139" s="132"/>
      <c r="AE139" s="132"/>
      <c r="AF139" s="132"/>
      <c r="AG139" s="132"/>
      <c r="AH139" s="132"/>
      <c r="AI139" s="132"/>
      <c r="AJ139" s="132"/>
      <c r="AK139" s="132"/>
    </row>
    <row r="140" customFormat="false" ht="9" hidden="false" customHeight="false" outlineLevel="0" collapsed="false"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  <c r="AA140" s="132"/>
      <c r="AB140" s="132"/>
      <c r="AC140" s="132"/>
      <c r="AD140" s="132"/>
      <c r="AE140" s="132"/>
      <c r="AF140" s="132"/>
      <c r="AG140" s="132"/>
      <c r="AH140" s="132"/>
      <c r="AI140" s="132"/>
      <c r="AJ140" s="132"/>
      <c r="AK140" s="132"/>
    </row>
    <row r="141" customFormat="false" ht="9" hidden="false" customHeight="false" outlineLevel="0" collapsed="false"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  <c r="AA141" s="132"/>
      <c r="AB141" s="132"/>
      <c r="AC141" s="132"/>
      <c r="AD141" s="132"/>
      <c r="AE141" s="132"/>
      <c r="AF141" s="132"/>
      <c r="AG141" s="132"/>
      <c r="AH141" s="132"/>
      <c r="AI141" s="132"/>
      <c r="AJ141" s="132"/>
      <c r="AK141" s="132"/>
    </row>
    <row r="142" customFormat="false" ht="9" hidden="false" customHeight="false" outlineLevel="0" collapsed="false"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  <c r="AA142" s="132"/>
      <c r="AB142" s="132"/>
      <c r="AC142" s="132"/>
      <c r="AD142" s="132"/>
      <c r="AE142" s="132"/>
      <c r="AF142" s="132"/>
      <c r="AG142" s="132"/>
      <c r="AH142" s="132"/>
      <c r="AI142" s="132"/>
      <c r="AJ142" s="132"/>
      <c r="AK142" s="132"/>
    </row>
    <row r="143" customFormat="false" ht="9" hidden="false" customHeight="false" outlineLevel="0" collapsed="false"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  <c r="AA143" s="132"/>
      <c r="AB143" s="132"/>
      <c r="AC143" s="132"/>
      <c r="AD143" s="132"/>
      <c r="AE143" s="132"/>
      <c r="AF143" s="132"/>
      <c r="AG143" s="132"/>
      <c r="AH143" s="132"/>
      <c r="AI143" s="132"/>
      <c r="AJ143" s="132"/>
      <c r="AK143" s="132"/>
    </row>
    <row r="144" customFormat="false" ht="9" hidden="false" customHeight="false" outlineLevel="0" collapsed="false"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  <c r="AA144" s="132"/>
      <c r="AB144" s="132"/>
      <c r="AC144" s="132"/>
      <c r="AD144" s="132"/>
      <c r="AE144" s="132"/>
      <c r="AF144" s="132"/>
      <c r="AG144" s="132"/>
      <c r="AH144" s="132"/>
      <c r="AI144" s="132"/>
      <c r="AJ144" s="132"/>
      <c r="AK144" s="132"/>
    </row>
    <row r="145" customFormat="false" ht="9" hidden="false" customHeight="false" outlineLevel="0" collapsed="false"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  <c r="AD145" s="132"/>
      <c r="AE145" s="132"/>
      <c r="AF145" s="132"/>
      <c r="AG145" s="132"/>
      <c r="AH145" s="132"/>
      <c r="AI145" s="132"/>
      <c r="AJ145" s="132"/>
      <c r="AK145" s="132"/>
    </row>
    <row r="146" customFormat="false" ht="9" hidden="false" customHeight="false" outlineLevel="0" collapsed="false"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  <c r="AD146" s="132"/>
      <c r="AE146" s="132"/>
      <c r="AF146" s="132"/>
      <c r="AG146" s="132"/>
      <c r="AH146" s="132"/>
      <c r="AI146" s="132"/>
      <c r="AJ146" s="132"/>
      <c r="AK146" s="132"/>
    </row>
    <row r="147" customFormat="false" ht="9" hidden="false" customHeight="false" outlineLevel="0" collapsed="false"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  <c r="AD147" s="132"/>
      <c r="AE147" s="132"/>
      <c r="AF147" s="132"/>
      <c r="AG147" s="132"/>
      <c r="AH147" s="132"/>
      <c r="AI147" s="132"/>
      <c r="AJ147" s="132"/>
      <c r="AK147" s="132"/>
    </row>
    <row r="148" customFormat="false" ht="9" hidden="false" customHeight="false" outlineLevel="0" collapsed="false"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  <c r="AD148" s="132"/>
      <c r="AE148" s="132"/>
      <c r="AF148" s="132"/>
      <c r="AG148" s="132"/>
      <c r="AH148" s="132"/>
      <c r="AI148" s="132"/>
      <c r="AJ148" s="132"/>
      <c r="AK148" s="132"/>
    </row>
    <row r="149" customFormat="false" ht="9" hidden="false" customHeight="false" outlineLevel="0" collapsed="false"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  <c r="AA149" s="132"/>
      <c r="AB149" s="132"/>
      <c r="AC149" s="132"/>
      <c r="AD149" s="132"/>
      <c r="AE149" s="132"/>
      <c r="AF149" s="132"/>
      <c r="AG149" s="132"/>
      <c r="AH149" s="132"/>
      <c r="AI149" s="132"/>
      <c r="AJ149" s="132"/>
      <c r="AK149" s="132"/>
    </row>
    <row r="150" customFormat="false" ht="9" hidden="false" customHeight="false" outlineLevel="0" collapsed="false"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  <c r="AD150" s="132"/>
      <c r="AE150" s="132"/>
      <c r="AF150" s="132"/>
      <c r="AG150" s="132"/>
      <c r="AH150" s="132"/>
      <c r="AI150" s="132"/>
      <c r="AJ150" s="132"/>
      <c r="AK150" s="132"/>
    </row>
    <row r="151" customFormat="false" ht="9" hidden="false" customHeight="false" outlineLevel="0" collapsed="false"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  <c r="AD151" s="132"/>
      <c r="AE151" s="132"/>
      <c r="AF151" s="132"/>
      <c r="AG151" s="132"/>
      <c r="AH151" s="132"/>
      <c r="AI151" s="132"/>
      <c r="AJ151" s="132"/>
      <c r="AK151" s="132"/>
    </row>
    <row r="152" customFormat="false" ht="9" hidden="false" customHeight="false" outlineLevel="0" collapsed="false"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  <c r="AB152" s="132"/>
      <c r="AC152" s="132"/>
      <c r="AD152" s="132"/>
      <c r="AE152" s="132"/>
      <c r="AF152" s="132"/>
      <c r="AG152" s="132"/>
      <c r="AH152" s="132"/>
      <c r="AI152" s="132"/>
      <c r="AJ152" s="132"/>
      <c r="AK152" s="132"/>
    </row>
    <row r="153" customFormat="false" ht="9" hidden="false" customHeight="false" outlineLevel="0" collapsed="false"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  <c r="AA153" s="132"/>
      <c r="AB153" s="132"/>
      <c r="AC153" s="132"/>
      <c r="AD153" s="132"/>
      <c r="AE153" s="132"/>
      <c r="AF153" s="132"/>
      <c r="AG153" s="132"/>
      <c r="AH153" s="132"/>
      <c r="AI153" s="132"/>
      <c r="AJ153" s="132"/>
      <c r="AK153" s="132"/>
    </row>
    <row r="154" customFormat="false" ht="9" hidden="false" customHeight="false" outlineLevel="0" collapsed="false"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  <c r="AD154" s="132"/>
      <c r="AE154" s="132"/>
      <c r="AF154" s="132"/>
      <c r="AG154" s="132"/>
      <c r="AH154" s="132"/>
      <c r="AI154" s="132"/>
      <c r="AJ154" s="132"/>
      <c r="AK154" s="132"/>
    </row>
    <row r="155" customFormat="false" ht="9" hidden="false" customHeight="false" outlineLevel="0" collapsed="false"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  <c r="AA155" s="132"/>
      <c r="AB155" s="132"/>
      <c r="AC155" s="132"/>
      <c r="AD155" s="132"/>
      <c r="AE155" s="132"/>
      <c r="AF155" s="132"/>
      <c r="AG155" s="132"/>
      <c r="AH155" s="132"/>
      <c r="AI155" s="132"/>
      <c r="AJ155" s="132"/>
      <c r="AK155" s="132"/>
    </row>
    <row r="156" customFormat="false" ht="9" hidden="false" customHeight="false" outlineLevel="0" collapsed="false"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  <c r="AA156" s="132"/>
      <c r="AB156" s="132"/>
      <c r="AC156" s="132"/>
      <c r="AD156" s="132"/>
      <c r="AE156" s="132"/>
      <c r="AF156" s="132"/>
      <c r="AG156" s="132"/>
      <c r="AH156" s="132"/>
      <c r="AI156" s="132"/>
      <c r="AJ156" s="132"/>
      <c r="AK156" s="132"/>
    </row>
    <row r="157" customFormat="false" ht="9" hidden="false" customHeight="false" outlineLevel="0" collapsed="false"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  <c r="AA157" s="132"/>
      <c r="AB157" s="132"/>
      <c r="AC157" s="132"/>
      <c r="AD157" s="132"/>
      <c r="AE157" s="132"/>
      <c r="AF157" s="132"/>
      <c r="AG157" s="132"/>
      <c r="AH157" s="132"/>
      <c r="AI157" s="132"/>
      <c r="AJ157" s="132"/>
      <c r="AK157" s="132"/>
    </row>
    <row r="158" customFormat="false" ht="9" hidden="false" customHeight="false" outlineLevel="0" collapsed="false"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  <c r="AA158" s="132"/>
      <c r="AB158" s="132"/>
      <c r="AC158" s="132"/>
      <c r="AD158" s="132"/>
      <c r="AE158" s="132"/>
      <c r="AF158" s="132"/>
      <c r="AG158" s="132"/>
      <c r="AH158" s="132"/>
      <c r="AI158" s="132"/>
      <c r="AJ158" s="132"/>
      <c r="AK158" s="132"/>
    </row>
    <row r="159" customFormat="false" ht="9" hidden="false" customHeight="false" outlineLevel="0" collapsed="false"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  <c r="AA159" s="132"/>
      <c r="AB159" s="132"/>
      <c r="AC159" s="132"/>
      <c r="AD159" s="132"/>
      <c r="AE159" s="132"/>
      <c r="AF159" s="132"/>
      <c r="AG159" s="132"/>
      <c r="AH159" s="132"/>
      <c r="AI159" s="132"/>
      <c r="AJ159" s="132"/>
      <c r="AK159" s="132"/>
    </row>
    <row r="160" customFormat="false" ht="9" hidden="false" customHeight="false" outlineLevel="0" collapsed="false"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  <c r="AA160" s="132"/>
      <c r="AB160" s="132"/>
      <c r="AC160" s="132"/>
      <c r="AD160" s="132"/>
      <c r="AE160" s="132"/>
      <c r="AF160" s="132"/>
      <c r="AG160" s="132"/>
      <c r="AH160" s="132"/>
      <c r="AI160" s="132"/>
      <c r="AJ160" s="132"/>
      <c r="AK160" s="132"/>
    </row>
    <row r="161" customFormat="false" ht="9" hidden="false" customHeight="false" outlineLevel="0" collapsed="false"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  <c r="AA161" s="132"/>
      <c r="AB161" s="132"/>
      <c r="AC161" s="132"/>
      <c r="AD161" s="132"/>
      <c r="AE161" s="132"/>
      <c r="AF161" s="132"/>
      <c r="AG161" s="132"/>
      <c r="AH161" s="132"/>
      <c r="AI161" s="132"/>
      <c r="AJ161" s="132"/>
      <c r="AK161" s="132"/>
    </row>
    <row r="162" customFormat="false" ht="9" hidden="false" customHeight="false" outlineLevel="0" collapsed="false"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  <c r="AA162" s="132"/>
      <c r="AB162" s="132"/>
      <c r="AC162" s="132"/>
      <c r="AD162" s="132"/>
      <c r="AE162" s="132"/>
      <c r="AF162" s="132"/>
      <c r="AG162" s="132"/>
      <c r="AH162" s="132"/>
      <c r="AI162" s="132"/>
      <c r="AJ162" s="132"/>
      <c r="AK162" s="132"/>
    </row>
    <row r="163" customFormat="false" ht="9" hidden="false" customHeight="false" outlineLevel="0" collapsed="false"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  <c r="AA163" s="132"/>
      <c r="AB163" s="132"/>
      <c r="AC163" s="132"/>
      <c r="AD163" s="132"/>
      <c r="AE163" s="132"/>
      <c r="AF163" s="132"/>
      <c r="AG163" s="132"/>
      <c r="AH163" s="132"/>
      <c r="AI163" s="132"/>
      <c r="AJ163" s="132"/>
      <c r="AK163" s="132"/>
    </row>
    <row r="164" customFormat="false" ht="9" hidden="false" customHeight="false" outlineLevel="0" collapsed="false"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  <c r="AI164" s="132"/>
      <c r="AJ164" s="132"/>
      <c r="AK164" s="132"/>
    </row>
    <row r="165" customFormat="false" ht="9" hidden="false" customHeight="false" outlineLevel="0" collapsed="false"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  <c r="AA165" s="132"/>
      <c r="AB165" s="132"/>
      <c r="AC165" s="132"/>
      <c r="AD165" s="132"/>
      <c r="AE165" s="132"/>
      <c r="AF165" s="132"/>
      <c r="AG165" s="132"/>
      <c r="AH165" s="132"/>
      <c r="AI165" s="132"/>
      <c r="AJ165" s="132"/>
      <c r="AK165" s="132"/>
    </row>
    <row r="166" customFormat="false" ht="9" hidden="false" customHeight="false" outlineLevel="0" collapsed="false"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  <c r="AA166" s="132"/>
      <c r="AB166" s="132"/>
      <c r="AC166" s="132"/>
      <c r="AD166" s="132"/>
      <c r="AE166" s="132"/>
      <c r="AF166" s="132"/>
      <c r="AG166" s="132"/>
      <c r="AH166" s="132"/>
      <c r="AI166" s="132"/>
      <c r="AJ166" s="132"/>
      <c r="AK166" s="132"/>
    </row>
    <row r="167" customFormat="false" ht="9" hidden="false" customHeight="false" outlineLevel="0" collapsed="false"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  <c r="AA167" s="132"/>
      <c r="AB167" s="132"/>
      <c r="AC167" s="132"/>
      <c r="AD167" s="132"/>
      <c r="AE167" s="132"/>
      <c r="AF167" s="132"/>
      <c r="AG167" s="132"/>
      <c r="AH167" s="132"/>
      <c r="AI167" s="132"/>
      <c r="AJ167" s="132"/>
      <c r="AK167" s="132"/>
    </row>
    <row r="168" customFormat="false" ht="9" hidden="false" customHeight="false" outlineLevel="0" collapsed="false"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  <c r="AA168" s="132"/>
      <c r="AB168" s="132"/>
      <c r="AC168" s="132"/>
      <c r="AD168" s="132"/>
      <c r="AE168" s="132"/>
      <c r="AF168" s="132"/>
      <c r="AG168" s="132"/>
      <c r="AH168" s="132"/>
      <c r="AI168" s="132"/>
      <c r="AJ168" s="132"/>
      <c r="AK168" s="132"/>
    </row>
    <row r="169" customFormat="false" ht="9" hidden="false" customHeight="false" outlineLevel="0" collapsed="false"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  <c r="AA169" s="132"/>
      <c r="AB169" s="132"/>
      <c r="AC169" s="132"/>
      <c r="AD169" s="132"/>
      <c r="AE169" s="132"/>
      <c r="AF169" s="132"/>
      <c r="AG169" s="132"/>
      <c r="AH169" s="132"/>
      <c r="AI169" s="132"/>
      <c r="AJ169" s="132"/>
      <c r="AK169" s="132"/>
    </row>
    <row r="170" customFormat="false" ht="9" hidden="false" customHeight="false" outlineLevel="0" collapsed="false"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  <c r="AA170" s="132"/>
      <c r="AB170" s="132"/>
      <c r="AC170" s="132"/>
      <c r="AD170" s="132"/>
      <c r="AE170" s="132"/>
      <c r="AF170" s="132"/>
      <c r="AG170" s="132"/>
      <c r="AH170" s="132"/>
      <c r="AI170" s="132"/>
      <c r="AJ170" s="132"/>
      <c r="AK170" s="132"/>
    </row>
    <row r="171" customFormat="false" ht="9" hidden="false" customHeight="false" outlineLevel="0" collapsed="false"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  <c r="AA171" s="132"/>
      <c r="AB171" s="132"/>
      <c r="AC171" s="132"/>
      <c r="AD171" s="132"/>
      <c r="AE171" s="132"/>
      <c r="AF171" s="132"/>
      <c r="AG171" s="132"/>
      <c r="AH171" s="132"/>
      <c r="AI171" s="132"/>
      <c r="AJ171" s="132"/>
      <c r="AK171" s="132"/>
    </row>
    <row r="172" customFormat="false" ht="9" hidden="false" customHeight="false" outlineLevel="0" collapsed="false"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  <c r="AA172" s="132"/>
      <c r="AB172" s="132"/>
      <c r="AC172" s="132"/>
      <c r="AD172" s="132"/>
      <c r="AE172" s="132"/>
      <c r="AF172" s="132"/>
      <c r="AG172" s="132"/>
      <c r="AH172" s="132"/>
      <c r="AI172" s="132"/>
      <c r="AJ172" s="132"/>
      <c r="AK172" s="132"/>
    </row>
    <row r="173" customFormat="false" ht="9" hidden="false" customHeight="false" outlineLevel="0" collapsed="false"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  <c r="AA173" s="132"/>
      <c r="AB173" s="132"/>
      <c r="AC173" s="132"/>
      <c r="AD173" s="132"/>
      <c r="AE173" s="132"/>
      <c r="AF173" s="132"/>
      <c r="AG173" s="132"/>
      <c r="AH173" s="132"/>
      <c r="AI173" s="132"/>
      <c r="AJ173" s="132"/>
      <c r="AK173" s="132"/>
    </row>
    <row r="174" customFormat="false" ht="9" hidden="false" customHeight="false" outlineLevel="0" collapsed="false"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  <c r="AA174" s="132"/>
      <c r="AB174" s="132"/>
      <c r="AC174" s="132"/>
      <c r="AD174" s="132"/>
      <c r="AE174" s="132"/>
      <c r="AF174" s="132"/>
      <c r="AG174" s="132"/>
      <c r="AH174" s="132"/>
      <c r="AI174" s="132"/>
      <c r="AJ174" s="132"/>
      <c r="AK174" s="132"/>
    </row>
    <row r="175" customFormat="false" ht="9" hidden="false" customHeight="false" outlineLevel="0" collapsed="false"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  <c r="AA175" s="132"/>
      <c r="AB175" s="132"/>
      <c r="AC175" s="132"/>
      <c r="AD175" s="132"/>
      <c r="AE175" s="132"/>
      <c r="AF175" s="132"/>
      <c r="AG175" s="132"/>
      <c r="AH175" s="132"/>
      <c r="AI175" s="132"/>
      <c r="AJ175" s="132"/>
      <c r="AK175" s="132"/>
    </row>
    <row r="176" customFormat="false" ht="9" hidden="false" customHeight="false" outlineLevel="0" collapsed="false"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  <c r="AI176" s="132"/>
      <c r="AJ176" s="132"/>
      <c r="AK176" s="132"/>
    </row>
    <row r="177" customFormat="false" ht="9" hidden="false" customHeight="false" outlineLevel="0" collapsed="false"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  <c r="AA177" s="132"/>
      <c r="AB177" s="132"/>
      <c r="AC177" s="132"/>
      <c r="AD177" s="132"/>
      <c r="AE177" s="132"/>
      <c r="AF177" s="132"/>
      <c r="AG177" s="132"/>
      <c r="AH177" s="132"/>
      <c r="AI177" s="132"/>
      <c r="AJ177" s="132"/>
      <c r="AK177" s="132"/>
    </row>
    <row r="178" customFormat="false" ht="9" hidden="false" customHeight="false" outlineLevel="0" collapsed="false"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  <c r="AA178" s="132"/>
      <c r="AB178" s="132"/>
      <c r="AC178" s="132"/>
      <c r="AD178" s="132"/>
      <c r="AE178" s="132"/>
      <c r="AF178" s="132"/>
      <c r="AG178" s="132"/>
      <c r="AH178" s="132"/>
      <c r="AI178" s="132"/>
      <c r="AJ178" s="132"/>
      <c r="AK178" s="132"/>
    </row>
    <row r="179" customFormat="false" ht="9" hidden="false" customHeight="false" outlineLevel="0" collapsed="false"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  <c r="AA179" s="132"/>
      <c r="AB179" s="132"/>
      <c r="AC179" s="132"/>
      <c r="AD179" s="132"/>
      <c r="AE179" s="132"/>
      <c r="AF179" s="132"/>
      <c r="AG179" s="132"/>
      <c r="AH179" s="132"/>
      <c r="AI179" s="132"/>
      <c r="AJ179" s="132"/>
      <c r="AK179" s="132"/>
    </row>
    <row r="180" customFormat="false" ht="9" hidden="false" customHeight="false" outlineLevel="0" collapsed="false"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  <c r="AA180" s="132"/>
      <c r="AB180" s="132"/>
      <c r="AC180" s="132"/>
      <c r="AD180" s="132"/>
      <c r="AE180" s="132"/>
      <c r="AF180" s="132"/>
      <c r="AG180" s="132"/>
      <c r="AH180" s="132"/>
      <c r="AI180" s="132"/>
      <c r="AJ180" s="132"/>
      <c r="AK180" s="132"/>
    </row>
    <row r="181" customFormat="false" ht="9" hidden="false" customHeight="false" outlineLevel="0" collapsed="false"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  <c r="AA181" s="132"/>
      <c r="AB181" s="132"/>
      <c r="AC181" s="132"/>
      <c r="AD181" s="132"/>
      <c r="AE181" s="132"/>
      <c r="AF181" s="132"/>
      <c r="AG181" s="132"/>
      <c r="AH181" s="132"/>
      <c r="AI181" s="132"/>
      <c r="AJ181" s="132"/>
      <c r="AK181" s="132"/>
    </row>
    <row r="182" customFormat="false" ht="9" hidden="false" customHeight="false" outlineLevel="0" collapsed="false"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  <c r="AA182" s="132"/>
      <c r="AB182" s="132"/>
      <c r="AC182" s="132"/>
      <c r="AD182" s="132"/>
      <c r="AE182" s="132"/>
      <c r="AF182" s="132"/>
      <c r="AG182" s="132"/>
      <c r="AH182" s="132"/>
      <c r="AI182" s="132"/>
      <c r="AJ182" s="132"/>
      <c r="AK182" s="132"/>
    </row>
    <row r="183" customFormat="false" ht="9" hidden="false" customHeight="false" outlineLevel="0" collapsed="false"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  <c r="AA183" s="132"/>
      <c r="AB183" s="132"/>
      <c r="AC183" s="132"/>
      <c r="AD183" s="132"/>
      <c r="AE183" s="132"/>
      <c r="AF183" s="132"/>
      <c r="AG183" s="132"/>
      <c r="AH183" s="132"/>
      <c r="AI183" s="132"/>
      <c r="AJ183" s="132"/>
      <c r="AK183" s="132"/>
    </row>
    <row r="184" customFormat="false" ht="9" hidden="false" customHeight="false" outlineLevel="0" collapsed="false"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  <c r="AA184" s="132"/>
      <c r="AB184" s="132"/>
      <c r="AC184" s="132"/>
      <c r="AD184" s="132"/>
      <c r="AE184" s="132"/>
      <c r="AF184" s="132"/>
      <c r="AG184" s="132"/>
      <c r="AH184" s="132"/>
      <c r="AI184" s="132"/>
      <c r="AJ184" s="132"/>
      <c r="AK184" s="132"/>
    </row>
    <row r="185" customFormat="false" ht="9" hidden="false" customHeight="false" outlineLevel="0" collapsed="false"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  <c r="AA185" s="132"/>
      <c r="AB185" s="132"/>
      <c r="AC185" s="132"/>
      <c r="AD185" s="132"/>
      <c r="AE185" s="132"/>
      <c r="AF185" s="132"/>
      <c r="AG185" s="132"/>
      <c r="AH185" s="132"/>
      <c r="AI185" s="132"/>
      <c r="AJ185" s="132"/>
      <c r="AK185" s="132"/>
    </row>
    <row r="186" customFormat="false" ht="9" hidden="false" customHeight="false" outlineLevel="0" collapsed="false"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  <c r="AA186" s="132"/>
      <c r="AB186" s="132"/>
      <c r="AC186" s="132"/>
      <c r="AD186" s="132"/>
      <c r="AE186" s="132"/>
      <c r="AF186" s="132"/>
      <c r="AG186" s="132"/>
      <c r="AH186" s="132"/>
      <c r="AI186" s="132"/>
      <c r="AJ186" s="132"/>
      <c r="AK186" s="132"/>
    </row>
    <row r="187" customFormat="false" ht="9" hidden="false" customHeight="false" outlineLevel="0" collapsed="false"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  <c r="AA187" s="132"/>
      <c r="AB187" s="132"/>
      <c r="AC187" s="132"/>
      <c r="AD187" s="132"/>
      <c r="AE187" s="132"/>
      <c r="AF187" s="132"/>
      <c r="AG187" s="132"/>
      <c r="AH187" s="132"/>
      <c r="AI187" s="132"/>
      <c r="AJ187" s="132"/>
      <c r="AK187" s="132"/>
    </row>
    <row r="188" customFormat="false" ht="9" hidden="false" customHeight="false" outlineLevel="0" collapsed="false"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  <c r="AA188" s="132"/>
      <c r="AB188" s="132"/>
      <c r="AC188" s="132"/>
      <c r="AD188" s="132"/>
      <c r="AE188" s="132"/>
      <c r="AF188" s="132"/>
      <c r="AG188" s="132"/>
      <c r="AH188" s="132"/>
      <c r="AI188" s="132"/>
      <c r="AJ188" s="132"/>
      <c r="AK188" s="132"/>
    </row>
    <row r="189" customFormat="false" ht="9" hidden="false" customHeight="false" outlineLevel="0" collapsed="false"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  <c r="AA189" s="132"/>
      <c r="AB189" s="132"/>
      <c r="AC189" s="132"/>
      <c r="AD189" s="132"/>
      <c r="AE189" s="132"/>
      <c r="AF189" s="132"/>
      <c r="AG189" s="132"/>
      <c r="AH189" s="132"/>
      <c r="AI189" s="132"/>
      <c r="AJ189" s="132"/>
      <c r="AK189" s="132"/>
    </row>
    <row r="190" customFormat="false" ht="9" hidden="false" customHeight="false" outlineLevel="0" collapsed="false"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  <c r="AA190" s="132"/>
      <c r="AB190" s="132"/>
      <c r="AC190" s="132"/>
      <c r="AD190" s="132"/>
      <c r="AE190" s="132"/>
      <c r="AF190" s="132"/>
      <c r="AG190" s="132"/>
      <c r="AH190" s="132"/>
      <c r="AI190" s="132"/>
      <c r="AJ190" s="132"/>
      <c r="AK190" s="132"/>
    </row>
    <row r="191" customFormat="false" ht="9" hidden="false" customHeight="false" outlineLevel="0" collapsed="false"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  <c r="AA191" s="132"/>
      <c r="AB191" s="132"/>
      <c r="AC191" s="132"/>
      <c r="AD191" s="132"/>
      <c r="AE191" s="132"/>
      <c r="AF191" s="132"/>
      <c r="AG191" s="132"/>
      <c r="AH191" s="132"/>
      <c r="AI191" s="132"/>
      <c r="AJ191" s="132"/>
      <c r="AK191" s="132"/>
    </row>
    <row r="192" customFormat="false" ht="9" hidden="false" customHeight="false" outlineLevel="0" collapsed="false"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  <c r="AA192" s="132"/>
      <c r="AB192" s="132"/>
      <c r="AC192" s="132"/>
      <c r="AD192" s="132"/>
      <c r="AE192" s="132"/>
      <c r="AF192" s="132"/>
      <c r="AG192" s="132"/>
      <c r="AH192" s="132"/>
      <c r="AI192" s="132"/>
      <c r="AJ192" s="132"/>
      <c r="AK192" s="132"/>
    </row>
    <row r="193" customFormat="false" ht="9" hidden="false" customHeight="false" outlineLevel="0" collapsed="false"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  <c r="AA193" s="132"/>
      <c r="AB193" s="132"/>
      <c r="AC193" s="132"/>
      <c r="AD193" s="132"/>
      <c r="AE193" s="132"/>
      <c r="AF193" s="132"/>
      <c r="AG193" s="132"/>
      <c r="AH193" s="132"/>
      <c r="AI193" s="132"/>
      <c r="AJ193" s="132"/>
      <c r="AK193" s="132"/>
    </row>
    <row r="194" customFormat="false" ht="9" hidden="false" customHeight="false" outlineLevel="0" collapsed="false"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  <c r="AA194" s="132"/>
      <c r="AB194" s="132"/>
      <c r="AC194" s="132"/>
      <c r="AD194" s="132"/>
      <c r="AE194" s="132"/>
      <c r="AF194" s="132"/>
      <c r="AG194" s="132"/>
      <c r="AH194" s="132"/>
      <c r="AI194" s="132"/>
      <c r="AJ194" s="132"/>
      <c r="AK194" s="132"/>
    </row>
    <row r="195" customFormat="false" ht="9" hidden="false" customHeight="false" outlineLevel="0" collapsed="false"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  <c r="AA195" s="132"/>
      <c r="AB195" s="132"/>
      <c r="AC195" s="132"/>
      <c r="AD195" s="132"/>
      <c r="AE195" s="132"/>
      <c r="AF195" s="132"/>
      <c r="AG195" s="132"/>
      <c r="AH195" s="132"/>
      <c r="AI195" s="132"/>
      <c r="AJ195" s="132"/>
      <c r="AK195" s="132"/>
    </row>
    <row r="196" customFormat="false" ht="9" hidden="false" customHeight="false" outlineLevel="0" collapsed="false"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  <c r="AA196" s="132"/>
      <c r="AB196" s="132"/>
      <c r="AC196" s="132"/>
      <c r="AD196" s="132"/>
      <c r="AE196" s="132"/>
      <c r="AF196" s="132"/>
      <c r="AG196" s="132"/>
      <c r="AH196" s="132"/>
      <c r="AI196" s="132"/>
      <c r="AJ196" s="132"/>
      <c r="AK196" s="132"/>
    </row>
    <row r="197" customFormat="false" ht="9" hidden="false" customHeight="false" outlineLevel="0" collapsed="false"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  <c r="AA197" s="132"/>
      <c r="AB197" s="132"/>
      <c r="AC197" s="132"/>
      <c r="AD197" s="132"/>
      <c r="AE197" s="132"/>
      <c r="AF197" s="132"/>
      <c r="AG197" s="132"/>
      <c r="AH197" s="132"/>
      <c r="AI197" s="132"/>
      <c r="AJ197" s="132"/>
      <c r="AK197" s="132"/>
    </row>
    <row r="198" customFormat="false" ht="9" hidden="false" customHeight="false" outlineLevel="0" collapsed="false"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  <c r="AA198" s="132"/>
      <c r="AB198" s="132"/>
      <c r="AC198" s="132"/>
      <c r="AD198" s="132"/>
      <c r="AE198" s="132"/>
      <c r="AF198" s="132"/>
      <c r="AG198" s="132"/>
      <c r="AH198" s="132"/>
      <c r="AI198" s="132"/>
      <c r="AJ198" s="132"/>
      <c r="AK198" s="132"/>
    </row>
    <row r="199" customFormat="false" ht="9" hidden="false" customHeight="false" outlineLevel="0" collapsed="false"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  <c r="AA199" s="132"/>
      <c r="AB199" s="132"/>
      <c r="AC199" s="132"/>
      <c r="AD199" s="132"/>
      <c r="AE199" s="132"/>
      <c r="AF199" s="132"/>
      <c r="AG199" s="132"/>
      <c r="AH199" s="132"/>
      <c r="AI199" s="132"/>
      <c r="AJ199" s="132"/>
      <c r="AK199" s="132"/>
    </row>
    <row r="200" customFormat="false" ht="9" hidden="false" customHeight="false" outlineLevel="0" collapsed="false"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  <c r="AA200" s="132"/>
      <c r="AB200" s="132"/>
      <c r="AC200" s="132"/>
      <c r="AD200" s="132"/>
      <c r="AE200" s="132"/>
      <c r="AF200" s="132"/>
      <c r="AG200" s="132"/>
      <c r="AH200" s="132"/>
      <c r="AI200" s="132"/>
      <c r="AJ200" s="132"/>
      <c r="AK200" s="132"/>
    </row>
    <row r="201" customFormat="false" ht="9" hidden="false" customHeight="false" outlineLevel="0" collapsed="false"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  <c r="AA201" s="132"/>
      <c r="AB201" s="132"/>
      <c r="AC201" s="132"/>
      <c r="AD201" s="132"/>
      <c r="AE201" s="132"/>
      <c r="AF201" s="132"/>
      <c r="AG201" s="132"/>
      <c r="AH201" s="132"/>
      <c r="AI201" s="132"/>
      <c r="AJ201" s="132"/>
      <c r="AK201" s="132"/>
    </row>
    <row r="202" customFormat="false" ht="9" hidden="false" customHeight="false" outlineLevel="0" collapsed="false"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  <c r="AA202" s="132"/>
      <c r="AB202" s="132"/>
      <c r="AC202" s="132"/>
      <c r="AD202" s="132"/>
      <c r="AE202" s="132"/>
      <c r="AF202" s="132"/>
      <c r="AG202" s="132"/>
      <c r="AH202" s="132"/>
      <c r="AI202" s="132"/>
      <c r="AJ202" s="132"/>
      <c r="AK202" s="132"/>
    </row>
    <row r="203" customFormat="false" ht="9" hidden="false" customHeight="false" outlineLevel="0" collapsed="false"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  <c r="AA203" s="132"/>
      <c r="AB203" s="132"/>
      <c r="AC203" s="132"/>
      <c r="AD203" s="132"/>
      <c r="AE203" s="132"/>
      <c r="AF203" s="132"/>
      <c r="AG203" s="132"/>
      <c r="AH203" s="132"/>
      <c r="AI203" s="132"/>
      <c r="AJ203" s="132"/>
      <c r="AK203" s="132"/>
    </row>
    <row r="204" customFormat="false" ht="9" hidden="false" customHeight="false" outlineLevel="0" collapsed="false"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  <c r="AA204" s="132"/>
      <c r="AB204" s="132"/>
      <c r="AC204" s="132"/>
      <c r="AD204" s="132"/>
      <c r="AE204" s="132"/>
      <c r="AF204" s="132"/>
      <c r="AG204" s="132"/>
      <c r="AH204" s="132"/>
      <c r="AI204" s="132"/>
      <c r="AJ204" s="132"/>
      <c r="AK204" s="132"/>
    </row>
    <row r="205" customFormat="false" ht="9" hidden="false" customHeight="false" outlineLevel="0" collapsed="false"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  <c r="AA205" s="132"/>
      <c r="AB205" s="132"/>
      <c r="AC205" s="132"/>
      <c r="AD205" s="132"/>
      <c r="AE205" s="132"/>
      <c r="AF205" s="132"/>
      <c r="AG205" s="132"/>
      <c r="AH205" s="132"/>
      <c r="AI205" s="132"/>
      <c r="AJ205" s="132"/>
      <c r="AK205" s="132"/>
    </row>
    <row r="206" customFormat="false" ht="9" hidden="false" customHeight="false" outlineLevel="0" collapsed="false"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  <c r="AA206" s="132"/>
      <c r="AB206" s="132"/>
      <c r="AC206" s="132"/>
      <c r="AD206" s="132"/>
      <c r="AE206" s="132"/>
      <c r="AF206" s="132"/>
      <c r="AG206" s="132"/>
      <c r="AH206" s="132"/>
      <c r="AI206" s="132"/>
      <c r="AJ206" s="132"/>
      <c r="AK206" s="132"/>
    </row>
    <row r="207" customFormat="false" ht="9" hidden="false" customHeight="false" outlineLevel="0" collapsed="false">
      <c r="C207" s="132"/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  <c r="AA207" s="132"/>
      <c r="AB207" s="132"/>
      <c r="AC207" s="132"/>
      <c r="AD207" s="132"/>
      <c r="AE207" s="132"/>
      <c r="AF207" s="132"/>
      <c r="AG207" s="132"/>
      <c r="AH207" s="132"/>
      <c r="AI207" s="132"/>
      <c r="AJ207" s="132"/>
      <c r="AK207" s="132"/>
    </row>
    <row r="208" customFormat="false" ht="9" hidden="false" customHeight="false" outlineLevel="0" collapsed="false">
      <c r="C208" s="132"/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  <c r="AA208" s="132"/>
      <c r="AB208" s="132"/>
      <c r="AC208" s="132"/>
      <c r="AD208" s="132"/>
      <c r="AE208" s="132"/>
      <c r="AF208" s="132"/>
      <c r="AG208" s="132"/>
      <c r="AH208" s="132"/>
      <c r="AI208" s="132"/>
      <c r="AJ208" s="132"/>
      <c r="AK208" s="132"/>
    </row>
    <row r="209" customFormat="false" ht="9" hidden="false" customHeight="false" outlineLevel="0" collapsed="false">
      <c r="C209" s="132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  <c r="AA209" s="132"/>
      <c r="AB209" s="132"/>
      <c r="AC209" s="132"/>
      <c r="AD209" s="132"/>
      <c r="AE209" s="132"/>
      <c r="AF209" s="132"/>
      <c r="AG209" s="132"/>
      <c r="AH209" s="132"/>
      <c r="AI209" s="132"/>
      <c r="AJ209" s="132"/>
      <c r="AK209" s="132"/>
    </row>
    <row r="210" customFormat="false" ht="9" hidden="false" customHeight="false" outlineLevel="0" collapsed="false">
      <c r="C210" s="132"/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  <c r="AA210" s="132"/>
      <c r="AB210" s="132"/>
      <c r="AC210" s="132"/>
      <c r="AD210" s="132"/>
      <c r="AE210" s="132"/>
      <c r="AF210" s="132"/>
      <c r="AG210" s="132"/>
      <c r="AH210" s="132"/>
      <c r="AI210" s="132"/>
      <c r="AJ210" s="132"/>
      <c r="AK210" s="132"/>
    </row>
    <row r="211" customFormat="false" ht="9" hidden="false" customHeight="false" outlineLevel="0" collapsed="false">
      <c r="C211" s="132"/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  <c r="AA211" s="132"/>
      <c r="AB211" s="132"/>
      <c r="AC211" s="132"/>
      <c r="AD211" s="132"/>
      <c r="AE211" s="132"/>
      <c r="AF211" s="132"/>
      <c r="AG211" s="132"/>
      <c r="AH211" s="132"/>
      <c r="AI211" s="132"/>
      <c r="AJ211" s="132"/>
      <c r="AK211" s="132"/>
    </row>
    <row r="212" customFormat="false" ht="9" hidden="false" customHeight="false" outlineLevel="0" collapsed="false">
      <c r="C212" s="132"/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  <c r="Z212" s="132"/>
      <c r="AA212" s="132"/>
      <c r="AB212" s="132"/>
      <c r="AC212" s="132"/>
      <c r="AD212" s="132"/>
      <c r="AE212" s="132"/>
      <c r="AF212" s="132"/>
      <c r="AG212" s="132"/>
      <c r="AH212" s="132"/>
      <c r="AI212" s="132"/>
      <c r="AJ212" s="132"/>
      <c r="AK212" s="132"/>
    </row>
    <row r="213" customFormat="false" ht="9" hidden="false" customHeight="false" outlineLevel="0" collapsed="false">
      <c r="C213" s="132"/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  <c r="AA213" s="132"/>
      <c r="AB213" s="132"/>
      <c r="AC213" s="132"/>
      <c r="AD213" s="132"/>
      <c r="AE213" s="132"/>
      <c r="AF213" s="132"/>
      <c r="AG213" s="132"/>
      <c r="AH213" s="132"/>
      <c r="AI213" s="132"/>
      <c r="AJ213" s="132"/>
      <c r="AK213" s="132"/>
    </row>
    <row r="214" customFormat="false" ht="9" hidden="false" customHeight="false" outlineLevel="0" collapsed="false">
      <c r="C214" s="132"/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  <c r="AA214" s="132"/>
      <c r="AB214" s="132"/>
      <c r="AC214" s="132"/>
      <c r="AD214" s="132"/>
      <c r="AE214" s="132"/>
      <c r="AF214" s="132"/>
      <c r="AG214" s="132"/>
      <c r="AH214" s="132"/>
      <c r="AI214" s="132"/>
      <c r="AJ214" s="132"/>
      <c r="AK214" s="132"/>
    </row>
    <row r="215" customFormat="false" ht="9" hidden="false" customHeight="false" outlineLevel="0" collapsed="false">
      <c r="C215" s="132"/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  <c r="AA215" s="132"/>
      <c r="AB215" s="132"/>
      <c r="AC215" s="132"/>
      <c r="AD215" s="132"/>
      <c r="AE215" s="132"/>
      <c r="AF215" s="132"/>
      <c r="AG215" s="132"/>
      <c r="AH215" s="132"/>
      <c r="AI215" s="132"/>
      <c r="AJ215" s="132"/>
      <c r="AK215" s="132"/>
    </row>
    <row r="216" customFormat="false" ht="9" hidden="false" customHeight="false" outlineLevel="0" collapsed="false">
      <c r="C216" s="132"/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  <c r="AA216" s="132"/>
      <c r="AB216" s="132"/>
      <c r="AC216" s="132"/>
      <c r="AD216" s="132"/>
      <c r="AE216" s="132"/>
      <c r="AF216" s="132"/>
      <c r="AG216" s="132"/>
      <c r="AH216" s="132"/>
      <c r="AI216" s="132"/>
      <c r="AJ216" s="132"/>
      <c r="AK216" s="132"/>
    </row>
    <row r="217" customFormat="false" ht="9" hidden="false" customHeight="false" outlineLevel="0" collapsed="false"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  <c r="AA217" s="132"/>
      <c r="AB217" s="132"/>
      <c r="AC217" s="132"/>
      <c r="AD217" s="132"/>
      <c r="AE217" s="132"/>
      <c r="AF217" s="132"/>
      <c r="AG217" s="132"/>
      <c r="AH217" s="132"/>
      <c r="AI217" s="132"/>
      <c r="AJ217" s="132"/>
      <c r="AK217" s="132"/>
    </row>
    <row r="218" customFormat="false" ht="9" hidden="false" customHeight="false" outlineLevel="0" collapsed="false"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  <c r="AA218" s="132"/>
      <c r="AB218" s="132"/>
      <c r="AC218" s="132"/>
      <c r="AD218" s="132"/>
      <c r="AE218" s="132"/>
      <c r="AF218" s="132"/>
      <c r="AG218" s="132"/>
      <c r="AH218" s="132"/>
      <c r="AI218" s="132"/>
      <c r="AJ218" s="132"/>
      <c r="AK218" s="132"/>
    </row>
    <row r="219" customFormat="false" ht="9" hidden="false" customHeight="false" outlineLevel="0" collapsed="false"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  <c r="AA219" s="132"/>
      <c r="AB219" s="132"/>
      <c r="AC219" s="132"/>
      <c r="AD219" s="132"/>
      <c r="AE219" s="132"/>
      <c r="AF219" s="132"/>
      <c r="AG219" s="132"/>
      <c r="AH219" s="132"/>
      <c r="AI219" s="132"/>
      <c r="AJ219" s="132"/>
      <c r="AK219" s="132"/>
    </row>
    <row r="220" customFormat="false" ht="9" hidden="false" customHeight="false" outlineLevel="0" collapsed="false"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  <c r="AA220" s="132"/>
      <c r="AB220" s="132"/>
      <c r="AC220" s="132"/>
      <c r="AD220" s="132"/>
      <c r="AE220" s="132"/>
      <c r="AF220" s="132"/>
      <c r="AG220" s="132"/>
      <c r="AH220" s="132"/>
      <c r="AI220" s="132"/>
      <c r="AJ220" s="132"/>
      <c r="AK220" s="132"/>
    </row>
    <row r="221" customFormat="false" ht="9" hidden="false" customHeight="false" outlineLevel="0" collapsed="false"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  <c r="AA221" s="132"/>
      <c r="AB221" s="132"/>
      <c r="AC221" s="132"/>
      <c r="AD221" s="132"/>
      <c r="AE221" s="132"/>
      <c r="AF221" s="132"/>
      <c r="AG221" s="132"/>
      <c r="AH221" s="132"/>
      <c r="AI221" s="132"/>
      <c r="AJ221" s="132"/>
      <c r="AK221" s="132"/>
    </row>
    <row r="222" customFormat="false" ht="9" hidden="false" customHeight="false" outlineLevel="0" collapsed="false"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32"/>
      <c r="Z222" s="132"/>
      <c r="AA222" s="132"/>
      <c r="AB222" s="132"/>
      <c r="AC222" s="132"/>
      <c r="AD222" s="132"/>
      <c r="AE222" s="132"/>
      <c r="AF222" s="132"/>
      <c r="AG222" s="132"/>
      <c r="AH222" s="132"/>
      <c r="AI222" s="132"/>
      <c r="AJ222" s="132"/>
      <c r="AK222" s="132"/>
    </row>
    <row r="223" customFormat="false" ht="9" hidden="false" customHeight="false" outlineLevel="0" collapsed="false"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  <c r="AA223" s="132"/>
      <c r="AB223" s="132"/>
      <c r="AC223" s="132"/>
      <c r="AD223" s="132"/>
      <c r="AE223" s="132"/>
      <c r="AF223" s="132"/>
      <c r="AG223" s="132"/>
      <c r="AH223" s="132"/>
      <c r="AI223" s="132"/>
      <c r="AJ223" s="132"/>
      <c r="AK223" s="132"/>
    </row>
    <row r="224" customFormat="false" ht="9" hidden="false" customHeight="false" outlineLevel="0" collapsed="false"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  <c r="AA224" s="132"/>
      <c r="AB224" s="132"/>
      <c r="AC224" s="132"/>
      <c r="AD224" s="132"/>
      <c r="AE224" s="132"/>
      <c r="AF224" s="132"/>
      <c r="AG224" s="132"/>
      <c r="AH224" s="132"/>
      <c r="AI224" s="132"/>
      <c r="AJ224" s="132"/>
      <c r="AK224" s="132"/>
    </row>
    <row r="225" customFormat="false" ht="9" hidden="false" customHeight="false" outlineLevel="0" collapsed="false"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  <c r="AA225" s="132"/>
      <c r="AB225" s="132"/>
      <c r="AC225" s="132"/>
      <c r="AD225" s="132"/>
      <c r="AE225" s="132"/>
      <c r="AF225" s="132"/>
      <c r="AG225" s="132"/>
      <c r="AH225" s="132"/>
      <c r="AI225" s="132"/>
      <c r="AJ225" s="132"/>
      <c r="AK225" s="132"/>
    </row>
    <row r="226" customFormat="false" ht="9" hidden="false" customHeight="false" outlineLevel="0" collapsed="false"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  <c r="AA226" s="132"/>
      <c r="AB226" s="132"/>
      <c r="AC226" s="132"/>
      <c r="AD226" s="132"/>
      <c r="AE226" s="132"/>
      <c r="AF226" s="132"/>
      <c r="AG226" s="132"/>
      <c r="AH226" s="132"/>
      <c r="AI226" s="132"/>
      <c r="AJ226" s="132"/>
      <c r="AK226" s="132"/>
    </row>
    <row r="227" customFormat="false" ht="9" hidden="false" customHeight="false" outlineLevel="0" collapsed="false"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  <c r="AA227" s="132"/>
      <c r="AB227" s="132"/>
      <c r="AC227" s="132"/>
      <c r="AD227" s="132"/>
      <c r="AE227" s="132"/>
      <c r="AF227" s="132"/>
      <c r="AG227" s="132"/>
      <c r="AH227" s="132"/>
      <c r="AI227" s="132"/>
      <c r="AJ227" s="132"/>
      <c r="AK227" s="132"/>
    </row>
    <row r="228" customFormat="false" ht="9" hidden="false" customHeight="false" outlineLevel="0" collapsed="false"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  <c r="AA228" s="132"/>
      <c r="AB228" s="132"/>
      <c r="AC228" s="132"/>
      <c r="AD228" s="132"/>
      <c r="AE228" s="132"/>
      <c r="AF228" s="132"/>
      <c r="AG228" s="132"/>
      <c r="AH228" s="132"/>
      <c r="AI228" s="132"/>
      <c r="AJ228" s="132"/>
      <c r="AK228" s="132"/>
    </row>
    <row r="229" customFormat="false" ht="9" hidden="false" customHeight="false" outlineLevel="0" collapsed="false"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  <c r="AA229" s="132"/>
      <c r="AB229" s="132"/>
      <c r="AC229" s="132"/>
      <c r="AD229" s="132"/>
      <c r="AE229" s="132"/>
      <c r="AF229" s="132"/>
      <c r="AG229" s="132"/>
      <c r="AH229" s="132"/>
      <c r="AI229" s="132"/>
      <c r="AJ229" s="132"/>
      <c r="AK229" s="132"/>
    </row>
    <row r="230" customFormat="false" ht="9" hidden="false" customHeight="false" outlineLevel="0" collapsed="false"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  <c r="AA230" s="132"/>
      <c r="AB230" s="132"/>
      <c r="AC230" s="132"/>
      <c r="AD230" s="132"/>
      <c r="AE230" s="132"/>
      <c r="AF230" s="132"/>
      <c r="AG230" s="132"/>
      <c r="AH230" s="132"/>
      <c r="AI230" s="132"/>
      <c r="AJ230" s="132"/>
      <c r="AK230" s="132"/>
    </row>
    <row r="231" customFormat="false" ht="9" hidden="false" customHeight="false" outlineLevel="0" collapsed="false"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  <c r="Y231" s="132"/>
      <c r="Z231" s="132"/>
      <c r="AA231" s="132"/>
      <c r="AB231" s="132"/>
      <c r="AC231" s="132"/>
      <c r="AD231" s="132"/>
      <c r="AE231" s="132"/>
      <c r="AF231" s="132"/>
      <c r="AG231" s="132"/>
      <c r="AH231" s="132"/>
      <c r="AI231" s="132"/>
      <c r="AJ231" s="132"/>
      <c r="AK231" s="132"/>
    </row>
    <row r="232" customFormat="false" ht="9" hidden="false" customHeight="false" outlineLevel="0" collapsed="false"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  <c r="AA232" s="132"/>
      <c r="AB232" s="132"/>
      <c r="AC232" s="132"/>
      <c r="AD232" s="132"/>
      <c r="AE232" s="132"/>
      <c r="AF232" s="132"/>
      <c r="AG232" s="132"/>
      <c r="AH232" s="132"/>
      <c r="AI232" s="132"/>
      <c r="AJ232" s="132"/>
      <c r="AK232" s="132"/>
    </row>
    <row r="233" customFormat="false" ht="9" hidden="false" customHeight="false" outlineLevel="0" collapsed="false"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  <c r="AA233" s="132"/>
      <c r="AB233" s="132"/>
      <c r="AC233" s="132"/>
      <c r="AD233" s="132"/>
      <c r="AE233" s="132"/>
      <c r="AF233" s="132"/>
      <c r="AG233" s="132"/>
      <c r="AH233" s="132"/>
      <c r="AI233" s="132"/>
      <c r="AJ233" s="132"/>
      <c r="AK233" s="132"/>
    </row>
    <row r="234" customFormat="false" ht="9" hidden="false" customHeight="false" outlineLevel="0" collapsed="false"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  <c r="Z234" s="132"/>
      <c r="AA234" s="132"/>
      <c r="AB234" s="132"/>
      <c r="AC234" s="132"/>
      <c r="AD234" s="132"/>
      <c r="AE234" s="132"/>
      <c r="AF234" s="132"/>
      <c r="AG234" s="132"/>
      <c r="AH234" s="132"/>
      <c r="AI234" s="132"/>
      <c r="AJ234" s="132"/>
      <c r="AK234" s="132"/>
    </row>
    <row r="235" customFormat="false" ht="9" hidden="false" customHeight="false" outlineLevel="0" collapsed="false"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  <c r="AA235" s="132"/>
      <c r="AB235" s="132"/>
      <c r="AC235" s="132"/>
      <c r="AD235" s="132"/>
      <c r="AE235" s="132"/>
      <c r="AF235" s="132"/>
      <c r="AG235" s="132"/>
      <c r="AH235" s="132"/>
      <c r="AI235" s="132"/>
      <c r="AJ235" s="132"/>
      <c r="AK235" s="132"/>
    </row>
    <row r="236" customFormat="false" ht="9" hidden="false" customHeight="false" outlineLevel="0" collapsed="false"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  <c r="Z236" s="132"/>
      <c r="AA236" s="132"/>
      <c r="AB236" s="132"/>
      <c r="AC236" s="132"/>
      <c r="AD236" s="132"/>
      <c r="AE236" s="132"/>
      <c r="AF236" s="132"/>
      <c r="AG236" s="132"/>
      <c r="AH236" s="132"/>
      <c r="AI236" s="132"/>
      <c r="AJ236" s="132"/>
      <c r="AK236" s="132"/>
    </row>
    <row r="237" customFormat="false" ht="9" hidden="false" customHeight="false" outlineLevel="0" collapsed="false"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  <c r="AA237" s="132"/>
      <c r="AB237" s="132"/>
      <c r="AC237" s="132"/>
      <c r="AD237" s="132"/>
      <c r="AE237" s="132"/>
      <c r="AF237" s="132"/>
      <c r="AG237" s="132"/>
      <c r="AH237" s="132"/>
      <c r="AI237" s="132"/>
      <c r="AJ237" s="132"/>
      <c r="AK237" s="132"/>
    </row>
    <row r="238" customFormat="false" ht="9" hidden="false" customHeight="false" outlineLevel="0" collapsed="false"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  <c r="AA238" s="132"/>
      <c r="AB238" s="132"/>
      <c r="AC238" s="132"/>
      <c r="AD238" s="132"/>
      <c r="AE238" s="132"/>
      <c r="AF238" s="132"/>
      <c r="AG238" s="132"/>
      <c r="AH238" s="132"/>
      <c r="AI238" s="132"/>
      <c r="AJ238" s="132"/>
      <c r="AK238" s="132"/>
    </row>
    <row r="239" customFormat="false" ht="9" hidden="false" customHeight="false" outlineLevel="0" collapsed="false"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  <c r="AA239" s="132"/>
      <c r="AB239" s="132"/>
      <c r="AC239" s="132"/>
      <c r="AD239" s="132"/>
      <c r="AE239" s="132"/>
      <c r="AF239" s="132"/>
      <c r="AG239" s="132"/>
      <c r="AH239" s="132"/>
      <c r="AI239" s="132"/>
      <c r="AJ239" s="132"/>
      <c r="AK239" s="132"/>
    </row>
    <row r="240" customFormat="false" ht="9" hidden="false" customHeight="false" outlineLevel="0" collapsed="false"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  <c r="AA240" s="132"/>
      <c r="AB240" s="132"/>
      <c r="AC240" s="132"/>
      <c r="AD240" s="132"/>
      <c r="AE240" s="132"/>
      <c r="AF240" s="132"/>
      <c r="AG240" s="132"/>
      <c r="AH240" s="132"/>
      <c r="AI240" s="132"/>
      <c r="AJ240" s="132"/>
      <c r="AK240" s="132"/>
    </row>
    <row r="241" customFormat="false" ht="9" hidden="false" customHeight="false" outlineLevel="0" collapsed="false"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  <c r="AA241" s="132"/>
      <c r="AB241" s="132"/>
      <c r="AC241" s="132"/>
      <c r="AD241" s="132"/>
      <c r="AE241" s="132"/>
      <c r="AF241" s="132"/>
      <c r="AG241" s="132"/>
      <c r="AH241" s="132"/>
      <c r="AI241" s="132"/>
      <c r="AJ241" s="132"/>
      <c r="AK241" s="132"/>
    </row>
    <row r="242" customFormat="false" ht="9" hidden="false" customHeight="false" outlineLevel="0" collapsed="false"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  <c r="AA242" s="132"/>
      <c r="AB242" s="132"/>
      <c r="AC242" s="132"/>
      <c r="AD242" s="132"/>
      <c r="AE242" s="132"/>
      <c r="AF242" s="132"/>
      <c r="AG242" s="132"/>
      <c r="AH242" s="132"/>
      <c r="AI242" s="132"/>
      <c r="AJ242" s="132"/>
      <c r="AK242" s="132"/>
    </row>
    <row r="243" customFormat="false" ht="9" hidden="false" customHeight="false" outlineLevel="0" collapsed="false"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  <c r="AA243" s="132"/>
      <c r="AB243" s="132"/>
      <c r="AC243" s="132"/>
      <c r="AD243" s="132"/>
      <c r="AE243" s="132"/>
      <c r="AF243" s="132"/>
      <c r="AG243" s="132"/>
      <c r="AH243" s="132"/>
      <c r="AI243" s="132"/>
      <c r="AJ243" s="132"/>
      <c r="AK243" s="132"/>
    </row>
    <row r="244" customFormat="false" ht="9" hidden="false" customHeight="false" outlineLevel="0" collapsed="false"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  <c r="AA244" s="132"/>
      <c r="AB244" s="132"/>
      <c r="AC244" s="132"/>
      <c r="AD244" s="132"/>
      <c r="AE244" s="132"/>
      <c r="AF244" s="132"/>
      <c r="AG244" s="132"/>
      <c r="AH244" s="132"/>
      <c r="AI244" s="132"/>
      <c r="AJ244" s="132"/>
      <c r="AK244" s="132"/>
    </row>
    <row r="245" customFormat="false" ht="9" hidden="false" customHeight="false" outlineLevel="0" collapsed="false"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  <c r="AA245" s="132"/>
      <c r="AB245" s="132"/>
      <c r="AC245" s="132"/>
      <c r="AD245" s="132"/>
      <c r="AE245" s="132"/>
      <c r="AF245" s="132"/>
      <c r="AG245" s="132"/>
      <c r="AH245" s="132"/>
      <c r="AI245" s="132"/>
      <c r="AJ245" s="132"/>
      <c r="AK245" s="132"/>
    </row>
    <row r="246" customFormat="false" ht="9" hidden="false" customHeight="false" outlineLevel="0" collapsed="false"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  <c r="AA246" s="132"/>
      <c r="AB246" s="132"/>
      <c r="AC246" s="132"/>
      <c r="AD246" s="132"/>
      <c r="AE246" s="132"/>
      <c r="AF246" s="132"/>
      <c r="AG246" s="132"/>
      <c r="AH246" s="132"/>
      <c r="AI246" s="132"/>
      <c r="AJ246" s="132"/>
      <c r="AK246" s="132"/>
    </row>
    <row r="247" customFormat="false" ht="9" hidden="false" customHeight="false" outlineLevel="0" collapsed="false"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  <c r="AA247" s="132"/>
      <c r="AB247" s="132"/>
      <c r="AC247" s="132"/>
      <c r="AD247" s="132"/>
      <c r="AE247" s="132"/>
      <c r="AF247" s="132"/>
      <c r="AG247" s="132"/>
      <c r="AH247" s="132"/>
      <c r="AI247" s="132"/>
      <c r="AJ247" s="132"/>
      <c r="AK247" s="132"/>
    </row>
    <row r="248" customFormat="false" ht="9" hidden="false" customHeight="false" outlineLevel="0" collapsed="false"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Z248" s="132"/>
      <c r="AA248" s="132"/>
      <c r="AB248" s="132"/>
      <c r="AC248" s="132"/>
      <c r="AD248" s="132"/>
      <c r="AE248" s="132"/>
      <c r="AF248" s="132"/>
      <c r="AG248" s="132"/>
      <c r="AH248" s="132"/>
      <c r="AI248" s="132"/>
      <c r="AJ248" s="132"/>
      <c r="AK248" s="132"/>
    </row>
    <row r="249" customFormat="false" ht="9" hidden="false" customHeight="false" outlineLevel="0" collapsed="false">
      <c r="C249" s="132"/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Z249" s="132"/>
      <c r="AA249" s="132"/>
      <c r="AB249" s="132"/>
      <c r="AC249" s="132"/>
      <c r="AD249" s="132"/>
      <c r="AE249" s="132"/>
      <c r="AF249" s="132"/>
      <c r="AG249" s="132"/>
      <c r="AH249" s="132"/>
      <c r="AI249" s="132"/>
      <c r="AJ249" s="132"/>
      <c r="AK249" s="132"/>
    </row>
    <row r="250" customFormat="false" ht="9" hidden="false" customHeight="false" outlineLevel="0" collapsed="false">
      <c r="C250" s="132"/>
      <c r="D250" s="132"/>
      <c r="E250" s="132"/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  <c r="AA250" s="132"/>
      <c r="AB250" s="132"/>
      <c r="AC250" s="132"/>
      <c r="AD250" s="132"/>
      <c r="AE250" s="132"/>
      <c r="AF250" s="132"/>
      <c r="AG250" s="132"/>
      <c r="AH250" s="132"/>
      <c r="AI250" s="132"/>
      <c r="AJ250" s="132"/>
      <c r="AK250" s="132"/>
    </row>
    <row r="251" customFormat="false" ht="9" hidden="false" customHeight="false" outlineLevel="0" collapsed="false">
      <c r="C251" s="132"/>
      <c r="D251" s="132"/>
      <c r="E251" s="132"/>
      <c r="F251" s="132"/>
      <c r="G251" s="13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Z251" s="132"/>
      <c r="AA251" s="132"/>
      <c r="AB251" s="132"/>
      <c r="AC251" s="132"/>
      <c r="AD251" s="132"/>
      <c r="AE251" s="132"/>
      <c r="AF251" s="132"/>
      <c r="AG251" s="132"/>
      <c r="AH251" s="132"/>
      <c r="AI251" s="132"/>
      <c r="AJ251" s="132"/>
      <c r="AK251" s="132"/>
    </row>
    <row r="252" customFormat="false" ht="9" hidden="false" customHeight="false" outlineLevel="0" collapsed="false">
      <c r="C252" s="132"/>
      <c r="D252" s="132"/>
      <c r="E252" s="132"/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2"/>
      <c r="Z252" s="132"/>
      <c r="AA252" s="132"/>
      <c r="AB252" s="132"/>
      <c r="AC252" s="132"/>
      <c r="AD252" s="132"/>
      <c r="AE252" s="132"/>
      <c r="AF252" s="132"/>
      <c r="AG252" s="132"/>
      <c r="AH252" s="132"/>
      <c r="AI252" s="132"/>
      <c r="AJ252" s="132"/>
      <c r="AK252" s="132"/>
    </row>
    <row r="253" customFormat="false" ht="9" hidden="false" customHeight="false" outlineLevel="0" collapsed="false">
      <c r="C253" s="132"/>
      <c r="D253" s="132"/>
      <c r="E253" s="132"/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  <c r="AA253" s="132"/>
      <c r="AB253" s="132"/>
      <c r="AC253" s="132"/>
      <c r="AD253" s="132"/>
      <c r="AE253" s="132"/>
      <c r="AF253" s="132"/>
      <c r="AG253" s="132"/>
      <c r="AH253" s="132"/>
      <c r="AI253" s="132"/>
      <c r="AJ253" s="132"/>
      <c r="AK253" s="132"/>
    </row>
    <row r="254" customFormat="false" ht="9" hidden="false" customHeight="false" outlineLevel="0" collapsed="false">
      <c r="C254" s="132"/>
      <c r="D254" s="132"/>
      <c r="E254" s="132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  <c r="AA254" s="132"/>
      <c r="AB254" s="132"/>
      <c r="AC254" s="132"/>
      <c r="AD254" s="132"/>
      <c r="AE254" s="132"/>
      <c r="AF254" s="132"/>
      <c r="AG254" s="132"/>
      <c r="AH254" s="132"/>
      <c r="AI254" s="132"/>
      <c r="AJ254" s="132"/>
      <c r="AK254" s="132"/>
    </row>
    <row r="255" customFormat="false" ht="9" hidden="false" customHeight="false" outlineLevel="0" collapsed="false">
      <c r="C255" s="132"/>
      <c r="D255" s="132"/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  <c r="AA255" s="132"/>
      <c r="AB255" s="132"/>
      <c r="AC255" s="132"/>
      <c r="AD255" s="132"/>
      <c r="AE255" s="132"/>
      <c r="AF255" s="132"/>
      <c r="AG255" s="132"/>
      <c r="AH255" s="132"/>
      <c r="AI255" s="132"/>
      <c r="AJ255" s="132"/>
      <c r="AK255" s="132"/>
    </row>
    <row r="256" customFormat="false" ht="9" hidden="false" customHeight="false" outlineLevel="0" collapsed="false">
      <c r="C256" s="132"/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32"/>
      <c r="Z256" s="132"/>
      <c r="AA256" s="132"/>
      <c r="AB256" s="132"/>
      <c r="AC256" s="132"/>
      <c r="AD256" s="132"/>
      <c r="AE256" s="132"/>
      <c r="AF256" s="132"/>
      <c r="AG256" s="132"/>
      <c r="AH256" s="132"/>
      <c r="AI256" s="132"/>
      <c r="AJ256" s="132"/>
      <c r="AK256" s="132"/>
    </row>
    <row r="257" customFormat="false" ht="9" hidden="false" customHeight="false" outlineLevel="0" collapsed="false">
      <c r="C257" s="132"/>
      <c r="D257" s="132"/>
      <c r="E257" s="132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  <c r="Y257" s="132"/>
      <c r="Z257" s="132"/>
      <c r="AA257" s="132"/>
      <c r="AB257" s="132"/>
      <c r="AC257" s="132"/>
      <c r="AD257" s="132"/>
      <c r="AE257" s="132"/>
      <c r="AF257" s="132"/>
      <c r="AG257" s="132"/>
      <c r="AH257" s="132"/>
      <c r="AI257" s="132"/>
      <c r="AJ257" s="132"/>
      <c r="AK257" s="132"/>
    </row>
    <row r="258" customFormat="false" ht="9" hidden="false" customHeight="false" outlineLevel="0" collapsed="false">
      <c r="C258" s="132"/>
      <c r="D258" s="132"/>
      <c r="E258" s="132"/>
      <c r="F258" s="132"/>
      <c r="G258" s="13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32"/>
      <c r="Z258" s="132"/>
      <c r="AA258" s="132"/>
      <c r="AB258" s="132"/>
      <c r="AC258" s="132"/>
      <c r="AD258" s="132"/>
      <c r="AE258" s="132"/>
      <c r="AF258" s="132"/>
      <c r="AG258" s="132"/>
      <c r="AH258" s="132"/>
      <c r="AI258" s="132"/>
      <c r="AJ258" s="132"/>
      <c r="AK258" s="132"/>
    </row>
    <row r="259" customFormat="false" ht="9" hidden="false" customHeight="false" outlineLevel="0" collapsed="false"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32"/>
      <c r="Z259" s="132"/>
      <c r="AA259" s="132"/>
      <c r="AB259" s="132"/>
      <c r="AC259" s="132"/>
      <c r="AD259" s="132"/>
      <c r="AE259" s="132"/>
      <c r="AF259" s="132"/>
      <c r="AG259" s="132"/>
      <c r="AH259" s="132"/>
      <c r="AI259" s="132"/>
      <c r="AJ259" s="132"/>
      <c r="AK259" s="132"/>
    </row>
    <row r="260" customFormat="false" ht="9" hidden="false" customHeight="false" outlineLevel="0" collapsed="false">
      <c r="C260" s="132"/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32"/>
      <c r="Z260" s="132"/>
      <c r="AA260" s="132"/>
      <c r="AB260" s="132"/>
      <c r="AC260" s="132"/>
      <c r="AD260" s="132"/>
      <c r="AE260" s="132"/>
      <c r="AF260" s="132"/>
      <c r="AG260" s="132"/>
      <c r="AH260" s="132"/>
      <c r="AI260" s="132"/>
      <c r="AJ260" s="132"/>
      <c r="AK260" s="132"/>
    </row>
    <row r="261" customFormat="false" ht="9" hidden="false" customHeight="false" outlineLevel="0" collapsed="false">
      <c r="C261" s="132"/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32"/>
      <c r="Z261" s="132"/>
      <c r="AA261" s="132"/>
      <c r="AB261" s="132"/>
      <c r="AC261" s="132"/>
      <c r="AD261" s="132"/>
      <c r="AE261" s="132"/>
      <c r="AF261" s="132"/>
      <c r="AG261" s="132"/>
      <c r="AH261" s="132"/>
      <c r="AI261" s="132"/>
      <c r="AJ261" s="132"/>
      <c r="AK261" s="132"/>
    </row>
    <row r="262" customFormat="false" ht="9" hidden="false" customHeight="false" outlineLevel="0" collapsed="false">
      <c r="C262" s="132"/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  <c r="AA262" s="132"/>
      <c r="AB262" s="132"/>
      <c r="AC262" s="132"/>
      <c r="AD262" s="132"/>
      <c r="AE262" s="132"/>
      <c r="AF262" s="132"/>
      <c r="AG262" s="132"/>
      <c r="AH262" s="132"/>
      <c r="AI262" s="132"/>
      <c r="AJ262" s="132"/>
      <c r="AK262" s="132"/>
    </row>
    <row r="263" customFormat="false" ht="9" hidden="false" customHeight="false" outlineLevel="0" collapsed="false">
      <c r="C263" s="132"/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32"/>
      <c r="Z263" s="132"/>
      <c r="AA263" s="132"/>
      <c r="AB263" s="132"/>
      <c r="AC263" s="132"/>
      <c r="AD263" s="132"/>
      <c r="AE263" s="132"/>
      <c r="AF263" s="132"/>
      <c r="AG263" s="132"/>
      <c r="AH263" s="132"/>
      <c r="AI263" s="132"/>
      <c r="AJ263" s="132"/>
      <c r="AK263" s="132"/>
    </row>
    <row r="264" customFormat="false" ht="9" hidden="false" customHeight="false" outlineLevel="0" collapsed="false">
      <c r="C264" s="132"/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32"/>
      <c r="Z264" s="132"/>
      <c r="AA264" s="132"/>
      <c r="AB264" s="132"/>
      <c r="AC264" s="132"/>
      <c r="AD264" s="132"/>
      <c r="AE264" s="132"/>
      <c r="AF264" s="132"/>
      <c r="AG264" s="132"/>
      <c r="AH264" s="132"/>
      <c r="AI264" s="132"/>
      <c r="AJ264" s="132"/>
      <c r="AK264" s="132"/>
    </row>
    <row r="265" customFormat="false" ht="9" hidden="false" customHeight="false" outlineLevel="0" collapsed="false"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  <c r="AA265" s="132"/>
      <c r="AB265" s="132"/>
      <c r="AC265" s="132"/>
      <c r="AD265" s="132"/>
      <c r="AE265" s="132"/>
      <c r="AF265" s="132"/>
      <c r="AG265" s="132"/>
      <c r="AH265" s="132"/>
      <c r="AI265" s="132"/>
      <c r="AJ265" s="132"/>
      <c r="AK265" s="132"/>
    </row>
    <row r="266" customFormat="false" ht="9" hidden="false" customHeight="false" outlineLevel="0" collapsed="false"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2"/>
      <c r="Z266" s="132"/>
      <c r="AA266" s="132"/>
      <c r="AB266" s="132"/>
      <c r="AC266" s="132"/>
      <c r="AD266" s="132"/>
      <c r="AE266" s="132"/>
      <c r="AF266" s="132"/>
      <c r="AG266" s="132"/>
      <c r="AH266" s="132"/>
      <c r="AI266" s="132"/>
      <c r="AJ266" s="132"/>
      <c r="AK266" s="132"/>
    </row>
    <row r="267" customFormat="false" ht="9" hidden="false" customHeight="false" outlineLevel="0" collapsed="false"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2"/>
      <c r="Z267" s="132"/>
      <c r="AA267" s="132"/>
      <c r="AB267" s="132"/>
      <c r="AC267" s="132"/>
      <c r="AD267" s="132"/>
      <c r="AE267" s="132"/>
      <c r="AF267" s="132"/>
      <c r="AG267" s="132"/>
      <c r="AH267" s="132"/>
      <c r="AI267" s="132"/>
      <c r="AJ267" s="132"/>
      <c r="AK267" s="132"/>
    </row>
    <row r="268" customFormat="false" ht="9" hidden="false" customHeight="false" outlineLevel="0" collapsed="false">
      <c r="C268" s="132"/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132"/>
      <c r="Z268" s="132"/>
      <c r="AA268" s="132"/>
      <c r="AB268" s="132"/>
      <c r="AC268" s="132"/>
      <c r="AD268" s="132"/>
      <c r="AE268" s="132"/>
      <c r="AF268" s="132"/>
      <c r="AG268" s="132"/>
      <c r="AH268" s="132"/>
      <c r="AI268" s="132"/>
      <c r="AJ268" s="132"/>
      <c r="AK268" s="132"/>
    </row>
    <row r="269" customFormat="false" ht="9" hidden="false" customHeight="false" outlineLevel="0" collapsed="false">
      <c r="C269" s="132"/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132"/>
      <c r="Z269" s="132"/>
      <c r="AA269" s="132"/>
      <c r="AB269" s="132"/>
      <c r="AC269" s="132"/>
      <c r="AD269" s="132"/>
      <c r="AE269" s="132"/>
      <c r="AF269" s="132"/>
      <c r="AG269" s="132"/>
      <c r="AH269" s="132"/>
      <c r="AI269" s="132"/>
      <c r="AJ269" s="132"/>
      <c r="AK269" s="132"/>
    </row>
    <row r="270" customFormat="false" ht="9" hidden="false" customHeight="false" outlineLevel="0" collapsed="false">
      <c r="C270" s="132"/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32"/>
      <c r="Z270" s="132"/>
      <c r="AA270" s="132"/>
      <c r="AB270" s="132"/>
      <c r="AC270" s="132"/>
      <c r="AD270" s="132"/>
      <c r="AE270" s="132"/>
      <c r="AF270" s="132"/>
      <c r="AG270" s="132"/>
      <c r="AH270" s="132"/>
      <c r="AI270" s="132"/>
      <c r="AJ270" s="132"/>
      <c r="AK270" s="132"/>
    </row>
    <row r="271" customFormat="false" ht="9" hidden="false" customHeight="false" outlineLevel="0" collapsed="false"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  <c r="AA271" s="132"/>
      <c r="AB271" s="132"/>
      <c r="AC271" s="132"/>
      <c r="AD271" s="132"/>
      <c r="AE271" s="132"/>
      <c r="AF271" s="132"/>
      <c r="AG271" s="132"/>
      <c r="AH271" s="132"/>
      <c r="AI271" s="132"/>
      <c r="AJ271" s="132"/>
      <c r="AK271" s="132"/>
    </row>
    <row r="272" customFormat="false" ht="9" hidden="false" customHeight="false" outlineLevel="0" collapsed="false"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  <c r="AA272" s="132"/>
      <c r="AB272" s="132"/>
      <c r="AC272" s="132"/>
      <c r="AD272" s="132"/>
      <c r="AE272" s="132"/>
      <c r="AF272" s="132"/>
      <c r="AG272" s="132"/>
      <c r="AH272" s="132"/>
      <c r="AI272" s="132"/>
      <c r="AJ272" s="132"/>
      <c r="AK272" s="132"/>
    </row>
    <row r="273" customFormat="false" ht="9" hidden="false" customHeight="false" outlineLevel="0" collapsed="false"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32"/>
      <c r="Z273" s="132"/>
      <c r="AA273" s="132"/>
      <c r="AB273" s="132"/>
      <c r="AC273" s="132"/>
      <c r="AD273" s="132"/>
      <c r="AE273" s="132"/>
      <c r="AF273" s="132"/>
      <c r="AG273" s="132"/>
      <c r="AH273" s="132"/>
      <c r="AI273" s="132"/>
      <c r="AJ273" s="132"/>
      <c r="AK273" s="132"/>
    </row>
    <row r="274" customFormat="false" ht="9" hidden="false" customHeight="false" outlineLevel="0" collapsed="false"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132"/>
      <c r="Z274" s="132"/>
      <c r="AA274" s="132"/>
      <c r="AB274" s="132"/>
      <c r="AC274" s="132"/>
      <c r="AD274" s="132"/>
      <c r="AE274" s="132"/>
      <c r="AF274" s="132"/>
      <c r="AG274" s="132"/>
      <c r="AH274" s="132"/>
      <c r="AI274" s="132"/>
      <c r="AJ274" s="132"/>
      <c r="AK274" s="132"/>
    </row>
    <row r="275" customFormat="false" ht="9" hidden="false" customHeight="false" outlineLevel="0" collapsed="false"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32"/>
      <c r="Z275" s="132"/>
      <c r="AA275" s="132"/>
      <c r="AB275" s="132"/>
      <c r="AC275" s="132"/>
      <c r="AD275" s="132"/>
      <c r="AE275" s="132"/>
      <c r="AF275" s="132"/>
      <c r="AG275" s="132"/>
      <c r="AH275" s="132"/>
      <c r="AI275" s="132"/>
      <c r="AJ275" s="132"/>
      <c r="AK275" s="132"/>
    </row>
    <row r="276" customFormat="false" ht="9" hidden="false" customHeight="false" outlineLevel="0" collapsed="false"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32"/>
      <c r="Z276" s="132"/>
      <c r="AA276" s="132"/>
      <c r="AB276" s="132"/>
      <c r="AC276" s="132"/>
      <c r="AD276" s="132"/>
      <c r="AE276" s="132"/>
      <c r="AF276" s="132"/>
      <c r="AG276" s="132"/>
      <c r="AH276" s="132"/>
      <c r="AI276" s="132"/>
      <c r="AJ276" s="132"/>
      <c r="AK276" s="132"/>
    </row>
    <row r="277" customFormat="false" ht="9" hidden="false" customHeight="false" outlineLevel="0" collapsed="false"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  <c r="Z277" s="132"/>
      <c r="AA277" s="132"/>
      <c r="AB277" s="132"/>
      <c r="AC277" s="132"/>
      <c r="AD277" s="132"/>
      <c r="AE277" s="132"/>
      <c r="AF277" s="132"/>
      <c r="AG277" s="132"/>
      <c r="AH277" s="132"/>
      <c r="AI277" s="132"/>
      <c r="AJ277" s="132"/>
      <c r="AK277" s="132"/>
    </row>
    <row r="278" customFormat="false" ht="9" hidden="false" customHeight="false" outlineLevel="0" collapsed="false">
      <c r="C278" s="132"/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  <c r="Y278" s="132"/>
      <c r="Z278" s="132"/>
      <c r="AA278" s="132"/>
      <c r="AB278" s="132"/>
      <c r="AC278" s="132"/>
      <c r="AD278" s="132"/>
      <c r="AE278" s="132"/>
      <c r="AF278" s="132"/>
      <c r="AG278" s="132"/>
      <c r="AH278" s="132"/>
      <c r="AI278" s="132"/>
      <c r="AJ278" s="132"/>
      <c r="AK278" s="132"/>
    </row>
    <row r="279" customFormat="false" ht="9" hidden="false" customHeight="false" outlineLevel="0" collapsed="false">
      <c r="C279" s="132"/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  <c r="Y279" s="132"/>
      <c r="Z279" s="132"/>
      <c r="AA279" s="132"/>
      <c r="AB279" s="132"/>
      <c r="AC279" s="132"/>
      <c r="AD279" s="132"/>
      <c r="AE279" s="132"/>
      <c r="AF279" s="132"/>
      <c r="AG279" s="132"/>
      <c r="AH279" s="132"/>
      <c r="AI279" s="132"/>
      <c r="AJ279" s="132"/>
      <c r="AK279" s="132"/>
    </row>
    <row r="280" customFormat="false" ht="9" hidden="false" customHeight="false" outlineLevel="0" collapsed="false">
      <c r="C280" s="132"/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  <c r="Y280" s="132"/>
      <c r="Z280" s="132"/>
      <c r="AA280" s="132"/>
      <c r="AB280" s="132"/>
      <c r="AC280" s="132"/>
      <c r="AD280" s="132"/>
      <c r="AE280" s="132"/>
      <c r="AF280" s="132"/>
      <c r="AG280" s="132"/>
      <c r="AH280" s="132"/>
      <c r="AI280" s="132"/>
      <c r="AJ280" s="132"/>
      <c r="AK280" s="132"/>
    </row>
    <row r="281" customFormat="false" ht="9" hidden="false" customHeight="false" outlineLevel="0" collapsed="false">
      <c r="C281" s="132"/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  <c r="Y281" s="132"/>
      <c r="Z281" s="132"/>
      <c r="AA281" s="132"/>
      <c r="AB281" s="132"/>
      <c r="AC281" s="132"/>
      <c r="AD281" s="132"/>
      <c r="AE281" s="132"/>
      <c r="AF281" s="132"/>
      <c r="AG281" s="132"/>
      <c r="AH281" s="132"/>
      <c r="AI281" s="132"/>
      <c r="AJ281" s="132"/>
      <c r="AK281" s="132"/>
    </row>
    <row r="282" customFormat="false" ht="9" hidden="false" customHeight="false" outlineLevel="0" collapsed="false">
      <c r="C282" s="132"/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  <c r="Y282" s="132"/>
      <c r="Z282" s="132"/>
      <c r="AA282" s="132"/>
      <c r="AB282" s="132"/>
      <c r="AC282" s="132"/>
      <c r="AD282" s="132"/>
      <c r="AE282" s="132"/>
      <c r="AF282" s="132"/>
      <c r="AG282" s="132"/>
      <c r="AH282" s="132"/>
      <c r="AI282" s="132"/>
      <c r="AJ282" s="132"/>
      <c r="AK282" s="132"/>
    </row>
    <row r="283" customFormat="false" ht="9" hidden="false" customHeight="false" outlineLevel="0" collapsed="false"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  <c r="AA283" s="132"/>
      <c r="AB283" s="132"/>
      <c r="AC283" s="132"/>
      <c r="AD283" s="132"/>
      <c r="AE283" s="132"/>
      <c r="AF283" s="132"/>
      <c r="AG283" s="132"/>
      <c r="AH283" s="132"/>
      <c r="AI283" s="132"/>
      <c r="AJ283" s="132"/>
      <c r="AK283" s="132"/>
    </row>
    <row r="284" customFormat="false" ht="9" hidden="false" customHeight="false" outlineLevel="0" collapsed="false"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  <c r="Y284" s="132"/>
      <c r="Z284" s="132"/>
      <c r="AA284" s="132"/>
      <c r="AB284" s="132"/>
      <c r="AC284" s="132"/>
      <c r="AD284" s="132"/>
      <c r="AE284" s="132"/>
      <c r="AF284" s="132"/>
      <c r="AG284" s="132"/>
      <c r="AH284" s="132"/>
      <c r="AI284" s="132"/>
      <c r="AJ284" s="132"/>
      <c r="AK284" s="132"/>
    </row>
    <row r="285" customFormat="false" ht="9" hidden="false" customHeight="false" outlineLevel="0" collapsed="false"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  <c r="Y285" s="132"/>
      <c r="Z285" s="132"/>
      <c r="AA285" s="132"/>
      <c r="AB285" s="132"/>
      <c r="AC285" s="132"/>
      <c r="AD285" s="132"/>
      <c r="AE285" s="132"/>
      <c r="AF285" s="132"/>
      <c r="AG285" s="132"/>
      <c r="AH285" s="132"/>
      <c r="AI285" s="132"/>
      <c r="AJ285" s="132"/>
      <c r="AK285" s="132"/>
    </row>
    <row r="286" customFormat="false" ht="9" hidden="false" customHeight="false" outlineLevel="0" collapsed="false"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  <c r="Y286" s="132"/>
      <c r="Z286" s="132"/>
      <c r="AA286" s="132"/>
      <c r="AB286" s="132"/>
      <c r="AC286" s="132"/>
      <c r="AD286" s="132"/>
      <c r="AE286" s="132"/>
      <c r="AF286" s="132"/>
      <c r="AG286" s="132"/>
      <c r="AH286" s="132"/>
      <c r="AI286" s="132"/>
      <c r="AJ286" s="132"/>
      <c r="AK286" s="132"/>
    </row>
    <row r="287" customFormat="false" ht="9" hidden="false" customHeight="false" outlineLevel="0" collapsed="false"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  <c r="AA287" s="132"/>
      <c r="AB287" s="132"/>
      <c r="AC287" s="132"/>
      <c r="AD287" s="132"/>
      <c r="AE287" s="132"/>
      <c r="AF287" s="132"/>
      <c r="AG287" s="132"/>
      <c r="AH287" s="132"/>
      <c r="AI287" s="132"/>
      <c r="AJ287" s="132"/>
      <c r="AK287" s="132"/>
    </row>
    <row r="288" customFormat="false" ht="9" hidden="false" customHeight="false" outlineLevel="0" collapsed="false"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  <c r="Y288" s="132"/>
      <c r="Z288" s="132"/>
      <c r="AA288" s="132"/>
      <c r="AB288" s="132"/>
      <c r="AC288" s="132"/>
      <c r="AD288" s="132"/>
      <c r="AE288" s="132"/>
      <c r="AF288" s="132"/>
      <c r="AG288" s="132"/>
      <c r="AH288" s="132"/>
      <c r="AI288" s="132"/>
      <c r="AJ288" s="132"/>
      <c r="AK288" s="132"/>
    </row>
    <row r="289" customFormat="false" ht="9" hidden="false" customHeight="false" outlineLevel="0" collapsed="false"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  <c r="AA289" s="132"/>
      <c r="AB289" s="132"/>
      <c r="AC289" s="132"/>
      <c r="AD289" s="132"/>
      <c r="AE289" s="132"/>
      <c r="AF289" s="132"/>
      <c r="AG289" s="132"/>
      <c r="AH289" s="132"/>
      <c r="AI289" s="132"/>
      <c r="AJ289" s="132"/>
      <c r="AK289" s="132"/>
    </row>
    <row r="290" customFormat="false" ht="9" hidden="false" customHeight="false" outlineLevel="0" collapsed="false"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  <c r="Y290" s="132"/>
      <c r="Z290" s="132"/>
      <c r="AA290" s="132"/>
      <c r="AB290" s="132"/>
      <c r="AC290" s="132"/>
      <c r="AD290" s="132"/>
      <c r="AE290" s="132"/>
      <c r="AF290" s="132"/>
      <c r="AG290" s="132"/>
      <c r="AH290" s="132"/>
      <c r="AI290" s="132"/>
      <c r="AJ290" s="132"/>
      <c r="AK290" s="132"/>
    </row>
    <row r="291" customFormat="false" ht="9" hidden="false" customHeight="false" outlineLevel="0" collapsed="false">
      <c r="C291" s="132"/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32"/>
      <c r="Z291" s="132"/>
      <c r="AA291" s="132"/>
      <c r="AB291" s="132"/>
      <c r="AC291" s="132"/>
      <c r="AD291" s="132"/>
      <c r="AE291" s="132"/>
      <c r="AF291" s="132"/>
      <c r="AG291" s="132"/>
      <c r="AH291" s="132"/>
      <c r="AI291" s="132"/>
      <c r="AJ291" s="132"/>
      <c r="AK291" s="132"/>
    </row>
    <row r="292" customFormat="false" ht="9" hidden="false" customHeight="false" outlineLevel="0" collapsed="false">
      <c r="C292" s="132"/>
      <c r="D292" s="132"/>
      <c r="E292" s="132"/>
      <c r="F292" s="132"/>
      <c r="G292" s="13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  <c r="Y292" s="132"/>
      <c r="Z292" s="132"/>
      <c r="AA292" s="132"/>
      <c r="AB292" s="132"/>
      <c r="AC292" s="132"/>
      <c r="AD292" s="132"/>
      <c r="AE292" s="132"/>
      <c r="AF292" s="132"/>
      <c r="AG292" s="132"/>
      <c r="AH292" s="132"/>
      <c r="AI292" s="132"/>
      <c r="AJ292" s="132"/>
      <c r="AK292" s="132"/>
    </row>
    <row r="293" customFormat="false" ht="9" hidden="false" customHeight="false" outlineLevel="0" collapsed="false">
      <c r="C293" s="132"/>
      <c r="D293" s="132"/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32"/>
      <c r="Z293" s="132"/>
      <c r="AA293" s="132"/>
      <c r="AB293" s="132"/>
      <c r="AC293" s="132"/>
      <c r="AD293" s="132"/>
      <c r="AE293" s="132"/>
      <c r="AF293" s="132"/>
      <c r="AG293" s="132"/>
      <c r="AH293" s="132"/>
      <c r="AI293" s="132"/>
      <c r="AJ293" s="132"/>
      <c r="AK293" s="132"/>
    </row>
    <row r="294" customFormat="false" ht="9" hidden="false" customHeight="false" outlineLevel="0" collapsed="false">
      <c r="C294" s="132"/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  <c r="Y294" s="132"/>
      <c r="Z294" s="132"/>
      <c r="AA294" s="132"/>
      <c r="AB294" s="132"/>
      <c r="AC294" s="132"/>
      <c r="AD294" s="132"/>
      <c r="AE294" s="132"/>
      <c r="AF294" s="132"/>
      <c r="AG294" s="132"/>
      <c r="AH294" s="132"/>
      <c r="AI294" s="132"/>
      <c r="AJ294" s="132"/>
      <c r="AK294" s="132"/>
    </row>
    <row r="295" customFormat="false" ht="9" hidden="false" customHeight="false" outlineLevel="0" collapsed="false">
      <c r="C295" s="132"/>
      <c r="D295" s="132"/>
      <c r="E295" s="132"/>
      <c r="F295" s="132"/>
      <c r="G295" s="13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  <c r="Y295" s="132"/>
      <c r="Z295" s="132"/>
      <c r="AA295" s="132"/>
      <c r="AB295" s="132"/>
      <c r="AC295" s="132"/>
      <c r="AD295" s="132"/>
      <c r="AE295" s="132"/>
      <c r="AF295" s="132"/>
      <c r="AG295" s="132"/>
      <c r="AH295" s="132"/>
      <c r="AI295" s="132"/>
      <c r="AJ295" s="132"/>
      <c r="AK295" s="132"/>
    </row>
    <row r="296" customFormat="false" ht="9" hidden="false" customHeight="false" outlineLevel="0" collapsed="false">
      <c r="C296" s="132"/>
      <c r="D296" s="132"/>
      <c r="E296" s="132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  <c r="Y296" s="132"/>
      <c r="Z296" s="132"/>
      <c r="AA296" s="132"/>
      <c r="AB296" s="132"/>
      <c r="AC296" s="132"/>
      <c r="AD296" s="132"/>
      <c r="AE296" s="132"/>
      <c r="AF296" s="132"/>
      <c r="AG296" s="132"/>
      <c r="AH296" s="132"/>
      <c r="AI296" s="132"/>
      <c r="AJ296" s="132"/>
      <c r="AK296" s="132"/>
    </row>
    <row r="297" customFormat="false" ht="9" hidden="false" customHeight="false" outlineLevel="0" collapsed="false">
      <c r="C297" s="132"/>
      <c r="D297" s="132"/>
      <c r="E297" s="132"/>
      <c r="F297" s="132"/>
      <c r="G297" s="13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  <c r="Y297" s="132"/>
      <c r="Z297" s="132"/>
      <c r="AA297" s="132"/>
      <c r="AB297" s="132"/>
      <c r="AC297" s="132"/>
      <c r="AD297" s="132"/>
      <c r="AE297" s="132"/>
      <c r="AF297" s="132"/>
      <c r="AG297" s="132"/>
      <c r="AH297" s="132"/>
      <c r="AI297" s="132"/>
      <c r="AJ297" s="132"/>
      <c r="AK297" s="132"/>
    </row>
    <row r="298" customFormat="false" ht="9" hidden="false" customHeight="false" outlineLevel="0" collapsed="false">
      <c r="C298" s="132"/>
      <c r="D298" s="132"/>
      <c r="E298" s="132"/>
      <c r="F298" s="132"/>
      <c r="G298" s="13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  <c r="Y298" s="132"/>
      <c r="Z298" s="132"/>
      <c r="AA298" s="132"/>
      <c r="AB298" s="132"/>
      <c r="AC298" s="132"/>
      <c r="AD298" s="132"/>
      <c r="AE298" s="132"/>
      <c r="AF298" s="132"/>
      <c r="AG298" s="132"/>
      <c r="AH298" s="132"/>
      <c r="AI298" s="132"/>
      <c r="AJ298" s="132"/>
      <c r="AK298" s="132"/>
    </row>
    <row r="299" customFormat="false" ht="9" hidden="false" customHeight="false" outlineLevel="0" collapsed="false">
      <c r="C299" s="132"/>
      <c r="D299" s="132"/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  <c r="Y299" s="132"/>
      <c r="Z299" s="132"/>
      <c r="AA299" s="132"/>
      <c r="AB299" s="132"/>
      <c r="AC299" s="132"/>
      <c r="AD299" s="132"/>
      <c r="AE299" s="132"/>
      <c r="AF299" s="132"/>
      <c r="AG299" s="132"/>
      <c r="AH299" s="132"/>
      <c r="AI299" s="132"/>
      <c r="AJ299" s="132"/>
      <c r="AK299" s="132"/>
    </row>
    <row r="300" customFormat="false" ht="9" hidden="false" customHeight="false" outlineLevel="0" collapsed="false">
      <c r="C300" s="132"/>
      <c r="D300" s="132"/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2"/>
      <c r="Z300" s="132"/>
      <c r="AA300" s="132"/>
      <c r="AB300" s="132"/>
      <c r="AC300" s="132"/>
      <c r="AD300" s="132"/>
      <c r="AE300" s="132"/>
      <c r="AF300" s="132"/>
      <c r="AG300" s="132"/>
      <c r="AH300" s="132"/>
      <c r="AI300" s="132"/>
      <c r="AJ300" s="132"/>
      <c r="AK300" s="132"/>
    </row>
    <row r="301" customFormat="false" ht="9" hidden="false" customHeight="false" outlineLevel="0" collapsed="false">
      <c r="C301" s="132"/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  <c r="Z301" s="132"/>
      <c r="AA301" s="132"/>
      <c r="AB301" s="132"/>
      <c r="AC301" s="132"/>
      <c r="AD301" s="132"/>
      <c r="AE301" s="132"/>
      <c r="AF301" s="132"/>
      <c r="AG301" s="132"/>
      <c r="AH301" s="132"/>
      <c r="AI301" s="132"/>
      <c r="AJ301" s="132"/>
      <c r="AK301" s="132"/>
    </row>
    <row r="302" customFormat="false" ht="9" hidden="false" customHeight="false" outlineLevel="0" collapsed="false">
      <c r="C302" s="132"/>
      <c r="D302" s="132"/>
      <c r="E302" s="132"/>
      <c r="F302" s="132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  <c r="Z302" s="132"/>
      <c r="AA302" s="132"/>
      <c r="AB302" s="132"/>
      <c r="AC302" s="132"/>
      <c r="AD302" s="132"/>
      <c r="AE302" s="132"/>
      <c r="AF302" s="132"/>
      <c r="AG302" s="132"/>
      <c r="AH302" s="132"/>
      <c r="AI302" s="132"/>
      <c r="AJ302" s="132"/>
      <c r="AK302" s="132"/>
    </row>
    <row r="303" customFormat="false" ht="9" hidden="false" customHeight="false" outlineLevel="0" collapsed="false">
      <c r="C303" s="132"/>
      <c r="D303" s="132"/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2"/>
      <c r="Z303" s="132"/>
      <c r="AA303" s="132"/>
      <c r="AB303" s="132"/>
      <c r="AC303" s="132"/>
      <c r="AD303" s="132"/>
      <c r="AE303" s="132"/>
      <c r="AF303" s="132"/>
      <c r="AG303" s="132"/>
      <c r="AH303" s="132"/>
      <c r="AI303" s="132"/>
      <c r="AJ303" s="132"/>
      <c r="AK303" s="132"/>
    </row>
    <row r="304" customFormat="false" ht="9" hidden="false" customHeight="false" outlineLevel="0" collapsed="false">
      <c r="C304" s="132"/>
      <c r="D304" s="132"/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  <c r="Z304" s="132"/>
      <c r="AA304" s="132"/>
      <c r="AB304" s="132"/>
      <c r="AC304" s="132"/>
      <c r="AD304" s="132"/>
      <c r="AE304" s="132"/>
      <c r="AF304" s="132"/>
      <c r="AG304" s="132"/>
      <c r="AH304" s="132"/>
      <c r="AI304" s="132"/>
      <c r="AJ304" s="132"/>
      <c r="AK304" s="132"/>
    </row>
    <row r="305" customFormat="false" ht="9" hidden="false" customHeight="false" outlineLevel="0" collapsed="false">
      <c r="C305" s="132"/>
      <c r="D305" s="132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  <c r="Y305" s="132"/>
      <c r="Z305" s="132"/>
      <c r="AA305" s="132"/>
      <c r="AB305" s="132"/>
      <c r="AC305" s="132"/>
      <c r="AD305" s="132"/>
      <c r="AE305" s="132"/>
      <c r="AF305" s="132"/>
      <c r="AG305" s="132"/>
      <c r="AH305" s="132"/>
      <c r="AI305" s="132"/>
      <c r="AJ305" s="132"/>
      <c r="AK305" s="132"/>
    </row>
    <row r="306" customFormat="false" ht="9" hidden="false" customHeight="false" outlineLevel="0" collapsed="false">
      <c r="C306" s="132"/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  <c r="Y306" s="132"/>
      <c r="Z306" s="132"/>
      <c r="AA306" s="132"/>
      <c r="AB306" s="132"/>
      <c r="AC306" s="132"/>
      <c r="AD306" s="132"/>
      <c r="AE306" s="132"/>
      <c r="AF306" s="132"/>
      <c r="AG306" s="132"/>
      <c r="AH306" s="132"/>
      <c r="AI306" s="132"/>
      <c r="AJ306" s="132"/>
      <c r="AK306" s="132"/>
    </row>
    <row r="307" customFormat="false" ht="9" hidden="false" customHeight="false" outlineLevel="0" collapsed="false">
      <c r="C307" s="132"/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  <c r="Y307" s="132"/>
      <c r="Z307" s="132"/>
      <c r="AA307" s="132"/>
      <c r="AB307" s="132"/>
      <c r="AC307" s="132"/>
      <c r="AD307" s="132"/>
      <c r="AE307" s="132"/>
      <c r="AF307" s="132"/>
      <c r="AG307" s="132"/>
      <c r="AH307" s="132"/>
      <c r="AI307" s="132"/>
      <c r="AJ307" s="132"/>
      <c r="AK307" s="132"/>
    </row>
    <row r="308" customFormat="false" ht="9" hidden="false" customHeight="false" outlineLevel="0" collapsed="false">
      <c r="C308" s="132"/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  <c r="Y308" s="132"/>
      <c r="Z308" s="132"/>
      <c r="AA308" s="132"/>
      <c r="AB308" s="132"/>
      <c r="AC308" s="132"/>
      <c r="AD308" s="132"/>
      <c r="AE308" s="132"/>
      <c r="AF308" s="132"/>
      <c r="AG308" s="132"/>
      <c r="AH308" s="132"/>
      <c r="AI308" s="132"/>
      <c r="AJ308" s="132"/>
      <c r="AK308" s="132"/>
    </row>
    <row r="309" customFormat="false" ht="9" hidden="false" customHeight="false" outlineLevel="0" collapsed="false">
      <c r="C309" s="132"/>
      <c r="D309" s="132"/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  <c r="Y309" s="132"/>
      <c r="Z309" s="132"/>
      <c r="AA309" s="132"/>
      <c r="AB309" s="132"/>
      <c r="AC309" s="132"/>
      <c r="AD309" s="132"/>
      <c r="AE309" s="132"/>
      <c r="AF309" s="132"/>
      <c r="AG309" s="132"/>
      <c r="AH309" s="132"/>
      <c r="AI309" s="132"/>
      <c r="AJ309" s="132"/>
      <c r="AK309" s="132"/>
    </row>
    <row r="310" customFormat="false" ht="9" hidden="false" customHeight="false" outlineLevel="0" collapsed="false">
      <c r="C310" s="132"/>
      <c r="D310" s="132"/>
      <c r="E310" s="132"/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  <c r="Y310" s="132"/>
      <c r="Z310" s="132"/>
      <c r="AA310" s="132"/>
      <c r="AB310" s="132"/>
      <c r="AC310" s="132"/>
      <c r="AD310" s="132"/>
      <c r="AE310" s="132"/>
      <c r="AF310" s="132"/>
      <c r="AG310" s="132"/>
      <c r="AH310" s="132"/>
      <c r="AI310" s="132"/>
      <c r="AJ310" s="132"/>
      <c r="AK310" s="132"/>
    </row>
    <row r="311" customFormat="false" ht="9" hidden="false" customHeight="false" outlineLevel="0" collapsed="false">
      <c r="C311" s="132"/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  <c r="Y311" s="132"/>
      <c r="Z311" s="132"/>
      <c r="AA311" s="132"/>
      <c r="AB311" s="132"/>
      <c r="AC311" s="132"/>
      <c r="AD311" s="132"/>
      <c r="AE311" s="132"/>
      <c r="AF311" s="132"/>
      <c r="AG311" s="132"/>
      <c r="AH311" s="132"/>
      <c r="AI311" s="132"/>
      <c r="AJ311" s="132"/>
      <c r="AK311" s="132"/>
    </row>
    <row r="312" customFormat="false" ht="9" hidden="false" customHeight="false" outlineLevel="0" collapsed="false">
      <c r="C312" s="132"/>
      <c r="D312" s="132"/>
      <c r="E312" s="132"/>
      <c r="F312" s="132"/>
      <c r="G312" s="13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32"/>
      <c r="Y312" s="132"/>
      <c r="Z312" s="132"/>
      <c r="AA312" s="132"/>
      <c r="AB312" s="132"/>
      <c r="AC312" s="132"/>
      <c r="AD312" s="132"/>
      <c r="AE312" s="132"/>
      <c r="AF312" s="132"/>
      <c r="AG312" s="132"/>
      <c r="AH312" s="132"/>
      <c r="AI312" s="132"/>
      <c r="AJ312" s="132"/>
      <c r="AK312" s="132"/>
    </row>
    <row r="313" customFormat="false" ht="9" hidden="false" customHeight="false" outlineLevel="0" collapsed="false">
      <c r="C313" s="132"/>
      <c r="D313" s="132"/>
      <c r="E313" s="132"/>
      <c r="F313" s="132"/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  <c r="Y313" s="132"/>
      <c r="Z313" s="132"/>
      <c r="AA313" s="132"/>
      <c r="AB313" s="132"/>
      <c r="AC313" s="132"/>
      <c r="AD313" s="132"/>
      <c r="AE313" s="132"/>
      <c r="AF313" s="132"/>
      <c r="AG313" s="132"/>
      <c r="AH313" s="132"/>
      <c r="AI313" s="132"/>
      <c r="AJ313" s="132"/>
      <c r="AK313" s="132"/>
    </row>
    <row r="314" customFormat="false" ht="9" hidden="false" customHeight="false" outlineLevel="0" collapsed="false">
      <c r="C314" s="132"/>
      <c r="D314" s="132"/>
      <c r="E314" s="132"/>
      <c r="F314" s="132"/>
      <c r="G314" s="13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  <c r="Y314" s="132"/>
      <c r="Z314" s="132"/>
      <c r="AA314" s="132"/>
      <c r="AB314" s="132"/>
      <c r="AC314" s="132"/>
      <c r="AD314" s="132"/>
      <c r="AE314" s="132"/>
      <c r="AF314" s="132"/>
      <c r="AG314" s="132"/>
      <c r="AH314" s="132"/>
      <c r="AI314" s="132"/>
      <c r="AJ314" s="132"/>
      <c r="AK314" s="132"/>
    </row>
    <row r="315" customFormat="false" ht="9" hidden="false" customHeight="false" outlineLevel="0" collapsed="false">
      <c r="C315" s="132"/>
      <c r="D315" s="132"/>
      <c r="E315" s="132"/>
      <c r="F315" s="132"/>
      <c r="G315" s="13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  <c r="Y315" s="132"/>
      <c r="Z315" s="132"/>
      <c r="AA315" s="132"/>
      <c r="AB315" s="132"/>
      <c r="AC315" s="132"/>
      <c r="AD315" s="132"/>
      <c r="AE315" s="132"/>
      <c r="AF315" s="132"/>
      <c r="AG315" s="132"/>
      <c r="AH315" s="132"/>
      <c r="AI315" s="132"/>
      <c r="AJ315" s="132"/>
      <c r="AK315" s="132"/>
    </row>
    <row r="316" customFormat="false" ht="9" hidden="false" customHeight="false" outlineLevel="0" collapsed="false">
      <c r="C316" s="132"/>
      <c r="D316" s="132"/>
      <c r="E316" s="132"/>
      <c r="F316" s="132"/>
      <c r="G316" s="13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  <c r="Y316" s="132"/>
      <c r="Z316" s="132"/>
      <c r="AA316" s="132"/>
      <c r="AB316" s="132"/>
      <c r="AC316" s="132"/>
      <c r="AD316" s="132"/>
      <c r="AE316" s="132"/>
      <c r="AF316" s="132"/>
      <c r="AG316" s="132"/>
      <c r="AH316" s="132"/>
      <c r="AI316" s="132"/>
      <c r="AJ316" s="132"/>
      <c r="AK316" s="132"/>
    </row>
    <row r="317" customFormat="false" ht="9" hidden="false" customHeight="false" outlineLevel="0" collapsed="false">
      <c r="C317" s="132"/>
      <c r="D317" s="132"/>
      <c r="E317" s="132"/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  <c r="Y317" s="132"/>
      <c r="Z317" s="132"/>
      <c r="AA317" s="132"/>
      <c r="AB317" s="132"/>
      <c r="AC317" s="132"/>
      <c r="AD317" s="132"/>
      <c r="AE317" s="132"/>
      <c r="AF317" s="132"/>
      <c r="AG317" s="132"/>
      <c r="AH317" s="132"/>
      <c r="AI317" s="132"/>
      <c r="AJ317" s="132"/>
      <c r="AK317" s="132"/>
    </row>
    <row r="318" customFormat="false" ht="9" hidden="false" customHeight="false" outlineLevel="0" collapsed="false">
      <c r="C318" s="132"/>
      <c r="D318" s="132"/>
      <c r="E318" s="132"/>
      <c r="F318" s="132"/>
      <c r="G318" s="13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  <c r="Y318" s="132"/>
      <c r="Z318" s="132"/>
      <c r="AA318" s="132"/>
      <c r="AB318" s="132"/>
      <c r="AC318" s="132"/>
      <c r="AD318" s="132"/>
      <c r="AE318" s="132"/>
      <c r="AF318" s="132"/>
      <c r="AG318" s="132"/>
      <c r="AH318" s="132"/>
      <c r="AI318" s="132"/>
      <c r="AJ318" s="132"/>
      <c r="AK318" s="132"/>
    </row>
    <row r="319" customFormat="false" ht="9" hidden="false" customHeight="false" outlineLevel="0" collapsed="false">
      <c r="C319" s="132"/>
      <c r="D319" s="132"/>
      <c r="E319" s="132"/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  <c r="Y319" s="132"/>
      <c r="Z319" s="132"/>
      <c r="AA319" s="132"/>
      <c r="AB319" s="132"/>
      <c r="AC319" s="132"/>
      <c r="AD319" s="132"/>
      <c r="AE319" s="132"/>
      <c r="AF319" s="132"/>
      <c r="AG319" s="132"/>
      <c r="AH319" s="132"/>
      <c r="AI319" s="132"/>
      <c r="AJ319" s="132"/>
      <c r="AK319" s="132"/>
    </row>
    <row r="320" customFormat="false" ht="9" hidden="false" customHeight="false" outlineLevel="0" collapsed="false">
      <c r="C320" s="132"/>
      <c r="D320" s="132"/>
      <c r="E320" s="132"/>
      <c r="F320" s="132"/>
      <c r="G320" s="13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  <c r="Y320" s="132"/>
      <c r="Z320" s="132"/>
      <c r="AA320" s="132"/>
      <c r="AB320" s="132"/>
      <c r="AC320" s="132"/>
      <c r="AD320" s="132"/>
      <c r="AE320" s="132"/>
      <c r="AF320" s="132"/>
      <c r="AG320" s="132"/>
      <c r="AH320" s="132"/>
      <c r="AI320" s="132"/>
      <c r="AJ320" s="132"/>
      <c r="AK320" s="132"/>
    </row>
    <row r="321" customFormat="false" ht="9" hidden="false" customHeight="false" outlineLevel="0" collapsed="false">
      <c r="C321" s="132"/>
      <c r="D321" s="132"/>
      <c r="E321" s="132"/>
      <c r="F321" s="132"/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  <c r="Y321" s="132"/>
      <c r="Z321" s="132"/>
      <c r="AA321" s="132"/>
      <c r="AB321" s="132"/>
      <c r="AC321" s="132"/>
      <c r="AD321" s="132"/>
      <c r="AE321" s="132"/>
      <c r="AF321" s="132"/>
      <c r="AG321" s="132"/>
      <c r="AH321" s="132"/>
      <c r="AI321" s="132"/>
      <c r="AJ321" s="132"/>
      <c r="AK321" s="132"/>
    </row>
    <row r="322" customFormat="false" ht="9" hidden="false" customHeight="false" outlineLevel="0" collapsed="false">
      <c r="C322" s="132"/>
      <c r="D322" s="132"/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  <c r="Y322" s="132"/>
      <c r="Z322" s="132"/>
      <c r="AA322" s="132"/>
      <c r="AB322" s="132"/>
      <c r="AC322" s="132"/>
      <c r="AD322" s="132"/>
      <c r="AE322" s="132"/>
      <c r="AF322" s="132"/>
      <c r="AG322" s="132"/>
      <c r="AH322" s="132"/>
      <c r="AI322" s="132"/>
      <c r="AJ322" s="132"/>
      <c r="AK322" s="132"/>
    </row>
    <row r="323" customFormat="false" ht="9" hidden="false" customHeight="false" outlineLevel="0" collapsed="false">
      <c r="C323" s="132"/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  <c r="Y323" s="132"/>
      <c r="Z323" s="132"/>
      <c r="AA323" s="132"/>
      <c r="AB323" s="132"/>
      <c r="AC323" s="132"/>
      <c r="AD323" s="132"/>
      <c r="AE323" s="132"/>
      <c r="AF323" s="132"/>
      <c r="AG323" s="132"/>
      <c r="AH323" s="132"/>
      <c r="AI323" s="132"/>
      <c r="AJ323" s="132"/>
      <c r="AK323" s="132"/>
    </row>
    <row r="324" customFormat="false" ht="9" hidden="false" customHeight="false" outlineLevel="0" collapsed="false">
      <c r="C324" s="132"/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  <c r="Y324" s="132"/>
      <c r="Z324" s="132"/>
      <c r="AA324" s="132"/>
      <c r="AB324" s="132"/>
      <c r="AC324" s="132"/>
      <c r="AD324" s="132"/>
      <c r="AE324" s="132"/>
      <c r="AF324" s="132"/>
      <c r="AG324" s="132"/>
      <c r="AH324" s="132"/>
      <c r="AI324" s="132"/>
      <c r="AJ324" s="132"/>
      <c r="AK324" s="132"/>
    </row>
    <row r="325" customFormat="false" ht="9" hidden="false" customHeight="false" outlineLevel="0" collapsed="false">
      <c r="C325" s="132"/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  <c r="Y325" s="132"/>
      <c r="Z325" s="132"/>
      <c r="AA325" s="132"/>
      <c r="AB325" s="132"/>
      <c r="AC325" s="132"/>
      <c r="AD325" s="132"/>
      <c r="AE325" s="132"/>
      <c r="AF325" s="132"/>
      <c r="AG325" s="132"/>
      <c r="AH325" s="132"/>
      <c r="AI325" s="132"/>
      <c r="AJ325" s="132"/>
      <c r="AK325" s="132"/>
    </row>
    <row r="326" customFormat="false" ht="9" hidden="false" customHeight="false" outlineLevel="0" collapsed="false">
      <c r="C326" s="132"/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32"/>
      <c r="Z326" s="132"/>
      <c r="AA326" s="132"/>
      <c r="AB326" s="132"/>
      <c r="AC326" s="132"/>
      <c r="AD326" s="132"/>
      <c r="AE326" s="132"/>
      <c r="AF326" s="132"/>
      <c r="AG326" s="132"/>
      <c r="AH326" s="132"/>
      <c r="AI326" s="132"/>
      <c r="AJ326" s="132"/>
      <c r="AK326" s="132"/>
    </row>
    <row r="327" customFormat="false" ht="9" hidden="false" customHeight="false" outlineLevel="0" collapsed="false">
      <c r="C327" s="132"/>
      <c r="D327" s="132"/>
      <c r="E327" s="132"/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32"/>
      <c r="Z327" s="132"/>
      <c r="AA327" s="132"/>
      <c r="AB327" s="132"/>
      <c r="AC327" s="132"/>
      <c r="AD327" s="132"/>
      <c r="AE327" s="132"/>
      <c r="AF327" s="132"/>
      <c r="AG327" s="132"/>
      <c r="AH327" s="132"/>
      <c r="AI327" s="132"/>
      <c r="AJ327" s="132"/>
      <c r="AK327" s="132"/>
    </row>
    <row r="328" customFormat="false" ht="9" hidden="false" customHeight="false" outlineLevel="0" collapsed="false">
      <c r="C328" s="132"/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32"/>
      <c r="Z328" s="132"/>
      <c r="AA328" s="132"/>
      <c r="AB328" s="132"/>
      <c r="AC328" s="132"/>
      <c r="AD328" s="132"/>
      <c r="AE328" s="132"/>
      <c r="AF328" s="132"/>
      <c r="AG328" s="132"/>
      <c r="AH328" s="132"/>
      <c r="AI328" s="132"/>
      <c r="AJ328" s="132"/>
      <c r="AK328" s="132"/>
    </row>
    <row r="329" customFormat="false" ht="9" hidden="false" customHeight="false" outlineLevel="0" collapsed="false">
      <c r="C329" s="132"/>
      <c r="D329" s="132"/>
      <c r="E329" s="132"/>
      <c r="F329" s="132"/>
      <c r="G329" s="13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32"/>
      <c r="Y329" s="132"/>
      <c r="Z329" s="132"/>
      <c r="AA329" s="132"/>
      <c r="AB329" s="132"/>
      <c r="AC329" s="132"/>
      <c r="AD329" s="132"/>
      <c r="AE329" s="132"/>
      <c r="AF329" s="132"/>
      <c r="AG329" s="132"/>
      <c r="AH329" s="132"/>
      <c r="AI329" s="132"/>
      <c r="AJ329" s="132"/>
      <c r="AK329" s="132"/>
    </row>
    <row r="330" customFormat="false" ht="9" hidden="false" customHeight="false" outlineLevel="0" collapsed="false">
      <c r="C330" s="132"/>
      <c r="D330" s="132"/>
      <c r="E330" s="132"/>
      <c r="F330" s="132"/>
      <c r="G330" s="13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  <c r="Y330" s="132"/>
      <c r="Z330" s="132"/>
      <c r="AA330" s="132"/>
      <c r="AB330" s="132"/>
      <c r="AC330" s="132"/>
      <c r="AD330" s="132"/>
      <c r="AE330" s="132"/>
      <c r="AF330" s="132"/>
      <c r="AG330" s="132"/>
      <c r="AH330" s="132"/>
      <c r="AI330" s="132"/>
      <c r="AJ330" s="132"/>
      <c r="AK330" s="132"/>
    </row>
    <row r="331" customFormat="false" ht="9" hidden="false" customHeight="false" outlineLevel="0" collapsed="false">
      <c r="C331" s="132"/>
      <c r="D331" s="132"/>
      <c r="E331" s="132"/>
      <c r="F331" s="132"/>
      <c r="G331" s="13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  <c r="Y331" s="132"/>
      <c r="Z331" s="132"/>
      <c r="AA331" s="132"/>
      <c r="AB331" s="132"/>
      <c r="AC331" s="132"/>
      <c r="AD331" s="132"/>
      <c r="AE331" s="132"/>
      <c r="AF331" s="132"/>
      <c r="AG331" s="132"/>
      <c r="AH331" s="132"/>
      <c r="AI331" s="132"/>
      <c r="AJ331" s="132"/>
      <c r="AK331" s="132"/>
    </row>
    <row r="332" customFormat="false" ht="9" hidden="false" customHeight="false" outlineLevel="0" collapsed="false">
      <c r="C332" s="132"/>
      <c r="D332" s="132"/>
      <c r="E332" s="132"/>
      <c r="F332" s="132"/>
      <c r="G332" s="13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32"/>
      <c r="Y332" s="132"/>
      <c r="Z332" s="132"/>
      <c r="AA332" s="132"/>
      <c r="AB332" s="132"/>
      <c r="AC332" s="132"/>
      <c r="AD332" s="132"/>
      <c r="AE332" s="132"/>
      <c r="AF332" s="132"/>
      <c r="AG332" s="132"/>
      <c r="AH332" s="132"/>
      <c r="AI332" s="132"/>
      <c r="AJ332" s="132"/>
      <c r="AK332" s="132"/>
    </row>
    <row r="333" customFormat="false" ht="9" hidden="false" customHeight="false" outlineLevel="0" collapsed="false">
      <c r="C333" s="132"/>
      <c r="D333" s="132"/>
      <c r="E333" s="132"/>
      <c r="F333" s="132"/>
      <c r="G333" s="13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  <c r="Y333" s="132"/>
      <c r="Z333" s="132"/>
      <c r="AA333" s="132"/>
      <c r="AB333" s="132"/>
      <c r="AC333" s="132"/>
      <c r="AD333" s="132"/>
      <c r="AE333" s="132"/>
      <c r="AF333" s="132"/>
      <c r="AG333" s="132"/>
      <c r="AH333" s="132"/>
      <c r="AI333" s="132"/>
      <c r="AJ333" s="132"/>
      <c r="AK333" s="132"/>
    </row>
    <row r="334" customFormat="false" ht="9" hidden="false" customHeight="false" outlineLevel="0" collapsed="false">
      <c r="C334" s="132"/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  <c r="Y334" s="132"/>
      <c r="Z334" s="132"/>
      <c r="AA334" s="132"/>
      <c r="AB334" s="132"/>
      <c r="AC334" s="132"/>
      <c r="AD334" s="132"/>
      <c r="AE334" s="132"/>
      <c r="AF334" s="132"/>
      <c r="AG334" s="132"/>
      <c r="AH334" s="132"/>
      <c r="AI334" s="132"/>
      <c r="AJ334" s="132"/>
      <c r="AK334" s="132"/>
    </row>
    <row r="335" customFormat="false" ht="9" hidden="false" customHeight="false" outlineLevel="0" collapsed="false">
      <c r="C335" s="132"/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32"/>
      <c r="Z335" s="132"/>
      <c r="AA335" s="132"/>
      <c r="AB335" s="132"/>
      <c r="AC335" s="132"/>
      <c r="AD335" s="132"/>
      <c r="AE335" s="132"/>
      <c r="AF335" s="132"/>
      <c r="AG335" s="132"/>
      <c r="AH335" s="132"/>
      <c r="AI335" s="132"/>
      <c r="AJ335" s="132"/>
      <c r="AK335" s="132"/>
    </row>
    <row r="336" customFormat="false" ht="9" hidden="false" customHeight="false" outlineLevel="0" collapsed="false">
      <c r="C336" s="132"/>
      <c r="D336" s="132"/>
      <c r="E336" s="132"/>
      <c r="F336" s="132"/>
      <c r="G336" s="13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  <c r="Y336" s="132"/>
      <c r="Z336" s="132"/>
      <c r="AA336" s="132"/>
      <c r="AB336" s="132"/>
      <c r="AC336" s="132"/>
      <c r="AD336" s="132"/>
      <c r="AE336" s="132"/>
      <c r="AF336" s="132"/>
      <c r="AG336" s="132"/>
      <c r="AH336" s="132"/>
      <c r="AI336" s="132"/>
      <c r="AJ336" s="132"/>
      <c r="AK336" s="132"/>
    </row>
    <row r="337" customFormat="false" ht="9" hidden="false" customHeight="false" outlineLevel="0" collapsed="false">
      <c r="C337" s="132"/>
      <c r="D337" s="132"/>
      <c r="E337" s="132"/>
      <c r="F337" s="132"/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  <c r="Y337" s="132"/>
      <c r="Z337" s="132"/>
      <c r="AA337" s="132"/>
      <c r="AB337" s="132"/>
      <c r="AC337" s="132"/>
      <c r="AD337" s="132"/>
      <c r="AE337" s="132"/>
      <c r="AF337" s="132"/>
      <c r="AG337" s="132"/>
      <c r="AH337" s="132"/>
      <c r="AI337" s="132"/>
      <c r="AJ337" s="132"/>
      <c r="AK337" s="132"/>
    </row>
    <row r="338" customFormat="false" ht="9" hidden="false" customHeight="false" outlineLevel="0" collapsed="false">
      <c r="C338" s="132"/>
      <c r="D338" s="132"/>
      <c r="E338" s="132"/>
      <c r="F338" s="132"/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32"/>
      <c r="Z338" s="132"/>
      <c r="AA338" s="132"/>
      <c r="AB338" s="132"/>
      <c r="AC338" s="132"/>
      <c r="AD338" s="132"/>
      <c r="AE338" s="132"/>
      <c r="AF338" s="132"/>
      <c r="AG338" s="132"/>
      <c r="AH338" s="132"/>
      <c r="AI338" s="132"/>
      <c r="AJ338" s="132"/>
      <c r="AK338" s="132"/>
    </row>
    <row r="339" customFormat="false" ht="9" hidden="false" customHeight="false" outlineLevel="0" collapsed="false">
      <c r="C339" s="132"/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  <c r="Z339" s="132"/>
      <c r="AA339" s="132"/>
      <c r="AB339" s="132"/>
      <c r="AC339" s="132"/>
      <c r="AD339" s="132"/>
      <c r="AE339" s="132"/>
      <c r="AF339" s="132"/>
      <c r="AG339" s="132"/>
      <c r="AH339" s="132"/>
      <c r="AI339" s="132"/>
      <c r="AJ339" s="132"/>
      <c r="AK339" s="132"/>
    </row>
    <row r="340" customFormat="false" ht="9" hidden="false" customHeight="false" outlineLevel="0" collapsed="false">
      <c r="C340" s="132"/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  <c r="Z340" s="132"/>
      <c r="AA340" s="132"/>
      <c r="AB340" s="132"/>
      <c r="AC340" s="132"/>
      <c r="AD340" s="132"/>
      <c r="AE340" s="132"/>
      <c r="AF340" s="132"/>
      <c r="AG340" s="132"/>
      <c r="AH340" s="132"/>
      <c r="AI340" s="132"/>
      <c r="AJ340" s="132"/>
      <c r="AK340" s="132"/>
    </row>
    <row r="341" customFormat="false" ht="9" hidden="false" customHeight="false" outlineLevel="0" collapsed="false"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  <c r="Z341" s="132"/>
      <c r="AA341" s="132"/>
      <c r="AB341" s="132"/>
      <c r="AC341" s="132"/>
      <c r="AD341" s="132"/>
      <c r="AE341" s="132"/>
      <c r="AF341" s="132"/>
      <c r="AG341" s="132"/>
      <c r="AH341" s="132"/>
      <c r="AI341" s="132"/>
      <c r="AJ341" s="132"/>
      <c r="AK341" s="132"/>
    </row>
    <row r="342" customFormat="false" ht="9" hidden="false" customHeight="false" outlineLevel="0" collapsed="false">
      <c r="C342" s="132"/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  <c r="Z342" s="132"/>
      <c r="AA342" s="132"/>
      <c r="AB342" s="132"/>
      <c r="AC342" s="132"/>
      <c r="AD342" s="132"/>
      <c r="AE342" s="132"/>
      <c r="AF342" s="132"/>
      <c r="AG342" s="132"/>
      <c r="AH342" s="132"/>
      <c r="AI342" s="132"/>
      <c r="AJ342" s="132"/>
      <c r="AK342" s="132"/>
    </row>
    <row r="343" customFormat="false" ht="9" hidden="false" customHeight="false" outlineLevel="0" collapsed="false">
      <c r="C343" s="132"/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  <c r="Z343" s="132"/>
      <c r="AA343" s="132"/>
      <c r="AB343" s="132"/>
      <c r="AC343" s="132"/>
      <c r="AD343" s="132"/>
      <c r="AE343" s="132"/>
      <c r="AF343" s="132"/>
      <c r="AG343" s="132"/>
      <c r="AH343" s="132"/>
      <c r="AI343" s="132"/>
      <c r="AJ343" s="132"/>
      <c r="AK343" s="132"/>
    </row>
    <row r="344" customFormat="false" ht="9" hidden="false" customHeight="false" outlineLevel="0" collapsed="false">
      <c r="C344" s="132"/>
      <c r="D344" s="132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32"/>
      <c r="Z344" s="132"/>
      <c r="AA344" s="132"/>
      <c r="AB344" s="132"/>
      <c r="AC344" s="132"/>
      <c r="AD344" s="132"/>
      <c r="AE344" s="132"/>
      <c r="AF344" s="132"/>
      <c r="AG344" s="132"/>
      <c r="AH344" s="132"/>
      <c r="AI344" s="132"/>
      <c r="AJ344" s="132"/>
      <c r="AK344" s="132"/>
    </row>
    <row r="345" customFormat="false" ht="9" hidden="false" customHeight="false" outlineLevel="0" collapsed="false">
      <c r="C345" s="132"/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32"/>
      <c r="Z345" s="132"/>
      <c r="AA345" s="132"/>
      <c r="AB345" s="132"/>
      <c r="AC345" s="132"/>
      <c r="AD345" s="132"/>
      <c r="AE345" s="132"/>
      <c r="AF345" s="132"/>
      <c r="AG345" s="132"/>
      <c r="AH345" s="132"/>
      <c r="AI345" s="132"/>
      <c r="AJ345" s="132"/>
      <c r="AK345" s="132"/>
    </row>
    <row r="346" customFormat="false" ht="9" hidden="false" customHeight="false" outlineLevel="0" collapsed="false">
      <c r="C346" s="132"/>
      <c r="D346" s="132"/>
      <c r="E346" s="132"/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2"/>
      <c r="Z346" s="132"/>
      <c r="AA346" s="132"/>
      <c r="AB346" s="132"/>
      <c r="AC346" s="132"/>
      <c r="AD346" s="132"/>
      <c r="AE346" s="132"/>
      <c r="AF346" s="132"/>
      <c r="AG346" s="132"/>
      <c r="AH346" s="132"/>
      <c r="AI346" s="132"/>
      <c r="AJ346" s="132"/>
      <c r="AK346" s="132"/>
    </row>
    <row r="347" customFormat="false" ht="9" hidden="false" customHeight="false" outlineLevel="0" collapsed="false">
      <c r="C347" s="132"/>
      <c r="D347" s="132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  <c r="Z347" s="132"/>
      <c r="AA347" s="132"/>
      <c r="AB347" s="132"/>
      <c r="AC347" s="132"/>
      <c r="AD347" s="132"/>
      <c r="AE347" s="132"/>
      <c r="AF347" s="132"/>
      <c r="AG347" s="132"/>
      <c r="AH347" s="132"/>
      <c r="AI347" s="132"/>
      <c r="AJ347" s="132"/>
      <c r="AK347" s="132"/>
    </row>
    <row r="348" customFormat="false" ht="9" hidden="false" customHeight="false" outlineLevel="0" collapsed="false">
      <c r="C348" s="132"/>
      <c r="D348" s="132"/>
      <c r="E348" s="132"/>
      <c r="F348" s="132"/>
      <c r="G348" s="13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  <c r="Y348" s="132"/>
      <c r="Z348" s="132"/>
      <c r="AA348" s="132"/>
      <c r="AB348" s="132"/>
      <c r="AC348" s="132"/>
      <c r="AD348" s="132"/>
      <c r="AE348" s="132"/>
      <c r="AF348" s="132"/>
      <c r="AG348" s="132"/>
      <c r="AH348" s="132"/>
      <c r="AI348" s="132"/>
      <c r="AJ348" s="132"/>
      <c r="AK348" s="132"/>
    </row>
    <row r="349" customFormat="false" ht="9" hidden="false" customHeight="false" outlineLevel="0" collapsed="false">
      <c r="C349" s="132"/>
      <c r="D349" s="132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  <c r="Y349" s="132"/>
      <c r="Z349" s="132"/>
      <c r="AA349" s="132"/>
      <c r="AB349" s="132"/>
      <c r="AC349" s="132"/>
      <c r="AD349" s="132"/>
      <c r="AE349" s="132"/>
      <c r="AF349" s="132"/>
      <c r="AG349" s="132"/>
      <c r="AH349" s="132"/>
      <c r="AI349" s="132"/>
      <c r="AJ349" s="132"/>
      <c r="AK349" s="132"/>
    </row>
    <row r="350" customFormat="false" ht="9" hidden="false" customHeight="false" outlineLevel="0" collapsed="false">
      <c r="C350" s="132"/>
      <c r="D350" s="132"/>
      <c r="E350" s="132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32"/>
      <c r="Z350" s="132"/>
      <c r="AA350" s="132"/>
      <c r="AB350" s="132"/>
      <c r="AC350" s="132"/>
      <c r="AD350" s="132"/>
      <c r="AE350" s="132"/>
      <c r="AF350" s="132"/>
      <c r="AG350" s="132"/>
      <c r="AH350" s="132"/>
      <c r="AI350" s="132"/>
      <c r="AJ350" s="132"/>
      <c r="AK350" s="132"/>
    </row>
    <row r="351" customFormat="false" ht="9" hidden="false" customHeight="false" outlineLevel="0" collapsed="false">
      <c r="C351" s="132"/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2"/>
      <c r="AA351" s="132"/>
      <c r="AB351" s="132"/>
      <c r="AC351" s="132"/>
      <c r="AD351" s="132"/>
      <c r="AE351" s="132"/>
      <c r="AF351" s="132"/>
      <c r="AG351" s="132"/>
      <c r="AH351" s="132"/>
      <c r="AI351" s="132"/>
      <c r="AJ351" s="132"/>
      <c r="AK351" s="132"/>
    </row>
    <row r="352" customFormat="false" ht="9" hidden="false" customHeight="false" outlineLevel="0" collapsed="false">
      <c r="C352" s="132"/>
      <c r="D352" s="132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  <c r="Y352" s="132"/>
      <c r="Z352" s="132"/>
      <c r="AA352" s="132"/>
      <c r="AB352" s="132"/>
      <c r="AC352" s="132"/>
      <c r="AD352" s="132"/>
      <c r="AE352" s="132"/>
      <c r="AF352" s="132"/>
      <c r="AG352" s="132"/>
      <c r="AH352" s="132"/>
      <c r="AI352" s="132"/>
      <c r="AJ352" s="132"/>
      <c r="AK352" s="132"/>
    </row>
    <row r="353" customFormat="false" ht="9" hidden="false" customHeight="false" outlineLevel="0" collapsed="false">
      <c r="C353" s="132"/>
      <c r="D353" s="132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  <c r="Y353" s="132"/>
      <c r="Z353" s="132"/>
      <c r="AA353" s="132"/>
      <c r="AB353" s="132"/>
      <c r="AC353" s="132"/>
      <c r="AD353" s="132"/>
      <c r="AE353" s="132"/>
      <c r="AF353" s="132"/>
      <c r="AG353" s="132"/>
      <c r="AH353" s="132"/>
      <c r="AI353" s="132"/>
      <c r="AJ353" s="132"/>
      <c r="AK353" s="132"/>
    </row>
    <row r="354" customFormat="false" ht="9" hidden="false" customHeight="false" outlineLevel="0" collapsed="false">
      <c r="C354" s="132"/>
      <c r="D354" s="132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  <c r="Y354" s="132"/>
      <c r="Z354" s="132"/>
      <c r="AA354" s="132"/>
      <c r="AB354" s="132"/>
      <c r="AC354" s="132"/>
      <c r="AD354" s="132"/>
      <c r="AE354" s="132"/>
      <c r="AF354" s="132"/>
      <c r="AG354" s="132"/>
      <c r="AH354" s="132"/>
      <c r="AI354" s="132"/>
      <c r="AJ354" s="132"/>
      <c r="AK354" s="132"/>
    </row>
    <row r="355" customFormat="false" ht="9" hidden="false" customHeight="false" outlineLevel="0" collapsed="false">
      <c r="C355" s="132"/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  <c r="Y355" s="132"/>
      <c r="Z355" s="132"/>
      <c r="AA355" s="132"/>
      <c r="AB355" s="132"/>
      <c r="AC355" s="132"/>
      <c r="AD355" s="132"/>
      <c r="AE355" s="132"/>
      <c r="AF355" s="132"/>
      <c r="AG355" s="132"/>
      <c r="AH355" s="132"/>
      <c r="AI355" s="132"/>
      <c r="AJ355" s="132"/>
      <c r="AK355" s="132"/>
    </row>
    <row r="356" customFormat="false" ht="9" hidden="false" customHeight="false" outlineLevel="0" collapsed="false">
      <c r="C356" s="132"/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  <c r="Y356" s="132"/>
      <c r="Z356" s="132"/>
      <c r="AA356" s="132"/>
      <c r="AB356" s="132"/>
      <c r="AC356" s="132"/>
      <c r="AD356" s="132"/>
      <c r="AE356" s="132"/>
      <c r="AF356" s="132"/>
      <c r="AG356" s="132"/>
      <c r="AH356" s="132"/>
      <c r="AI356" s="132"/>
      <c r="AJ356" s="132"/>
      <c r="AK356" s="132"/>
    </row>
    <row r="357" customFormat="false" ht="9" hidden="false" customHeight="false" outlineLevel="0" collapsed="false">
      <c r="C357" s="132"/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  <c r="Y357" s="132"/>
      <c r="Z357" s="132"/>
      <c r="AA357" s="132"/>
      <c r="AB357" s="132"/>
      <c r="AC357" s="132"/>
      <c r="AD357" s="132"/>
      <c r="AE357" s="132"/>
      <c r="AF357" s="132"/>
      <c r="AG357" s="132"/>
      <c r="AH357" s="132"/>
      <c r="AI357" s="132"/>
      <c r="AJ357" s="132"/>
      <c r="AK357" s="132"/>
    </row>
    <row r="358" customFormat="false" ht="9" hidden="false" customHeight="false" outlineLevel="0" collapsed="false">
      <c r="C358" s="132"/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  <c r="Y358" s="132"/>
      <c r="Z358" s="132"/>
      <c r="AA358" s="132"/>
      <c r="AB358" s="132"/>
      <c r="AC358" s="132"/>
      <c r="AD358" s="132"/>
      <c r="AE358" s="132"/>
      <c r="AF358" s="132"/>
      <c r="AG358" s="132"/>
      <c r="AH358" s="132"/>
      <c r="AI358" s="132"/>
      <c r="AJ358" s="132"/>
      <c r="AK358" s="132"/>
    </row>
    <row r="359" customFormat="false" ht="9" hidden="false" customHeight="false" outlineLevel="0" collapsed="false">
      <c r="C359" s="132"/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  <c r="Y359" s="132"/>
      <c r="Z359" s="132"/>
      <c r="AA359" s="132"/>
      <c r="AB359" s="132"/>
      <c r="AC359" s="132"/>
      <c r="AD359" s="132"/>
      <c r="AE359" s="132"/>
      <c r="AF359" s="132"/>
      <c r="AG359" s="132"/>
      <c r="AH359" s="132"/>
      <c r="AI359" s="132"/>
      <c r="AJ359" s="132"/>
      <c r="AK359" s="132"/>
    </row>
    <row r="360" customFormat="false" ht="9" hidden="false" customHeight="false" outlineLevel="0" collapsed="false">
      <c r="C360" s="132"/>
      <c r="D360" s="132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  <c r="Y360" s="132"/>
      <c r="Z360" s="132"/>
      <c r="AA360" s="132"/>
      <c r="AB360" s="132"/>
      <c r="AC360" s="132"/>
      <c r="AD360" s="132"/>
      <c r="AE360" s="132"/>
      <c r="AF360" s="132"/>
      <c r="AG360" s="132"/>
      <c r="AH360" s="132"/>
      <c r="AI360" s="132"/>
      <c r="AJ360" s="132"/>
      <c r="AK360" s="132"/>
    </row>
    <row r="361" customFormat="false" ht="9" hidden="false" customHeight="false" outlineLevel="0" collapsed="false">
      <c r="C361" s="132"/>
      <c r="D361" s="132"/>
      <c r="E361" s="132"/>
      <c r="F361" s="132"/>
      <c r="G361" s="13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  <c r="Y361" s="132"/>
      <c r="Z361" s="132"/>
      <c r="AA361" s="132"/>
      <c r="AB361" s="132"/>
      <c r="AC361" s="132"/>
      <c r="AD361" s="132"/>
      <c r="AE361" s="132"/>
      <c r="AF361" s="132"/>
      <c r="AG361" s="132"/>
      <c r="AH361" s="132"/>
      <c r="AI361" s="132"/>
      <c r="AJ361" s="132"/>
      <c r="AK361" s="132"/>
    </row>
    <row r="362" customFormat="false" ht="9" hidden="false" customHeight="false" outlineLevel="0" collapsed="false">
      <c r="C362" s="132"/>
      <c r="D362" s="132"/>
      <c r="E362" s="132"/>
      <c r="F362" s="132"/>
      <c r="G362" s="13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132"/>
      <c r="X362" s="132"/>
      <c r="Y362" s="132"/>
      <c r="Z362" s="132"/>
      <c r="AA362" s="132"/>
      <c r="AB362" s="132"/>
      <c r="AC362" s="132"/>
      <c r="AD362" s="132"/>
      <c r="AE362" s="132"/>
      <c r="AF362" s="132"/>
      <c r="AG362" s="132"/>
      <c r="AH362" s="132"/>
      <c r="AI362" s="132"/>
      <c r="AJ362" s="132"/>
      <c r="AK362" s="132"/>
    </row>
    <row r="363" customFormat="false" ht="9" hidden="false" customHeight="false" outlineLevel="0" collapsed="false">
      <c r="C363" s="132"/>
      <c r="D363" s="132"/>
      <c r="E363" s="132"/>
      <c r="F363" s="132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  <c r="Y363" s="132"/>
      <c r="Z363" s="132"/>
      <c r="AA363" s="132"/>
      <c r="AB363" s="132"/>
      <c r="AC363" s="132"/>
      <c r="AD363" s="132"/>
      <c r="AE363" s="132"/>
      <c r="AF363" s="132"/>
      <c r="AG363" s="132"/>
      <c r="AH363" s="132"/>
      <c r="AI363" s="132"/>
      <c r="AJ363" s="132"/>
      <c r="AK363" s="132"/>
    </row>
    <row r="364" customFormat="false" ht="9" hidden="false" customHeight="false" outlineLevel="0" collapsed="false">
      <c r="C364" s="132"/>
      <c r="D364" s="132"/>
      <c r="E364" s="132"/>
      <c r="F364" s="132"/>
      <c r="G364" s="13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132"/>
      <c r="X364" s="132"/>
      <c r="Y364" s="132"/>
      <c r="Z364" s="132"/>
      <c r="AA364" s="132"/>
      <c r="AB364" s="132"/>
      <c r="AC364" s="132"/>
      <c r="AD364" s="132"/>
      <c r="AE364" s="132"/>
      <c r="AF364" s="132"/>
      <c r="AG364" s="132"/>
      <c r="AH364" s="132"/>
      <c r="AI364" s="132"/>
      <c r="AJ364" s="132"/>
      <c r="AK364" s="132"/>
    </row>
    <row r="365" customFormat="false" ht="9" hidden="false" customHeight="false" outlineLevel="0" collapsed="false">
      <c r="C365" s="132"/>
      <c r="D365" s="132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132"/>
      <c r="X365" s="132"/>
      <c r="Y365" s="132"/>
      <c r="Z365" s="132"/>
      <c r="AA365" s="132"/>
      <c r="AB365" s="132"/>
      <c r="AC365" s="132"/>
      <c r="AD365" s="132"/>
      <c r="AE365" s="132"/>
      <c r="AF365" s="132"/>
      <c r="AG365" s="132"/>
      <c r="AH365" s="132"/>
      <c r="AI365" s="132"/>
      <c r="AJ365" s="132"/>
      <c r="AK365" s="132"/>
    </row>
    <row r="366" customFormat="false" ht="9" hidden="false" customHeight="false" outlineLevel="0" collapsed="false">
      <c r="C366" s="132"/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  <c r="Y366" s="132"/>
      <c r="Z366" s="132"/>
      <c r="AA366" s="132"/>
      <c r="AB366" s="132"/>
      <c r="AC366" s="132"/>
      <c r="AD366" s="132"/>
      <c r="AE366" s="132"/>
      <c r="AF366" s="132"/>
      <c r="AG366" s="132"/>
      <c r="AH366" s="132"/>
      <c r="AI366" s="132"/>
      <c r="AJ366" s="132"/>
      <c r="AK366" s="132"/>
    </row>
    <row r="367" customFormat="false" ht="9" hidden="false" customHeight="false" outlineLevel="0" collapsed="false">
      <c r="C367" s="132"/>
      <c r="D367" s="132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132"/>
      <c r="X367" s="132"/>
      <c r="Y367" s="132"/>
      <c r="Z367" s="132"/>
      <c r="AA367" s="132"/>
      <c r="AB367" s="132"/>
      <c r="AC367" s="132"/>
      <c r="AD367" s="132"/>
      <c r="AE367" s="132"/>
      <c r="AF367" s="132"/>
      <c r="AG367" s="132"/>
      <c r="AH367" s="132"/>
      <c r="AI367" s="132"/>
      <c r="AJ367" s="132"/>
      <c r="AK367" s="132"/>
    </row>
    <row r="368" customFormat="false" ht="9" hidden="false" customHeight="false" outlineLevel="0" collapsed="false">
      <c r="C368" s="132"/>
      <c r="D368" s="132"/>
      <c r="E368" s="132"/>
      <c r="F368" s="132"/>
      <c r="G368" s="13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132"/>
      <c r="X368" s="132"/>
      <c r="Y368" s="132"/>
      <c r="Z368" s="132"/>
      <c r="AA368" s="132"/>
      <c r="AB368" s="132"/>
      <c r="AC368" s="132"/>
      <c r="AD368" s="132"/>
      <c r="AE368" s="132"/>
      <c r="AF368" s="132"/>
      <c r="AG368" s="132"/>
      <c r="AH368" s="132"/>
      <c r="AI368" s="132"/>
      <c r="AJ368" s="132"/>
      <c r="AK368" s="132"/>
    </row>
    <row r="369" customFormat="false" ht="9" hidden="false" customHeight="false" outlineLevel="0" collapsed="false">
      <c r="C369" s="132"/>
      <c r="D369" s="132"/>
      <c r="E369" s="132"/>
      <c r="F369" s="132"/>
      <c r="G369" s="13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  <c r="Y369" s="132"/>
      <c r="Z369" s="132"/>
      <c r="AA369" s="132"/>
      <c r="AB369" s="132"/>
      <c r="AC369" s="132"/>
      <c r="AD369" s="132"/>
      <c r="AE369" s="132"/>
      <c r="AF369" s="132"/>
      <c r="AG369" s="132"/>
      <c r="AH369" s="132"/>
      <c r="AI369" s="132"/>
      <c r="AJ369" s="132"/>
      <c r="AK369" s="132"/>
    </row>
    <row r="370" customFormat="false" ht="9" hidden="false" customHeight="false" outlineLevel="0" collapsed="false">
      <c r="C370" s="132"/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32"/>
      <c r="Z370" s="132"/>
      <c r="AA370" s="132"/>
      <c r="AB370" s="132"/>
      <c r="AC370" s="132"/>
      <c r="AD370" s="132"/>
      <c r="AE370" s="132"/>
      <c r="AF370" s="132"/>
      <c r="AG370" s="132"/>
      <c r="AH370" s="132"/>
      <c r="AI370" s="132"/>
      <c r="AJ370" s="132"/>
      <c r="AK370" s="132"/>
    </row>
    <row r="371" customFormat="false" ht="9" hidden="false" customHeight="false" outlineLevel="0" collapsed="false">
      <c r="C371" s="132"/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32"/>
      <c r="Z371" s="132"/>
      <c r="AA371" s="132"/>
      <c r="AB371" s="132"/>
      <c r="AC371" s="132"/>
      <c r="AD371" s="132"/>
      <c r="AE371" s="132"/>
      <c r="AF371" s="132"/>
      <c r="AG371" s="132"/>
      <c r="AH371" s="132"/>
      <c r="AI371" s="132"/>
      <c r="AJ371" s="132"/>
      <c r="AK371" s="132"/>
    </row>
    <row r="372" customFormat="false" ht="9" hidden="false" customHeight="false" outlineLevel="0" collapsed="false">
      <c r="C372" s="132"/>
      <c r="D372" s="132"/>
      <c r="E372" s="132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32"/>
      <c r="Z372" s="132"/>
      <c r="AA372" s="132"/>
      <c r="AB372" s="132"/>
      <c r="AC372" s="132"/>
      <c r="AD372" s="132"/>
      <c r="AE372" s="132"/>
      <c r="AF372" s="132"/>
      <c r="AG372" s="132"/>
      <c r="AH372" s="132"/>
      <c r="AI372" s="132"/>
      <c r="AJ372" s="132"/>
      <c r="AK372" s="132"/>
    </row>
    <row r="373" customFormat="false" ht="9" hidden="false" customHeight="false" outlineLevel="0" collapsed="false">
      <c r="C373" s="132"/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  <c r="AA373" s="132"/>
      <c r="AB373" s="132"/>
      <c r="AC373" s="132"/>
      <c r="AD373" s="132"/>
      <c r="AE373" s="132"/>
      <c r="AF373" s="132"/>
      <c r="AG373" s="132"/>
      <c r="AH373" s="132"/>
      <c r="AI373" s="132"/>
      <c r="AJ373" s="132"/>
      <c r="AK373" s="132"/>
    </row>
    <row r="374" customFormat="false" ht="9" hidden="false" customHeight="false" outlineLevel="0" collapsed="false">
      <c r="C374" s="132"/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32"/>
      <c r="Z374" s="132"/>
      <c r="AA374" s="132"/>
      <c r="AB374" s="132"/>
      <c r="AC374" s="132"/>
      <c r="AD374" s="132"/>
      <c r="AE374" s="132"/>
      <c r="AF374" s="132"/>
      <c r="AG374" s="132"/>
      <c r="AH374" s="132"/>
      <c r="AI374" s="132"/>
      <c r="AJ374" s="132"/>
      <c r="AK374" s="132"/>
    </row>
    <row r="375" customFormat="false" ht="9" hidden="false" customHeight="false" outlineLevel="0" collapsed="false">
      <c r="C375" s="132"/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32"/>
      <c r="Z375" s="132"/>
      <c r="AA375" s="132"/>
      <c r="AB375" s="132"/>
      <c r="AC375" s="132"/>
      <c r="AD375" s="132"/>
      <c r="AE375" s="132"/>
      <c r="AF375" s="132"/>
      <c r="AG375" s="132"/>
      <c r="AH375" s="132"/>
      <c r="AI375" s="132"/>
      <c r="AJ375" s="132"/>
      <c r="AK375" s="132"/>
    </row>
    <row r="376" customFormat="false" ht="9" hidden="false" customHeight="false" outlineLevel="0" collapsed="false">
      <c r="C376" s="132"/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  <c r="Z376" s="132"/>
      <c r="AA376" s="132"/>
      <c r="AB376" s="132"/>
      <c r="AC376" s="132"/>
      <c r="AD376" s="132"/>
      <c r="AE376" s="132"/>
      <c r="AF376" s="132"/>
      <c r="AG376" s="132"/>
      <c r="AH376" s="132"/>
      <c r="AI376" s="132"/>
      <c r="AJ376" s="132"/>
      <c r="AK376" s="132"/>
    </row>
    <row r="377" customFormat="false" ht="9" hidden="false" customHeight="false" outlineLevel="0" collapsed="false">
      <c r="C377" s="132"/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  <c r="Z377" s="132"/>
      <c r="AA377" s="132"/>
      <c r="AB377" s="132"/>
      <c r="AC377" s="132"/>
      <c r="AD377" s="132"/>
      <c r="AE377" s="132"/>
      <c r="AF377" s="132"/>
      <c r="AG377" s="132"/>
      <c r="AH377" s="132"/>
      <c r="AI377" s="132"/>
      <c r="AJ377" s="132"/>
      <c r="AK377" s="132"/>
    </row>
    <row r="378" customFormat="false" ht="9" hidden="false" customHeight="false" outlineLevel="0" collapsed="false">
      <c r="C378" s="132"/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  <c r="AA378" s="132"/>
      <c r="AB378" s="132"/>
      <c r="AC378" s="132"/>
      <c r="AD378" s="132"/>
      <c r="AE378" s="132"/>
      <c r="AF378" s="132"/>
      <c r="AG378" s="132"/>
      <c r="AH378" s="132"/>
      <c r="AI378" s="132"/>
      <c r="AJ378" s="132"/>
      <c r="AK378" s="132"/>
    </row>
    <row r="379" customFormat="false" ht="9" hidden="false" customHeight="false" outlineLevel="0" collapsed="false">
      <c r="C379" s="132"/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  <c r="Z379" s="132"/>
      <c r="AA379" s="132"/>
      <c r="AB379" s="132"/>
      <c r="AC379" s="132"/>
      <c r="AD379" s="132"/>
      <c r="AE379" s="132"/>
      <c r="AF379" s="132"/>
      <c r="AG379" s="132"/>
      <c r="AH379" s="132"/>
      <c r="AI379" s="132"/>
      <c r="AJ379" s="132"/>
      <c r="AK379" s="132"/>
    </row>
    <row r="380" customFormat="false" ht="9" hidden="false" customHeight="false" outlineLevel="0" collapsed="false">
      <c r="C380" s="132"/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32"/>
      <c r="Z380" s="132"/>
      <c r="AA380" s="132"/>
      <c r="AB380" s="132"/>
      <c r="AC380" s="132"/>
      <c r="AD380" s="132"/>
      <c r="AE380" s="132"/>
      <c r="AF380" s="132"/>
      <c r="AG380" s="132"/>
      <c r="AH380" s="132"/>
      <c r="AI380" s="132"/>
      <c r="AJ380" s="132"/>
      <c r="AK380" s="132"/>
    </row>
    <row r="381" customFormat="false" ht="9" hidden="false" customHeight="false" outlineLevel="0" collapsed="false">
      <c r="C381" s="132"/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  <c r="Y381" s="132"/>
      <c r="Z381" s="132"/>
      <c r="AA381" s="132"/>
      <c r="AB381" s="132"/>
      <c r="AC381" s="132"/>
      <c r="AD381" s="132"/>
      <c r="AE381" s="132"/>
      <c r="AF381" s="132"/>
      <c r="AG381" s="132"/>
      <c r="AH381" s="132"/>
      <c r="AI381" s="132"/>
      <c r="AJ381" s="132"/>
      <c r="AK381" s="132"/>
    </row>
    <row r="382" customFormat="false" ht="9" hidden="false" customHeight="false" outlineLevel="0" collapsed="false">
      <c r="C382" s="132"/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  <c r="Y382" s="132"/>
      <c r="Z382" s="132"/>
      <c r="AA382" s="132"/>
      <c r="AB382" s="132"/>
      <c r="AC382" s="132"/>
      <c r="AD382" s="132"/>
      <c r="AE382" s="132"/>
      <c r="AF382" s="132"/>
      <c r="AG382" s="132"/>
      <c r="AH382" s="132"/>
      <c r="AI382" s="132"/>
      <c r="AJ382" s="132"/>
      <c r="AK382" s="132"/>
    </row>
    <row r="383" customFormat="false" ht="9" hidden="false" customHeight="false" outlineLevel="0" collapsed="false">
      <c r="C383" s="132"/>
      <c r="D383" s="132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  <c r="Y383" s="132"/>
      <c r="Z383" s="132"/>
      <c r="AA383" s="132"/>
      <c r="AB383" s="132"/>
      <c r="AC383" s="132"/>
      <c r="AD383" s="132"/>
      <c r="AE383" s="132"/>
      <c r="AF383" s="132"/>
      <c r="AG383" s="132"/>
      <c r="AH383" s="132"/>
      <c r="AI383" s="132"/>
      <c r="AJ383" s="132"/>
      <c r="AK383" s="132"/>
    </row>
    <row r="384" customFormat="false" ht="9" hidden="false" customHeight="false" outlineLevel="0" collapsed="false">
      <c r="C384" s="132"/>
      <c r="D384" s="132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2"/>
      <c r="Z384" s="132"/>
      <c r="AA384" s="132"/>
      <c r="AB384" s="132"/>
      <c r="AC384" s="132"/>
      <c r="AD384" s="132"/>
      <c r="AE384" s="132"/>
      <c r="AF384" s="132"/>
      <c r="AG384" s="132"/>
      <c r="AH384" s="132"/>
      <c r="AI384" s="132"/>
      <c r="AJ384" s="132"/>
      <c r="AK384" s="132"/>
    </row>
    <row r="385" customFormat="false" ht="9" hidden="false" customHeight="false" outlineLevel="0" collapsed="false">
      <c r="C385" s="132"/>
      <c r="D385" s="132"/>
      <c r="E385" s="132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132"/>
      <c r="X385" s="132"/>
      <c r="Y385" s="132"/>
      <c r="Z385" s="132"/>
      <c r="AA385" s="132"/>
      <c r="AB385" s="132"/>
      <c r="AC385" s="132"/>
      <c r="AD385" s="132"/>
      <c r="AE385" s="132"/>
      <c r="AF385" s="132"/>
      <c r="AG385" s="132"/>
      <c r="AH385" s="132"/>
      <c r="AI385" s="132"/>
      <c r="AJ385" s="132"/>
      <c r="AK385" s="132"/>
    </row>
    <row r="386" customFormat="false" ht="9" hidden="false" customHeight="false" outlineLevel="0" collapsed="false">
      <c r="C386" s="132"/>
      <c r="D386" s="132"/>
      <c r="E386" s="132"/>
      <c r="F386" s="132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132"/>
      <c r="X386" s="132"/>
      <c r="Y386" s="132"/>
      <c r="Z386" s="132"/>
      <c r="AA386" s="132"/>
      <c r="AB386" s="132"/>
      <c r="AC386" s="132"/>
      <c r="AD386" s="132"/>
      <c r="AE386" s="132"/>
      <c r="AF386" s="132"/>
      <c r="AG386" s="132"/>
      <c r="AH386" s="132"/>
      <c r="AI386" s="132"/>
      <c r="AJ386" s="132"/>
      <c r="AK386" s="132"/>
    </row>
    <row r="387" customFormat="false" ht="9" hidden="false" customHeight="false" outlineLevel="0" collapsed="false">
      <c r="C387" s="132"/>
      <c r="D387" s="132"/>
      <c r="E387" s="132"/>
      <c r="F387" s="132"/>
      <c r="G387" s="13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132"/>
      <c r="X387" s="132"/>
      <c r="Y387" s="132"/>
      <c r="Z387" s="132"/>
      <c r="AA387" s="132"/>
      <c r="AB387" s="132"/>
      <c r="AC387" s="132"/>
      <c r="AD387" s="132"/>
      <c r="AE387" s="132"/>
      <c r="AF387" s="132"/>
      <c r="AG387" s="132"/>
      <c r="AH387" s="132"/>
      <c r="AI387" s="132"/>
      <c r="AJ387" s="132"/>
      <c r="AK387" s="132"/>
    </row>
    <row r="388" customFormat="false" ht="9" hidden="false" customHeight="false" outlineLevel="0" collapsed="false">
      <c r="C388" s="132"/>
      <c r="D388" s="132"/>
      <c r="E388" s="132"/>
      <c r="F388" s="132"/>
      <c r="G388" s="13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132"/>
      <c r="X388" s="132"/>
      <c r="Y388" s="132"/>
      <c r="Z388" s="132"/>
      <c r="AA388" s="132"/>
      <c r="AB388" s="132"/>
      <c r="AC388" s="132"/>
      <c r="AD388" s="132"/>
      <c r="AE388" s="132"/>
      <c r="AF388" s="132"/>
      <c r="AG388" s="132"/>
      <c r="AH388" s="132"/>
      <c r="AI388" s="132"/>
      <c r="AJ388" s="132"/>
      <c r="AK388" s="132"/>
    </row>
    <row r="389" customFormat="false" ht="9" hidden="false" customHeight="false" outlineLevel="0" collapsed="false">
      <c r="C389" s="132"/>
      <c r="D389" s="132"/>
      <c r="E389" s="132"/>
      <c r="F389" s="132"/>
      <c r="G389" s="13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132"/>
      <c r="X389" s="132"/>
      <c r="Y389" s="132"/>
      <c r="Z389" s="132"/>
      <c r="AA389" s="132"/>
      <c r="AB389" s="132"/>
      <c r="AC389" s="132"/>
      <c r="AD389" s="132"/>
      <c r="AE389" s="132"/>
      <c r="AF389" s="132"/>
      <c r="AG389" s="132"/>
      <c r="AH389" s="132"/>
      <c r="AI389" s="132"/>
      <c r="AJ389" s="132"/>
      <c r="AK389" s="132"/>
    </row>
    <row r="390" customFormat="false" ht="9" hidden="false" customHeight="false" outlineLevel="0" collapsed="false">
      <c r="C390" s="132"/>
      <c r="D390" s="132"/>
      <c r="E390" s="132"/>
      <c r="F390" s="132"/>
      <c r="G390" s="13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  <c r="Y390" s="132"/>
      <c r="Z390" s="132"/>
      <c r="AA390" s="132"/>
      <c r="AB390" s="132"/>
      <c r="AC390" s="132"/>
      <c r="AD390" s="132"/>
      <c r="AE390" s="132"/>
      <c r="AF390" s="132"/>
      <c r="AG390" s="132"/>
      <c r="AH390" s="132"/>
      <c r="AI390" s="132"/>
      <c r="AJ390" s="132"/>
      <c r="AK390" s="132"/>
    </row>
    <row r="391" customFormat="false" ht="9" hidden="false" customHeight="false" outlineLevel="0" collapsed="false">
      <c r="C391" s="132"/>
      <c r="D391" s="132"/>
      <c r="E391" s="132"/>
      <c r="F391" s="132"/>
      <c r="G391" s="13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132"/>
      <c r="X391" s="132"/>
      <c r="Y391" s="132"/>
      <c r="Z391" s="132"/>
      <c r="AA391" s="132"/>
      <c r="AB391" s="132"/>
      <c r="AC391" s="132"/>
      <c r="AD391" s="132"/>
      <c r="AE391" s="132"/>
      <c r="AF391" s="132"/>
      <c r="AG391" s="132"/>
      <c r="AH391" s="132"/>
      <c r="AI391" s="132"/>
      <c r="AJ391" s="132"/>
      <c r="AK391" s="132"/>
    </row>
    <row r="392" customFormat="false" ht="9" hidden="false" customHeight="false" outlineLevel="0" collapsed="false"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  <c r="Y392" s="132"/>
      <c r="Z392" s="132"/>
      <c r="AA392" s="132"/>
      <c r="AB392" s="132"/>
      <c r="AC392" s="132"/>
      <c r="AD392" s="132"/>
      <c r="AE392" s="132"/>
      <c r="AF392" s="132"/>
      <c r="AG392" s="132"/>
      <c r="AH392" s="132"/>
      <c r="AI392" s="132"/>
      <c r="AJ392" s="132"/>
      <c r="AK392" s="132"/>
    </row>
    <row r="393" customFormat="false" ht="9" hidden="false" customHeight="false" outlineLevel="0" collapsed="false">
      <c r="C393" s="132"/>
      <c r="D393" s="132"/>
      <c r="E393" s="132"/>
      <c r="F393" s="132"/>
      <c r="G393" s="13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132"/>
      <c r="X393" s="132"/>
      <c r="Y393" s="132"/>
      <c r="Z393" s="132"/>
      <c r="AA393" s="132"/>
      <c r="AB393" s="132"/>
      <c r="AC393" s="132"/>
      <c r="AD393" s="132"/>
      <c r="AE393" s="132"/>
      <c r="AF393" s="132"/>
      <c r="AG393" s="132"/>
      <c r="AH393" s="132"/>
      <c r="AI393" s="132"/>
      <c r="AJ393" s="132"/>
      <c r="AK393" s="132"/>
    </row>
    <row r="394" customFormat="false" ht="9" hidden="false" customHeight="false" outlineLevel="0" collapsed="false">
      <c r="C394" s="132"/>
      <c r="D394" s="132"/>
      <c r="E394" s="132"/>
      <c r="F394" s="132"/>
      <c r="G394" s="13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132"/>
      <c r="X394" s="132"/>
      <c r="Y394" s="132"/>
      <c r="Z394" s="132"/>
      <c r="AA394" s="132"/>
      <c r="AB394" s="132"/>
      <c r="AC394" s="132"/>
      <c r="AD394" s="132"/>
      <c r="AE394" s="132"/>
      <c r="AF394" s="132"/>
      <c r="AG394" s="132"/>
      <c r="AH394" s="132"/>
      <c r="AI394" s="132"/>
      <c r="AJ394" s="132"/>
      <c r="AK394" s="132"/>
    </row>
    <row r="395" customFormat="false" ht="9" hidden="false" customHeight="false" outlineLevel="0" collapsed="false">
      <c r="C395" s="132"/>
      <c r="D395" s="132"/>
      <c r="E395" s="132"/>
      <c r="F395" s="132"/>
      <c r="G395" s="13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132"/>
      <c r="X395" s="132"/>
      <c r="Y395" s="132"/>
      <c r="Z395" s="132"/>
      <c r="AA395" s="132"/>
      <c r="AB395" s="132"/>
      <c r="AC395" s="132"/>
      <c r="AD395" s="132"/>
      <c r="AE395" s="132"/>
      <c r="AF395" s="132"/>
      <c r="AG395" s="132"/>
      <c r="AH395" s="132"/>
      <c r="AI395" s="132"/>
      <c r="AJ395" s="132"/>
      <c r="AK395" s="132"/>
    </row>
    <row r="396" customFormat="false" ht="9" hidden="false" customHeight="false" outlineLevel="0" collapsed="false">
      <c r="C396" s="132"/>
      <c r="D396" s="132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  <c r="AA396" s="132"/>
      <c r="AB396" s="132"/>
      <c r="AC396" s="132"/>
      <c r="AD396" s="132"/>
      <c r="AE396" s="132"/>
      <c r="AF396" s="132"/>
      <c r="AG396" s="132"/>
      <c r="AH396" s="132"/>
      <c r="AI396" s="132"/>
      <c r="AJ396" s="132"/>
      <c r="AK396" s="132"/>
    </row>
    <row r="397" customFormat="false" ht="9" hidden="false" customHeight="false" outlineLevel="0" collapsed="false">
      <c r="C397" s="132"/>
      <c r="D397" s="132"/>
      <c r="E397" s="132"/>
      <c r="F397" s="132"/>
      <c r="G397" s="13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132"/>
      <c r="X397" s="132"/>
      <c r="Y397" s="132"/>
      <c r="Z397" s="132"/>
      <c r="AA397" s="132"/>
      <c r="AB397" s="132"/>
      <c r="AC397" s="132"/>
      <c r="AD397" s="132"/>
      <c r="AE397" s="132"/>
      <c r="AF397" s="132"/>
      <c r="AG397" s="132"/>
      <c r="AH397" s="132"/>
      <c r="AI397" s="132"/>
      <c r="AJ397" s="132"/>
      <c r="AK397" s="132"/>
    </row>
    <row r="398" customFormat="false" ht="9" hidden="false" customHeight="false" outlineLevel="0" collapsed="false">
      <c r="C398" s="132"/>
      <c r="D398" s="132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  <c r="AA398" s="132"/>
      <c r="AB398" s="132"/>
      <c r="AC398" s="132"/>
      <c r="AD398" s="132"/>
      <c r="AE398" s="132"/>
      <c r="AF398" s="132"/>
      <c r="AG398" s="132"/>
      <c r="AH398" s="132"/>
      <c r="AI398" s="132"/>
      <c r="AJ398" s="132"/>
      <c r="AK398" s="132"/>
    </row>
    <row r="399" customFormat="false" ht="9" hidden="false" customHeight="false" outlineLevel="0" collapsed="false">
      <c r="C399" s="132"/>
      <c r="D399" s="132"/>
      <c r="E399" s="132"/>
      <c r="F399" s="132"/>
      <c r="G399" s="13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132"/>
      <c r="X399" s="132"/>
      <c r="Y399" s="132"/>
      <c r="Z399" s="132"/>
      <c r="AA399" s="132"/>
      <c r="AB399" s="132"/>
      <c r="AC399" s="132"/>
      <c r="AD399" s="132"/>
      <c r="AE399" s="132"/>
      <c r="AF399" s="132"/>
      <c r="AG399" s="132"/>
      <c r="AH399" s="132"/>
      <c r="AI399" s="132"/>
      <c r="AJ399" s="132"/>
      <c r="AK399" s="132"/>
    </row>
    <row r="400" customFormat="false" ht="9" hidden="false" customHeight="false" outlineLevel="0" collapsed="false">
      <c r="C400" s="132"/>
      <c r="D400" s="132"/>
      <c r="E400" s="132"/>
      <c r="F400" s="132"/>
      <c r="G400" s="13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132"/>
      <c r="X400" s="132"/>
      <c r="Y400" s="132"/>
      <c r="Z400" s="132"/>
      <c r="AA400" s="132"/>
      <c r="AB400" s="132"/>
      <c r="AC400" s="132"/>
      <c r="AD400" s="132"/>
      <c r="AE400" s="132"/>
      <c r="AF400" s="132"/>
      <c r="AG400" s="132"/>
      <c r="AH400" s="132"/>
      <c r="AI400" s="132"/>
      <c r="AJ400" s="132"/>
      <c r="AK400" s="132"/>
    </row>
    <row r="401" customFormat="false" ht="9" hidden="false" customHeight="false" outlineLevel="0" collapsed="false">
      <c r="C401" s="132"/>
      <c r="D401" s="132"/>
      <c r="E401" s="132"/>
      <c r="F401" s="132"/>
      <c r="G401" s="13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  <c r="Y401" s="132"/>
      <c r="Z401" s="132"/>
      <c r="AA401" s="132"/>
      <c r="AB401" s="132"/>
      <c r="AC401" s="132"/>
      <c r="AD401" s="132"/>
      <c r="AE401" s="132"/>
      <c r="AF401" s="132"/>
      <c r="AG401" s="132"/>
      <c r="AH401" s="132"/>
      <c r="AI401" s="132"/>
      <c r="AJ401" s="132"/>
      <c r="AK401" s="132"/>
    </row>
    <row r="402" customFormat="false" ht="9" hidden="false" customHeight="false" outlineLevel="0" collapsed="false">
      <c r="C402" s="132"/>
      <c r="D402" s="132"/>
      <c r="E402" s="132"/>
      <c r="F402" s="132"/>
      <c r="G402" s="13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  <c r="Y402" s="132"/>
      <c r="Z402" s="132"/>
      <c r="AA402" s="132"/>
      <c r="AB402" s="132"/>
      <c r="AC402" s="132"/>
      <c r="AD402" s="132"/>
      <c r="AE402" s="132"/>
      <c r="AF402" s="132"/>
      <c r="AG402" s="132"/>
      <c r="AH402" s="132"/>
      <c r="AI402" s="132"/>
      <c r="AJ402" s="132"/>
      <c r="AK402" s="132"/>
    </row>
    <row r="403" customFormat="false" ht="9" hidden="false" customHeight="false" outlineLevel="0" collapsed="false">
      <c r="C403" s="132"/>
      <c r="D403" s="132"/>
      <c r="E403" s="13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  <c r="Y403" s="132"/>
      <c r="Z403" s="132"/>
      <c r="AA403" s="132"/>
      <c r="AB403" s="132"/>
      <c r="AC403" s="132"/>
      <c r="AD403" s="132"/>
      <c r="AE403" s="132"/>
      <c r="AF403" s="132"/>
      <c r="AG403" s="132"/>
      <c r="AH403" s="132"/>
      <c r="AI403" s="132"/>
      <c r="AJ403" s="132"/>
      <c r="AK403" s="132"/>
    </row>
    <row r="404" customFormat="false" ht="9" hidden="false" customHeight="false" outlineLevel="0" collapsed="false">
      <c r="C404" s="132"/>
      <c r="D404" s="132"/>
      <c r="E404" s="132"/>
      <c r="F404" s="132"/>
      <c r="G404" s="13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  <c r="Y404" s="132"/>
      <c r="Z404" s="132"/>
      <c r="AA404" s="132"/>
      <c r="AB404" s="132"/>
      <c r="AC404" s="132"/>
      <c r="AD404" s="132"/>
      <c r="AE404" s="132"/>
      <c r="AF404" s="132"/>
      <c r="AG404" s="132"/>
      <c r="AH404" s="132"/>
      <c r="AI404" s="132"/>
      <c r="AJ404" s="132"/>
      <c r="AK404" s="132"/>
    </row>
    <row r="405" customFormat="false" ht="9" hidden="false" customHeight="false" outlineLevel="0" collapsed="false">
      <c r="C405" s="132"/>
      <c r="D405" s="132"/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32"/>
      <c r="Z405" s="132"/>
      <c r="AA405" s="132"/>
      <c r="AB405" s="132"/>
      <c r="AC405" s="132"/>
      <c r="AD405" s="132"/>
      <c r="AE405" s="132"/>
      <c r="AF405" s="132"/>
      <c r="AG405" s="132"/>
      <c r="AH405" s="132"/>
      <c r="AI405" s="132"/>
      <c r="AJ405" s="132"/>
      <c r="AK405" s="132"/>
    </row>
    <row r="406" customFormat="false" ht="9" hidden="false" customHeight="false" outlineLevel="0" collapsed="false">
      <c r="C406" s="132"/>
      <c r="D406" s="132"/>
      <c r="E406" s="13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  <c r="Y406" s="132"/>
      <c r="Z406" s="132"/>
      <c r="AA406" s="132"/>
      <c r="AB406" s="132"/>
      <c r="AC406" s="132"/>
      <c r="AD406" s="132"/>
      <c r="AE406" s="132"/>
      <c r="AF406" s="132"/>
      <c r="AG406" s="132"/>
      <c r="AH406" s="132"/>
      <c r="AI406" s="132"/>
      <c r="AJ406" s="132"/>
      <c r="AK406" s="132"/>
    </row>
    <row r="407" customFormat="false" ht="9" hidden="false" customHeight="false" outlineLevel="0" collapsed="false">
      <c r="C407" s="132"/>
      <c r="D407" s="132"/>
      <c r="E407" s="132"/>
      <c r="F407" s="132"/>
      <c r="G407" s="13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  <c r="Y407" s="132"/>
      <c r="Z407" s="132"/>
      <c r="AA407" s="132"/>
      <c r="AB407" s="132"/>
      <c r="AC407" s="132"/>
      <c r="AD407" s="132"/>
      <c r="AE407" s="132"/>
      <c r="AF407" s="132"/>
      <c r="AG407" s="132"/>
      <c r="AH407" s="132"/>
      <c r="AI407" s="132"/>
      <c r="AJ407" s="132"/>
      <c r="AK407" s="132"/>
    </row>
    <row r="408" customFormat="false" ht="9" hidden="false" customHeight="false" outlineLevel="0" collapsed="false"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  <c r="Y408" s="132"/>
      <c r="Z408" s="132"/>
      <c r="AA408" s="132"/>
      <c r="AB408" s="132"/>
      <c r="AC408" s="132"/>
      <c r="AD408" s="132"/>
      <c r="AE408" s="132"/>
      <c r="AF408" s="132"/>
      <c r="AG408" s="132"/>
      <c r="AH408" s="132"/>
      <c r="AI408" s="132"/>
      <c r="AJ408" s="132"/>
      <c r="AK408" s="132"/>
    </row>
    <row r="409" customFormat="false" ht="9" hidden="false" customHeight="false" outlineLevel="0" collapsed="false">
      <c r="C409" s="132"/>
      <c r="D409" s="132"/>
      <c r="E409" s="132"/>
      <c r="F409" s="132"/>
      <c r="G409" s="13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  <c r="Y409" s="132"/>
      <c r="Z409" s="132"/>
      <c r="AA409" s="132"/>
      <c r="AB409" s="132"/>
      <c r="AC409" s="132"/>
      <c r="AD409" s="132"/>
      <c r="AE409" s="132"/>
      <c r="AF409" s="132"/>
      <c r="AG409" s="132"/>
      <c r="AH409" s="132"/>
      <c r="AI409" s="132"/>
      <c r="AJ409" s="132"/>
      <c r="AK409" s="132"/>
    </row>
    <row r="410" customFormat="false" ht="9" hidden="false" customHeight="false" outlineLevel="0" collapsed="false">
      <c r="C410" s="132"/>
      <c r="D410" s="132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  <c r="Y410" s="132"/>
      <c r="Z410" s="132"/>
      <c r="AA410" s="132"/>
      <c r="AB410" s="132"/>
      <c r="AC410" s="132"/>
      <c r="AD410" s="132"/>
      <c r="AE410" s="132"/>
      <c r="AF410" s="132"/>
      <c r="AG410" s="132"/>
      <c r="AH410" s="132"/>
      <c r="AI410" s="132"/>
      <c r="AJ410" s="132"/>
      <c r="AK410" s="132"/>
    </row>
    <row r="411" customFormat="false" ht="9" hidden="false" customHeight="false" outlineLevel="0" collapsed="false">
      <c r="C411" s="132"/>
      <c r="D411" s="132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  <c r="Y411" s="132"/>
      <c r="Z411" s="132"/>
      <c r="AA411" s="132"/>
      <c r="AB411" s="132"/>
      <c r="AC411" s="132"/>
      <c r="AD411" s="132"/>
      <c r="AE411" s="132"/>
      <c r="AF411" s="132"/>
      <c r="AG411" s="132"/>
      <c r="AH411" s="132"/>
      <c r="AI411" s="132"/>
      <c r="AJ411" s="132"/>
      <c r="AK411" s="132"/>
    </row>
    <row r="412" customFormat="false" ht="9" hidden="false" customHeight="false" outlineLevel="0" collapsed="false">
      <c r="C412" s="132"/>
      <c r="D412" s="132"/>
      <c r="E412" s="132"/>
      <c r="F412" s="132"/>
      <c r="G412" s="13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  <c r="Y412" s="132"/>
      <c r="Z412" s="132"/>
      <c r="AA412" s="132"/>
      <c r="AB412" s="132"/>
      <c r="AC412" s="132"/>
      <c r="AD412" s="132"/>
      <c r="AE412" s="132"/>
      <c r="AF412" s="132"/>
      <c r="AG412" s="132"/>
      <c r="AH412" s="132"/>
      <c r="AI412" s="132"/>
      <c r="AJ412" s="132"/>
      <c r="AK412" s="132"/>
    </row>
    <row r="413" customFormat="false" ht="9" hidden="false" customHeight="false" outlineLevel="0" collapsed="false">
      <c r="C413" s="132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  <c r="Y413" s="132"/>
      <c r="Z413" s="132"/>
      <c r="AA413" s="132"/>
      <c r="AB413" s="132"/>
      <c r="AC413" s="132"/>
      <c r="AD413" s="132"/>
      <c r="AE413" s="132"/>
      <c r="AF413" s="132"/>
      <c r="AG413" s="132"/>
      <c r="AH413" s="132"/>
      <c r="AI413" s="132"/>
      <c r="AJ413" s="132"/>
      <c r="AK413" s="132"/>
    </row>
    <row r="414" customFormat="false" ht="9" hidden="false" customHeight="false" outlineLevel="0" collapsed="false">
      <c r="C414" s="132"/>
      <c r="D414" s="132"/>
      <c r="E414" s="132"/>
      <c r="F414" s="132"/>
      <c r="G414" s="13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  <c r="Y414" s="132"/>
      <c r="Z414" s="132"/>
      <c r="AA414" s="132"/>
      <c r="AB414" s="132"/>
      <c r="AC414" s="132"/>
      <c r="AD414" s="132"/>
      <c r="AE414" s="132"/>
      <c r="AF414" s="132"/>
      <c r="AG414" s="132"/>
      <c r="AH414" s="132"/>
      <c r="AI414" s="132"/>
      <c r="AJ414" s="132"/>
      <c r="AK414" s="132"/>
    </row>
    <row r="415" customFormat="false" ht="9" hidden="false" customHeight="false" outlineLevel="0" collapsed="false">
      <c r="C415" s="132"/>
      <c r="D415" s="132"/>
      <c r="E415" s="132"/>
      <c r="F415" s="132"/>
      <c r="G415" s="13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  <c r="Y415" s="132"/>
      <c r="Z415" s="132"/>
      <c r="AA415" s="132"/>
      <c r="AB415" s="132"/>
      <c r="AC415" s="132"/>
      <c r="AD415" s="132"/>
      <c r="AE415" s="132"/>
      <c r="AF415" s="132"/>
      <c r="AG415" s="132"/>
      <c r="AH415" s="132"/>
      <c r="AI415" s="132"/>
      <c r="AJ415" s="132"/>
      <c r="AK415" s="132"/>
    </row>
    <row r="416" customFormat="false" ht="9" hidden="false" customHeight="false" outlineLevel="0" collapsed="false">
      <c r="C416" s="132"/>
      <c r="D416" s="132"/>
      <c r="E416" s="132"/>
      <c r="F416" s="132"/>
      <c r="G416" s="13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  <c r="Y416" s="132"/>
      <c r="Z416" s="132"/>
      <c r="AA416" s="132"/>
      <c r="AB416" s="132"/>
      <c r="AC416" s="132"/>
      <c r="AD416" s="132"/>
      <c r="AE416" s="132"/>
      <c r="AF416" s="132"/>
      <c r="AG416" s="132"/>
      <c r="AH416" s="132"/>
      <c r="AI416" s="132"/>
      <c r="AJ416" s="132"/>
      <c r="AK416" s="132"/>
    </row>
    <row r="417" customFormat="false" ht="9" hidden="false" customHeight="false" outlineLevel="0" collapsed="false">
      <c r="C417" s="132"/>
      <c r="D417" s="132"/>
      <c r="E417" s="132"/>
      <c r="F417" s="132"/>
      <c r="G417" s="13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  <c r="Y417" s="132"/>
      <c r="Z417" s="132"/>
      <c r="AA417" s="132"/>
      <c r="AB417" s="132"/>
      <c r="AC417" s="132"/>
      <c r="AD417" s="132"/>
      <c r="AE417" s="132"/>
      <c r="AF417" s="132"/>
      <c r="AG417" s="132"/>
      <c r="AH417" s="132"/>
      <c r="AI417" s="132"/>
      <c r="AJ417" s="132"/>
      <c r="AK417" s="132"/>
    </row>
    <row r="418" customFormat="false" ht="9" hidden="false" customHeight="false" outlineLevel="0" collapsed="false">
      <c r="C418" s="132"/>
      <c r="D418" s="132"/>
      <c r="E418" s="132"/>
      <c r="F418" s="132"/>
      <c r="G418" s="13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  <c r="Y418" s="132"/>
      <c r="Z418" s="132"/>
      <c r="AA418" s="132"/>
      <c r="AB418" s="132"/>
      <c r="AC418" s="132"/>
      <c r="AD418" s="132"/>
      <c r="AE418" s="132"/>
      <c r="AF418" s="132"/>
      <c r="AG418" s="132"/>
      <c r="AH418" s="132"/>
      <c r="AI418" s="132"/>
      <c r="AJ418" s="132"/>
      <c r="AK418" s="132"/>
    </row>
    <row r="419" customFormat="false" ht="9" hidden="false" customHeight="false" outlineLevel="0" collapsed="false">
      <c r="C419" s="132"/>
      <c r="D419" s="132"/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  <c r="Y419" s="132"/>
      <c r="Z419" s="132"/>
      <c r="AA419" s="132"/>
      <c r="AB419" s="132"/>
      <c r="AC419" s="132"/>
      <c r="AD419" s="132"/>
      <c r="AE419" s="132"/>
      <c r="AF419" s="132"/>
      <c r="AG419" s="132"/>
      <c r="AH419" s="132"/>
      <c r="AI419" s="132"/>
      <c r="AJ419" s="132"/>
      <c r="AK419" s="132"/>
    </row>
    <row r="420" customFormat="false" ht="9" hidden="false" customHeight="false" outlineLevel="0" collapsed="false">
      <c r="C420" s="132"/>
      <c r="D420" s="132"/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  <c r="Y420" s="132"/>
      <c r="Z420" s="132"/>
      <c r="AA420" s="132"/>
      <c r="AB420" s="132"/>
      <c r="AC420" s="132"/>
      <c r="AD420" s="132"/>
      <c r="AE420" s="132"/>
      <c r="AF420" s="132"/>
      <c r="AG420" s="132"/>
      <c r="AH420" s="132"/>
      <c r="AI420" s="132"/>
      <c r="AJ420" s="132"/>
      <c r="AK420" s="132"/>
    </row>
    <row r="421" customFormat="false" ht="9" hidden="false" customHeight="false" outlineLevel="0" collapsed="false"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  <c r="Y421" s="132"/>
      <c r="Z421" s="132"/>
      <c r="AA421" s="132"/>
      <c r="AB421" s="132"/>
      <c r="AC421" s="132"/>
      <c r="AD421" s="132"/>
      <c r="AE421" s="132"/>
      <c r="AF421" s="132"/>
      <c r="AG421" s="132"/>
      <c r="AH421" s="132"/>
      <c r="AI421" s="132"/>
      <c r="AJ421" s="132"/>
      <c r="AK421" s="132"/>
    </row>
    <row r="422" customFormat="false" ht="9" hidden="false" customHeight="false" outlineLevel="0" collapsed="false">
      <c r="C422" s="132"/>
      <c r="D422" s="132"/>
      <c r="E422" s="132"/>
      <c r="F422" s="132"/>
      <c r="G422" s="13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132"/>
      <c r="X422" s="132"/>
      <c r="Y422" s="132"/>
      <c r="Z422" s="132"/>
      <c r="AA422" s="132"/>
      <c r="AB422" s="132"/>
      <c r="AC422" s="132"/>
      <c r="AD422" s="132"/>
      <c r="AE422" s="132"/>
      <c r="AF422" s="132"/>
      <c r="AG422" s="132"/>
      <c r="AH422" s="132"/>
      <c r="AI422" s="132"/>
      <c r="AJ422" s="132"/>
      <c r="AK422" s="132"/>
    </row>
    <row r="423" customFormat="false" ht="9" hidden="false" customHeight="false" outlineLevel="0" collapsed="false">
      <c r="C423" s="132"/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  <c r="Y423" s="132"/>
      <c r="Z423" s="132"/>
      <c r="AA423" s="132"/>
      <c r="AB423" s="132"/>
      <c r="AC423" s="132"/>
      <c r="AD423" s="132"/>
      <c r="AE423" s="132"/>
      <c r="AF423" s="132"/>
      <c r="AG423" s="132"/>
      <c r="AH423" s="132"/>
      <c r="AI423" s="132"/>
      <c r="AJ423" s="132"/>
      <c r="AK423" s="132"/>
    </row>
    <row r="424" customFormat="false" ht="9" hidden="false" customHeight="false" outlineLevel="0" collapsed="false"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  <c r="Y424" s="132"/>
      <c r="Z424" s="132"/>
      <c r="AA424" s="132"/>
      <c r="AB424" s="132"/>
      <c r="AC424" s="132"/>
      <c r="AD424" s="132"/>
      <c r="AE424" s="132"/>
      <c r="AF424" s="132"/>
      <c r="AG424" s="132"/>
      <c r="AH424" s="132"/>
      <c r="AI424" s="132"/>
      <c r="AJ424" s="132"/>
      <c r="AK424" s="132"/>
    </row>
    <row r="425" customFormat="false" ht="9" hidden="false" customHeight="false" outlineLevel="0" collapsed="false">
      <c r="C425" s="132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32"/>
      <c r="T425" s="132"/>
      <c r="U425" s="132"/>
      <c r="V425" s="132"/>
      <c r="W425" s="132"/>
      <c r="X425" s="132"/>
      <c r="Y425" s="132"/>
      <c r="Z425" s="132"/>
      <c r="AA425" s="132"/>
      <c r="AB425" s="132"/>
      <c r="AC425" s="132"/>
      <c r="AD425" s="132"/>
      <c r="AE425" s="132"/>
      <c r="AF425" s="132"/>
      <c r="AG425" s="132"/>
      <c r="AH425" s="132"/>
      <c r="AI425" s="132"/>
      <c r="AJ425" s="132"/>
      <c r="AK425" s="132"/>
    </row>
    <row r="426" customFormat="false" ht="9" hidden="false" customHeight="false" outlineLevel="0" collapsed="false"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32"/>
      <c r="T426" s="132"/>
      <c r="U426" s="132"/>
      <c r="V426" s="132"/>
      <c r="W426" s="132"/>
      <c r="X426" s="132"/>
      <c r="Y426" s="132"/>
      <c r="Z426" s="132"/>
      <c r="AA426" s="132"/>
      <c r="AB426" s="132"/>
      <c r="AC426" s="132"/>
      <c r="AD426" s="132"/>
      <c r="AE426" s="132"/>
      <c r="AF426" s="132"/>
      <c r="AG426" s="132"/>
      <c r="AH426" s="132"/>
      <c r="AI426" s="132"/>
      <c r="AJ426" s="132"/>
      <c r="AK426" s="132"/>
    </row>
    <row r="427" customFormat="false" ht="9" hidden="false" customHeight="false" outlineLevel="0" collapsed="false"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  <c r="S427" s="132"/>
      <c r="T427" s="132"/>
      <c r="U427" s="132"/>
      <c r="V427" s="132"/>
      <c r="W427" s="132"/>
      <c r="X427" s="132"/>
      <c r="Y427" s="132"/>
      <c r="Z427" s="132"/>
      <c r="AA427" s="132"/>
      <c r="AB427" s="132"/>
      <c r="AC427" s="132"/>
      <c r="AD427" s="132"/>
      <c r="AE427" s="132"/>
      <c r="AF427" s="132"/>
      <c r="AG427" s="132"/>
      <c r="AH427" s="132"/>
      <c r="AI427" s="132"/>
      <c r="AJ427" s="132"/>
      <c r="AK427" s="132"/>
    </row>
    <row r="428" customFormat="false" ht="9" hidden="false" customHeight="false" outlineLevel="0" collapsed="false"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132"/>
      <c r="X428" s="132"/>
      <c r="Y428" s="132"/>
      <c r="Z428" s="132"/>
      <c r="AA428" s="132"/>
      <c r="AB428" s="132"/>
      <c r="AC428" s="132"/>
      <c r="AD428" s="132"/>
      <c r="AE428" s="132"/>
      <c r="AF428" s="132"/>
      <c r="AG428" s="132"/>
      <c r="AH428" s="132"/>
      <c r="AI428" s="132"/>
      <c r="AJ428" s="132"/>
      <c r="AK428" s="132"/>
    </row>
    <row r="429" customFormat="false" ht="9" hidden="false" customHeight="false" outlineLevel="0" collapsed="false"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132"/>
      <c r="X429" s="132"/>
      <c r="Y429" s="132"/>
      <c r="Z429" s="132"/>
      <c r="AA429" s="132"/>
      <c r="AB429" s="132"/>
      <c r="AC429" s="132"/>
      <c r="AD429" s="132"/>
      <c r="AE429" s="132"/>
      <c r="AF429" s="132"/>
      <c r="AG429" s="132"/>
      <c r="AH429" s="132"/>
      <c r="AI429" s="132"/>
      <c r="AJ429" s="132"/>
      <c r="AK429" s="132"/>
    </row>
    <row r="430" customFormat="false" ht="9" hidden="false" customHeight="false" outlineLevel="0" collapsed="false"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  <c r="Y430" s="132"/>
      <c r="Z430" s="132"/>
      <c r="AA430" s="132"/>
      <c r="AB430" s="132"/>
      <c r="AC430" s="132"/>
      <c r="AD430" s="132"/>
      <c r="AE430" s="132"/>
      <c r="AF430" s="132"/>
      <c r="AG430" s="132"/>
      <c r="AH430" s="132"/>
      <c r="AI430" s="132"/>
      <c r="AJ430" s="132"/>
      <c r="AK430" s="132"/>
    </row>
    <row r="431" customFormat="false" ht="9" hidden="false" customHeight="false" outlineLevel="0" collapsed="false"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2"/>
      <c r="Z431" s="132"/>
      <c r="AA431" s="132"/>
      <c r="AB431" s="132"/>
      <c r="AC431" s="132"/>
      <c r="AD431" s="132"/>
      <c r="AE431" s="132"/>
      <c r="AF431" s="132"/>
      <c r="AG431" s="132"/>
      <c r="AH431" s="132"/>
      <c r="AI431" s="132"/>
      <c r="AJ431" s="132"/>
      <c r="AK431" s="132"/>
    </row>
    <row r="432" customFormat="false" ht="9" hidden="false" customHeight="false" outlineLevel="0" collapsed="false"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  <c r="Z432" s="132"/>
      <c r="AA432" s="132"/>
      <c r="AB432" s="132"/>
      <c r="AC432" s="132"/>
      <c r="AD432" s="132"/>
      <c r="AE432" s="132"/>
      <c r="AF432" s="132"/>
      <c r="AG432" s="132"/>
      <c r="AH432" s="132"/>
      <c r="AI432" s="132"/>
      <c r="AJ432" s="132"/>
      <c r="AK432" s="132"/>
    </row>
    <row r="433" customFormat="false" ht="9" hidden="false" customHeight="false" outlineLevel="0" collapsed="false"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32"/>
      <c r="Z433" s="132"/>
      <c r="AA433" s="132"/>
      <c r="AB433" s="132"/>
      <c r="AC433" s="132"/>
      <c r="AD433" s="132"/>
      <c r="AE433" s="132"/>
      <c r="AF433" s="132"/>
      <c r="AG433" s="132"/>
      <c r="AH433" s="132"/>
      <c r="AI433" s="132"/>
      <c r="AJ433" s="132"/>
      <c r="AK433" s="132"/>
    </row>
    <row r="434" customFormat="false" ht="9" hidden="false" customHeight="false" outlineLevel="0" collapsed="false"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  <c r="Y434" s="132"/>
      <c r="Z434" s="132"/>
      <c r="AA434" s="132"/>
      <c r="AB434" s="132"/>
      <c r="AC434" s="132"/>
      <c r="AD434" s="132"/>
      <c r="AE434" s="132"/>
      <c r="AF434" s="132"/>
      <c r="AG434" s="132"/>
      <c r="AH434" s="132"/>
      <c r="AI434" s="132"/>
      <c r="AJ434" s="132"/>
      <c r="AK434" s="132"/>
    </row>
    <row r="435" customFormat="false" ht="9" hidden="false" customHeight="false" outlineLevel="0" collapsed="false"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  <c r="Y435" s="132"/>
      <c r="Z435" s="132"/>
      <c r="AA435" s="132"/>
      <c r="AB435" s="132"/>
      <c r="AC435" s="132"/>
      <c r="AD435" s="132"/>
      <c r="AE435" s="132"/>
      <c r="AF435" s="132"/>
      <c r="AG435" s="132"/>
      <c r="AH435" s="132"/>
      <c r="AI435" s="132"/>
      <c r="AJ435" s="132"/>
      <c r="AK435" s="132"/>
    </row>
    <row r="436" customFormat="false" ht="9" hidden="false" customHeight="false" outlineLevel="0" collapsed="false"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  <c r="Y436" s="132"/>
      <c r="Z436" s="132"/>
      <c r="AA436" s="132"/>
      <c r="AB436" s="132"/>
      <c r="AC436" s="132"/>
      <c r="AD436" s="132"/>
      <c r="AE436" s="132"/>
      <c r="AF436" s="132"/>
      <c r="AG436" s="132"/>
      <c r="AH436" s="132"/>
      <c r="AI436" s="132"/>
      <c r="AJ436" s="132"/>
      <c r="AK436" s="132"/>
    </row>
    <row r="437" customFormat="false" ht="9" hidden="false" customHeight="false" outlineLevel="0" collapsed="false"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  <c r="Y437" s="132"/>
      <c r="Z437" s="132"/>
      <c r="AA437" s="132"/>
      <c r="AB437" s="132"/>
      <c r="AC437" s="132"/>
      <c r="AD437" s="132"/>
      <c r="AE437" s="132"/>
      <c r="AF437" s="132"/>
      <c r="AG437" s="132"/>
      <c r="AH437" s="132"/>
      <c r="AI437" s="132"/>
      <c r="AJ437" s="132"/>
      <c r="AK437" s="132"/>
    </row>
    <row r="438" customFormat="false" ht="9" hidden="false" customHeight="false" outlineLevel="0" collapsed="false">
      <c r="C438" s="132"/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  <c r="Y438" s="132"/>
      <c r="Z438" s="132"/>
      <c r="AA438" s="132"/>
      <c r="AB438" s="132"/>
      <c r="AC438" s="132"/>
      <c r="AD438" s="132"/>
      <c r="AE438" s="132"/>
      <c r="AF438" s="132"/>
      <c r="AG438" s="132"/>
      <c r="AH438" s="132"/>
      <c r="AI438" s="132"/>
      <c r="AJ438" s="132"/>
      <c r="AK438" s="132"/>
    </row>
    <row r="439" customFormat="false" ht="9" hidden="false" customHeight="false" outlineLevel="0" collapsed="false">
      <c r="C439" s="132"/>
      <c r="D439" s="132"/>
      <c r="E439" s="132"/>
      <c r="F439" s="132"/>
      <c r="G439" s="13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  <c r="Y439" s="132"/>
      <c r="Z439" s="132"/>
      <c r="AA439" s="132"/>
      <c r="AB439" s="132"/>
      <c r="AC439" s="132"/>
      <c r="AD439" s="132"/>
      <c r="AE439" s="132"/>
      <c r="AF439" s="132"/>
      <c r="AG439" s="132"/>
      <c r="AH439" s="132"/>
      <c r="AI439" s="132"/>
      <c r="AJ439" s="132"/>
      <c r="AK439" s="132"/>
    </row>
    <row r="440" customFormat="false" ht="9" hidden="false" customHeight="false" outlineLevel="0" collapsed="false">
      <c r="C440" s="132"/>
      <c r="D440" s="132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  <c r="Y440" s="132"/>
      <c r="Z440" s="132"/>
      <c r="AA440" s="132"/>
      <c r="AB440" s="132"/>
      <c r="AC440" s="132"/>
      <c r="AD440" s="132"/>
      <c r="AE440" s="132"/>
      <c r="AF440" s="132"/>
      <c r="AG440" s="132"/>
      <c r="AH440" s="132"/>
      <c r="AI440" s="132"/>
      <c r="AJ440" s="132"/>
      <c r="AK440" s="132"/>
    </row>
    <row r="441" customFormat="false" ht="9" hidden="false" customHeight="false" outlineLevel="0" collapsed="false">
      <c r="C441" s="132"/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  <c r="Y441" s="132"/>
      <c r="Z441" s="132"/>
      <c r="AA441" s="132"/>
      <c r="AB441" s="132"/>
      <c r="AC441" s="132"/>
      <c r="AD441" s="132"/>
      <c r="AE441" s="132"/>
      <c r="AF441" s="132"/>
      <c r="AG441" s="132"/>
      <c r="AH441" s="132"/>
      <c r="AI441" s="132"/>
      <c r="AJ441" s="132"/>
      <c r="AK441" s="132"/>
    </row>
    <row r="442" customFormat="false" ht="9" hidden="false" customHeight="false" outlineLevel="0" collapsed="false">
      <c r="C442" s="132"/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  <c r="Y442" s="132"/>
      <c r="Z442" s="132"/>
      <c r="AA442" s="132"/>
      <c r="AB442" s="132"/>
      <c r="AC442" s="132"/>
      <c r="AD442" s="132"/>
      <c r="AE442" s="132"/>
      <c r="AF442" s="132"/>
      <c r="AG442" s="132"/>
      <c r="AH442" s="132"/>
      <c r="AI442" s="132"/>
      <c r="AJ442" s="132"/>
      <c r="AK442" s="132"/>
    </row>
    <row r="443" customFormat="false" ht="9" hidden="false" customHeight="false" outlineLevel="0" collapsed="false">
      <c r="C443" s="132"/>
      <c r="D443" s="132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  <c r="Y443" s="132"/>
      <c r="Z443" s="132"/>
      <c r="AA443" s="132"/>
      <c r="AB443" s="132"/>
      <c r="AC443" s="132"/>
      <c r="AD443" s="132"/>
      <c r="AE443" s="132"/>
      <c r="AF443" s="132"/>
      <c r="AG443" s="132"/>
      <c r="AH443" s="132"/>
      <c r="AI443" s="132"/>
      <c r="AJ443" s="132"/>
      <c r="AK443" s="132"/>
    </row>
    <row r="444" customFormat="false" ht="9" hidden="false" customHeight="false" outlineLevel="0" collapsed="false">
      <c r="C444" s="132"/>
      <c r="D444" s="132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  <c r="Y444" s="132"/>
      <c r="Z444" s="132"/>
      <c r="AA444" s="132"/>
      <c r="AB444" s="132"/>
      <c r="AC444" s="132"/>
      <c r="AD444" s="132"/>
      <c r="AE444" s="132"/>
      <c r="AF444" s="132"/>
      <c r="AG444" s="132"/>
      <c r="AH444" s="132"/>
      <c r="AI444" s="132"/>
      <c r="AJ444" s="132"/>
      <c r="AK444" s="132"/>
    </row>
    <row r="445" customFormat="false" ht="9" hidden="false" customHeight="false" outlineLevel="0" collapsed="false"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32"/>
      <c r="Z445" s="132"/>
      <c r="AA445" s="132"/>
      <c r="AB445" s="132"/>
      <c r="AC445" s="132"/>
      <c r="AD445" s="132"/>
      <c r="AE445" s="132"/>
      <c r="AF445" s="132"/>
      <c r="AG445" s="132"/>
      <c r="AH445" s="132"/>
      <c r="AI445" s="132"/>
      <c r="AJ445" s="132"/>
      <c r="AK445" s="132"/>
    </row>
    <row r="446" customFormat="false" ht="9" hidden="false" customHeight="false" outlineLevel="0" collapsed="false"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  <c r="Y446" s="132"/>
      <c r="Z446" s="132"/>
      <c r="AA446" s="132"/>
      <c r="AB446" s="132"/>
      <c r="AC446" s="132"/>
      <c r="AD446" s="132"/>
      <c r="AE446" s="132"/>
      <c r="AF446" s="132"/>
      <c r="AG446" s="132"/>
      <c r="AH446" s="132"/>
      <c r="AI446" s="132"/>
      <c r="AJ446" s="132"/>
      <c r="AK446" s="132"/>
    </row>
    <row r="447" customFormat="false" ht="9" hidden="false" customHeight="false" outlineLevel="0" collapsed="false">
      <c r="C447" s="132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132"/>
      <c r="X447" s="132"/>
      <c r="Y447" s="132"/>
      <c r="Z447" s="132"/>
      <c r="AA447" s="132"/>
      <c r="AB447" s="132"/>
      <c r="AC447" s="132"/>
      <c r="AD447" s="132"/>
      <c r="AE447" s="132"/>
      <c r="AF447" s="132"/>
      <c r="AG447" s="132"/>
      <c r="AH447" s="132"/>
      <c r="AI447" s="132"/>
      <c r="AJ447" s="132"/>
      <c r="AK447" s="132"/>
    </row>
    <row r="448" customFormat="false" ht="9" hidden="false" customHeight="false" outlineLevel="0" collapsed="false">
      <c r="C448" s="132"/>
      <c r="D448" s="132"/>
      <c r="E448" s="132"/>
      <c r="F448" s="132"/>
      <c r="G448" s="13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32"/>
      <c r="T448" s="132"/>
      <c r="U448" s="132"/>
      <c r="V448" s="132"/>
      <c r="W448" s="132"/>
      <c r="X448" s="132"/>
      <c r="Y448" s="132"/>
      <c r="Z448" s="132"/>
      <c r="AA448" s="132"/>
      <c r="AB448" s="132"/>
      <c r="AC448" s="132"/>
      <c r="AD448" s="132"/>
      <c r="AE448" s="132"/>
      <c r="AF448" s="132"/>
      <c r="AG448" s="132"/>
      <c r="AH448" s="132"/>
      <c r="AI448" s="132"/>
      <c r="AJ448" s="132"/>
      <c r="AK448" s="132"/>
    </row>
    <row r="449" customFormat="false" ht="9" hidden="false" customHeight="false" outlineLevel="0" collapsed="false">
      <c r="C449" s="132"/>
      <c r="D449" s="132"/>
      <c r="E449" s="132"/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32"/>
      <c r="T449" s="132"/>
      <c r="U449" s="132"/>
      <c r="V449" s="132"/>
      <c r="W449" s="132"/>
      <c r="X449" s="132"/>
      <c r="Y449" s="132"/>
      <c r="Z449" s="132"/>
      <c r="AA449" s="132"/>
      <c r="AB449" s="132"/>
      <c r="AC449" s="132"/>
      <c r="AD449" s="132"/>
      <c r="AE449" s="132"/>
      <c r="AF449" s="132"/>
      <c r="AG449" s="132"/>
      <c r="AH449" s="132"/>
      <c r="AI449" s="132"/>
      <c r="AJ449" s="132"/>
      <c r="AK449" s="132"/>
    </row>
    <row r="450" customFormat="false" ht="9" hidden="false" customHeight="false" outlineLevel="0" collapsed="false">
      <c r="C450" s="132"/>
      <c r="D450" s="132"/>
      <c r="E450" s="132"/>
      <c r="F450" s="132"/>
      <c r="G450" s="13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32"/>
      <c r="T450" s="132"/>
      <c r="U450" s="132"/>
      <c r="V450" s="132"/>
      <c r="W450" s="132"/>
      <c r="X450" s="132"/>
      <c r="Y450" s="132"/>
      <c r="Z450" s="132"/>
      <c r="AA450" s="132"/>
      <c r="AB450" s="132"/>
      <c r="AC450" s="132"/>
      <c r="AD450" s="132"/>
      <c r="AE450" s="132"/>
      <c r="AF450" s="132"/>
      <c r="AG450" s="132"/>
      <c r="AH450" s="132"/>
      <c r="AI450" s="132"/>
      <c r="AJ450" s="132"/>
      <c r="AK450" s="132"/>
    </row>
    <row r="451" customFormat="false" ht="9" hidden="false" customHeight="false" outlineLevel="0" collapsed="false">
      <c r="C451" s="132"/>
      <c r="D451" s="132"/>
      <c r="E451" s="132"/>
      <c r="F451" s="132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132"/>
      <c r="X451" s="132"/>
      <c r="Y451" s="132"/>
      <c r="Z451" s="132"/>
      <c r="AA451" s="132"/>
      <c r="AB451" s="132"/>
      <c r="AC451" s="132"/>
      <c r="AD451" s="132"/>
      <c r="AE451" s="132"/>
      <c r="AF451" s="132"/>
      <c r="AG451" s="132"/>
      <c r="AH451" s="132"/>
      <c r="AI451" s="132"/>
      <c r="AJ451" s="132"/>
      <c r="AK451" s="132"/>
    </row>
    <row r="452" customFormat="false" ht="9" hidden="false" customHeight="false" outlineLevel="0" collapsed="false">
      <c r="C452" s="132"/>
      <c r="D452" s="132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32"/>
      <c r="T452" s="132"/>
      <c r="U452" s="132"/>
      <c r="V452" s="132"/>
      <c r="W452" s="132"/>
      <c r="X452" s="132"/>
      <c r="Y452" s="132"/>
      <c r="Z452" s="132"/>
      <c r="AA452" s="132"/>
      <c r="AB452" s="132"/>
      <c r="AC452" s="132"/>
      <c r="AD452" s="132"/>
      <c r="AE452" s="132"/>
      <c r="AF452" s="132"/>
      <c r="AG452" s="132"/>
      <c r="AH452" s="132"/>
      <c r="AI452" s="132"/>
      <c r="AJ452" s="132"/>
      <c r="AK452" s="132"/>
    </row>
    <row r="453" customFormat="false" ht="9" hidden="false" customHeight="false" outlineLevel="0" collapsed="false">
      <c r="C453" s="132"/>
      <c r="D453" s="132"/>
      <c r="E453" s="132"/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32"/>
      <c r="T453" s="132"/>
      <c r="U453" s="132"/>
      <c r="V453" s="132"/>
      <c r="W453" s="132"/>
      <c r="X453" s="132"/>
      <c r="Y453" s="132"/>
      <c r="Z453" s="132"/>
      <c r="AA453" s="132"/>
      <c r="AB453" s="132"/>
      <c r="AC453" s="132"/>
      <c r="AD453" s="132"/>
      <c r="AE453" s="132"/>
      <c r="AF453" s="132"/>
      <c r="AG453" s="132"/>
      <c r="AH453" s="132"/>
      <c r="AI453" s="132"/>
      <c r="AJ453" s="132"/>
      <c r="AK453" s="132"/>
    </row>
    <row r="454" customFormat="false" ht="9" hidden="false" customHeight="false" outlineLevel="0" collapsed="false">
      <c r="C454" s="132"/>
      <c r="D454" s="132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132"/>
      <c r="X454" s="132"/>
      <c r="Y454" s="132"/>
      <c r="Z454" s="132"/>
      <c r="AA454" s="132"/>
      <c r="AB454" s="132"/>
      <c r="AC454" s="132"/>
      <c r="AD454" s="132"/>
      <c r="AE454" s="132"/>
      <c r="AF454" s="132"/>
      <c r="AG454" s="132"/>
      <c r="AH454" s="132"/>
      <c r="AI454" s="132"/>
      <c r="AJ454" s="132"/>
      <c r="AK454" s="132"/>
    </row>
    <row r="455" customFormat="false" ht="9" hidden="false" customHeight="false" outlineLevel="0" collapsed="false">
      <c r="C455" s="132"/>
      <c r="D455" s="132"/>
      <c r="E455" s="132"/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132"/>
      <c r="X455" s="132"/>
      <c r="Y455" s="132"/>
      <c r="Z455" s="132"/>
      <c r="AA455" s="132"/>
      <c r="AB455" s="132"/>
      <c r="AC455" s="132"/>
      <c r="AD455" s="132"/>
      <c r="AE455" s="132"/>
      <c r="AF455" s="132"/>
      <c r="AG455" s="132"/>
      <c r="AH455" s="132"/>
      <c r="AI455" s="132"/>
      <c r="AJ455" s="132"/>
      <c r="AK455" s="132"/>
    </row>
    <row r="456" customFormat="false" ht="9" hidden="false" customHeight="false" outlineLevel="0" collapsed="false"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132"/>
      <c r="X456" s="132"/>
      <c r="Y456" s="132"/>
      <c r="Z456" s="132"/>
      <c r="AA456" s="132"/>
      <c r="AB456" s="132"/>
      <c r="AC456" s="132"/>
      <c r="AD456" s="132"/>
      <c r="AE456" s="132"/>
      <c r="AF456" s="132"/>
      <c r="AG456" s="132"/>
      <c r="AH456" s="132"/>
      <c r="AI456" s="132"/>
      <c r="AJ456" s="132"/>
      <c r="AK456" s="132"/>
    </row>
    <row r="457" customFormat="false" ht="9" hidden="false" customHeight="false" outlineLevel="0" collapsed="false">
      <c r="C457" s="132"/>
      <c r="D457" s="132"/>
      <c r="E457" s="132"/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132"/>
      <c r="X457" s="132"/>
      <c r="Y457" s="132"/>
      <c r="Z457" s="132"/>
      <c r="AA457" s="132"/>
      <c r="AB457" s="132"/>
      <c r="AC457" s="132"/>
      <c r="AD457" s="132"/>
      <c r="AE457" s="132"/>
      <c r="AF457" s="132"/>
      <c r="AG457" s="132"/>
      <c r="AH457" s="132"/>
      <c r="AI457" s="132"/>
      <c r="AJ457" s="132"/>
      <c r="AK457" s="132"/>
    </row>
    <row r="458" customFormat="false" ht="9" hidden="false" customHeight="false" outlineLevel="0" collapsed="false">
      <c r="C458" s="132"/>
      <c r="D458" s="132"/>
      <c r="E458" s="132"/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132"/>
      <c r="X458" s="132"/>
      <c r="Y458" s="132"/>
      <c r="Z458" s="132"/>
      <c r="AA458" s="132"/>
      <c r="AB458" s="132"/>
      <c r="AC458" s="132"/>
      <c r="AD458" s="132"/>
      <c r="AE458" s="132"/>
      <c r="AF458" s="132"/>
      <c r="AG458" s="132"/>
      <c r="AH458" s="132"/>
      <c r="AI458" s="132"/>
      <c r="AJ458" s="132"/>
      <c r="AK458" s="132"/>
    </row>
    <row r="459" customFormat="false" ht="9" hidden="false" customHeight="false" outlineLevel="0" collapsed="false">
      <c r="C459" s="132"/>
      <c r="D459" s="132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132"/>
      <c r="X459" s="132"/>
      <c r="Y459" s="132"/>
      <c r="Z459" s="132"/>
      <c r="AA459" s="132"/>
      <c r="AB459" s="132"/>
      <c r="AC459" s="132"/>
      <c r="AD459" s="132"/>
      <c r="AE459" s="132"/>
      <c r="AF459" s="132"/>
      <c r="AG459" s="132"/>
      <c r="AH459" s="132"/>
      <c r="AI459" s="132"/>
      <c r="AJ459" s="132"/>
      <c r="AK459" s="132"/>
    </row>
    <row r="460" customFormat="false" ht="9" hidden="false" customHeight="false" outlineLevel="0" collapsed="false">
      <c r="C460" s="132"/>
      <c r="D460" s="132"/>
      <c r="E460" s="132"/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132"/>
      <c r="X460" s="132"/>
      <c r="Y460" s="132"/>
      <c r="Z460" s="132"/>
      <c r="AA460" s="132"/>
      <c r="AB460" s="132"/>
      <c r="AC460" s="132"/>
      <c r="AD460" s="132"/>
      <c r="AE460" s="132"/>
      <c r="AF460" s="132"/>
      <c r="AG460" s="132"/>
      <c r="AH460" s="132"/>
      <c r="AI460" s="132"/>
      <c r="AJ460" s="132"/>
      <c r="AK460" s="132"/>
    </row>
    <row r="461" customFormat="false" ht="9" hidden="false" customHeight="false" outlineLevel="0" collapsed="false"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132"/>
      <c r="X461" s="132"/>
      <c r="Y461" s="132"/>
      <c r="Z461" s="132"/>
      <c r="AA461" s="132"/>
      <c r="AB461" s="132"/>
      <c r="AC461" s="132"/>
      <c r="AD461" s="132"/>
      <c r="AE461" s="132"/>
      <c r="AF461" s="132"/>
      <c r="AG461" s="132"/>
      <c r="AH461" s="132"/>
      <c r="AI461" s="132"/>
      <c r="AJ461" s="132"/>
      <c r="AK461" s="132"/>
    </row>
    <row r="462" customFormat="false" ht="9" hidden="false" customHeight="false" outlineLevel="0" collapsed="false">
      <c r="C462" s="132"/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Z462" s="132"/>
      <c r="AA462" s="132"/>
      <c r="AB462" s="132"/>
      <c r="AC462" s="132"/>
      <c r="AD462" s="132"/>
      <c r="AE462" s="132"/>
      <c r="AF462" s="132"/>
      <c r="AG462" s="132"/>
      <c r="AH462" s="132"/>
      <c r="AI462" s="132"/>
      <c r="AJ462" s="132"/>
      <c r="AK462" s="132"/>
    </row>
    <row r="463" customFormat="false" ht="9" hidden="false" customHeight="false" outlineLevel="0" collapsed="false">
      <c r="C463" s="132"/>
      <c r="D463" s="132"/>
      <c r="E463" s="132"/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132"/>
      <c r="X463" s="132"/>
      <c r="Y463" s="132"/>
      <c r="Z463" s="132"/>
      <c r="AA463" s="132"/>
      <c r="AB463" s="132"/>
      <c r="AC463" s="132"/>
      <c r="AD463" s="132"/>
      <c r="AE463" s="132"/>
      <c r="AF463" s="132"/>
      <c r="AG463" s="132"/>
      <c r="AH463" s="132"/>
      <c r="AI463" s="132"/>
      <c r="AJ463" s="132"/>
      <c r="AK463" s="132"/>
    </row>
    <row r="464" customFormat="false" ht="9" hidden="false" customHeight="false" outlineLevel="0" collapsed="false"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  <c r="Y464" s="132"/>
      <c r="Z464" s="132"/>
      <c r="AA464" s="132"/>
      <c r="AB464" s="132"/>
      <c r="AC464" s="132"/>
      <c r="AD464" s="132"/>
      <c r="AE464" s="132"/>
      <c r="AF464" s="132"/>
      <c r="AG464" s="132"/>
      <c r="AH464" s="132"/>
      <c r="AI464" s="132"/>
      <c r="AJ464" s="132"/>
      <c r="AK464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2001-06-07T21:23:28Z</dcterms:created>
  <dc:creator>Scott Gardner</dc:creator>
  <dc:description/>
  <dc:language>en-US</dc:language>
  <cp:lastModifiedBy>Scott Gardner</cp:lastModifiedBy>
  <cp:lastPrinted>2001-12-21T21:34:11Z</cp:lastPrinted>
  <cp:revision>0</cp:revision>
  <dc:subject/>
  <dc:title/>
</cp:coreProperties>
</file>