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<sst xmlns="http://schemas.openxmlformats.org/spreadsheetml/2006/main" count="1366" uniqueCount="214">
  <si>
    <t xml:space="preserve">Portland General Electric Company</t>
  </si>
  <si>
    <t xml:space="preserve">Gas Summary</t>
  </si>
  <si>
    <t xml:space="preserve">As of November 21,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</si>
  <si>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</si>
  <si>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</si>
  <si>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</si>
  <si>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</si>
  <si>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</si>
  <si>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</si>
  <si>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</si>
  <si>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</si>
  <si>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</si>
  <si>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</si>
  <si>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</si>
  <si>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</si>
  <si>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</si>
  <si>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</si>
  <si>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</si>
  <si>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</si>
  <si>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</si>
  <si>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</si>
  <si>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</si>
  <si>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</si>
  <si>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</si>
  <si>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</si>
  <si>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</si>
  <si>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</si>
  <si>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</si>
  <si>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</si>
  <si>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</si>
  <si>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</si>
  <si>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</si>
  <si>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</si>
  <si>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11/21/2001</t>
  </si>
  <si>
    <t xml:space="preserve">As of:                11/21/2001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</si>
  <si>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</si>
  <si>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</si>
  <si>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</si>
  <si>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</si>
  <si>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</si>
  <si>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</si>
  <si>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</si>
  <si>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</si>
  <si>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</si>
  <si>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</si>
  <si>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</si>
  <si>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</si>
  <si>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</si>
  <si>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</si>
  <si>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</si>
  <si>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</si>
  <si>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</si>
  <si>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</si>
  <si>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</si>
  <si>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</si>
  <si>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</si>
  <si>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</si>
  <si>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</si>
  <si>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</si>
  <si>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</si>
  <si>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</si>
  <si>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</si>
  <si>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</si>
  <si>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</si>
  <si>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</si>
  <si>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</si>
  <si>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</si>
  <si>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</si>
  <si>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</si>
  <si>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</si>
  <si>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</si>
  <si>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</si>
  <si>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</si>
  <si>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</si>
  <si>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</si>
  <si>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</si>
  <si>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</si>
  <si>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</si>
  <si>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</si>
  <si>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</si>
  <si>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</si>
  <si>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</si>
  <si>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</si>
  <si>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</si>
  <si>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</si>
  <si>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</si>
  <si>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</si>
  <si>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</si>
  <si>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</si>
  <si>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</si>
  <si>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</si>
  <si>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</si>
  <si>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</si>
  <si>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</si>
  <si>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</si>
  <si>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</si>
  <si>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11/20/2001</t>
  </si>
  <si>
    <t xml:space="preserve">As of:                  11/21/2001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</si>
  <si>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</si>
  <si>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</si>
  <si>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</si>
  <si>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</si>
  <si>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</si>
  <si>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</si>
  <si>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</si>
  <si>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</si>
  <si>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</si>
  <si>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</si>
  <si>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</si>
  <si>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</si>
  <si>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</si>
  <si>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</si>
  <si>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</si>
  <si>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</si>
  <si>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</si>
  <si>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</si>
  <si>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</si>
  <si>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</si>
  <si>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</si>
  <si>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</si>
  <si>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</si>
  <si>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</si>
  <si>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</si>
  <si>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</si>
  <si>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</si>
  <si>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</si>
  <si>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</si>
  <si>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</si>
  <si>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</si>
  <si>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</si>
  <si>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</si>
  <si>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</si>
  <si>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</si>
  <si>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</si>
  <si>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</si>
  <si>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</si>
  <si>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</si>
  <si>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</si>
  <si>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</si>
  <si>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</si>
  <si>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</si>
  <si>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</si>
  <si>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</si>
  <si>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</si>
  <si>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</si>
  <si>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</si>
  <si>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</si>
  <si>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</si>
  <si>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</si>
  <si>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</si>
  <si>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</si>
  <si>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</si>
  <si>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</si>
  <si>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</si>
  <si>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</si>
  <si>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</si>
  <si>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</si>
  <si>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</si>
  <si>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</si>
  <si>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</si>
  <si>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</si>
  <si>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</si>
  <si>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</si>
  <si>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</si>
  <si>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</si>
  <si>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</si>
  <si>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</si>
  <si>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</si>
  <si>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</si>
  <si>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</si>
  <si>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</si>
  <si>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</si>
  <si>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</si>
  <si>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</si>
  <si>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</si>
  <si>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</si>
  <si>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</si>
  <si>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</si>
  <si>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</si>
  <si>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</si>
  <si>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</si>
  <si>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</si>
  <si>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</si>
  <si>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</si>
  <si>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</si>
  <si>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</si>
  <si>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</si>
  <si>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</si>
  <si>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</si>
  <si>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</si>
  <si>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</si>
  <si>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</si>
  <si>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</si>
  <si>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</si>
  <si>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</si>
  <si>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</si>
  <si>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</si>
  <si>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</si>
  <si>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</si>
  <si>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</si>
  <si>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</si>
  <si>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</si>
  <si>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</si>
  <si>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L</t>
  </si>
  <si>
    <t xml:space="preserve">S</t>
  </si>
  <si>
    <t xml:space="preserve">BASISSWAP</t>
  </si>
  <si>
    <t xml:space="preserve">Owen</t>
  </si>
  <si>
    <t xml:space="preserve">Entergy-Koch Trading, LP</t>
  </si>
  <si>
    <t xml:space="preserve">MMBTU</t>
  </si>
  <si>
    <t xml:space="preserve">USD</t>
  </si>
  <si>
    <t xml:space="preserve">Morgan Stanley Capital Group, Inc</t>
  </si>
  <si>
    <t xml:space="preserve">Yildirok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</si>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</sst>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0%"/>
    <numFmt numFmtId="171" formatCode="#,##0.000"/>
    <numFmt numFmtId="172" formatCode="[$-409]#,##0_);\(#,##0\)"/>
    <numFmt numFmtId="173" formatCode="\$#,##0.00"/>
    <numFmt numFmtId="174" formatCode="# ??/??"/>
    <numFmt numFmtId="175" formatCode="[$-409]mmm\-yy"/>
    <numFmt numFmtId="176" formatCode="\$#,##0.00_);&quot;($&quot;#,##0.00\)"/>
    <numFmt numFmtId="177" formatCode="[$-409]#,##0_);[RED]\(#,##0\)"/>
    <numFmt numFmtId="178" formatCode="\$#,##0"/>
    <numFmt numFmtId="179" formatCode="[$-409]m/d/yyyy"/>
    <numFmt numFmtId="180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REG!$O$8:$O$86</c:f>
              <c:numCache>
                <c:formatCode>#,##0</c:formatCode>
                <c:ptCount val="79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</c:numCache>
            </c:numRef>
          </c:val>
        </c:ser>
        <c:gapWidth val="150"/>
        <c:overlap val="0"/>
        <c:axId val="55349979"/>
        <c:axId val="80580642"/>
      </c:barChart>
      <c:catAx>
        <c:axId val="5534997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580642"/>
        <c:crossesAt val="0"/>
        <c:auto val="1"/>
        <c:lblAlgn val="ctr"/>
        <c:lblOffset val="100"/>
        <c:noMultiLvlLbl val="0"/>
      </c:catAx>
      <c:valAx>
        <c:axId val="80580642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349979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REG!$P$8:$P$86</c:f>
              <c:numCache>
                <c:formatCode>#,##0</c:formatCode>
                <c:ptCount val="79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</c:numCache>
            </c:numRef>
          </c:val>
        </c:ser>
        <c:gapWidth val="150"/>
        <c:overlap val="0"/>
        <c:axId val="51001221"/>
        <c:axId val="983748"/>
      </c:barChart>
      <c:catAx>
        <c:axId val="5100122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3748"/>
        <c:crossesAt val="0"/>
        <c:auto val="1"/>
        <c:lblAlgn val="ctr"/>
        <c:lblOffset val="100"/>
        <c:noMultiLvlLbl val="0"/>
      </c:catAx>
      <c:valAx>
        <c:axId val="983748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00122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REG!$N$9:$N$86</c:f>
              <c:strCache>
                <c:ptCount val="7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</c:strCache>
            </c:strRef>
          </c:cat>
          <c:val>
            <c:numRef>
              <c:f>REG!$Q$9:$Q$86</c:f>
              <c:numCache>
                <c:formatCode>#,##0</c:formatCode>
                <c:ptCount val="78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</c:numCache>
            </c:numRef>
          </c:val>
        </c:ser>
        <c:gapWidth val="150"/>
        <c:overlap val="0"/>
        <c:axId val="37807034"/>
        <c:axId val="72216923"/>
      </c:barChart>
      <c:catAx>
        <c:axId val="3780703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216923"/>
        <c:crossesAt val="0"/>
        <c:auto val="1"/>
        <c:lblAlgn val="ctr"/>
        <c:lblOffset val="100"/>
        <c:noMultiLvlLbl val="0"/>
      </c:catAx>
      <c:valAx>
        <c:axId val="72216923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807034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SPEC!$O$8:$O$86</c:f>
              <c:numCache>
                <c:formatCode>#,##0</c:formatCode>
                <c:ptCount val="79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</c:numCache>
            </c:numRef>
          </c:val>
        </c:ser>
        <c:gapWidth val="150"/>
        <c:overlap val="0"/>
        <c:axId val="12058488"/>
        <c:axId val="45668251"/>
      </c:barChart>
      <c:catAx>
        <c:axId val="120584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668251"/>
        <c:crossesAt val="0"/>
        <c:auto val="1"/>
        <c:lblAlgn val="ctr"/>
        <c:lblOffset val="100"/>
        <c:noMultiLvlLbl val="0"/>
      </c:catAx>
      <c:valAx>
        <c:axId val="45668251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205848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SPEC!$P$8:$P$86</c:f>
              <c:numCache>
                <c:formatCode>#,##0</c:formatCode>
                <c:ptCount val="79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</c:numCache>
            </c:numRef>
          </c:val>
        </c:ser>
        <c:gapWidth val="150"/>
        <c:overlap val="0"/>
        <c:axId val="13441929"/>
        <c:axId val="5234267"/>
      </c:barChart>
      <c:catAx>
        <c:axId val="1344192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234267"/>
        <c:crossesAt val="0"/>
        <c:auto val="1"/>
        <c:lblAlgn val="ctr"/>
        <c:lblOffset val="100"/>
        <c:noMultiLvlLbl val="0"/>
      </c:catAx>
      <c:valAx>
        <c:axId val="5234267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44192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  <c:pt idx="12">
                  <c:v>26.8809399999999</c:v>
                </c:pt>
                <c:pt idx="13">
                  <c:v>-32.3070600000001</c:v>
                </c:pt>
                <c:pt idx="14">
                  <c:v>77.2129399999999</c:v>
                </c:pt>
              </c:numCache>
            </c:numRef>
          </c:val>
        </c:ser>
        <c:gapWidth val="150"/>
        <c:overlap val="0"/>
        <c:axId val="28313686"/>
        <c:axId val="41448047"/>
      </c:barChart>
      <c:catAx>
        <c:axId val="283136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448047"/>
        <c:crossesAt val="0"/>
        <c:auto val="1"/>
        <c:lblAlgn val="ctr"/>
        <c:lblOffset val="100"/>
        <c:noMultiLvlLbl val="0"/>
      </c:catAx>
      <c:valAx>
        <c:axId val="41448047"/>
        <c:scaling>
          <c:orientation val="minMax"/>
          <c:max val="1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313686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SPEC!$N$49:$N$86</c:f>
              <c:strCache>
                <c:ptCount val="3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</c:strCache>
            </c:strRef>
          </c:cat>
          <c:val>
            <c:numRef>
              <c:f>SPEC!$R$49:$R$86</c:f>
              <c:numCache>
                <c:formatCode>#,##0</c:formatCode>
                <c:ptCount val="38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</c:numCache>
            </c:numRef>
          </c:val>
        </c:ser>
        <c:gapWidth val="150"/>
        <c:overlap val="0"/>
        <c:axId val="53876567"/>
        <c:axId val="91836343"/>
      </c:barChart>
      <c:catAx>
        <c:axId val="5387656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836343"/>
        <c:crossesAt val="0"/>
        <c:auto val="1"/>
        <c:lblAlgn val="ctr"/>
        <c:lblOffset val="100"/>
        <c:noMultiLvlLbl val="0"/>
      </c:catAx>
      <c:valAx>
        <c:axId val="91836343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87656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SPEC!$N$8:$N$86</c:f>
              <c:strCache>
                <c:ptCount val="7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</c:strCache>
            </c:strRef>
          </c:cat>
          <c:val>
            <c:numRef>
              <c:f>SPEC!$S$8:$S$86</c:f>
              <c:numCache>
                <c:formatCode>#,##0</c:formatCode>
                <c:ptCount val="79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</c:numCache>
            </c:numRef>
          </c:val>
        </c:ser>
        <c:gapWidth val="150"/>
        <c:overlap val="0"/>
        <c:axId val="46137690"/>
        <c:axId val="94419369"/>
      </c:barChart>
      <c:catAx>
        <c:axId val="4613769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419369"/>
        <c:crossesAt val="0"/>
        <c:auto val="1"/>
        <c:lblAlgn val="ctr"/>
        <c:lblOffset val="100"/>
        <c:noMultiLvlLbl val="0"/>
      </c:catAx>
      <c:valAx>
        <c:axId val="94419369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6137690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SPEC!$N$9:$N$86</c:f>
              <c:strCache>
                <c:ptCount val="7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</c:strCache>
            </c:strRef>
          </c:cat>
          <c:val>
            <c:numRef>
              <c:f>SPEC!$T$9:$T$86</c:f>
              <c:numCache>
                <c:formatCode>#,##0</c:formatCode>
                <c:ptCount val="7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</c:numCache>
            </c:numRef>
          </c:val>
        </c:ser>
        <c:gapWidth val="150"/>
        <c:overlap val="0"/>
        <c:axId val="72996417"/>
        <c:axId val="68859068"/>
      </c:barChart>
      <c:catAx>
        <c:axId val="7299641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859068"/>
        <c:crossesAt val="0"/>
        <c:auto val="1"/>
        <c:lblAlgn val="ctr"/>
        <c:lblOffset val="100"/>
        <c:noMultiLvlLbl val="0"/>
      </c:catAx>
      <c:valAx>
        <c:axId val="68859068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996417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0.832748641990617</v>
          </cell>
          <cell r="F59">
            <v>0.695696747753815</v>
          </cell>
          <cell r="G59">
            <v>0.695693374320764</v>
          </cell>
          <cell r="H59">
            <v>0.248051254301278</v>
          </cell>
          <cell r="I59">
            <v>0.208441178078874</v>
          </cell>
          <cell r="J59">
            <v>0.46187289113609</v>
          </cell>
          <cell r="K59">
            <v>0.604194307341463</v>
          </cell>
          <cell r="L59">
            <v>0.934352816706098</v>
          </cell>
          <cell r="M59">
            <v>0.974768434085328</v>
          </cell>
          <cell r="N59">
            <v>0.88742679688544</v>
          </cell>
          <cell r="O59">
            <v>0.757905255618689</v>
          </cell>
          <cell r="P59">
            <v>0.667563813400293</v>
          </cell>
          <cell r="Q59">
            <v>0.683191367488273</v>
          </cell>
          <cell r="R59">
            <v>0.700028089188386</v>
          </cell>
          <cell r="S59">
            <v>0.645672095200587</v>
          </cell>
          <cell r="T59">
            <v>0.563085067561025</v>
          </cell>
          <cell r="U59">
            <v>0.619343451419418</v>
          </cell>
          <cell r="V59">
            <v>0.536181357396259</v>
          </cell>
          <cell r="W59">
            <v>0.586267035504745</v>
          </cell>
          <cell r="X59">
            <v>0.842314956524338</v>
          </cell>
          <cell r="Y59">
            <v>0.884280242817441</v>
          </cell>
          <cell r="Z59">
            <v>0.825606910048561</v>
          </cell>
          <cell r="AA59">
            <v>0.710537495623368</v>
          </cell>
          <cell r="AB59">
            <v>0.663179759058556</v>
          </cell>
        </row>
        <row r="60">
          <cell r="E60">
            <v>0.0270697422376416</v>
          </cell>
          <cell r="F60">
            <v>0.172578526808255</v>
          </cell>
          <cell r="G60">
            <v>0.269471436383126</v>
          </cell>
          <cell r="H60">
            <v>0.0429150070996683</v>
          </cell>
          <cell r="I60">
            <v>0.0264531608266767</v>
          </cell>
          <cell r="J60">
            <v>0.141040968078393</v>
          </cell>
          <cell r="K60">
            <v>0.265117800111172</v>
          </cell>
          <cell r="L60">
            <v>0.431555573058729</v>
          </cell>
          <cell r="M60">
            <v>0.57734532706541</v>
          </cell>
          <cell r="N60">
            <v>0.460756025779032</v>
          </cell>
          <cell r="O60">
            <v>0.30584062717268</v>
          </cell>
          <cell r="P60">
            <v>0.174011750742854</v>
          </cell>
          <cell r="Q60">
            <v>0.49836533666184</v>
          </cell>
          <cell r="R60">
            <v>0.253171736666854</v>
          </cell>
          <cell r="S60">
            <v>0.173523154998845</v>
          </cell>
          <cell r="T60">
            <v>0.419179963273628</v>
          </cell>
          <cell r="U60">
            <v>0.312721405668789</v>
          </cell>
          <cell r="V60">
            <v>0.299300820618775</v>
          </cell>
          <cell r="W60">
            <v>0.20625515153472</v>
          </cell>
          <cell r="X60">
            <v>0.539638721074113</v>
          </cell>
          <cell r="Y60">
            <v>0.579730758084784</v>
          </cell>
          <cell r="Z60">
            <v>0.551475880456246</v>
          </cell>
          <cell r="AA60">
            <v>0.433124150294192</v>
          </cell>
          <cell r="AB60">
            <v>0.253399509729916</v>
          </cell>
        </row>
        <row r="62">
          <cell r="E62">
            <v>0.998900942245179</v>
          </cell>
          <cell r="F62">
            <v>0.982481667081121</v>
          </cell>
          <cell r="G62">
            <v>0.931764686027318</v>
          </cell>
          <cell r="H62">
            <v>0.913804501077215</v>
          </cell>
          <cell r="I62">
            <v>0.792298433117998</v>
          </cell>
          <cell r="J62">
            <v>0.793339645609427</v>
          </cell>
          <cell r="K62">
            <v>0.751806684777073</v>
          </cell>
          <cell r="L62">
            <v>0.98378977107985</v>
          </cell>
          <cell r="M62">
            <v>0.994852418020654</v>
          </cell>
          <cell r="N62">
            <v>0.960284231255431</v>
          </cell>
          <cell r="O62">
            <v>0.879770525192895</v>
          </cell>
          <cell r="P62">
            <v>0.887911825463432</v>
          </cell>
          <cell r="Q62">
            <v>0.90304656852762</v>
          </cell>
          <cell r="R62">
            <v>0.917243048900364</v>
          </cell>
          <cell r="S62">
            <v>0.885404920166889</v>
          </cell>
          <cell r="T62">
            <v>0.833386513659235</v>
          </cell>
          <cell r="U62">
            <v>0.803489830250542</v>
          </cell>
          <cell r="V62">
            <v>0.728376189705682</v>
          </cell>
          <cell r="W62">
            <v>0.766893762312471</v>
          </cell>
          <cell r="X62">
            <v>0.915798339592594</v>
          </cell>
          <cell r="Y62">
            <v>0.950653684306153</v>
          </cell>
          <cell r="Z62">
            <v>0.913668595681338</v>
          </cell>
          <cell r="AA62">
            <v>0.852433357295836</v>
          </cell>
          <cell r="AB62">
            <v>0.867706118759981</v>
          </cell>
        </row>
        <row r="63">
          <cell r="E63">
            <v>0.667892509007159</v>
          </cell>
          <cell r="F63">
            <v>0.742262600874566</v>
          </cell>
          <cell r="G63">
            <v>0.659313509642122</v>
          </cell>
          <cell r="H63">
            <v>0.546577318090928</v>
          </cell>
          <cell r="I63">
            <v>0.347966416201247</v>
          </cell>
          <cell r="J63">
            <v>0.324458258754841</v>
          </cell>
          <cell r="K63">
            <v>0.413681596615322</v>
          </cell>
          <cell r="L63">
            <v>0.687882976439398</v>
          </cell>
          <cell r="M63">
            <v>0.800767738271993</v>
          </cell>
          <cell r="N63">
            <v>0.670991716585557</v>
          </cell>
          <cell r="O63">
            <v>0.528049646328469</v>
          </cell>
          <cell r="P63">
            <v>0.524958037199822</v>
          </cell>
          <cell r="Q63">
            <v>0.661021767861141</v>
          </cell>
          <cell r="R63">
            <v>0.570857747896839</v>
          </cell>
          <cell r="S63">
            <v>0.480129282338596</v>
          </cell>
          <cell r="T63">
            <v>0.589505580088692</v>
          </cell>
          <cell r="U63">
            <v>0.484796918847921</v>
          </cell>
          <cell r="V63">
            <v>0.458385181645127</v>
          </cell>
          <cell r="W63">
            <v>0.366201754485422</v>
          </cell>
          <cell r="X63">
            <v>0.733113746204822</v>
          </cell>
          <cell r="Y63">
            <v>0.804393125512578</v>
          </cell>
          <cell r="Z63">
            <v>0.748065253490742</v>
          </cell>
          <cell r="AA63">
            <v>0.600143714926027</v>
          </cell>
          <cell r="AB63">
            <v>0.575037711236775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401.695927162078</v>
          </cell>
          <cell r="I29">
            <v>456</v>
          </cell>
        </row>
        <row r="29">
          <cell r="L29">
            <v>315.704966438703</v>
          </cell>
          <cell r="M29">
            <v>446</v>
          </cell>
        </row>
        <row r="29">
          <cell r="P29">
            <v>290.477112805131</v>
          </cell>
          <cell r="Q29">
            <v>410</v>
          </cell>
        </row>
        <row r="30">
          <cell r="H30">
            <v>19.0125552440447</v>
          </cell>
          <cell r="I30">
            <v>456</v>
          </cell>
        </row>
        <row r="30">
          <cell r="L30">
            <v>72.5506270462745</v>
          </cell>
          <cell r="M30">
            <v>446</v>
          </cell>
        </row>
        <row r="30">
          <cell r="P30">
            <v>111.90775670918</v>
          </cell>
          <cell r="Q30">
            <v>410</v>
          </cell>
        </row>
        <row r="33">
          <cell r="H33">
            <v>230.586098230177</v>
          </cell>
          <cell r="I33">
            <v>231</v>
          </cell>
        </row>
        <row r="33">
          <cell r="L33">
            <v>228.051914481193</v>
          </cell>
          <cell r="M33">
            <v>233</v>
          </cell>
        </row>
        <row r="33">
          <cell r="P33">
            <v>211.615309543693</v>
          </cell>
          <cell r="Q33">
            <v>228</v>
          </cell>
        </row>
        <row r="34">
          <cell r="H34">
            <v>139.088023912687</v>
          </cell>
          <cell r="I34">
            <v>231</v>
          </cell>
        </row>
        <row r="34">
          <cell r="L34">
            <v>163.779435926404</v>
          </cell>
          <cell r="M34">
            <v>233</v>
          </cell>
        </row>
        <row r="34">
          <cell r="P34">
            <v>143.588022719504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8:U65536" sheet="OPEN SPEC"/>
  </cacheSource>
  <cacheFields count="0"/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58" maxValue="3.415" count="27">
        <n v="2.58"/>
        <n v="2.61"/>
        <n v="2.618"/>
        <n v="2.64"/>
        <n v="2.658"/>
        <n v="2.68"/>
        <n v="2.695"/>
        <n v="2.713"/>
        <n v="2.72"/>
        <n v="2.728"/>
        <n v="2.73"/>
        <n v="2.75"/>
        <n v="2.752"/>
        <n v="2.76"/>
        <n v="2.775"/>
        <n v="2.78"/>
        <n v="2.806"/>
        <n v="2.88"/>
        <n v="2.936"/>
        <n v="3.06"/>
        <n v="3.08"/>
        <n v="3.11"/>
        <n v="3.185"/>
        <n v="3.365"/>
        <n v="3.385"/>
        <n v="3.415"/>
        <m/>
      </sharedItems>
    </cacheField>
    <cacheField name="CP PAYS" numFmtId="0">
      <sharedItems containsString="0" containsBlank="1" containsNumber="1" minValue="2.58" maxValue="3.46" count="27">
        <n v="2.58"/>
        <n v="2.618"/>
        <n v="2.658"/>
        <n v="2.675"/>
        <n v="2.695"/>
        <n v="2.705"/>
        <n v="2.713"/>
        <n v="2.728"/>
        <n v="2.73"/>
        <n v="2.735"/>
        <n v="2.745"/>
        <n v="2.752"/>
        <n v="2.775"/>
        <n v="2.785"/>
        <n v="2.806"/>
        <n v="2.815"/>
        <n v="2.825"/>
        <n v="2.845"/>
        <n v="2.915"/>
        <n v="2.935"/>
        <n v="2.936"/>
        <n v="2.965"/>
        <n v="3.23"/>
        <n v="3.41"/>
        <n v="3.43"/>
        <n v="3.46"/>
        <m/>
      </sharedItems>
    </cacheField>
    <cacheField name="NET" numFmtId="0">
      <sharedItems containsString="0" containsBlank="1" containsNumber="1" containsInteger="1" minValue="-94550" maxValue="101525" count="27">
        <n v="-94550"/>
        <n v="-85260"/>
        <n v="-73160"/>
        <n v="-66495"/>
        <n v="-47275"/>
        <n v="-42560"/>
        <n v="-25885"/>
        <n v="-19220"/>
        <n v="-4500"/>
        <n v="-4340"/>
        <n v="-3875"/>
        <n v="-3410"/>
        <n v="-3300"/>
        <n v="-3255"/>
        <n v="3410"/>
        <n v="13050"/>
        <n v="13485"/>
        <n v="13950"/>
        <n v="14250"/>
        <n v="14415"/>
        <n v="22260"/>
        <n v="24800"/>
        <n v="73470"/>
        <n v="80135"/>
        <n v="91560"/>
        <n v="101525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1"/>
    <x v="0"/>
    <x v="8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8"/>
    <x v="4"/>
    <x v="10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3"/>
    <x v="8"/>
    <x v="8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5"/>
    <x v="11"/>
    <x v="9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1"/>
    <x v="7"/>
    <x v="11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5"/>
    <x v="2"/>
    <x v="12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3"/>
    <x v="1"/>
    <x v="11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2"/>
    <x v="6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4"/>
    <x v="12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5"/>
    <x v="14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3"/>
    <x v="20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7"/>
    <x v="9"/>
    <x v="14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16"/>
    <x v="21"/>
    <x v="20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14"/>
    <x v="19"/>
    <x v="21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8"/>
    <x v="18"/>
    <x v="13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0"/>
    <x v="3"/>
    <x v="18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2"/>
    <x v="5"/>
    <x v="16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4"/>
    <x v="10"/>
    <x v="15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6"/>
    <x v="13"/>
    <x v="17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9"/>
    <x v="15"/>
    <x v="16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0"/>
    <x v="16"/>
    <x v="18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2"/>
    <x v="17"/>
    <x v="19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7"/>
    <x v="22"/>
    <x v="23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8"/>
    <x v="23"/>
    <x v="22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16"/>
    <x v="25"/>
    <x v="24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14"/>
    <x v="24"/>
    <x v="25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20"/>
    <x v="12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21"/>
    <x v="14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9"/>
    <x v="20"/>
    <x v="7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7"/>
    <x v="6"/>
    <x v="6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2:A3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731807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1316455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984083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681358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1206935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786660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-6831363.6964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-9392957.5381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73108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-399999.9998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-399999.9998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109520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197423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77212.9399999999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-655453.06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4266572.54326649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21, 2001</v>
      </c>
    </row>
    <row r="4" customFormat="false" ht="12.75" hidden="false" customHeight="false" outlineLevel="0" collapsed="false">
      <c r="A4" s="2" t="s">
        <v>3</v>
      </c>
      <c r="F4" s="116"/>
    </row>
    <row r="5" customFormat="false" ht="10.5" hidden="false" customHeight="false" outlineLevel="0" collapsed="false">
      <c r="I5" s="117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8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9" t="n">
        <f aca="false">'GAS SUM'!C23</f>
        <v>73108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20"/>
      <c r="C9" s="8" t="n">
        <f aca="false">C25</f>
        <v>377361</v>
      </c>
      <c r="F9" s="1" t="s">
        <v>6</v>
      </c>
      <c r="I9" s="17" t="n">
        <f aca="false">O54</f>
        <v>109520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20"/>
      <c r="C10" s="121" t="n">
        <v>2541355.60326649</v>
      </c>
      <c r="F10" s="1" t="s">
        <v>7</v>
      </c>
      <c r="I10" s="8" t="n">
        <f aca="false">'5-DAY'!C2</f>
        <v>197423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20"/>
      <c r="C11" s="122"/>
      <c r="D11" s="8" t="n">
        <f aca="false">SUM(C9:C10)</f>
        <v>2918716.60326649</v>
      </c>
      <c r="F11" s="1" t="s">
        <v>13</v>
      </c>
      <c r="H11" s="122"/>
      <c r="I11" s="123" t="n">
        <f aca="false">'Gap Risk'!B29</f>
        <v>-399999.9998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24" t="s">
        <v>18</v>
      </c>
      <c r="B12" s="125"/>
      <c r="C12" s="125"/>
      <c r="D12" s="126" t="n">
        <f aca="false">SUM(D7:D11)</f>
        <v>4266572.54326649</v>
      </c>
      <c r="F12" s="1" t="s">
        <v>14</v>
      </c>
      <c r="I12" s="123" t="n">
        <f aca="false">'Gap Risk'!B8</f>
        <v>-399999.9998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27"/>
    </row>
    <row r="14" customFormat="false" ht="10.5" hidden="false" customHeight="false" outlineLevel="0" collapsed="false">
      <c r="C14" s="128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9" t="n">
        <v>36892</v>
      </c>
      <c r="D16" s="129" t="n">
        <v>36923</v>
      </c>
      <c r="E16" s="129" t="n">
        <v>36951</v>
      </c>
      <c r="F16" s="129" t="n">
        <v>36982</v>
      </c>
      <c r="G16" s="129" t="n">
        <v>37012</v>
      </c>
      <c r="H16" s="129" t="n">
        <v>37043</v>
      </c>
      <c r="I16" s="129" t="n">
        <v>37073</v>
      </c>
      <c r="J16" s="129" t="n">
        <v>37104</v>
      </c>
      <c r="K16" s="129" t="n">
        <v>37135</v>
      </c>
      <c r="L16" s="129" t="n">
        <v>37165</v>
      </c>
      <c r="M16" s="129" t="n">
        <v>37196</v>
      </c>
      <c r="N16" s="130" t="s">
        <v>139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31" t="s">
        <v>140</v>
      </c>
      <c r="B17" s="131"/>
      <c r="C17" s="132" t="n">
        <v>0</v>
      </c>
      <c r="D17" s="132" t="n">
        <f aca="false">-73083</f>
        <v>-73083</v>
      </c>
      <c r="E17" s="132" t="n">
        <v>268221</v>
      </c>
      <c r="F17" s="132" t="n">
        <v>194767</v>
      </c>
      <c r="G17" s="132" t="n">
        <v>96424</v>
      </c>
      <c r="H17" s="132" t="n">
        <v>99479</v>
      </c>
      <c r="I17" s="132" t="n">
        <f aca="false">132235+17000</f>
        <v>149235</v>
      </c>
      <c r="J17" s="132" t="n">
        <f aca="false">135570+40000</f>
        <v>175570</v>
      </c>
      <c r="K17" s="132" t="n">
        <f aca="false">132471+38900</f>
        <v>171371</v>
      </c>
      <c r="L17" s="132" t="n">
        <f aca="false">207918.94-8750</f>
        <v>199168.94</v>
      </c>
      <c r="M17" s="132" t="n">
        <v>66703</v>
      </c>
      <c r="N17" s="132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33"/>
      <c r="L18" s="133"/>
      <c r="M18" s="11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404311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-36000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31" t="s">
        <v>135</v>
      </c>
      <c r="B25" s="134"/>
      <c r="C25" s="132" t="n">
        <f aca="false">SUM(C22:C24)</f>
        <v>377361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16" t="s">
        <v>145</v>
      </c>
      <c r="C28" s="130" t="n">
        <v>37226</v>
      </c>
      <c r="D28" s="130" t="n">
        <v>37257</v>
      </c>
      <c r="E28" s="130" t="n">
        <v>37288</v>
      </c>
      <c r="F28" s="130" t="n">
        <v>37316</v>
      </c>
      <c r="G28" s="130" t="n">
        <v>37347</v>
      </c>
      <c r="H28" s="130" t="n">
        <v>37377</v>
      </c>
      <c r="I28" s="130" t="n">
        <v>37408</v>
      </c>
      <c r="J28" s="130" t="n">
        <v>37438</v>
      </c>
      <c r="K28" s="130" t="n">
        <v>37469</v>
      </c>
      <c r="L28" s="130" t="n">
        <v>37500</v>
      </c>
      <c r="M28" s="130" t="n">
        <v>37530</v>
      </c>
      <c r="N28" s="130" t="n">
        <v>37561</v>
      </c>
      <c r="O28" s="135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31" t="s">
        <v>146</v>
      </c>
      <c r="B30" s="136"/>
      <c r="C30" s="136" t="n">
        <f aca="false">'SPEC REPORT DETAILS'!J8+'SPEC REPORT DETAILS'!J20+'SPEC REPORT DETAILS'!J32+'SPEC REPORT DETAILS'!J44</f>
        <v>-6451.6129</v>
      </c>
      <c r="D30" s="136" t="n">
        <f aca="false">'SPEC REPORT DETAILS'!K8+'SPEC REPORT DETAILS'!K20+'SPEC REPORT DETAILS'!K32+'SPEC REPORT DETAILS'!K44</f>
        <v>-6451.6129</v>
      </c>
      <c r="E30" s="136" t="n">
        <f aca="false">'SPEC REPORT DETAILS'!L8+'SPEC REPORT DETAILS'!L20+'SPEC REPORT DETAILS'!L32+'SPEC REPORT DETAILS'!L44</f>
        <v>0</v>
      </c>
      <c r="F30" s="136" t="n">
        <f aca="false">'SPEC REPORT DETAILS'!M8+'SPEC REPORT DETAILS'!M20+'SPEC REPORT DETAILS'!M32+'SPEC REPORT DETAILS'!M44</f>
        <v>0</v>
      </c>
      <c r="G30" s="136" t="n">
        <f aca="false">'SPEC REPORT DETAILS'!N8+'SPEC REPORT DETAILS'!N20+'SPEC REPORT DETAILS'!N32+'SPEC REPORT DETAILS'!N44</f>
        <v>0</v>
      </c>
      <c r="H30" s="136" t="n">
        <f aca="false">'SPEC REPORT DETAILS'!O8+'SPEC REPORT DETAILS'!O20+'SPEC REPORT DETAILS'!O32+'SPEC REPORT DETAILS'!O44</f>
        <v>0</v>
      </c>
      <c r="I30" s="136" t="n">
        <f aca="false">'SPEC REPORT DETAILS'!P8+'SPEC REPORT DETAILS'!P20+'SPEC REPORT DETAILS'!P32+'SPEC REPORT DETAILS'!P44</f>
        <v>0</v>
      </c>
      <c r="J30" s="136" t="n">
        <f aca="false">'SPEC REPORT DETAILS'!Q8+'SPEC REPORT DETAILS'!Q20+'SPEC REPORT DETAILS'!Q32+'SPEC REPORT DETAILS'!Q44</f>
        <v>0</v>
      </c>
      <c r="K30" s="136" t="n">
        <f aca="false">'SPEC REPORT DETAILS'!R8+'SPEC REPORT DETAILS'!R20+'SPEC REPORT DETAILS'!R32+'SPEC REPORT DETAILS'!R44</f>
        <v>0</v>
      </c>
      <c r="L30" s="136" t="n">
        <f aca="false">'SPEC REPORT DETAILS'!S8+'SPEC REPORT DETAILS'!S20+'SPEC REPORT DETAILS'!S32+'SPEC REPORT DETAILS'!S44</f>
        <v>0</v>
      </c>
      <c r="M30" s="136" t="n">
        <f aca="false">'SPEC REPORT DETAILS'!T8+'SPEC REPORT DETAILS'!T20+'SPEC REPORT DETAILS'!T32+'SPEC REPORT DETAILS'!T44</f>
        <v>0</v>
      </c>
      <c r="N30" s="136" t="n">
        <f aca="false">'SPEC REPORT DETAILS'!U8+'SPEC REPORT DETAILS'!U20+'SPEC REPORT DETAILS'!U32+'SPEC REPORT DETAILS'!U44</f>
        <v>0</v>
      </c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</row>
    <row r="31" customFormat="false" ht="10.5" hidden="false" customHeight="false" outlineLevel="0" collapsed="false">
      <c r="A31" s="7" t="s">
        <v>147</v>
      </c>
      <c r="B31" s="137"/>
      <c r="C31" s="138" t="n">
        <f aca="false">'SPEC SUM'!C21</f>
        <v>-6451.6129</v>
      </c>
      <c r="D31" s="138" t="n">
        <f aca="false">'SPEC SUM'!D21</f>
        <v>-6451.6129</v>
      </c>
      <c r="E31" s="138" t="n">
        <f aca="false">'SPEC SUM'!E21</f>
        <v>0</v>
      </c>
      <c r="F31" s="138" t="n">
        <f aca="false">'SPEC SUM'!F21</f>
        <v>0</v>
      </c>
      <c r="G31" s="138" t="n">
        <f aca="false">'SPEC SUM'!G21</f>
        <v>-5000</v>
      </c>
      <c r="H31" s="138" t="n">
        <f aca="false">'SPEC SUM'!H21</f>
        <v>-5000</v>
      </c>
      <c r="I31" s="138" t="n">
        <f aca="false">'SPEC SUM'!I21</f>
        <v>-5000</v>
      </c>
      <c r="J31" s="138" t="n">
        <f aca="false">'SPEC SUM'!J21</f>
        <v>-5000</v>
      </c>
      <c r="K31" s="138" t="n">
        <f aca="false">'SPEC SUM'!K21</f>
        <v>-5000</v>
      </c>
      <c r="L31" s="138" t="n">
        <f aca="false">'SPEC SUM'!L21</f>
        <v>-5000</v>
      </c>
      <c r="M31" s="138" t="n">
        <f aca="false">'SPEC SUM'!M21</f>
        <v>-5000</v>
      </c>
      <c r="N31" s="138" t="n">
        <f aca="false">'SPEC SUM'!N21</f>
        <v>0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</row>
    <row r="32" customFormat="false" ht="10.5" hidden="false" customHeight="false" outlineLevel="0" collapsed="false">
      <c r="A32" s="1" t="s">
        <v>105</v>
      </c>
      <c r="B32" s="137"/>
      <c r="C32" s="139" t="n">
        <f aca="false">ROUND((C30-C31),0)</f>
        <v>0</v>
      </c>
      <c r="D32" s="139" t="n">
        <f aca="false">D30-D31</f>
        <v>0</v>
      </c>
      <c r="E32" s="139" t="n">
        <f aca="false">E30-E31</f>
        <v>0</v>
      </c>
      <c r="F32" s="139" t="n">
        <f aca="false">F30-F31</f>
        <v>0</v>
      </c>
      <c r="G32" s="139" t="n">
        <f aca="false">G30-G31</f>
        <v>5000</v>
      </c>
      <c r="H32" s="139" t="n">
        <f aca="false">H30-H31</f>
        <v>5000</v>
      </c>
      <c r="I32" s="139" t="n">
        <f aca="false">I30-I31</f>
        <v>5000</v>
      </c>
      <c r="J32" s="139" t="n">
        <f aca="false">J30-J31</f>
        <v>5000</v>
      </c>
      <c r="K32" s="139" t="n">
        <f aca="false">K30-K31</f>
        <v>5000</v>
      </c>
      <c r="L32" s="139" t="n">
        <f aca="false">L30-L31</f>
        <v>5000</v>
      </c>
      <c r="M32" s="139" t="n">
        <f aca="false">M30-M31</f>
        <v>5000</v>
      </c>
      <c r="N32" s="139" t="n">
        <f aca="false">N30-N31</f>
        <v>0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10.5" hidden="false" customHeight="false" outlineLevel="0" collapsed="false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4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  <c r="IW33" s="137"/>
    </row>
    <row r="34" customFormat="false" ht="10.5" hidden="false" customHeight="false" outlineLevel="0" collapsed="false">
      <c r="A34" s="118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94038</v>
      </c>
      <c r="D35" s="8" t="n">
        <f aca="false">'SPEC REPORT DETAILS'!K10+'SPEC REPORT DETAILS'!K22+'SPEC REPORT DETAILS'!K34+'SPEC REPORT DETAILS'!K46</f>
        <v>165209</v>
      </c>
      <c r="E35" s="8" t="n">
        <f aca="false">'SPEC REPORT DETAILS'!L10+'SPEC REPORT DETAILS'!L22+'SPEC REPORT DETAILS'!L34+'SPEC REPORT DETAILS'!L46</f>
        <v>137486</v>
      </c>
      <c r="F35" s="8" t="n">
        <f aca="false">'SPEC REPORT DETAILS'!M10+'SPEC REPORT DETAILS'!M22+'SPEC REPORT DETAILS'!M34+'SPEC REPORT DETAILS'!M46</f>
        <v>145860</v>
      </c>
      <c r="G35" s="8" t="n">
        <f aca="false">'SPEC REPORT DETAILS'!N10+'SPEC REPORT DETAILS'!N22+'SPEC REPORT DETAILS'!N34+'SPEC REPORT DETAILS'!N46</f>
        <v>-19521</v>
      </c>
      <c r="H35" s="8" t="n">
        <f aca="false">'SPEC REPORT DETAILS'!O10+'SPEC REPORT DETAILS'!O22+'SPEC REPORT DETAILS'!O34+'SPEC REPORT DETAILS'!O46</f>
        <v>-20127</v>
      </c>
      <c r="I35" s="8" t="n">
        <f aca="false">'SPEC REPORT DETAILS'!P10+'SPEC REPORT DETAILS'!P22+'SPEC REPORT DETAILS'!P34+'SPEC REPORT DETAILS'!P46</f>
        <v>-19433</v>
      </c>
      <c r="J35" s="8" t="n">
        <f aca="false">'SPEC REPORT DETAILS'!Q10+'SPEC REPORT DETAILS'!Q22+'SPEC REPORT DETAILS'!Q34+'SPEC REPORT DETAILS'!Q46</f>
        <v>-20027</v>
      </c>
      <c r="K35" s="8" t="n">
        <f aca="false">'SPEC REPORT DETAILS'!R10+'SPEC REPORT DETAILS'!R22+'SPEC REPORT DETAILS'!R34+'SPEC REPORT DETAILS'!R46</f>
        <v>-19980</v>
      </c>
      <c r="L35" s="8" t="n">
        <f aca="false">'SPEC REPORT DETAILS'!S10+'SPEC REPORT DETAILS'!S22+'SPEC REPORT DETAILS'!S34+'SPEC REPORT DETAILS'!S46</f>
        <v>-19299</v>
      </c>
      <c r="M35" s="8" t="n">
        <f aca="false">'SPEC REPORT DETAILS'!T10+'SPEC REPORT DETAILS'!T22+'SPEC REPORT DETAILS'!T34+'SPEC REPORT DETAILS'!T46</f>
        <v>-19895</v>
      </c>
      <c r="N35" s="8" t="n">
        <f aca="false">'SPEC REPORT DETAILS'!U10+'SPEC REPORT DETAILS'!U22+'SPEC REPORT DETAILS'!U34+'SPEC REPORT DETAILS'!U46</f>
        <v>0</v>
      </c>
      <c r="O35" s="140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8" t="n">
        <f aca="false">'SPEC REPORT DETAILS'!J11+'SPEC REPORT DETAILS'!J23+'SPEC REPORT DETAILS'!J35+'SPEC REPORT DETAILS'!J47</f>
        <v>-20000</v>
      </c>
      <c r="D36" s="8" t="n">
        <f aca="false">'SPEC REPORT DETAILS'!K11+'SPEC REPORT DETAILS'!K23+'SPEC REPORT DETAILS'!K35+'SPEC REPORT DETAILS'!K47</f>
        <v>-16000</v>
      </c>
      <c r="E36" s="8" t="n">
        <f aca="false">'SPEC REPORT DETAILS'!L11+'SPEC REPORT DETAILS'!L23+'SPEC REPORT DETAILS'!L35+'SPEC REPORT DETAILS'!L47</f>
        <v>0</v>
      </c>
      <c r="F36" s="8" t="n">
        <f aca="false">'SPEC REPORT DETAILS'!M11+'SPEC REPORT DETAILS'!M23+'SPEC REPORT DETAILS'!M35+'SPEC REPORT DETAILS'!M47</f>
        <v>0</v>
      </c>
      <c r="G36" s="8" t="n">
        <f aca="false">'SPEC REPORT DETAILS'!N11+'SPEC REPORT DETAILS'!N23+'SPEC REPORT DETAILS'!N35+'SPEC REPORT DETAILS'!N47</f>
        <v>0</v>
      </c>
      <c r="H36" s="8" t="n">
        <f aca="false">'SPEC REPORT DETAILS'!O11+'SPEC REPORT DETAILS'!O23+'SPEC REPORT DETAILS'!O35+'SPEC REPORT DETAILS'!O47</f>
        <v>0</v>
      </c>
      <c r="I36" s="8" t="n">
        <f aca="false">'SPEC REPORT DETAILS'!P11+'SPEC REPORT DETAILS'!P23+'SPEC REPORT DETAILS'!P35+'SPEC REPORT DETAILS'!P47</f>
        <v>0</v>
      </c>
      <c r="J36" s="8" t="n">
        <f aca="false">'SPEC REPORT DETAILS'!Q11+'SPEC REPORT DETAILS'!Q23+'SPEC REPORT DETAILS'!Q35+'SPEC REPORT DETAILS'!Q47</f>
        <v>0</v>
      </c>
      <c r="K36" s="8" t="n">
        <f aca="false">'SPEC REPORT DETAILS'!R11+'SPEC REPORT DETAILS'!R23+'SPEC REPORT DETAILS'!R35+'SPEC REPORT DETAILS'!R47</f>
        <v>0</v>
      </c>
      <c r="L36" s="8" t="n">
        <f aca="false">'SPEC REPORT DETAILS'!S11+'SPEC REPORT DETAILS'!S23+'SPEC REPORT DETAILS'!S35+'SPEC REPORT DETAILS'!S47</f>
        <v>0</v>
      </c>
      <c r="M36" s="8" t="n">
        <f aca="false">'SPEC REPORT DETAILS'!T11+'SPEC REPORT DETAILS'!T23+'SPEC REPORT DETAILS'!T35+'SPEC REPORT DETAILS'!T47</f>
        <v>0</v>
      </c>
      <c r="N36" s="8" t="n">
        <f aca="false">'SPEC REPORT DETAILS'!U11+'SPEC REPORT DETAILS'!U23+'SPEC REPORT DETAILS'!U35+'SPEC REPORT DETAILS'!U47</f>
        <v>0</v>
      </c>
      <c r="O36" s="140"/>
    </row>
    <row r="37" customFormat="false" ht="10.5" hidden="false" customHeight="false" outlineLevel="0" collapsed="false">
      <c r="A37" s="8" t="s">
        <v>150</v>
      </c>
      <c r="B37" s="141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31" t="s">
        <v>151</v>
      </c>
      <c r="B38" s="142"/>
      <c r="C38" s="132" t="n">
        <f aca="false">SUM(C35:C37)</f>
        <v>58538</v>
      </c>
      <c r="D38" s="132" t="n">
        <f aca="false">SUM(D35:D37)</f>
        <v>133709</v>
      </c>
      <c r="E38" s="132" t="n">
        <f aca="false">SUM(E35:E37)</f>
        <v>123486</v>
      </c>
      <c r="F38" s="132" t="n">
        <f aca="false">SUM(F35:F37)</f>
        <v>130360</v>
      </c>
      <c r="G38" s="132" t="n">
        <f aca="false">SUM(G35:G37)</f>
        <v>-9771</v>
      </c>
      <c r="H38" s="132" t="n">
        <f aca="false">SUM(H35:H37)</f>
        <v>-10052</v>
      </c>
      <c r="I38" s="132" t="n">
        <f aca="false">SUM(I35:I37)</f>
        <v>-9683</v>
      </c>
      <c r="J38" s="132" t="n">
        <f aca="false">SUM(J35:J37)</f>
        <v>-9952</v>
      </c>
      <c r="K38" s="132" t="n">
        <f aca="false">SUM(K35:K37)</f>
        <v>-9905</v>
      </c>
      <c r="L38" s="132" t="n">
        <f aca="false">SUM(L35:L37)</f>
        <v>-9549</v>
      </c>
      <c r="M38" s="132" t="n">
        <f aca="false">SUM(M35:M37)</f>
        <v>-9820</v>
      </c>
      <c r="N38" s="132" t="n">
        <f aca="false">SUM(N35:N37)</f>
        <v>0</v>
      </c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</row>
    <row r="39" customFormat="false" ht="10.5" hidden="false" customHeight="false" outlineLevel="0" collapsed="false">
      <c r="A39" s="116" t="s">
        <v>110</v>
      </c>
      <c r="C39" s="143" t="n">
        <v>46520</v>
      </c>
      <c r="D39" s="143" t="n">
        <v>119564</v>
      </c>
      <c r="E39" s="143" t="n">
        <v>123164</v>
      </c>
      <c r="F39" s="143" t="n">
        <v>129899</v>
      </c>
      <c r="G39" s="143" t="n">
        <v>-5252</v>
      </c>
      <c r="H39" s="143" t="n">
        <v>-11473</v>
      </c>
      <c r="I39" s="143" t="n">
        <v>-16915</v>
      </c>
      <c r="J39" s="143" t="n">
        <v>-23440</v>
      </c>
      <c r="K39" s="143" t="n">
        <v>-29367</v>
      </c>
      <c r="L39" s="143" t="n">
        <v>-29754</v>
      </c>
      <c r="M39" s="143" t="n">
        <v>-35105</v>
      </c>
      <c r="N39" s="143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12018</v>
      </c>
      <c r="D40" s="8" t="n">
        <f aca="false">D38-D39</f>
        <v>14145</v>
      </c>
      <c r="E40" s="8" t="n">
        <f aca="false">E38-E39</f>
        <v>322</v>
      </c>
      <c r="F40" s="8" t="n">
        <f aca="false">F38-F39</f>
        <v>461</v>
      </c>
      <c r="G40" s="8" t="n">
        <f aca="false">G38-G39</f>
        <v>-4519</v>
      </c>
      <c r="H40" s="8" t="n">
        <f aca="false">H38-H39</f>
        <v>1421</v>
      </c>
      <c r="I40" s="8" t="n">
        <f aca="false">I38-I39</f>
        <v>7232</v>
      </c>
      <c r="J40" s="8" t="n">
        <f aca="false">J38-J39</f>
        <v>13488</v>
      </c>
      <c r="K40" s="8" t="n">
        <f aca="false">K38-K39</f>
        <v>19462</v>
      </c>
      <c r="L40" s="8" t="n">
        <f aca="false">L38-L39</f>
        <v>20205</v>
      </c>
      <c r="M40" s="8" t="n">
        <f aca="false">M38-M39</f>
        <v>25285</v>
      </c>
      <c r="N40" s="8" t="n">
        <f aca="false">N38-N39</f>
        <v>0</v>
      </c>
    </row>
    <row r="42" customFormat="false" ht="10.5" hidden="false" customHeight="false" outlineLevel="0" collapsed="false">
      <c r="A42" s="116" t="s">
        <v>145</v>
      </c>
      <c r="C42" s="130" t="n">
        <v>37591</v>
      </c>
      <c r="D42" s="130" t="n">
        <v>37622</v>
      </c>
      <c r="E42" s="130" t="n">
        <v>37653</v>
      </c>
      <c r="F42" s="130" t="n">
        <v>37681</v>
      </c>
      <c r="G42" s="130" t="n">
        <v>37712</v>
      </c>
      <c r="H42" s="130" t="n">
        <v>37742</v>
      </c>
      <c r="I42" s="130" t="n">
        <v>37773</v>
      </c>
      <c r="J42" s="130" t="n">
        <v>37803</v>
      </c>
      <c r="K42" s="130" t="n">
        <v>37834</v>
      </c>
      <c r="L42" s="130" t="n">
        <v>37865</v>
      </c>
      <c r="M42" s="130" t="n">
        <v>37895</v>
      </c>
      <c r="N42" s="130" t="n">
        <v>37926</v>
      </c>
      <c r="O42" s="130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4"/>
    </row>
    <row r="44" customFormat="false" ht="10.5" hidden="false" customHeight="false" outlineLevel="0" collapsed="false">
      <c r="A44" s="131" t="s">
        <v>146</v>
      </c>
      <c r="B44" s="136"/>
      <c r="C44" s="136" t="n">
        <f aca="false">'SPEC REPORT DETAILS'!V8+'SPEC REPORT DETAILS'!V20+'SPEC REPORT DETAILS'!V32+'SPEC REPORT DETAILS'!V44</f>
        <v>0</v>
      </c>
      <c r="D44" s="136" t="n">
        <f aca="false">'SPEC REPORT DETAILS'!W8+'SPEC REPORT DETAILS'!W20+'SPEC REPORT DETAILS'!W32+'SPEC REPORT DETAILS'!W44</f>
        <v>0</v>
      </c>
      <c r="E44" s="136" t="n">
        <f aca="false">'SPEC REPORT DETAILS'!X8+'SPEC REPORT DETAILS'!X20+'SPEC REPORT DETAILS'!X32+'SPEC REPORT DETAILS'!X44</f>
        <v>0</v>
      </c>
      <c r="F44" s="136" t="n">
        <f aca="false">'SPEC REPORT DETAILS'!Y8+'SPEC REPORT DETAILS'!Y20+'SPEC REPORT DETAILS'!Y32+'SPEC REPORT DETAILS'!Y44</f>
        <v>0</v>
      </c>
      <c r="G44" s="136" t="n">
        <f aca="false">'SPEC REPORT DETAILS'!Z8+'SPEC REPORT DETAILS'!Z20+'SPEC REPORT DETAILS'!Z32+'SPEC REPORT DETAILS'!Z44</f>
        <v>0</v>
      </c>
      <c r="H44" s="136" t="n">
        <f aca="false">'SPEC REPORT DETAILS'!AA8+'SPEC REPORT DETAILS'!AA20+'SPEC REPORT DETAILS'!AA32+'SPEC REPORT DETAILS'!AA44</f>
        <v>0</v>
      </c>
      <c r="I44" s="136" t="n">
        <f aca="false">'SPEC REPORT DETAILS'!AB8+'SPEC REPORT DETAILS'!AB20+'SPEC REPORT DETAILS'!AB32+'SPEC REPORT DETAILS'!AB44</f>
        <v>0</v>
      </c>
      <c r="J44" s="136" t="n">
        <f aca="false">'SPEC REPORT DETAILS'!AC8+'SPEC REPORT DETAILS'!AC20+'SPEC REPORT DETAILS'!AC32+'SPEC REPORT DETAILS'!AC44</f>
        <v>0</v>
      </c>
      <c r="K44" s="136" t="n">
        <f aca="false">'SPEC REPORT DETAILS'!AD8+'SPEC REPORT DETAILS'!AD20+'SPEC REPORT DETAILS'!AD32+'SPEC REPORT DETAILS'!AD44</f>
        <v>0</v>
      </c>
      <c r="L44" s="136" t="n">
        <f aca="false">'SPEC REPORT DETAILS'!AE8+'SPEC REPORT DETAILS'!AE20+'SPEC REPORT DETAILS'!AE32+'SPEC REPORT DETAILS'!AE44</f>
        <v>0</v>
      </c>
      <c r="M44" s="136" t="n">
        <f aca="false">'SPEC REPORT DETAILS'!AF8+'SPEC REPORT DETAILS'!AF20+'SPEC REPORT DETAILS'!AF32+'SPEC REPORT DETAILS'!AF44</f>
        <v>0</v>
      </c>
      <c r="N44" s="136" t="n">
        <f aca="false">'SPEC REPORT DETAILS'!AG8+'SPEC REPORT DETAILS'!AG20+'SPEC REPORT DETAILS'!AG32+'SPEC REPORT DETAILS'!AG44</f>
        <v>0</v>
      </c>
      <c r="O44" s="137"/>
    </row>
    <row r="45" customFormat="false" ht="10.5" hidden="false" customHeight="false" outlineLevel="0" collapsed="false">
      <c r="A45" s="7" t="s">
        <v>147</v>
      </c>
      <c r="B45" s="137"/>
      <c r="C45" s="138" t="n">
        <f aca="false">'SPEC SUM'!O21</f>
        <v>0</v>
      </c>
      <c r="D45" s="138" t="n">
        <f aca="false">'SPEC SUM'!P21</f>
        <v>0</v>
      </c>
      <c r="E45" s="138" t="n">
        <f aca="false">'SPEC SUM'!Q21</f>
        <v>0</v>
      </c>
      <c r="F45" s="138" t="n">
        <f aca="false">'SPEC SUM'!R21</f>
        <v>0</v>
      </c>
      <c r="G45" s="138" t="n">
        <f aca="false">'SPEC SUM'!S21</f>
        <v>0</v>
      </c>
      <c r="H45" s="138" t="n">
        <f aca="false">'SPEC SUM'!T21</f>
        <v>0</v>
      </c>
      <c r="I45" s="138" t="n">
        <f aca="false">'SPEC SUM'!U21</f>
        <v>0</v>
      </c>
      <c r="J45" s="138" t="n">
        <f aca="false">'SPEC SUM'!V21</f>
        <v>0</v>
      </c>
      <c r="K45" s="138" t="n">
        <f aca="false">'SPEC SUM'!W21</f>
        <v>0</v>
      </c>
      <c r="L45" s="138" t="n">
        <f aca="false">'SPEC SUM'!X21</f>
        <v>0</v>
      </c>
      <c r="M45" s="138" t="n">
        <f aca="false">'SPEC SUM'!Y21</f>
        <v>0</v>
      </c>
      <c r="N45" s="138" t="n">
        <f aca="false">'SPEC SUM'!Z21</f>
        <v>0</v>
      </c>
      <c r="O45" s="139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  <c r="IF45" s="137"/>
      <c r="IG45" s="137"/>
      <c r="IH45" s="137"/>
      <c r="II45" s="137"/>
      <c r="IJ45" s="137"/>
      <c r="IK45" s="137"/>
      <c r="IL45" s="137"/>
      <c r="IM45" s="137"/>
      <c r="IN45" s="137"/>
      <c r="IO45" s="137"/>
      <c r="IP45" s="137"/>
      <c r="IQ45" s="137"/>
      <c r="IR45" s="137"/>
      <c r="IS45" s="137"/>
      <c r="IT45" s="137"/>
      <c r="IU45" s="137"/>
      <c r="IV45" s="137"/>
      <c r="IW45" s="137"/>
    </row>
    <row r="46" customFormat="false" ht="10.5" hidden="false" customHeight="false" outlineLevel="0" collapsed="false">
      <c r="A46" s="1" t="s">
        <v>105</v>
      </c>
      <c r="B46" s="137"/>
      <c r="C46" s="139" t="n">
        <f aca="false">C44-C45</f>
        <v>0</v>
      </c>
      <c r="D46" s="139" t="n">
        <f aca="false">D44-D45</f>
        <v>0</v>
      </c>
      <c r="E46" s="139" t="n">
        <f aca="false">E44-E45</f>
        <v>0</v>
      </c>
      <c r="F46" s="139" t="n">
        <f aca="false">F44-F45</f>
        <v>0</v>
      </c>
      <c r="G46" s="139" t="n">
        <f aca="false">G44-G45</f>
        <v>0</v>
      </c>
      <c r="H46" s="139" t="n">
        <f aca="false">H44-H45</f>
        <v>0</v>
      </c>
      <c r="I46" s="139" t="n">
        <f aca="false">I44-I45</f>
        <v>0</v>
      </c>
      <c r="J46" s="139" t="n">
        <f aca="false">J44-J45</f>
        <v>0</v>
      </c>
      <c r="K46" s="139" t="n">
        <f aca="false">K44-K45</f>
        <v>0</v>
      </c>
      <c r="L46" s="139" t="n">
        <f aca="false">L44-L45</f>
        <v>0</v>
      </c>
      <c r="M46" s="139" t="n">
        <f aca="false">M44-M45</f>
        <v>0</v>
      </c>
      <c r="N46" s="139" t="n">
        <f aca="false">N44-N45</f>
        <v>0</v>
      </c>
      <c r="O46" s="139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4"/>
    </row>
    <row r="48" customFormat="false" ht="10.5" hidden="false" customHeight="false" outlineLevel="0" collapsed="false">
      <c r="A48" s="118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4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22" t="n">
        <f aca="false">SUM(C35:N35)+SUM(C49:N49)</f>
        <v>404311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22" t="n">
        <f aca="false">SUM(C36:N36)+SUM(C50:N50)</f>
        <v>-36000</v>
      </c>
    </row>
    <row r="51" customFormat="false" ht="10.5" hidden="false" customHeight="false" outlineLevel="0" collapsed="false">
      <c r="A51" s="8" t="s">
        <v>150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22" t="n">
        <f aca="false">SUM(C37:N37)+SUM(C51:N51)</f>
        <v>9050</v>
      </c>
    </row>
    <row r="52" customFormat="false" ht="10.5" hidden="false" customHeight="false" outlineLevel="0" collapsed="false">
      <c r="A52" s="131" t="s">
        <v>151</v>
      </c>
      <c r="B52" s="132"/>
      <c r="C52" s="145" t="n">
        <f aca="false">SUM(C49:C51)</f>
        <v>0</v>
      </c>
      <c r="D52" s="145" t="n">
        <f aca="false">SUM(D49:D51)</f>
        <v>0</v>
      </c>
      <c r="E52" s="145" t="n">
        <f aca="false">SUM(E49:E51)</f>
        <v>0</v>
      </c>
      <c r="F52" s="145" t="n">
        <f aca="false">SUM(F49:F51)</f>
        <v>0</v>
      </c>
      <c r="G52" s="145" t="n">
        <f aca="false">SUM(G49:G51)</f>
        <v>0</v>
      </c>
      <c r="H52" s="145" t="n">
        <f aca="false">SUM(H49:H51)</f>
        <v>0</v>
      </c>
      <c r="I52" s="145" t="n">
        <f aca="false">SUM(I49:I51)</f>
        <v>0</v>
      </c>
      <c r="J52" s="145" t="n">
        <f aca="false">SUM(J49:J51)</f>
        <v>0</v>
      </c>
      <c r="K52" s="145" t="n">
        <f aca="false">SUM(K49:K51)</f>
        <v>0</v>
      </c>
      <c r="L52" s="145" t="n">
        <f aca="false">SUM(L49:L51)</f>
        <v>0</v>
      </c>
      <c r="M52" s="145" t="n">
        <f aca="false">SUM(M49:M51)</f>
        <v>0</v>
      </c>
      <c r="N52" s="145" t="n">
        <f aca="false">SUM(N49:N51)</f>
        <v>0</v>
      </c>
      <c r="O52" s="145" t="n">
        <f aca="false">SUM(C38:N38)+SUM(C52:N52)</f>
        <v>377361</v>
      </c>
    </row>
    <row r="53" customFormat="false" ht="10.5" hidden="false" customHeight="false" outlineLevel="0" collapsed="false">
      <c r="A53" s="116" t="s">
        <v>110</v>
      </c>
      <c r="C53" s="143" t="n">
        <v>0</v>
      </c>
      <c r="D53" s="143" t="n">
        <v>0</v>
      </c>
      <c r="E53" s="143" t="n">
        <v>0</v>
      </c>
      <c r="F53" s="143" t="n">
        <v>0</v>
      </c>
      <c r="G53" s="143" t="n">
        <v>0</v>
      </c>
      <c r="H53" s="143" t="n">
        <v>0</v>
      </c>
      <c r="I53" s="143" t="n">
        <v>0</v>
      </c>
      <c r="J53" s="143" t="n">
        <v>0</v>
      </c>
      <c r="K53" s="143" t="n">
        <v>0</v>
      </c>
      <c r="L53" s="143" t="n">
        <v>0</v>
      </c>
      <c r="M53" s="143" t="n">
        <v>0</v>
      </c>
      <c r="N53" s="143" t="n">
        <v>0</v>
      </c>
      <c r="O53" s="143" t="n">
        <f aca="false">SUM(C53:N53)+SUM(C39:N39)</f>
        <v>267841</v>
      </c>
      <c r="P53" s="122"/>
      <c r="Q53" s="122"/>
      <c r="R53" s="122"/>
      <c r="S53" s="122"/>
      <c r="T53" s="122"/>
      <c r="U53" s="146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109520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47" width="16.82"/>
    <col collapsed="false" customWidth="true" hidden="false" outlineLevel="0" max="2" min="2" style="147" width="21.83"/>
    <col collapsed="false" customWidth="true" hidden="false" outlineLevel="0" max="3" min="3" style="147" width="4.99"/>
    <col collapsed="false" customWidth="true" hidden="true" outlineLevel="0" max="7" min="4" style="147" width="13.83"/>
    <col collapsed="false" customWidth="true" hidden="true" outlineLevel="0" max="8" min="8" style="147" width="0.15"/>
    <col collapsed="false" customWidth="true" hidden="true" outlineLevel="0" max="9" min="9" style="147" width="13.83"/>
    <col collapsed="false" customWidth="true" hidden="false" outlineLevel="0" max="11" min="10" style="147" width="14.99"/>
    <col collapsed="false" customWidth="true" hidden="false" outlineLevel="0" max="12" min="12" style="147" width="15.15"/>
    <col collapsed="false" customWidth="true" hidden="false" outlineLevel="0" max="33" min="13" style="147" width="13.83"/>
    <col collapsed="false" customWidth="true" hidden="false" outlineLevel="0" max="34" min="34" style="147" width="14.65"/>
    <col collapsed="false" customWidth="false" hidden="false" outlineLevel="0" max="257" min="35" style="148" width="9.33"/>
  </cols>
  <sheetData>
    <row r="1" customFormat="false" ht="10.5" hidden="false" customHeight="false" outlineLevel="0" collapsed="false">
      <c r="A1" s="116" t="s">
        <v>0</v>
      </c>
      <c r="B1" s="149"/>
    </row>
    <row r="2" customFormat="false" ht="10.5" hidden="false" customHeight="false" outlineLevel="0" collapsed="false">
      <c r="A2" s="116" t="s">
        <v>152</v>
      </c>
      <c r="B2" s="149"/>
    </row>
    <row r="3" customFormat="false" ht="10.5" hidden="false" customHeight="false" outlineLevel="0" collapsed="false">
      <c r="A3" s="116" t="str">
        <f aca="false">'SPEC REPORT'!A3</f>
        <v>As of November 21, 2001</v>
      </c>
      <c r="B3" s="149"/>
    </row>
    <row r="4" customFormat="false" ht="10.5" hidden="false" customHeight="false" outlineLevel="0" collapsed="false">
      <c r="A4" s="116" t="s">
        <v>3</v>
      </c>
      <c r="B4" s="149"/>
    </row>
    <row r="5" customFormat="false" ht="9" hidden="false" customHeight="false" outlineLevel="0" collapsed="false">
      <c r="A5" s="150"/>
      <c r="B5" s="150"/>
      <c r="D5" s="151" t="n">
        <v>36892</v>
      </c>
      <c r="E5" s="151" t="n">
        <v>36923</v>
      </c>
      <c r="F5" s="151" t="n">
        <v>36951</v>
      </c>
      <c r="G5" s="151" t="n">
        <v>36982</v>
      </c>
      <c r="H5" s="151" t="n">
        <v>37012</v>
      </c>
    </row>
    <row r="7" customFormat="false" ht="9" hidden="false" customHeight="false" outlineLevel="0" collapsed="false">
      <c r="A7" s="152" t="s">
        <v>118</v>
      </c>
      <c r="B7" s="153"/>
      <c r="D7" s="154"/>
      <c r="E7" s="154"/>
      <c r="F7" s="154"/>
      <c r="G7" s="154"/>
      <c r="H7" s="154"/>
      <c r="I7" s="151"/>
      <c r="J7" s="151" t="n">
        <v>37226</v>
      </c>
      <c r="K7" s="151" t="n">
        <v>37257</v>
      </c>
      <c r="L7" s="151" t="n">
        <v>37288</v>
      </c>
      <c r="M7" s="151" t="n">
        <v>37316</v>
      </c>
      <c r="N7" s="151" t="n">
        <v>37347</v>
      </c>
      <c r="O7" s="151" t="n">
        <v>37377</v>
      </c>
      <c r="P7" s="151" t="n">
        <v>37408</v>
      </c>
      <c r="Q7" s="151" t="n">
        <v>37438</v>
      </c>
      <c r="R7" s="151" t="n">
        <v>37469</v>
      </c>
      <c r="S7" s="151" t="n">
        <v>37500</v>
      </c>
      <c r="T7" s="151" t="n">
        <v>37530</v>
      </c>
      <c r="U7" s="151" t="n">
        <v>37561</v>
      </c>
      <c r="V7" s="151" t="n">
        <v>37591</v>
      </c>
      <c r="W7" s="151" t="n">
        <v>37622</v>
      </c>
      <c r="X7" s="151" t="n">
        <v>37653</v>
      </c>
      <c r="Y7" s="151" t="n">
        <v>37681</v>
      </c>
      <c r="Z7" s="151" t="n">
        <v>37712</v>
      </c>
      <c r="AA7" s="151" t="n">
        <v>37742</v>
      </c>
      <c r="AB7" s="151" t="n">
        <v>37773</v>
      </c>
      <c r="AC7" s="151" t="n">
        <v>37803</v>
      </c>
      <c r="AD7" s="151" t="n">
        <v>37834</v>
      </c>
      <c r="AE7" s="151" t="n">
        <v>37865</v>
      </c>
      <c r="AF7" s="151" t="n">
        <v>37895</v>
      </c>
      <c r="AG7" s="151" t="n">
        <v>37926</v>
      </c>
      <c r="AH7" s="155" t="s">
        <v>139</v>
      </c>
      <c r="AI7" s="156"/>
      <c r="AJ7" s="156"/>
      <c r="AK7" s="156"/>
      <c r="AL7" s="156"/>
      <c r="AM7" s="156"/>
    </row>
    <row r="8" customFormat="false" ht="9" hidden="false" customHeight="false" outlineLevel="0" collapsed="false">
      <c r="A8" s="157" t="s">
        <v>146</v>
      </c>
      <c r="B8" s="157"/>
      <c r="C8" s="157"/>
      <c r="D8" s="158"/>
      <c r="E8" s="158"/>
      <c r="F8" s="158"/>
      <c r="G8" s="158"/>
      <c r="H8" s="158"/>
      <c r="I8" s="158"/>
      <c r="J8" s="158" t="n">
        <f aca="false">'SPEC DETAILS'!C34</f>
        <v>0</v>
      </c>
      <c r="K8" s="158" t="n">
        <f aca="false">'SPEC DETAILS'!D34</f>
        <v>0</v>
      </c>
      <c r="L8" s="158" t="n">
        <f aca="false">'SPEC DETAILS'!E34</f>
        <v>0</v>
      </c>
      <c r="M8" s="158" t="n">
        <f aca="false">'SPEC DETAILS'!F34</f>
        <v>0</v>
      </c>
      <c r="N8" s="158" t="n">
        <f aca="false">'SPEC DETAILS'!G34</f>
        <v>0</v>
      </c>
      <c r="O8" s="158" t="n">
        <f aca="false">'SPEC DETAILS'!H34</f>
        <v>0</v>
      </c>
      <c r="P8" s="158" t="n">
        <f aca="false">'SPEC DETAILS'!I34</f>
        <v>0</v>
      </c>
      <c r="Q8" s="158" t="n">
        <f aca="false">'SPEC DETAILS'!J34</f>
        <v>0</v>
      </c>
      <c r="R8" s="158" t="n">
        <f aca="false">'SPEC DETAILS'!K34</f>
        <v>0</v>
      </c>
      <c r="S8" s="158" t="n">
        <f aca="false">'SPEC DETAILS'!L34</f>
        <v>0</v>
      </c>
      <c r="T8" s="158" t="n">
        <f aca="false">'SPEC DETAILS'!M34</f>
        <v>0</v>
      </c>
      <c r="U8" s="158" t="n">
        <f aca="false">'SPEC DETAILS'!N34</f>
        <v>0</v>
      </c>
      <c r="V8" s="158" t="n">
        <f aca="false">'SPEC DETAILS'!O34</f>
        <v>0</v>
      </c>
      <c r="W8" s="158" t="n">
        <f aca="false">'SPEC DETAILS'!P34</f>
        <v>0</v>
      </c>
      <c r="X8" s="158" t="n">
        <f aca="false">'SPEC DETAILS'!Q34</f>
        <v>0</v>
      </c>
      <c r="Y8" s="158" t="n">
        <f aca="false">'SPEC DETAILS'!R34</f>
        <v>0</v>
      </c>
      <c r="Z8" s="158" t="n">
        <f aca="false">'SPEC DETAILS'!S34</f>
        <v>0</v>
      </c>
      <c r="AA8" s="158" t="n">
        <f aca="false">'SPEC DETAILS'!T34</f>
        <v>0</v>
      </c>
      <c r="AB8" s="158" t="n">
        <f aca="false">'SPEC DETAILS'!U34</f>
        <v>0</v>
      </c>
      <c r="AC8" s="158" t="n">
        <f aca="false">'SPEC DETAILS'!V34</f>
        <v>0</v>
      </c>
      <c r="AD8" s="158" t="n">
        <f aca="false">'SPEC DETAILS'!W34</f>
        <v>0</v>
      </c>
      <c r="AE8" s="158" t="n">
        <f aca="false">'SPEC DETAILS'!X34</f>
        <v>0</v>
      </c>
      <c r="AF8" s="158" t="n">
        <f aca="false">'SPEC DETAILS'!Y34</f>
        <v>0</v>
      </c>
      <c r="AG8" s="158" t="n">
        <f aca="false">'SPEC DETAILS'!Z34</f>
        <v>0</v>
      </c>
      <c r="AH8" s="159"/>
      <c r="AI8" s="159"/>
      <c r="AJ8" s="159"/>
      <c r="AK8" s="159"/>
      <c r="AL8" s="159"/>
      <c r="AM8" s="159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</row>
    <row r="9" customFormat="false" ht="9" hidden="false" customHeight="false" outlineLevel="0" collapsed="false">
      <c r="A9" s="147" t="s">
        <v>153</v>
      </c>
      <c r="D9" s="154"/>
      <c r="E9" s="154"/>
      <c r="F9" s="154"/>
      <c r="G9" s="154"/>
      <c r="H9" s="154"/>
      <c r="I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6"/>
      <c r="AJ9" s="156"/>
      <c r="AK9" s="156"/>
      <c r="AL9" s="156"/>
      <c r="AM9" s="156"/>
    </row>
    <row r="10" customFormat="false" ht="9" hidden="false" customHeight="false" outlineLevel="0" collapsed="false">
      <c r="A10" s="160" t="s">
        <v>154</v>
      </c>
      <c r="B10" s="160"/>
      <c r="C10" s="160"/>
      <c r="D10" s="160"/>
      <c r="E10" s="160"/>
      <c r="F10" s="160"/>
      <c r="G10" s="160"/>
      <c r="H10" s="160"/>
      <c r="I10" s="160"/>
      <c r="J10" s="160" t="n">
        <f aca="false">J12-J11</f>
        <v>-10870</v>
      </c>
      <c r="K10" s="160" t="n">
        <f aca="false">K12-K11</f>
        <v>-19165</v>
      </c>
      <c r="L10" s="160" t="n">
        <f aca="false">L12-L11</f>
        <v>-17269</v>
      </c>
      <c r="M10" s="160" t="n">
        <f aca="false">M12-M11</f>
        <v>-19080</v>
      </c>
      <c r="N10" s="160" t="n">
        <f aca="false">N12-N11</f>
        <v>-52212</v>
      </c>
      <c r="O10" s="160" t="n">
        <f aca="false">O12-O11</f>
        <v>-53832</v>
      </c>
      <c r="P10" s="160" t="n">
        <f aca="false">P12-P11</f>
        <v>-51976</v>
      </c>
      <c r="Q10" s="160" t="n">
        <f aca="false">Q12-Q11</f>
        <v>-53580</v>
      </c>
      <c r="R10" s="160" t="n">
        <f aca="false">R12-R11</f>
        <v>-53455</v>
      </c>
      <c r="S10" s="160" t="n">
        <f aca="false">S12-S11</f>
        <v>-51618</v>
      </c>
      <c r="T10" s="160" t="n">
        <f aca="false">T12-T11</f>
        <v>-53212</v>
      </c>
      <c r="U10" s="160" t="n">
        <f aca="false">U12-U11</f>
        <v>0</v>
      </c>
      <c r="V10" s="160" t="n">
        <f aca="false">V12-V11</f>
        <v>0</v>
      </c>
      <c r="W10" s="160" t="n">
        <f aca="false">W12-W11</f>
        <v>0</v>
      </c>
      <c r="X10" s="160" t="n">
        <f aca="false">X12-X11</f>
        <v>0</v>
      </c>
      <c r="Y10" s="160" t="n">
        <f aca="false">Y12-Y11</f>
        <v>0</v>
      </c>
      <c r="Z10" s="160" t="n">
        <f aca="false">Z12-Z11</f>
        <v>0</v>
      </c>
      <c r="AA10" s="160" t="n">
        <f aca="false">AA12-AA11</f>
        <v>0</v>
      </c>
      <c r="AB10" s="160" t="n">
        <f aca="false">AB12-AB11</f>
        <v>0</v>
      </c>
      <c r="AC10" s="160" t="n">
        <f aca="false">AC12-AC11</f>
        <v>0</v>
      </c>
      <c r="AD10" s="160" t="n">
        <f aca="false">AD12-AD11</f>
        <v>0</v>
      </c>
      <c r="AE10" s="160" t="n">
        <f aca="false">AE12-AE11</f>
        <v>0</v>
      </c>
      <c r="AF10" s="160" t="n">
        <f aca="false">AF12-AF11</f>
        <v>0</v>
      </c>
      <c r="AG10" s="160"/>
      <c r="AH10" s="160" t="n">
        <f aca="false">SUM(J10:AG10)</f>
        <v>-436269</v>
      </c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</row>
    <row r="11" customFormat="false" ht="9" hidden="false" customHeight="false" outlineLevel="0" collapsed="false">
      <c r="A11" s="160" t="s">
        <v>155</v>
      </c>
      <c r="B11" s="160"/>
      <c r="C11" s="160"/>
      <c r="D11" s="162"/>
      <c r="E11" s="162"/>
      <c r="F11" s="162"/>
      <c r="G11" s="162"/>
      <c r="H11" s="162"/>
      <c r="I11" s="162"/>
      <c r="J11" s="162"/>
      <c r="K11" s="162"/>
      <c r="L11" s="162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 t="n">
        <f aca="false">SUM(J11:AG11)</f>
        <v>0</v>
      </c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  <c r="II11" s="161"/>
      <c r="IJ11" s="161"/>
      <c r="IK11" s="161"/>
      <c r="IL11" s="161"/>
      <c r="IM11" s="161"/>
      <c r="IN11" s="161"/>
      <c r="IO11" s="161"/>
      <c r="IP11" s="161"/>
      <c r="IQ11" s="161"/>
      <c r="IR11" s="161"/>
      <c r="IS11" s="161"/>
      <c r="IT11" s="161"/>
      <c r="IU11" s="161"/>
      <c r="IV11" s="161"/>
      <c r="IW11" s="161"/>
    </row>
    <row r="12" customFormat="false" ht="9" hidden="false" customHeight="false" outlineLevel="0" collapsed="false">
      <c r="A12" s="163" t="s">
        <v>156</v>
      </c>
      <c r="B12" s="163"/>
      <c r="C12" s="163"/>
      <c r="D12" s="163"/>
      <c r="E12" s="163"/>
      <c r="F12" s="163"/>
      <c r="G12" s="163"/>
      <c r="H12" s="163"/>
      <c r="I12" s="163"/>
      <c r="J12" s="163" t="n">
        <f aca="false">'SPEC DETAILS'!C60</f>
        <v>-10870</v>
      </c>
      <c r="K12" s="163" t="n">
        <f aca="false">'SPEC DETAILS'!D60</f>
        <v>-19165</v>
      </c>
      <c r="L12" s="163" t="n">
        <f aca="false">'SPEC DETAILS'!E60</f>
        <v>-17269</v>
      </c>
      <c r="M12" s="163" t="n">
        <f aca="false">'SPEC DETAILS'!F60</f>
        <v>-19080</v>
      </c>
      <c r="N12" s="163" t="n">
        <f aca="false">'SPEC DETAILS'!G60</f>
        <v>-52212</v>
      </c>
      <c r="O12" s="163" t="n">
        <f aca="false">'SPEC DETAILS'!H60</f>
        <v>-53832</v>
      </c>
      <c r="P12" s="163" t="n">
        <f aca="false">'SPEC DETAILS'!I60</f>
        <v>-51976</v>
      </c>
      <c r="Q12" s="163" t="n">
        <f aca="false">'SPEC DETAILS'!J60</f>
        <v>-53580</v>
      </c>
      <c r="R12" s="163" t="n">
        <f aca="false">'SPEC DETAILS'!K60</f>
        <v>-53455</v>
      </c>
      <c r="S12" s="163" t="n">
        <f aca="false">'SPEC DETAILS'!L60</f>
        <v>-51618</v>
      </c>
      <c r="T12" s="163" t="n">
        <f aca="false">'SPEC DETAILS'!M60</f>
        <v>-53212</v>
      </c>
      <c r="U12" s="163" t="n">
        <f aca="false">'SPEC DETAILS'!N60</f>
        <v>0</v>
      </c>
      <c r="V12" s="163" t="n">
        <f aca="false">'SPEC DETAILS'!O60</f>
        <v>0</v>
      </c>
      <c r="W12" s="163" t="n">
        <f aca="false">'SPEC DETAILS'!P60</f>
        <v>0</v>
      </c>
      <c r="X12" s="163" t="n">
        <f aca="false">'SPEC DETAILS'!Q60</f>
        <v>0</v>
      </c>
      <c r="Y12" s="163" t="n">
        <f aca="false">'SPEC DETAILS'!R60</f>
        <v>0</v>
      </c>
      <c r="Z12" s="163" t="n">
        <f aca="false">'SPEC DETAILS'!S60</f>
        <v>0</v>
      </c>
      <c r="AA12" s="163" t="n">
        <f aca="false">'SPEC DETAILS'!T60</f>
        <v>0</v>
      </c>
      <c r="AB12" s="163" t="n">
        <f aca="false">'SPEC DETAILS'!U60</f>
        <v>0</v>
      </c>
      <c r="AC12" s="163" t="n">
        <f aca="false">'SPEC DETAILS'!V60</f>
        <v>0</v>
      </c>
      <c r="AD12" s="163" t="n">
        <f aca="false">'SPEC DETAILS'!W60</f>
        <v>0</v>
      </c>
      <c r="AE12" s="163" t="n">
        <f aca="false">'SPEC DETAILS'!X60</f>
        <v>0</v>
      </c>
      <c r="AF12" s="163" t="n">
        <f aca="false">'SPEC DETAILS'!Y60</f>
        <v>0</v>
      </c>
      <c r="AG12" s="163" t="n">
        <f aca="false">'SPEC DETAILS'!Z60</f>
        <v>0</v>
      </c>
      <c r="AH12" s="163" t="n">
        <f aca="false">SUM(AH10:AH11)</f>
        <v>-436269</v>
      </c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  <c r="IW12" s="164"/>
    </row>
    <row r="13" customFormat="false" ht="9" hidden="false" customHeight="false" outlineLevel="0" collapsed="false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9" hidden="false" customHeight="false" outlineLevel="0" collapsed="false">
      <c r="A14" s="165" t="s">
        <v>124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6"/>
      <c r="AJ14" s="156"/>
      <c r="AK14" s="156"/>
      <c r="AL14" s="156"/>
      <c r="AM14" s="156"/>
    </row>
    <row r="15" customFormat="false" ht="9" hidden="false" customHeight="false" outlineLevel="0" collapsed="false">
      <c r="A15" s="166" t="s">
        <v>125</v>
      </c>
      <c r="D15" s="154"/>
      <c r="E15" s="154"/>
      <c r="F15" s="154"/>
      <c r="G15" s="154"/>
      <c r="H15" s="154"/>
      <c r="I15" s="154"/>
      <c r="J15" s="167" t="n">
        <f aca="false">'SPEC DETAILS'!C54</f>
        <v>5.2062</v>
      </c>
      <c r="K15" s="167" t="n">
        <f aca="false">'SPEC DETAILS'!D54</f>
        <v>5.2586</v>
      </c>
      <c r="L15" s="167" t="n">
        <f aca="false">'SPEC DETAILS'!E54</f>
        <v>5.2586</v>
      </c>
      <c r="M15" s="167" t="n">
        <f aca="false">'SPEC DETAILS'!F54</f>
        <v>5.2586</v>
      </c>
      <c r="N15" s="167" t="n">
        <f aca="false">'SPEC DETAILS'!G54</f>
        <v>4.4022</v>
      </c>
      <c r="O15" s="167" t="n">
        <f aca="false">'SPEC DETAILS'!H54</f>
        <v>4.4022</v>
      </c>
      <c r="P15" s="167" t="n">
        <f aca="false">'SPEC DETAILS'!I54</f>
        <v>4.4022</v>
      </c>
      <c r="Q15" s="167" t="n">
        <f aca="false">'SPEC DETAILS'!J54</f>
        <v>4.4022</v>
      </c>
      <c r="R15" s="167" t="n">
        <f aca="false">'SPEC DETAILS'!K54</f>
        <v>4.4022</v>
      </c>
      <c r="S15" s="167" t="n">
        <f aca="false">'SPEC DETAILS'!L54</f>
        <v>4.4022</v>
      </c>
      <c r="T15" s="167" t="n">
        <f aca="false">'SPEC DETAILS'!M54</f>
        <v>4.4022</v>
      </c>
      <c r="U15" s="167" t="n">
        <f aca="false">'SPEC DETAILS'!N54</f>
        <v>0</v>
      </c>
      <c r="V15" s="167" t="n">
        <f aca="false">'SPEC DETAILS'!O54</f>
        <v>0</v>
      </c>
      <c r="W15" s="167" t="n">
        <f aca="false">'SPEC DETAILS'!P54</f>
        <v>0</v>
      </c>
      <c r="X15" s="167" t="n">
        <f aca="false">'SPEC DETAILS'!Q54</f>
        <v>0</v>
      </c>
      <c r="Y15" s="167" t="n">
        <f aca="false">'SPEC DETAILS'!R54</f>
        <v>0</v>
      </c>
      <c r="Z15" s="167" t="n">
        <f aca="false">'SPEC DETAILS'!S54</f>
        <v>0</v>
      </c>
      <c r="AA15" s="167" t="n">
        <f aca="false">'SPEC DETAILS'!T54</f>
        <v>0</v>
      </c>
      <c r="AB15" s="167" t="n">
        <f aca="false">'SPEC DETAILS'!U54</f>
        <v>0</v>
      </c>
      <c r="AC15" s="167" t="n">
        <f aca="false">'SPEC DETAILS'!V54</f>
        <v>0</v>
      </c>
      <c r="AD15" s="167" t="n">
        <f aca="false">'SPEC DETAILS'!W54</f>
        <v>0</v>
      </c>
      <c r="AE15" s="167" t="n">
        <f aca="false">'SPEC DETAILS'!X54</f>
        <v>0</v>
      </c>
      <c r="AF15" s="167" t="n">
        <f aca="false">'SPEC DETAILS'!Y54</f>
        <v>0</v>
      </c>
      <c r="AG15" s="167" t="n">
        <f aca="false">'SPEC DETAILS'!Z54</f>
        <v>0</v>
      </c>
      <c r="AH15" s="154"/>
      <c r="AI15" s="156"/>
      <c r="AJ15" s="156"/>
      <c r="AK15" s="156"/>
      <c r="AL15" s="156"/>
      <c r="AM15" s="156"/>
    </row>
    <row r="16" customFormat="false" ht="9" hidden="false" customHeight="false" outlineLevel="0" collapsed="false">
      <c r="A16" s="166" t="s">
        <v>126</v>
      </c>
      <c r="D16" s="154"/>
      <c r="E16" s="154"/>
      <c r="F16" s="154"/>
      <c r="G16" s="154"/>
      <c r="H16" s="154"/>
      <c r="I16" s="154"/>
      <c r="J16" s="167" t="n">
        <f aca="false">'SPEC DETAILS'!C55</f>
        <v>5.2036</v>
      </c>
      <c r="K16" s="167" t="n">
        <f aca="false">'SPEC DETAILS'!D55</f>
        <v>5.2534</v>
      </c>
      <c r="L16" s="167" t="n">
        <f aca="false">'SPEC DETAILS'!E55</f>
        <v>5.2534</v>
      </c>
      <c r="M16" s="167" t="n">
        <f aca="false">'SPEC DETAILS'!F55</f>
        <v>5.2534</v>
      </c>
      <c r="N16" s="167" t="n">
        <f aca="false">'SPEC DETAILS'!G55</f>
        <v>4.3406</v>
      </c>
      <c r="O16" s="167" t="n">
        <f aca="false">'SPEC DETAILS'!H55</f>
        <v>4.3406</v>
      </c>
      <c r="P16" s="167" t="n">
        <f aca="false">'SPEC DETAILS'!I55</f>
        <v>4.3406</v>
      </c>
      <c r="Q16" s="167" t="n">
        <f aca="false">'SPEC DETAILS'!J55</f>
        <v>4.3406</v>
      </c>
      <c r="R16" s="167" t="n">
        <f aca="false">'SPEC DETAILS'!K55</f>
        <v>4.3406</v>
      </c>
      <c r="S16" s="167" t="n">
        <f aca="false">'SPEC DETAILS'!L55</f>
        <v>4.3406</v>
      </c>
      <c r="T16" s="167" t="n">
        <f aca="false">'SPEC DETAILS'!M55</f>
        <v>4.3406</v>
      </c>
      <c r="U16" s="167" t="n">
        <f aca="false">'SPEC DETAILS'!N55</f>
        <v>0</v>
      </c>
      <c r="V16" s="167" t="n">
        <f aca="false">'SPEC DETAILS'!O55</f>
        <v>0</v>
      </c>
      <c r="W16" s="167" t="n">
        <f aca="false">'SPEC DETAILS'!P55</f>
        <v>0</v>
      </c>
      <c r="X16" s="167" t="n">
        <f aca="false">'SPEC DETAILS'!Q55</f>
        <v>0</v>
      </c>
      <c r="Y16" s="167" t="n">
        <f aca="false">'SPEC DETAILS'!R55</f>
        <v>0</v>
      </c>
      <c r="Z16" s="167" t="n">
        <f aca="false">'SPEC DETAILS'!S55</f>
        <v>0</v>
      </c>
      <c r="AA16" s="167" t="n">
        <f aca="false">'SPEC DETAILS'!T55</f>
        <v>0</v>
      </c>
      <c r="AB16" s="167" t="n">
        <f aca="false">'SPEC DETAILS'!U55</f>
        <v>0</v>
      </c>
      <c r="AC16" s="167" t="n">
        <f aca="false">'SPEC DETAILS'!V55</f>
        <v>0</v>
      </c>
      <c r="AD16" s="167" t="n">
        <f aca="false">'SPEC DETAILS'!W55</f>
        <v>0</v>
      </c>
      <c r="AE16" s="167" t="n">
        <f aca="false">'SPEC DETAILS'!X55</f>
        <v>0</v>
      </c>
      <c r="AF16" s="167" t="n">
        <f aca="false">'SPEC DETAILS'!Y55</f>
        <v>0</v>
      </c>
      <c r="AG16" s="167" t="n">
        <f aca="false">'SPEC DETAILS'!Z55</f>
        <v>0</v>
      </c>
      <c r="AH16" s="154"/>
      <c r="AI16" s="156"/>
      <c r="AJ16" s="156"/>
      <c r="AK16" s="156"/>
      <c r="AL16" s="156"/>
      <c r="AM16" s="156"/>
    </row>
    <row r="17" customFormat="false" ht="9" hidden="false" customHeight="false" outlineLevel="0" collapsed="false"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6"/>
      <c r="AJ17" s="156"/>
      <c r="AK17" s="156"/>
      <c r="AL17" s="156"/>
      <c r="AM17" s="156"/>
    </row>
    <row r="18" customFormat="false" ht="9" hidden="false" customHeight="false" outlineLevel="0" collapsed="false"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6"/>
      <c r="AJ18" s="156"/>
      <c r="AK18" s="156"/>
      <c r="AL18" s="156"/>
      <c r="AM18" s="156"/>
    </row>
    <row r="19" customFormat="false" ht="9" hidden="false" customHeight="false" outlineLevel="0" collapsed="false">
      <c r="A19" s="152" t="s">
        <v>128</v>
      </c>
      <c r="B19" s="153"/>
      <c r="D19" s="154"/>
      <c r="E19" s="154"/>
      <c r="F19" s="154"/>
      <c r="G19" s="154"/>
      <c r="H19" s="154"/>
      <c r="I19" s="151"/>
      <c r="J19" s="151" t="n">
        <f aca="false">J7</f>
        <v>37226</v>
      </c>
      <c r="K19" s="151" t="n">
        <f aca="false">K7</f>
        <v>37257</v>
      </c>
      <c r="L19" s="151" t="n">
        <f aca="false">L7</f>
        <v>37288</v>
      </c>
      <c r="M19" s="151" t="n">
        <f aca="false">M7</f>
        <v>37316</v>
      </c>
      <c r="N19" s="151" t="n">
        <f aca="false">N7</f>
        <v>37347</v>
      </c>
      <c r="O19" s="151" t="n">
        <f aca="false">O7</f>
        <v>37377</v>
      </c>
      <c r="P19" s="151" t="n">
        <f aca="false">P7</f>
        <v>37408</v>
      </c>
      <c r="Q19" s="151" t="n">
        <f aca="false">Q7</f>
        <v>37438</v>
      </c>
      <c r="R19" s="151" t="n">
        <f aca="false">R7</f>
        <v>37469</v>
      </c>
      <c r="S19" s="151" t="n">
        <f aca="false">S7</f>
        <v>37500</v>
      </c>
      <c r="T19" s="151" t="n">
        <f aca="false">T7</f>
        <v>37530</v>
      </c>
      <c r="U19" s="151" t="n">
        <f aca="false">U7</f>
        <v>37561</v>
      </c>
      <c r="V19" s="151" t="n">
        <f aca="false">V7</f>
        <v>37591</v>
      </c>
      <c r="W19" s="151" t="n">
        <f aca="false">W7</f>
        <v>37622</v>
      </c>
      <c r="X19" s="151" t="n">
        <f aca="false">X7</f>
        <v>37653</v>
      </c>
      <c r="Y19" s="151" t="n">
        <f aca="false">Y7</f>
        <v>37681</v>
      </c>
      <c r="Z19" s="151" t="n">
        <f aca="false">Z7</f>
        <v>37712</v>
      </c>
      <c r="AA19" s="151" t="n">
        <f aca="false">AA7</f>
        <v>37742</v>
      </c>
      <c r="AB19" s="151" t="n">
        <f aca="false">AB7</f>
        <v>37773</v>
      </c>
      <c r="AC19" s="151" t="n">
        <f aca="false">AC7</f>
        <v>37803</v>
      </c>
      <c r="AD19" s="151" t="n">
        <f aca="false">AD7</f>
        <v>37834</v>
      </c>
      <c r="AE19" s="151" t="n">
        <f aca="false">AE7</f>
        <v>37865</v>
      </c>
      <c r="AF19" s="151" t="n">
        <f aca="false">AF7</f>
        <v>37895</v>
      </c>
      <c r="AG19" s="151" t="n">
        <f aca="false">AG7</f>
        <v>37926</v>
      </c>
      <c r="AH19" s="155" t="s">
        <v>139</v>
      </c>
      <c r="AI19" s="156"/>
      <c r="AJ19" s="156"/>
      <c r="AK19" s="156"/>
      <c r="AL19" s="156"/>
      <c r="AM19" s="156"/>
    </row>
    <row r="20" customFormat="false" ht="9" hidden="false" customHeight="false" outlineLevel="0" collapsed="false">
      <c r="A20" s="157" t="s">
        <v>146</v>
      </c>
      <c r="B20" s="157"/>
      <c r="C20" s="157"/>
      <c r="D20" s="158"/>
      <c r="E20" s="158"/>
      <c r="F20" s="158"/>
      <c r="G20" s="158"/>
      <c r="H20" s="158"/>
      <c r="I20" s="158"/>
      <c r="J20" s="158" t="n">
        <f aca="false">'SPEC DETAILS'!C74</f>
        <v>0</v>
      </c>
      <c r="K20" s="158" t="n">
        <f aca="false">'SPEC DETAILS'!D74</f>
        <v>0</v>
      </c>
      <c r="L20" s="158" t="n">
        <f aca="false">'SPEC DETAILS'!E74</f>
        <v>0</v>
      </c>
      <c r="M20" s="158" t="n">
        <f aca="false">'SPEC DETAILS'!F74</f>
        <v>0</v>
      </c>
      <c r="N20" s="158" t="n">
        <f aca="false">'SPEC DETAILS'!G74</f>
        <v>0</v>
      </c>
      <c r="O20" s="158" t="n">
        <f aca="false">'SPEC DETAILS'!H74</f>
        <v>0</v>
      </c>
      <c r="P20" s="158" t="n">
        <f aca="false">'SPEC DETAILS'!I74</f>
        <v>0</v>
      </c>
      <c r="Q20" s="158" t="n">
        <f aca="false">'SPEC DETAILS'!J74</f>
        <v>0</v>
      </c>
      <c r="R20" s="158" t="n">
        <f aca="false">'SPEC DETAILS'!K74</f>
        <v>0</v>
      </c>
      <c r="S20" s="158" t="n">
        <f aca="false">'SPEC DETAILS'!L74</f>
        <v>0</v>
      </c>
      <c r="T20" s="158" t="n">
        <f aca="false">'SPEC DETAILS'!M74</f>
        <v>0</v>
      </c>
      <c r="U20" s="158" t="n">
        <f aca="false">'SPEC DETAILS'!N74</f>
        <v>0</v>
      </c>
      <c r="V20" s="158" t="n">
        <f aca="false">'SPEC DETAILS'!O74</f>
        <v>0</v>
      </c>
      <c r="W20" s="158" t="n">
        <f aca="false">'SPEC DETAILS'!P74</f>
        <v>0</v>
      </c>
      <c r="X20" s="158" t="n">
        <f aca="false">'SPEC DETAILS'!Q74</f>
        <v>0</v>
      </c>
      <c r="Y20" s="158" t="n">
        <f aca="false">'SPEC DETAILS'!R74</f>
        <v>0</v>
      </c>
      <c r="Z20" s="158" t="n">
        <f aca="false">'SPEC DETAILS'!S74</f>
        <v>0</v>
      </c>
      <c r="AA20" s="158" t="n">
        <f aca="false">'SPEC DETAILS'!T74</f>
        <v>0</v>
      </c>
      <c r="AB20" s="158" t="n">
        <f aca="false">'SPEC DETAILS'!U74</f>
        <v>0</v>
      </c>
      <c r="AC20" s="158" t="n">
        <f aca="false">'SPEC DETAILS'!V74</f>
        <v>0</v>
      </c>
      <c r="AD20" s="158" t="n">
        <f aca="false">'SPEC DETAILS'!W74</f>
        <v>0</v>
      </c>
      <c r="AE20" s="158" t="n">
        <f aca="false">'SPEC DETAILS'!X74</f>
        <v>0</v>
      </c>
      <c r="AF20" s="158" t="n">
        <f aca="false">'SPEC DETAILS'!Y74</f>
        <v>0</v>
      </c>
      <c r="AG20" s="158" t="n">
        <f aca="false">'SPEC DETAILS'!Z74</f>
        <v>0</v>
      </c>
      <c r="AH20" s="159"/>
      <c r="AI20" s="159"/>
      <c r="AJ20" s="159"/>
      <c r="AK20" s="159"/>
      <c r="AL20" s="159"/>
      <c r="AM20" s="159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  <c r="II20" s="153"/>
      <c r="IJ20" s="153"/>
      <c r="IK20" s="153"/>
      <c r="IL20" s="153"/>
      <c r="IM20" s="153"/>
      <c r="IN20" s="153"/>
      <c r="IO20" s="153"/>
      <c r="IP20" s="153"/>
      <c r="IQ20" s="153"/>
      <c r="IR20" s="153"/>
      <c r="IS20" s="153"/>
      <c r="IT20" s="153"/>
      <c r="IU20" s="153"/>
      <c r="IV20" s="153"/>
      <c r="IW20" s="153"/>
    </row>
    <row r="21" customFormat="false" ht="9" hidden="false" customHeight="false" outlineLevel="0" collapsed="false">
      <c r="A21" s="147" t="s">
        <v>153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6"/>
      <c r="AJ21" s="156"/>
      <c r="AK21" s="156"/>
      <c r="AL21" s="156"/>
      <c r="AM21" s="156"/>
    </row>
    <row r="22" customFormat="false" ht="9" hidden="false" customHeight="false" outlineLevel="0" collapsed="false">
      <c r="A22" s="160" t="s">
        <v>154</v>
      </c>
      <c r="B22" s="160"/>
      <c r="C22" s="160"/>
      <c r="D22" s="160"/>
      <c r="E22" s="160"/>
      <c r="F22" s="160"/>
      <c r="G22" s="160"/>
      <c r="H22" s="160"/>
      <c r="I22" s="160"/>
      <c r="J22" s="160" t="n">
        <f aca="false">J24-J23</f>
        <v>0</v>
      </c>
      <c r="K22" s="160" t="n">
        <f aca="false">K24-K23</f>
        <v>0</v>
      </c>
      <c r="L22" s="160" t="n">
        <f aca="false">L24-L23</f>
        <v>0</v>
      </c>
      <c r="M22" s="160" t="n">
        <f aca="false">M24-M23</f>
        <v>0</v>
      </c>
      <c r="N22" s="160" t="n">
        <f aca="false">N24-N23</f>
        <v>7430</v>
      </c>
      <c r="O22" s="160" t="n">
        <f aca="false">O24-O23</f>
        <v>7660</v>
      </c>
      <c r="P22" s="160" t="n">
        <f aca="false">P24-P23</f>
        <v>7396</v>
      </c>
      <c r="Q22" s="160" t="n">
        <f aca="false">Q24-Q23</f>
        <v>7626</v>
      </c>
      <c r="R22" s="160" t="n">
        <f aca="false">R24-R23</f>
        <v>7608</v>
      </c>
      <c r="S22" s="160" t="n">
        <f aca="false">S24-S23</f>
        <v>7345</v>
      </c>
      <c r="T22" s="160" t="n">
        <f aca="false">T24-T23</f>
        <v>7572</v>
      </c>
      <c r="U22" s="160" t="n">
        <f aca="false">U24-U23</f>
        <v>0</v>
      </c>
      <c r="V22" s="160" t="n">
        <f aca="false">V24-V23</f>
        <v>0</v>
      </c>
      <c r="W22" s="160" t="n">
        <f aca="false">W24-W23</f>
        <v>0</v>
      </c>
      <c r="X22" s="160" t="n">
        <f aca="false">X24-X23</f>
        <v>0</v>
      </c>
      <c r="Y22" s="160" t="n">
        <f aca="false">Y24-Y23</f>
        <v>0</v>
      </c>
      <c r="Z22" s="160" t="n">
        <f aca="false">Z24-Z23</f>
        <v>0</v>
      </c>
      <c r="AA22" s="160" t="n">
        <f aca="false">AA24-AA23</f>
        <v>0</v>
      </c>
      <c r="AB22" s="160" t="n">
        <f aca="false">AB24-AB23</f>
        <v>0</v>
      </c>
      <c r="AC22" s="160" t="n">
        <f aca="false">AC24-AC23</f>
        <v>0</v>
      </c>
      <c r="AD22" s="160" t="n">
        <f aca="false">AD24-AD23</f>
        <v>0</v>
      </c>
      <c r="AE22" s="160" t="n">
        <f aca="false">AE24-AE23</f>
        <v>0</v>
      </c>
      <c r="AF22" s="160" t="n">
        <f aca="false">AF24-AF23</f>
        <v>0</v>
      </c>
      <c r="AG22" s="160"/>
      <c r="AH22" s="160" t="n">
        <f aca="false">SUM(J22:AG22)</f>
        <v>52637</v>
      </c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  <c r="II22" s="161"/>
      <c r="IJ22" s="161"/>
      <c r="IK22" s="161"/>
      <c r="IL22" s="161"/>
      <c r="IM22" s="161"/>
      <c r="IN22" s="161"/>
      <c r="IO22" s="161"/>
      <c r="IP22" s="161"/>
      <c r="IQ22" s="161"/>
      <c r="IR22" s="161"/>
      <c r="IS22" s="161"/>
      <c r="IT22" s="161"/>
      <c r="IU22" s="161"/>
      <c r="IV22" s="161"/>
      <c r="IW22" s="161"/>
    </row>
    <row r="23" customFormat="false" ht="9" hidden="false" customHeight="false" outlineLevel="0" collapsed="false">
      <c r="A23" s="160" t="s">
        <v>155</v>
      </c>
      <c r="B23" s="160"/>
      <c r="C23" s="160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 t="n">
        <f aca="false">SUM(M23:AG23)</f>
        <v>0</v>
      </c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1"/>
      <c r="FG23" s="161"/>
      <c r="FH23" s="161"/>
      <c r="FI23" s="161"/>
      <c r="FJ23" s="161"/>
      <c r="FK23" s="161"/>
      <c r="FL23" s="161"/>
      <c r="FM23" s="161"/>
      <c r="FN23" s="161"/>
      <c r="FO23" s="161"/>
      <c r="FP23" s="161"/>
      <c r="FQ23" s="161"/>
      <c r="FR23" s="161"/>
      <c r="FS23" s="161"/>
      <c r="FT23" s="161"/>
      <c r="FU23" s="161"/>
      <c r="FV23" s="161"/>
      <c r="FW23" s="161"/>
      <c r="FX23" s="161"/>
      <c r="FY23" s="161"/>
      <c r="FZ23" s="161"/>
      <c r="GA23" s="161"/>
      <c r="GB23" s="161"/>
      <c r="GC23" s="161"/>
      <c r="GD23" s="161"/>
      <c r="GE23" s="161"/>
      <c r="GF23" s="161"/>
      <c r="GG23" s="161"/>
      <c r="GH23" s="161"/>
      <c r="GI23" s="161"/>
      <c r="GJ23" s="161"/>
      <c r="GK23" s="161"/>
      <c r="GL23" s="161"/>
      <c r="GM23" s="161"/>
      <c r="GN23" s="161"/>
      <c r="GO23" s="161"/>
      <c r="GP23" s="161"/>
      <c r="GQ23" s="161"/>
      <c r="GR23" s="161"/>
      <c r="GS23" s="161"/>
      <c r="GT23" s="161"/>
      <c r="GU23" s="161"/>
      <c r="GV23" s="161"/>
      <c r="GW23" s="161"/>
      <c r="GX23" s="161"/>
      <c r="GY23" s="161"/>
      <c r="GZ23" s="161"/>
      <c r="HA23" s="161"/>
      <c r="HB23" s="161"/>
      <c r="HC23" s="161"/>
      <c r="HD23" s="161"/>
      <c r="HE23" s="161"/>
      <c r="HF23" s="161"/>
      <c r="HG23" s="161"/>
      <c r="HH23" s="161"/>
      <c r="HI23" s="161"/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1"/>
      <c r="HU23" s="161"/>
      <c r="HV23" s="161"/>
      <c r="HW23" s="161"/>
      <c r="HX23" s="161"/>
      <c r="HY23" s="161"/>
      <c r="HZ23" s="161"/>
      <c r="IA23" s="161"/>
      <c r="IB23" s="161"/>
      <c r="IC23" s="161"/>
      <c r="ID23" s="161"/>
      <c r="IE23" s="161"/>
      <c r="IF23" s="161"/>
      <c r="IG23" s="161"/>
      <c r="IH23" s="161"/>
      <c r="II23" s="161"/>
      <c r="IJ23" s="161"/>
      <c r="IK23" s="161"/>
      <c r="IL23" s="161"/>
      <c r="IM23" s="161"/>
      <c r="IN23" s="161"/>
      <c r="IO23" s="161"/>
      <c r="IP23" s="161"/>
      <c r="IQ23" s="161"/>
      <c r="IR23" s="161"/>
      <c r="IS23" s="161"/>
      <c r="IT23" s="161"/>
      <c r="IU23" s="161"/>
      <c r="IV23" s="161"/>
      <c r="IW23" s="161"/>
    </row>
    <row r="24" customFormat="false" ht="9" hidden="false" customHeight="false" outlineLevel="0" collapsed="false">
      <c r="A24" s="163" t="s">
        <v>157</v>
      </c>
      <c r="B24" s="163"/>
      <c r="C24" s="163"/>
      <c r="D24" s="163"/>
      <c r="E24" s="163"/>
      <c r="F24" s="163"/>
      <c r="G24" s="163"/>
      <c r="H24" s="163"/>
      <c r="I24" s="163"/>
      <c r="J24" s="163" t="n">
        <f aca="false">'SPEC DETAILS'!C100</f>
        <v>0</v>
      </c>
      <c r="K24" s="163" t="n">
        <f aca="false">'SPEC DETAILS'!D100</f>
        <v>0</v>
      </c>
      <c r="L24" s="163" t="n">
        <f aca="false">'SPEC DETAILS'!E100</f>
        <v>0</v>
      </c>
      <c r="M24" s="163" t="n">
        <f aca="false">'SPEC DETAILS'!F100</f>
        <v>0</v>
      </c>
      <c r="N24" s="163" t="n">
        <f aca="false">'SPEC DETAILS'!G100</f>
        <v>7430</v>
      </c>
      <c r="O24" s="163" t="n">
        <f aca="false">'SPEC DETAILS'!H100</f>
        <v>7660</v>
      </c>
      <c r="P24" s="163" t="n">
        <f aca="false">'SPEC DETAILS'!I100</f>
        <v>7396</v>
      </c>
      <c r="Q24" s="163" t="n">
        <f aca="false">'SPEC DETAILS'!J100</f>
        <v>7626</v>
      </c>
      <c r="R24" s="163" t="n">
        <f aca="false">'SPEC DETAILS'!K100</f>
        <v>7608</v>
      </c>
      <c r="S24" s="163" t="n">
        <f aca="false">'SPEC DETAILS'!L100</f>
        <v>7345</v>
      </c>
      <c r="T24" s="163" t="n">
        <f aca="false">'SPEC DETAILS'!M100</f>
        <v>7572</v>
      </c>
      <c r="U24" s="163" t="n">
        <f aca="false">'SPEC DETAILS'!N100</f>
        <v>0</v>
      </c>
      <c r="V24" s="163" t="n">
        <f aca="false">'SPEC DETAILS'!O100</f>
        <v>0</v>
      </c>
      <c r="W24" s="163" t="n">
        <f aca="false">'SPEC DETAILS'!P100</f>
        <v>0</v>
      </c>
      <c r="X24" s="163" t="n">
        <f aca="false">'SPEC DETAILS'!Q100</f>
        <v>0</v>
      </c>
      <c r="Y24" s="163" t="n">
        <f aca="false">'SPEC DETAILS'!R100</f>
        <v>0</v>
      </c>
      <c r="Z24" s="163" t="n">
        <f aca="false">'SPEC DETAILS'!S100</f>
        <v>0</v>
      </c>
      <c r="AA24" s="163" t="n">
        <f aca="false">'SPEC DETAILS'!T100</f>
        <v>0</v>
      </c>
      <c r="AB24" s="163" t="n">
        <f aca="false">'SPEC DETAILS'!U100</f>
        <v>0</v>
      </c>
      <c r="AC24" s="163" t="n">
        <f aca="false">'SPEC DETAILS'!V100</f>
        <v>0</v>
      </c>
      <c r="AD24" s="163" t="n">
        <f aca="false">'SPEC DETAILS'!W100</f>
        <v>0</v>
      </c>
      <c r="AE24" s="163" t="n">
        <f aca="false">'SPEC DETAILS'!X100</f>
        <v>0</v>
      </c>
      <c r="AF24" s="163" t="n">
        <f aca="false">'SPEC DETAILS'!Y100</f>
        <v>0</v>
      </c>
      <c r="AG24" s="163" t="n">
        <f aca="false">'SPEC DETAILS'!Z100</f>
        <v>0</v>
      </c>
      <c r="AH24" s="163" t="n">
        <f aca="false">SUM(AH22:AH23)</f>
        <v>52637</v>
      </c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9" hidden="false" customHeight="false" outlineLevel="0" collapsed="false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  <c r="IE25" s="164"/>
      <c r="IF25" s="164"/>
      <c r="IG25" s="164"/>
      <c r="IH25" s="164"/>
      <c r="II25" s="164"/>
      <c r="IJ25" s="164"/>
      <c r="IK25" s="164"/>
      <c r="IL25" s="164"/>
      <c r="IM25" s="164"/>
      <c r="IN25" s="164"/>
      <c r="IO25" s="164"/>
      <c r="IP25" s="164"/>
      <c r="IQ25" s="164"/>
      <c r="IR25" s="164"/>
      <c r="IS25" s="164"/>
      <c r="IT25" s="164"/>
      <c r="IU25" s="164"/>
      <c r="IV25" s="164"/>
      <c r="IW25" s="164"/>
    </row>
    <row r="26" customFormat="false" ht="9" hidden="false" customHeight="false" outlineLevel="0" collapsed="false">
      <c r="A26" s="165" t="s">
        <v>124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6"/>
      <c r="AJ26" s="156"/>
      <c r="AK26" s="156"/>
      <c r="AL26" s="156"/>
      <c r="AM26" s="156"/>
    </row>
    <row r="27" customFormat="false" ht="9" hidden="false" customHeight="false" outlineLevel="0" collapsed="false">
      <c r="A27" s="166" t="s">
        <v>125</v>
      </c>
      <c r="D27" s="154"/>
      <c r="E27" s="154"/>
      <c r="F27" s="154"/>
      <c r="G27" s="154"/>
      <c r="H27" s="154"/>
      <c r="I27" s="154"/>
      <c r="J27" s="167" t="n">
        <f aca="false">'SPEC DETAILS'!C94</f>
        <v>0</v>
      </c>
      <c r="K27" s="167" t="n">
        <f aca="false">'SPEC DETAILS'!D94</f>
        <v>0</v>
      </c>
      <c r="L27" s="167" t="n">
        <f aca="false">'SPEC DETAILS'!E94</f>
        <v>0</v>
      </c>
      <c r="M27" s="167" t="n">
        <f aca="false">'SPEC DETAILS'!F94</f>
        <v>0</v>
      </c>
      <c r="N27" s="167" t="n">
        <f aca="false">'SPEC DETAILS'!G94</f>
        <v>2.45</v>
      </c>
      <c r="O27" s="167" t="n">
        <f aca="false">'SPEC DETAILS'!H94</f>
        <v>2.45</v>
      </c>
      <c r="P27" s="167" t="n">
        <f aca="false">'SPEC DETAILS'!I94</f>
        <v>2.45</v>
      </c>
      <c r="Q27" s="167" t="n">
        <f aca="false">'SPEC DETAILS'!J94</f>
        <v>2.45</v>
      </c>
      <c r="R27" s="167" t="n">
        <f aca="false">'SPEC DETAILS'!K94</f>
        <v>2.45</v>
      </c>
      <c r="S27" s="167" t="n">
        <f aca="false">'SPEC DETAILS'!L94</f>
        <v>2.45</v>
      </c>
      <c r="T27" s="167" t="n">
        <f aca="false">'SPEC DETAILS'!M94</f>
        <v>2.45</v>
      </c>
      <c r="U27" s="167" t="n">
        <f aca="false">'SPEC DETAILS'!N94</f>
        <v>0</v>
      </c>
      <c r="V27" s="167" t="n">
        <f aca="false">'SPEC DETAILS'!O94</f>
        <v>0</v>
      </c>
      <c r="W27" s="167" t="n">
        <f aca="false">'SPEC DETAILS'!P94</f>
        <v>0</v>
      </c>
      <c r="X27" s="167" t="n">
        <f aca="false">'SPEC DETAILS'!Q94</f>
        <v>0</v>
      </c>
      <c r="Y27" s="167" t="n">
        <f aca="false">'SPEC DETAILS'!R94</f>
        <v>0</v>
      </c>
      <c r="Z27" s="167" t="n">
        <f aca="false">'SPEC DETAILS'!S94</f>
        <v>0</v>
      </c>
      <c r="AA27" s="167" t="n">
        <f aca="false">'SPEC DETAILS'!T94</f>
        <v>0</v>
      </c>
      <c r="AB27" s="167" t="n">
        <f aca="false">'SPEC DETAILS'!U94</f>
        <v>0</v>
      </c>
      <c r="AC27" s="167" t="n">
        <f aca="false">'SPEC DETAILS'!V94</f>
        <v>0</v>
      </c>
      <c r="AD27" s="167" t="n">
        <f aca="false">'SPEC DETAILS'!W94</f>
        <v>0</v>
      </c>
      <c r="AE27" s="167" t="n">
        <f aca="false">'SPEC DETAILS'!X94</f>
        <v>0</v>
      </c>
      <c r="AF27" s="167" t="n">
        <f aca="false">'SPEC DETAILS'!Y94</f>
        <v>0</v>
      </c>
      <c r="AG27" s="167" t="n">
        <f aca="false">'SPEC DETAILS'!Z94</f>
        <v>0</v>
      </c>
      <c r="AH27" s="154"/>
      <c r="AI27" s="156"/>
      <c r="AJ27" s="156"/>
      <c r="AK27" s="156"/>
      <c r="AL27" s="156"/>
      <c r="AM27" s="156"/>
    </row>
    <row r="28" customFormat="false" ht="9" hidden="false" customHeight="false" outlineLevel="0" collapsed="false">
      <c r="A28" s="166" t="s">
        <v>126</v>
      </c>
      <c r="D28" s="154"/>
      <c r="E28" s="154"/>
      <c r="F28" s="154"/>
      <c r="G28" s="154"/>
      <c r="H28" s="154"/>
      <c r="I28" s="154"/>
      <c r="J28" s="167" t="n">
        <f aca="false">'SPEC DETAILS'!C95</f>
        <v>0</v>
      </c>
      <c r="K28" s="167" t="n">
        <f aca="false">'SPEC DETAILS'!D95</f>
        <v>0</v>
      </c>
      <c r="L28" s="167" t="n">
        <f aca="false">'SPEC DETAILS'!E95</f>
        <v>0</v>
      </c>
      <c r="M28" s="167" t="n">
        <f aca="false">'SPEC DETAILS'!F95</f>
        <v>0</v>
      </c>
      <c r="N28" s="167" t="n">
        <f aca="false">'SPEC DETAILS'!G95</f>
        <v>2.5</v>
      </c>
      <c r="O28" s="167" t="n">
        <f aca="false">'SPEC DETAILS'!H95</f>
        <v>2.5</v>
      </c>
      <c r="P28" s="167" t="n">
        <f aca="false">'SPEC DETAILS'!I95</f>
        <v>2.5</v>
      </c>
      <c r="Q28" s="167" t="n">
        <f aca="false">'SPEC DETAILS'!J95</f>
        <v>2.5</v>
      </c>
      <c r="R28" s="167" t="n">
        <f aca="false">'SPEC DETAILS'!K95</f>
        <v>2.5</v>
      </c>
      <c r="S28" s="167" t="n">
        <f aca="false">'SPEC DETAILS'!L95</f>
        <v>2.5</v>
      </c>
      <c r="T28" s="167" t="n">
        <f aca="false">'SPEC DETAILS'!M95</f>
        <v>2.5</v>
      </c>
      <c r="U28" s="167" t="n">
        <f aca="false">'SPEC DETAILS'!N95</f>
        <v>0</v>
      </c>
      <c r="V28" s="167" t="n">
        <f aca="false">'SPEC DETAILS'!O95</f>
        <v>0</v>
      </c>
      <c r="W28" s="167" t="n">
        <f aca="false">'SPEC DETAILS'!P95</f>
        <v>0</v>
      </c>
      <c r="X28" s="167" t="n">
        <f aca="false">'SPEC DETAILS'!Q95</f>
        <v>0</v>
      </c>
      <c r="Y28" s="167" t="n">
        <f aca="false">'SPEC DETAILS'!R95</f>
        <v>0</v>
      </c>
      <c r="Z28" s="167" t="n">
        <f aca="false">'SPEC DETAILS'!S95</f>
        <v>0</v>
      </c>
      <c r="AA28" s="167" t="n">
        <f aca="false">'SPEC DETAILS'!T95</f>
        <v>0</v>
      </c>
      <c r="AB28" s="167" t="n">
        <f aca="false">'SPEC DETAILS'!U95</f>
        <v>0</v>
      </c>
      <c r="AC28" s="167" t="n">
        <f aca="false">'SPEC DETAILS'!V95</f>
        <v>0</v>
      </c>
      <c r="AD28" s="167" t="n">
        <f aca="false">'SPEC DETAILS'!W95</f>
        <v>0</v>
      </c>
      <c r="AE28" s="167" t="n">
        <f aca="false">'SPEC DETAILS'!X95</f>
        <v>0</v>
      </c>
      <c r="AF28" s="167" t="n">
        <f aca="false">'SPEC DETAILS'!Y95</f>
        <v>0</v>
      </c>
      <c r="AG28" s="167" t="n">
        <f aca="false">'SPEC DETAILS'!Z95</f>
        <v>0</v>
      </c>
      <c r="AH28" s="154"/>
      <c r="AI28" s="156"/>
      <c r="AJ28" s="156"/>
      <c r="AK28" s="156"/>
      <c r="AL28" s="156"/>
      <c r="AM28" s="156"/>
    </row>
    <row r="29" customFormat="false" ht="9" hidden="false" customHeight="false" outlineLevel="0" collapsed="false"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6"/>
      <c r="AJ29" s="156"/>
      <c r="AK29" s="156"/>
      <c r="AL29" s="156"/>
      <c r="AM29" s="156"/>
    </row>
    <row r="30" customFormat="false" ht="9" hidden="false" customHeight="false" outlineLevel="0" collapsed="false"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6"/>
      <c r="AJ30" s="156"/>
      <c r="AK30" s="156"/>
      <c r="AL30" s="156"/>
      <c r="AM30" s="156"/>
    </row>
    <row r="31" customFormat="false" ht="9" hidden="false" customHeight="false" outlineLevel="0" collapsed="false">
      <c r="A31" s="152" t="s">
        <v>129</v>
      </c>
      <c r="B31" s="153"/>
      <c r="D31" s="154"/>
      <c r="E31" s="154"/>
      <c r="F31" s="154"/>
      <c r="G31" s="154"/>
      <c r="H31" s="154"/>
      <c r="I31" s="151"/>
      <c r="J31" s="151" t="n">
        <f aca="false">J19</f>
        <v>37226</v>
      </c>
      <c r="K31" s="151" t="n">
        <f aca="false">K19</f>
        <v>37257</v>
      </c>
      <c r="L31" s="151" t="n">
        <f aca="false">L19</f>
        <v>37288</v>
      </c>
      <c r="M31" s="151" t="n">
        <f aca="false">M19</f>
        <v>37316</v>
      </c>
      <c r="N31" s="151" t="n">
        <f aca="false">N19</f>
        <v>37347</v>
      </c>
      <c r="O31" s="151" t="n">
        <f aca="false">O19</f>
        <v>37377</v>
      </c>
      <c r="P31" s="151" t="n">
        <f aca="false">P19</f>
        <v>37408</v>
      </c>
      <c r="Q31" s="151" t="n">
        <f aca="false">Q19</f>
        <v>37438</v>
      </c>
      <c r="R31" s="151" t="n">
        <f aca="false">R19</f>
        <v>37469</v>
      </c>
      <c r="S31" s="151" t="n">
        <f aca="false">S19</f>
        <v>37500</v>
      </c>
      <c r="T31" s="151" t="n">
        <f aca="false">T19</f>
        <v>37530</v>
      </c>
      <c r="U31" s="151" t="n">
        <f aca="false">U19</f>
        <v>37561</v>
      </c>
      <c r="V31" s="151" t="n">
        <f aca="false">V19</f>
        <v>37591</v>
      </c>
      <c r="W31" s="151" t="n">
        <f aca="false">W19</f>
        <v>37622</v>
      </c>
      <c r="X31" s="151" t="n">
        <f aca="false">X19</f>
        <v>37653</v>
      </c>
      <c r="Y31" s="151" t="n">
        <f aca="false">Y19</f>
        <v>37681</v>
      </c>
      <c r="Z31" s="151" t="n">
        <f aca="false">Z19</f>
        <v>37712</v>
      </c>
      <c r="AA31" s="151" t="n">
        <f aca="false">AA19</f>
        <v>37742</v>
      </c>
      <c r="AB31" s="151" t="n">
        <f aca="false">AB19</f>
        <v>37773</v>
      </c>
      <c r="AC31" s="151" t="n">
        <f aca="false">AC19</f>
        <v>37803</v>
      </c>
      <c r="AD31" s="151" t="n">
        <f aca="false">AD19</f>
        <v>37834</v>
      </c>
      <c r="AE31" s="151" t="n">
        <f aca="false">AE19</f>
        <v>37865</v>
      </c>
      <c r="AF31" s="151" t="n">
        <f aca="false">AF19</f>
        <v>37895</v>
      </c>
      <c r="AG31" s="151" t="n">
        <f aca="false">AG19</f>
        <v>37926</v>
      </c>
      <c r="AH31" s="155" t="s">
        <v>139</v>
      </c>
      <c r="AI31" s="156"/>
      <c r="AJ31" s="156"/>
      <c r="AK31" s="156"/>
      <c r="AL31" s="156"/>
      <c r="AM31" s="156"/>
    </row>
    <row r="32" customFormat="false" ht="9" hidden="false" customHeight="false" outlineLevel="0" collapsed="false">
      <c r="A32" s="157" t="s">
        <v>146</v>
      </c>
      <c r="B32" s="157"/>
      <c r="C32" s="157"/>
      <c r="D32" s="158"/>
      <c r="E32" s="158"/>
      <c r="F32" s="158"/>
      <c r="G32" s="158"/>
      <c r="H32" s="158"/>
      <c r="I32" s="158"/>
      <c r="J32" s="158" t="n">
        <f aca="false">'SPEC DETAILS'!C114</f>
        <v>0</v>
      </c>
      <c r="K32" s="158" t="n">
        <f aca="false">'SPEC DETAILS'!D114</f>
        <v>0</v>
      </c>
      <c r="L32" s="158" t="n">
        <f aca="false">'SPEC DETAILS'!E114</f>
        <v>0</v>
      </c>
      <c r="M32" s="158" t="n">
        <f aca="false">'SPEC DETAILS'!F114</f>
        <v>0</v>
      </c>
      <c r="N32" s="158" t="n">
        <f aca="false">'SPEC DETAILS'!G114</f>
        <v>0</v>
      </c>
      <c r="O32" s="158" t="n">
        <f aca="false">'SPEC DETAILS'!H114</f>
        <v>0</v>
      </c>
      <c r="P32" s="158" t="n">
        <f aca="false">'SPEC DETAILS'!I114</f>
        <v>0</v>
      </c>
      <c r="Q32" s="158" t="n">
        <f aca="false">'SPEC DETAILS'!J114</f>
        <v>0</v>
      </c>
      <c r="R32" s="158" t="n">
        <f aca="false">'SPEC DETAILS'!K114</f>
        <v>0</v>
      </c>
      <c r="S32" s="158" t="n">
        <f aca="false">'SPEC DETAILS'!L114</f>
        <v>0</v>
      </c>
      <c r="T32" s="158" t="n">
        <f aca="false">'SPEC DETAILS'!M114</f>
        <v>0</v>
      </c>
      <c r="U32" s="158" t="n">
        <f aca="false">'SPEC DETAILS'!N114</f>
        <v>0</v>
      </c>
      <c r="V32" s="158" t="n">
        <f aca="false">'SPEC DETAILS'!O114</f>
        <v>0</v>
      </c>
      <c r="W32" s="158" t="n">
        <f aca="false">'SPEC DETAILS'!P114</f>
        <v>0</v>
      </c>
      <c r="X32" s="158" t="n">
        <f aca="false">'SPEC DETAILS'!Q114</f>
        <v>0</v>
      </c>
      <c r="Y32" s="158" t="n">
        <f aca="false">'SPEC DETAILS'!R114</f>
        <v>0</v>
      </c>
      <c r="Z32" s="158" t="n">
        <f aca="false">'SPEC DETAILS'!S114</f>
        <v>0</v>
      </c>
      <c r="AA32" s="158" t="n">
        <f aca="false">'SPEC DETAILS'!T114</f>
        <v>0</v>
      </c>
      <c r="AB32" s="158" t="n">
        <f aca="false">'SPEC DETAILS'!U114</f>
        <v>0</v>
      </c>
      <c r="AC32" s="158" t="n">
        <f aca="false">'SPEC DETAILS'!V114</f>
        <v>0</v>
      </c>
      <c r="AD32" s="158" t="n">
        <f aca="false">'SPEC DETAILS'!W114</f>
        <v>0</v>
      </c>
      <c r="AE32" s="158" t="n">
        <f aca="false">'SPEC DETAILS'!X114</f>
        <v>0</v>
      </c>
      <c r="AF32" s="158" t="n">
        <f aca="false">'SPEC DETAILS'!Y114</f>
        <v>0</v>
      </c>
      <c r="AG32" s="158" t="n">
        <f aca="false">'SPEC DETAILS'!Z114</f>
        <v>0</v>
      </c>
      <c r="AH32" s="159"/>
      <c r="AI32" s="159"/>
      <c r="AJ32" s="159"/>
      <c r="AK32" s="159"/>
      <c r="AL32" s="159"/>
      <c r="AM32" s="159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9" hidden="false" customHeight="false" outlineLevel="0" collapsed="false">
      <c r="A33" s="147" t="s">
        <v>153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6"/>
      <c r="AJ33" s="156"/>
      <c r="AK33" s="156"/>
      <c r="AL33" s="156"/>
      <c r="AM33" s="156"/>
    </row>
    <row r="34" customFormat="false" ht="9" hidden="false" customHeight="false" outlineLevel="0" collapsed="false">
      <c r="A34" s="160" t="s">
        <v>154</v>
      </c>
      <c r="B34" s="160"/>
      <c r="C34" s="160"/>
      <c r="D34" s="160"/>
      <c r="E34" s="160"/>
      <c r="F34" s="160"/>
      <c r="G34" s="160"/>
      <c r="H34" s="160"/>
      <c r="I34" s="160"/>
      <c r="J34" s="160" t="n">
        <f aca="false">J36-J35</f>
        <v>155507</v>
      </c>
      <c r="K34" s="160" t="n">
        <f aca="false">K36-K35</f>
        <v>155163</v>
      </c>
      <c r="L34" s="160" t="n">
        <f aca="false">L36-L35</f>
        <v>139833</v>
      </c>
      <c r="M34" s="160" t="n">
        <f aca="false">M36-M35</f>
        <v>154515</v>
      </c>
      <c r="N34" s="160" t="n">
        <f aca="false">N36-N35</f>
        <v>25261</v>
      </c>
      <c r="O34" s="160" t="n">
        <f aca="false">O36-O35</f>
        <v>26045</v>
      </c>
      <c r="P34" s="160" t="n">
        <f aca="false">P36-P35</f>
        <v>25147</v>
      </c>
      <c r="Q34" s="160" t="n">
        <f aca="false">Q36-Q35</f>
        <v>25927</v>
      </c>
      <c r="R34" s="168" t="n">
        <f aca="false">R36-R35</f>
        <v>25867</v>
      </c>
      <c r="S34" s="168" t="n">
        <f aca="false">S36-S35</f>
        <v>24974</v>
      </c>
      <c r="T34" s="168" t="n">
        <f aca="false">T36-T35</f>
        <v>25745</v>
      </c>
      <c r="U34" s="168" t="n">
        <f aca="false">U36-U35</f>
        <v>0</v>
      </c>
      <c r="V34" s="168" t="n">
        <f aca="false">V36-V35</f>
        <v>0</v>
      </c>
      <c r="W34" s="168" t="n">
        <f aca="false">W36-W35</f>
        <v>0</v>
      </c>
      <c r="X34" s="168" t="n">
        <f aca="false">X36-X35</f>
        <v>0</v>
      </c>
      <c r="Y34" s="168" t="n">
        <f aca="false">Y36-Y35</f>
        <v>0</v>
      </c>
      <c r="Z34" s="168" t="n">
        <f aca="false">Z36-Z35</f>
        <v>0</v>
      </c>
      <c r="AA34" s="168" t="n">
        <f aca="false">AA36-AA35</f>
        <v>0</v>
      </c>
      <c r="AB34" s="168" t="n">
        <f aca="false">AB36-AB35</f>
        <v>0</v>
      </c>
      <c r="AC34" s="168" t="n">
        <f aca="false">AC36-AC35</f>
        <v>0</v>
      </c>
      <c r="AD34" s="168" t="n">
        <f aca="false">AD36-AD35</f>
        <v>0</v>
      </c>
      <c r="AE34" s="168" t="n">
        <f aca="false">AE36-AE35</f>
        <v>0</v>
      </c>
      <c r="AF34" s="168" t="n">
        <f aca="false">AF36-AF35</f>
        <v>0</v>
      </c>
      <c r="AG34" s="168"/>
      <c r="AH34" s="168" t="n">
        <f aca="false">SUM(J34:AG34)</f>
        <v>783984</v>
      </c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  <c r="IW34" s="161"/>
    </row>
    <row r="35" customFormat="false" ht="9" hidden="false" customHeight="false" outlineLevel="0" collapsed="false">
      <c r="A35" s="160" t="s">
        <v>155</v>
      </c>
      <c r="B35" s="160"/>
      <c r="C35" s="160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1"/>
      <c r="Z35" s="161"/>
      <c r="AA35" s="161"/>
      <c r="AB35" s="161"/>
      <c r="AC35" s="161"/>
      <c r="AD35" s="161"/>
      <c r="AE35" s="161"/>
      <c r="AF35" s="161"/>
      <c r="AG35" s="161"/>
      <c r="AH35" s="161" t="n">
        <f aca="false">SUM(J35:AG35)</f>
        <v>0</v>
      </c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  <c r="IW35" s="161"/>
    </row>
    <row r="36" customFormat="false" ht="9" hidden="false" customHeight="false" outlineLevel="0" collapsed="false">
      <c r="A36" s="163" t="s">
        <v>158</v>
      </c>
      <c r="B36" s="163"/>
      <c r="C36" s="163"/>
      <c r="D36" s="163"/>
      <c r="E36" s="163"/>
      <c r="F36" s="163"/>
      <c r="G36" s="163"/>
      <c r="H36" s="163"/>
      <c r="I36" s="163"/>
      <c r="J36" s="163" t="n">
        <f aca="false">'SPEC DETAILS'!C140</f>
        <v>155507</v>
      </c>
      <c r="K36" s="163" t="n">
        <f aca="false">'SPEC DETAILS'!D140</f>
        <v>155163</v>
      </c>
      <c r="L36" s="163" t="n">
        <f aca="false">'SPEC DETAILS'!E140</f>
        <v>139833</v>
      </c>
      <c r="M36" s="163" t="n">
        <f aca="false">'SPEC DETAILS'!F140</f>
        <v>154515</v>
      </c>
      <c r="N36" s="163" t="n">
        <f aca="false">'SPEC DETAILS'!G140</f>
        <v>25261</v>
      </c>
      <c r="O36" s="163" t="n">
        <f aca="false">'SPEC DETAILS'!H140</f>
        <v>26045</v>
      </c>
      <c r="P36" s="163" t="n">
        <f aca="false">'SPEC DETAILS'!I140</f>
        <v>25147</v>
      </c>
      <c r="Q36" s="163" t="n">
        <f aca="false">'SPEC DETAILS'!J140</f>
        <v>25927</v>
      </c>
      <c r="R36" s="163" t="n">
        <f aca="false">'SPEC DETAILS'!K140</f>
        <v>25867</v>
      </c>
      <c r="S36" s="163" t="n">
        <f aca="false">'SPEC DETAILS'!L140</f>
        <v>24974</v>
      </c>
      <c r="T36" s="163" t="n">
        <f aca="false">'SPEC DETAILS'!M140</f>
        <v>25745</v>
      </c>
      <c r="U36" s="163" t="n">
        <f aca="false">'SPEC DETAILS'!N140</f>
        <v>0</v>
      </c>
      <c r="V36" s="163" t="n">
        <f aca="false">'SPEC DETAILS'!O140</f>
        <v>0</v>
      </c>
      <c r="W36" s="163" t="n">
        <f aca="false">'SPEC DETAILS'!P140</f>
        <v>0</v>
      </c>
      <c r="X36" s="163" t="n">
        <f aca="false">'SPEC DETAILS'!Q140</f>
        <v>0</v>
      </c>
      <c r="Y36" s="163" t="n">
        <f aca="false">'SPEC DETAILS'!R140</f>
        <v>0</v>
      </c>
      <c r="Z36" s="163" t="n">
        <f aca="false">'SPEC DETAILS'!S140</f>
        <v>0</v>
      </c>
      <c r="AA36" s="163" t="n">
        <f aca="false">'SPEC DETAILS'!T140</f>
        <v>0</v>
      </c>
      <c r="AB36" s="163" t="n">
        <f aca="false">'SPEC DETAILS'!U140</f>
        <v>0</v>
      </c>
      <c r="AC36" s="163" t="n">
        <f aca="false">'SPEC DETAILS'!V140</f>
        <v>0</v>
      </c>
      <c r="AD36" s="163" t="n">
        <f aca="false">'SPEC DETAILS'!W140</f>
        <v>0</v>
      </c>
      <c r="AE36" s="163" t="n">
        <f aca="false">'SPEC DETAILS'!X140</f>
        <v>0</v>
      </c>
      <c r="AF36" s="163" t="n">
        <f aca="false">'SPEC DETAILS'!Y140</f>
        <v>0</v>
      </c>
      <c r="AG36" s="163" t="n">
        <f aca="false">'SPEC DETAILS'!Z140</f>
        <v>0</v>
      </c>
      <c r="AH36" s="163" t="n">
        <f aca="false">SUM(AH34:AH35)</f>
        <v>783984</v>
      </c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  <c r="IE36" s="164"/>
      <c r="IF36" s="164"/>
      <c r="IG36" s="164"/>
      <c r="IH36" s="164"/>
      <c r="II36" s="164"/>
      <c r="IJ36" s="164"/>
      <c r="IK36" s="164"/>
      <c r="IL36" s="164"/>
      <c r="IM36" s="164"/>
      <c r="IN36" s="164"/>
      <c r="IO36" s="164"/>
      <c r="IP36" s="164"/>
      <c r="IQ36" s="164"/>
      <c r="IR36" s="164"/>
      <c r="IS36" s="164"/>
      <c r="IT36" s="164"/>
      <c r="IU36" s="164"/>
      <c r="IV36" s="164"/>
      <c r="IW36" s="164"/>
    </row>
    <row r="37" customFormat="false" ht="9" hidden="false" customHeight="false" outlineLevel="0" collapsed="false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9" hidden="false" customHeight="false" outlineLevel="0" collapsed="false">
      <c r="A38" s="165" t="s">
        <v>124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9" hidden="false" customHeight="false" outlineLevel="0" collapsed="false">
      <c r="A39" s="166" t="s">
        <v>125</v>
      </c>
      <c r="B39" s="164"/>
      <c r="C39" s="164"/>
      <c r="D39" s="164"/>
      <c r="E39" s="164"/>
      <c r="F39" s="164"/>
      <c r="G39" s="164"/>
      <c r="H39" s="164"/>
      <c r="I39" s="164"/>
      <c r="J39" s="167" t="n">
        <f aca="false">'SPEC DETAILS'!C134</f>
        <v>4.7</v>
      </c>
      <c r="K39" s="167" t="n">
        <f aca="false">'SPEC DETAILS'!D134</f>
        <v>4.7</v>
      </c>
      <c r="L39" s="167" t="n">
        <f aca="false">'SPEC DETAILS'!E134</f>
        <v>4.7</v>
      </c>
      <c r="M39" s="167" t="n">
        <f aca="false">'SPEC DETAILS'!F134</f>
        <v>4.7</v>
      </c>
      <c r="N39" s="167" t="n">
        <f aca="false">'SPEC DETAILS'!G134</f>
        <v>3.2256</v>
      </c>
      <c r="O39" s="167" t="n">
        <f aca="false">'SPEC DETAILS'!H134</f>
        <v>3.2256</v>
      </c>
      <c r="P39" s="167" t="n">
        <f aca="false">'SPEC DETAILS'!I134</f>
        <v>3.2256</v>
      </c>
      <c r="Q39" s="167" t="n">
        <f aca="false">'SPEC DETAILS'!J134</f>
        <v>3.2256</v>
      </c>
      <c r="R39" s="167" t="n">
        <f aca="false">'SPEC DETAILS'!K134</f>
        <v>3.2256</v>
      </c>
      <c r="S39" s="167" t="n">
        <f aca="false">'SPEC DETAILS'!L134</f>
        <v>3.2256</v>
      </c>
      <c r="T39" s="167" t="n">
        <f aca="false">'SPEC DETAILS'!M134</f>
        <v>3.2256</v>
      </c>
      <c r="U39" s="167" t="n">
        <f aca="false">'SPEC DETAILS'!N134</f>
        <v>0</v>
      </c>
      <c r="V39" s="167" t="n">
        <f aca="false">'SPEC DETAILS'!O134</f>
        <v>0</v>
      </c>
      <c r="W39" s="167" t="n">
        <f aca="false">'SPEC DETAILS'!P134</f>
        <v>0</v>
      </c>
      <c r="X39" s="167" t="n">
        <f aca="false">'SPEC DETAILS'!Q134</f>
        <v>0</v>
      </c>
      <c r="Y39" s="167" t="n">
        <f aca="false">'SPEC DETAILS'!R134</f>
        <v>0</v>
      </c>
      <c r="Z39" s="167" t="n">
        <f aca="false">'SPEC DETAILS'!S134</f>
        <v>0</v>
      </c>
      <c r="AA39" s="167" t="n">
        <f aca="false">'SPEC DETAILS'!T134</f>
        <v>0</v>
      </c>
      <c r="AB39" s="167" t="n">
        <f aca="false">'SPEC DETAILS'!U134</f>
        <v>0</v>
      </c>
      <c r="AC39" s="167" t="n">
        <f aca="false">'SPEC DETAILS'!V134</f>
        <v>0</v>
      </c>
      <c r="AD39" s="167" t="n">
        <f aca="false">'SPEC DETAILS'!W134</f>
        <v>0</v>
      </c>
      <c r="AE39" s="167" t="n">
        <f aca="false">'SPEC DETAILS'!X134</f>
        <v>0</v>
      </c>
      <c r="AF39" s="167" t="n">
        <f aca="false">'SPEC DETAILS'!Y134</f>
        <v>0</v>
      </c>
      <c r="AG39" s="167" t="n">
        <f aca="false">'SPEC DETAILS'!Z134</f>
        <v>0</v>
      </c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9" hidden="false" customHeight="false" outlineLevel="0" collapsed="false">
      <c r="A40" s="166" t="s">
        <v>126</v>
      </c>
      <c r="B40" s="164"/>
      <c r="C40" s="164"/>
      <c r="D40" s="164"/>
      <c r="E40" s="164"/>
      <c r="F40" s="164"/>
      <c r="G40" s="164"/>
      <c r="H40" s="164"/>
      <c r="I40" s="164"/>
      <c r="J40" s="167" t="n">
        <f aca="false">'SPEC DETAILS'!C135</f>
        <v>4.8436</v>
      </c>
      <c r="K40" s="167" t="n">
        <f aca="false">'SPEC DETAILS'!D135</f>
        <v>4.8436</v>
      </c>
      <c r="L40" s="167" t="n">
        <f aca="false">'SPEC DETAILS'!E135</f>
        <v>4.8436</v>
      </c>
      <c r="M40" s="167" t="n">
        <f aca="false">'SPEC DETAILS'!F135</f>
        <v>4.8436</v>
      </c>
      <c r="N40" s="167" t="n">
        <f aca="false">'SPEC DETAILS'!G135</f>
        <v>3.2469</v>
      </c>
      <c r="O40" s="167" t="n">
        <f aca="false">'SPEC DETAILS'!H135</f>
        <v>3.2469</v>
      </c>
      <c r="P40" s="167" t="n">
        <f aca="false">'SPEC DETAILS'!I135</f>
        <v>3.2469</v>
      </c>
      <c r="Q40" s="167" t="n">
        <f aca="false">'SPEC DETAILS'!J135</f>
        <v>3.2469</v>
      </c>
      <c r="R40" s="167" t="n">
        <f aca="false">'SPEC DETAILS'!K135</f>
        <v>3.2469</v>
      </c>
      <c r="S40" s="167" t="n">
        <f aca="false">'SPEC DETAILS'!L135</f>
        <v>3.2469</v>
      </c>
      <c r="T40" s="167" t="n">
        <f aca="false">'SPEC DETAILS'!M135</f>
        <v>3.2469</v>
      </c>
      <c r="U40" s="167" t="n">
        <f aca="false">'SPEC DETAILS'!N135</f>
        <v>0</v>
      </c>
      <c r="V40" s="167" t="n">
        <f aca="false">'SPEC DETAILS'!O135</f>
        <v>0</v>
      </c>
      <c r="W40" s="167" t="n">
        <f aca="false">'SPEC DETAILS'!P135</f>
        <v>0</v>
      </c>
      <c r="X40" s="167" t="n">
        <f aca="false">'SPEC DETAILS'!Q135</f>
        <v>0</v>
      </c>
      <c r="Y40" s="167" t="n">
        <f aca="false">'SPEC DETAILS'!R135</f>
        <v>0</v>
      </c>
      <c r="Z40" s="167" t="n">
        <f aca="false">'SPEC DETAILS'!S135</f>
        <v>0</v>
      </c>
      <c r="AA40" s="167" t="n">
        <f aca="false">'SPEC DETAILS'!T135</f>
        <v>0</v>
      </c>
      <c r="AB40" s="167" t="n">
        <f aca="false">'SPEC DETAILS'!U135</f>
        <v>0</v>
      </c>
      <c r="AC40" s="167" t="n">
        <f aca="false">'SPEC DETAILS'!V135</f>
        <v>0</v>
      </c>
      <c r="AD40" s="167" t="n">
        <f aca="false">'SPEC DETAILS'!W135</f>
        <v>0</v>
      </c>
      <c r="AE40" s="167" t="n">
        <f aca="false">'SPEC DETAILS'!X135</f>
        <v>0</v>
      </c>
      <c r="AF40" s="167" t="n">
        <f aca="false">'SPEC DETAILS'!Y135</f>
        <v>0</v>
      </c>
      <c r="AG40" s="167" t="n">
        <f aca="false">'SPEC DETAILS'!Z135</f>
        <v>0</v>
      </c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9" hidden="false" customHeight="false" outlineLevel="0" collapsed="false">
      <c r="A41" s="166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  <c r="IE41" s="164"/>
      <c r="IF41" s="164"/>
      <c r="IG41" s="164"/>
      <c r="IH41" s="164"/>
      <c r="II41" s="164"/>
      <c r="IJ41" s="164"/>
      <c r="IK41" s="164"/>
      <c r="IL41" s="164"/>
      <c r="IM41" s="164"/>
      <c r="IN41" s="164"/>
      <c r="IO41" s="164"/>
      <c r="IP41" s="164"/>
      <c r="IQ41" s="164"/>
      <c r="IR41" s="164"/>
      <c r="IS41" s="164"/>
      <c r="IT41" s="164"/>
      <c r="IU41" s="164"/>
      <c r="IV41" s="164"/>
      <c r="IW41" s="164"/>
    </row>
    <row r="42" customFormat="false" ht="9" hidden="false" customHeight="false" outlineLevel="0" collapsed="false">
      <c r="A42" s="166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  <c r="IE42" s="164"/>
      <c r="IF42" s="164"/>
      <c r="IG42" s="164"/>
      <c r="IH42" s="164"/>
      <c r="II42" s="164"/>
      <c r="IJ42" s="164"/>
      <c r="IK42" s="164"/>
      <c r="IL42" s="164"/>
      <c r="IM42" s="164"/>
      <c r="IN42" s="164"/>
      <c r="IO42" s="164"/>
      <c r="IP42" s="164"/>
      <c r="IQ42" s="164"/>
      <c r="IR42" s="164"/>
      <c r="IS42" s="164"/>
      <c r="IT42" s="164"/>
      <c r="IU42" s="164"/>
      <c r="IV42" s="164"/>
      <c r="IW42" s="164"/>
    </row>
    <row r="43" customFormat="false" ht="9" hidden="false" customHeight="false" outlineLevel="0" collapsed="false">
      <c r="A43" s="152" t="s">
        <v>113</v>
      </c>
      <c r="B43" s="153"/>
      <c r="D43" s="154"/>
      <c r="E43" s="154"/>
      <c r="F43" s="154"/>
      <c r="G43" s="154"/>
      <c r="H43" s="154"/>
      <c r="I43" s="151"/>
      <c r="J43" s="151" t="n">
        <f aca="false">J31</f>
        <v>37226</v>
      </c>
      <c r="K43" s="151" t="n">
        <f aca="false">K31</f>
        <v>37257</v>
      </c>
      <c r="L43" s="151" t="n">
        <f aca="false">L31</f>
        <v>37288</v>
      </c>
      <c r="M43" s="151" t="n">
        <f aca="false">M31</f>
        <v>37316</v>
      </c>
      <c r="N43" s="151" t="n">
        <f aca="false">N31</f>
        <v>37347</v>
      </c>
      <c r="O43" s="151" t="n">
        <f aca="false">O31</f>
        <v>37377</v>
      </c>
      <c r="P43" s="151" t="n">
        <f aca="false">P31</f>
        <v>37408</v>
      </c>
      <c r="Q43" s="151" t="n">
        <f aca="false">Q31</f>
        <v>37438</v>
      </c>
      <c r="R43" s="151" t="n">
        <f aca="false">R31</f>
        <v>37469</v>
      </c>
      <c r="S43" s="151" t="n">
        <f aca="false">S31</f>
        <v>37500</v>
      </c>
      <c r="T43" s="151" t="n">
        <f aca="false">T31</f>
        <v>37530</v>
      </c>
      <c r="U43" s="151" t="n">
        <f aca="false">U31</f>
        <v>37561</v>
      </c>
      <c r="V43" s="151" t="n">
        <f aca="false">V31</f>
        <v>37591</v>
      </c>
      <c r="W43" s="151" t="n">
        <f aca="false">W31</f>
        <v>37622</v>
      </c>
      <c r="X43" s="151" t="n">
        <f aca="false">X31</f>
        <v>37653</v>
      </c>
      <c r="Y43" s="151" t="n">
        <f aca="false">Y31</f>
        <v>37681</v>
      </c>
      <c r="Z43" s="151" t="n">
        <f aca="false">Z31</f>
        <v>37712</v>
      </c>
      <c r="AA43" s="151" t="n">
        <f aca="false">AA31</f>
        <v>37742</v>
      </c>
      <c r="AB43" s="151" t="n">
        <f aca="false">AB31</f>
        <v>37773</v>
      </c>
      <c r="AC43" s="151" t="n">
        <f aca="false">AC31</f>
        <v>37803</v>
      </c>
      <c r="AD43" s="151" t="n">
        <f aca="false">AD31</f>
        <v>37834</v>
      </c>
      <c r="AE43" s="151" t="n">
        <f aca="false">AE31</f>
        <v>37865</v>
      </c>
      <c r="AF43" s="151" t="n">
        <f aca="false">AF31</f>
        <v>37895</v>
      </c>
      <c r="AG43" s="151" t="n">
        <f aca="false">AG31</f>
        <v>37926</v>
      </c>
      <c r="AH43" s="155" t="s">
        <v>139</v>
      </c>
      <c r="AI43" s="156"/>
      <c r="AJ43" s="156"/>
      <c r="AK43" s="156"/>
      <c r="AL43" s="156"/>
      <c r="AM43" s="156"/>
    </row>
    <row r="44" customFormat="false" ht="9" hidden="false" customHeight="false" outlineLevel="0" collapsed="false">
      <c r="A44" s="157" t="s">
        <v>146</v>
      </c>
      <c r="B44" s="157"/>
      <c r="C44" s="157"/>
      <c r="D44" s="158"/>
      <c r="E44" s="158"/>
      <c r="F44" s="158"/>
      <c r="G44" s="158"/>
      <c r="H44" s="158"/>
      <c r="I44" s="158"/>
      <c r="J44" s="158" t="n">
        <f aca="false">'SPEC DETAILS'!C10</f>
        <v>-6451.6129</v>
      </c>
      <c r="K44" s="158" t="n">
        <f aca="false">'SPEC DETAILS'!D10</f>
        <v>-6451.6129</v>
      </c>
      <c r="L44" s="158" t="n">
        <f aca="false">'SPEC DETAILS'!E10</f>
        <v>0</v>
      </c>
      <c r="M44" s="158" t="n">
        <f aca="false">'SPEC DETAILS'!F10</f>
        <v>0</v>
      </c>
      <c r="N44" s="158" t="n">
        <f aca="false">'SPEC DETAILS'!G10</f>
        <v>0</v>
      </c>
      <c r="O44" s="158" t="n">
        <f aca="false">'SPEC DETAILS'!H10</f>
        <v>0</v>
      </c>
      <c r="P44" s="158" t="n">
        <f aca="false">'SPEC DETAILS'!I10</f>
        <v>0</v>
      </c>
      <c r="Q44" s="158" t="n">
        <f aca="false">'SPEC DETAILS'!J10</f>
        <v>0</v>
      </c>
      <c r="R44" s="158" t="n">
        <f aca="false">'SPEC DETAILS'!K10</f>
        <v>0</v>
      </c>
      <c r="S44" s="158" t="n">
        <f aca="false">'SPEC DETAILS'!L10</f>
        <v>0</v>
      </c>
      <c r="T44" s="158" t="n">
        <f aca="false">'SPEC DETAILS'!M10</f>
        <v>0</v>
      </c>
      <c r="U44" s="158" t="n">
        <f aca="false">'SPEC DETAILS'!N10</f>
        <v>0</v>
      </c>
      <c r="V44" s="158" t="n">
        <f aca="false">'SPEC DETAILS'!O10</f>
        <v>0</v>
      </c>
      <c r="W44" s="158" t="n">
        <f aca="false">'SPEC DETAILS'!P10</f>
        <v>0</v>
      </c>
      <c r="X44" s="158" t="n">
        <f aca="false">'SPEC DETAILS'!Q10</f>
        <v>0</v>
      </c>
      <c r="Y44" s="158" t="n">
        <f aca="false">'SPEC DETAILS'!R10</f>
        <v>0</v>
      </c>
      <c r="Z44" s="158" t="n">
        <f aca="false">'SPEC DETAILS'!S10</f>
        <v>0</v>
      </c>
      <c r="AA44" s="158" t="n">
        <f aca="false">'SPEC DETAILS'!T10</f>
        <v>0</v>
      </c>
      <c r="AB44" s="158" t="n">
        <f aca="false">'SPEC DETAILS'!U10</f>
        <v>0</v>
      </c>
      <c r="AC44" s="158" t="n">
        <f aca="false">'SPEC DETAILS'!V10</f>
        <v>0</v>
      </c>
      <c r="AD44" s="158" t="n">
        <f aca="false">'SPEC DETAILS'!W10</f>
        <v>0</v>
      </c>
      <c r="AE44" s="158" t="n">
        <f aca="false">'SPEC DETAILS'!X10</f>
        <v>0</v>
      </c>
      <c r="AF44" s="158" t="n">
        <f aca="false">'SPEC DETAILS'!Y10</f>
        <v>0</v>
      </c>
      <c r="AG44" s="158" t="n">
        <f aca="false">'SPEC DETAILS'!Z10</f>
        <v>0</v>
      </c>
      <c r="AH44" s="159"/>
      <c r="AI44" s="159"/>
      <c r="AJ44" s="159"/>
      <c r="AK44" s="159"/>
      <c r="AL44" s="159"/>
      <c r="AM44" s="159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3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153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3"/>
      <c r="IQ44" s="153"/>
      <c r="IR44" s="153"/>
      <c r="IS44" s="153"/>
      <c r="IT44" s="153"/>
      <c r="IU44" s="153"/>
      <c r="IV44" s="153"/>
      <c r="IW44" s="153"/>
    </row>
    <row r="45" customFormat="false" ht="9" hidden="false" customHeight="false" outlineLevel="0" collapsed="false">
      <c r="A45" s="147" t="s">
        <v>153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6"/>
      <c r="AJ45" s="156"/>
      <c r="AK45" s="156"/>
      <c r="AL45" s="156"/>
      <c r="AM45" s="156"/>
    </row>
    <row r="46" customFormat="false" ht="9" hidden="false" customHeight="false" outlineLevel="0" collapsed="false">
      <c r="A46" s="160" t="s">
        <v>154</v>
      </c>
      <c r="B46" s="160"/>
      <c r="C46" s="160"/>
      <c r="D46" s="160"/>
      <c r="E46" s="160"/>
      <c r="F46" s="160"/>
      <c r="G46" s="160"/>
      <c r="H46" s="160"/>
      <c r="I46" s="160"/>
      <c r="J46" s="160" t="n">
        <f aca="false">J48-J47</f>
        <v>-50599</v>
      </c>
      <c r="K46" s="160" t="n">
        <f aca="false">K48-K47</f>
        <v>29211</v>
      </c>
      <c r="L46" s="160" t="n">
        <f aca="false">L48-L47</f>
        <v>14922</v>
      </c>
      <c r="M46" s="160" t="n">
        <f aca="false">M48-M47</f>
        <v>10425</v>
      </c>
      <c r="N46" s="160" t="n">
        <f aca="false">N48-N47</f>
        <v>0</v>
      </c>
      <c r="O46" s="160" t="n">
        <f aca="false">O48-O47</f>
        <v>0</v>
      </c>
      <c r="P46" s="160" t="n">
        <f aca="false">P48-P47</f>
        <v>0</v>
      </c>
      <c r="Q46" s="160" t="n">
        <f aca="false">Q48-Q47</f>
        <v>0</v>
      </c>
      <c r="R46" s="160" t="n">
        <f aca="false">R48-R47</f>
        <v>0</v>
      </c>
      <c r="S46" s="160" t="n">
        <f aca="false">S48-S47</f>
        <v>0</v>
      </c>
      <c r="T46" s="160" t="n">
        <f aca="false">T48-T47</f>
        <v>0</v>
      </c>
      <c r="U46" s="160" t="n">
        <f aca="false">U48-U47</f>
        <v>0</v>
      </c>
      <c r="V46" s="160" t="n">
        <f aca="false">V48-V47</f>
        <v>0</v>
      </c>
      <c r="W46" s="160" t="n">
        <f aca="false">W48-W47</f>
        <v>0</v>
      </c>
      <c r="X46" s="160" t="n">
        <f aca="false">X48-X47</f>
        <v>0</v>
      </c>
      <c r="Y46" s="160" t="n">
        <f aca="false">Y48-Y47</f>
        <v>0</v>
      </c>
      <c r="Z46" s="160" t="n">
        <f aca="false">Z48-Z47</f>
        <v>0</v>
      </c>
      <c r="AA46" s="160" t="n">
        <f aca="false">AA48-AA47</f>
        <v>0</v>
      </c>
      <c r="AB46" s="160" t="n">
        <f aca="false">AB48-AB47</f>
        <v>0</v>
      </c>
      <c r="AC46" s="160" t="n">
        <f aca="false">AC48-AC47</f>
        <v>0</v>
      </c>
      <c r="AD46" s="160" t="n">
        <f aca="false">AD48-AD47</f>
        <v>0</v>
      </c>
      <c r="AE46" s="160" t="n">
        <f aca="false">AE48-AE47</f>
        <v>0</v>
      </c>
      <c r="AF46" s="160" t="n">
        <f aca="false">AF48-AF47</f>
        <v>0</v>
      </c>
      <c r="AG46" s="160"/>
      <c r="AH46" s="160" t="n">
        <f aca="false">SUM(J46:AG46)</f>
        <v>3959</v>
      </c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  <c r="IW46" s="161"/>
    </row>
    <row r="47" customFormat="false" ht="9" hidden="false" customHeight="false" outlineLevel="0" collapsed="false">
      <c r="A47" s="160" t="s">
        <v>155</v>
      </c>
      <c r="B47" s="160"/>
      <c r="C47" s="160"/>
      <c r="D47" s="162"/>
      <c r="E47" s="162"/>
      <c r="F47" s="162"/>
      <c r="G47" s="162"/>
      <c r="H47" s="162"/>
      <c r="I47" s="162"/>
      <c r="J47" s="162" t="n">
        <v>-20000</v>
      </c>
      <c r="K47" s="162" t="n">
        <v>-16000</v>
      </c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 t="n">
        <f aca="false">SUM(P47:AG47)</f>
        <v>0</v>
      </c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  <c r="IW47" s="161"/>
    </row>
    <row r="48" customFormat="false" ht="9" hidden="false" customHeight="false" outlineLevel="0" collapsed="false">
      <c r="A48" s="163" t="s">
        <v>159</v>
      </c>
      <c r="B48" s="163"/>
      <c r="C48" s="163"/>
      <c r="D48" s="163"/>
      <c r="E48" s="163"/>
      <c r="F48" s="163"/>
      <c r="G48" s="163"/>
      <c r="H48" s="163"/>
      <c r="I48" s="163"/>
      <c r="J48" s="163" t="n">
        <f aca="false">'SPEC DETAILS'!C20</f>
        <v>-70599</v>
      </c>
      <c r="K48" s="163" t="n">
        <f aca="false">'SPEC DETAILS'!D20</f>
        <v>13211</v>
      </c>
      <c r="L48" s="163" t="n">
        <f aca="false">'SPEC DETAILS'!E20</f>
        <v>14922</v>
      </c>
      <c r="M48" s="163" t="n">
        <f aca="false">'SPEC DETAILS'!F20</f>
        <v>10425</v>
      </c>
      <c r="N48" s="163" t="n">
        <f aca="false">'SPEC DETAILS'!G20</f>
        <v>0</v>
      </c>
      <c r="O48" s="163" t="n">
        <f aca="false">'SPEC DETAILS'!H20</f>
        <v>0</v>
      </c>
      <c r="P48" s="163" t="n">
        <f aca="false">'SPEC DETAILS'!I20</f>
        <v>0</v>
      </c>
      <c r="Q48" s="163" t="n">
        <f aca="false">'SPEC DETAILS'!J20</f>
        <v>0</v>
      </c>
      <c r="R48" s="163" t="n">
        <f aca="false">'SPEC DETAILS'!K20</f>
        <v>0</v>
      </c>
      <c r="S48" s="163" t="n">
        <f aca="false">'SPEC DETAILS'!L20</f>
        <v>0</v>
      </c>
      <c r="T48" s="163" t="n">
        <f aca="false">'SPEC DETAILS'!M20</f>
        <v>0</v>
      </c>
      <c r="U48" s="163" t="n">
        <f aca="false">'SPEC DETAILS'!N20</f>
        <v>0</v>
      </c>
      <c r="V48" s="163" t="n">
        <f aca="false">'SPEC DETAILS'!O20</f>
        <v>0</v>
      </c>
      <c r="W48" s="163" t="n">
        <f aca="false">'SPEC DETAILS'!P20</f>
        <v>0</v>
      </c>
      <c r="X48" s="163" t="n">
        <f aca="false">'SPEC DETAILS'!Q20</f>
        <v>0</v>
      </c>
      <c r="Y48" s="163" t="n">
        <f aca="false">'SPEC DETAILS'!R20</f>
        <v>0</v>
      </c>
      <c r="Z48" s="163" t="n">
        <f aca="false">'SPEC DETAILS'!S20</f>
        <v>0</v>
      </c>
      <c r="AA48" s="163" t="n">
        <f aca="false">'SPEC DETAILS'!T20</f>
        <v>0</v>
      </c>
      <c r="AB48" s="163" t="n">
        <f aca="false">'SPEC DETAILS'!U20</f>
        <v>0</v>
      </c>
      <c r="AC48" s="163" t="n">
        <f aca="false">'SPEC DETAILS'!V20</f>
        <v>0</v>
      </c>
      <c r="AD48" s="163" t="n">
        <f aca="false">'SPEC DETAILS'!W20</f>
        <v>0</v>
      </c>
      <c r="AE48" s="163" t="n">
        <f aca="false">'SPEC DETAILS'!X20</f>
        <v>0</v>
      </c>
      <c r="AF48" s="163" t="n">
        <f aca="false">'SPEC DETAILS'!Y20</f>
        <v>0</v>
      </c>
      <c r="AG48" s="163" t="n">
        <f aca="false">'SPEC DETAILS'!Z20</f>
        <v>0</v>
      </c>
      <c r="AH48" s="163" t="n">
        <f aca="false">SUM(AH46:AH47)</f>
        <v>3959</v>
      </c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9" hidden="false" customHeight="false" outlineLevel="0" collapsed="false"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6"/>
      <c r="AJ49" s="156"/>
      <c r="AK49" s="156"/>
      <c r="AL49" s="156"/>
      <c r="AM49" s="156"/>
    </row>
    <row r="50" customFormat="false" ht="9" hidden="false" customHeight="false" outlineLevel="0" collapsed="false">
      <c r="A50" s="165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6"/>
      <c r="AJ50" s="156"/>
      <c r="AK50" s="156"/>
      <c r="AL50" s="156"/>
      <c r="AM50" s="156"/>
    </row>
    <row r="51" customFormat="false" ht="9" hidden="false" customHeight="false" outlineLevel="0" collapsed="false">
      <c r="A51" s="166"/>
      <c r="B51" s="153"/>
      <c r="C51" s="148"/>
      <c r="D51" s="156"/>
      <c r="E51" s="156"/>
      <c r="F51" s="156"/>
      <c r="G51" s="156"/>
      <c r="H51" s="156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70"/>
      <c r="AI51" s="156"/>
      <c r="AJ51" s="156"/>
      <c r="AK51" s="156"/>
      <c r="AL51" s="156"/>
      <c r="AM51" s="156"/>
    </row>
    <row r="52" customFormat="false" ht="9" hidden="false" customHeight="false" outlineLevel="0" collapsed="false">
      <c r="A52" s="166"/>
      <c r="B52" s="153"/>
      <c r="C52" s="148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</row>
    <row r="53" customFormat="false" ht="9" hidden="false" customHeight="false" outlineLevel="0" collapsed="false">
      <c r="A53" s="153"/>
      <c r="B53" s="153"/>
      <c r="C53" s="153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  <c r="FV53" s="153"/>
      <c r="FW53" s="153"/>
      <c r="FX53" s="153"/>
      <c r="FY53" s="153"/>
      <c r="FZ53" s="153"/>
      <c r="GA53" s="153"/>
      <c r="GB53" s="153"/>
      <c r="GC53" s="153"/>
      <c r="GD53" s="153"/>
      <c r="GE53" s="153"/>
      <c r="GF53" s="153"/>
      <c r="GG53" s="153"/>
      <c r="GH53" s="153"/>
      <c r="GI53" s="153"/>
      <c r="GJ53" s="153"/>
      <c r="GK53" s="153"/>
      <c r="GL53" s="153"/>
      <c r="GM53" s="153"/>
      <c r="GN53" s="153"/>
      <c r="GO53" s="153"/>
      <c r="GP53" s="153"/>
      <c r="GQ53" s="153"/>
      <c r="GR53" s="153"/>
      <c r="GS53" s="153"/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3"/>
      <c r="HM53" s="153"/>
      <c r="HN53" s="153"/>
      <c r="HO53" s="153"/>
      <c r="HP53" s="153"/>
      <c r="HQ53" s="153"/>
      <c r="HR53" s="153"/>
      <c r="HS53" s="153"/>
      <c r="HT53" s="153"/>
      <c r="HU53" s="153"/>
      <c r="HV53" s="153"/>
      <c r="HW53" s="153"/>
      <c r="HX53" s="153"/>
      <c r="HY53" s="153"/>
      <c r="HZ53" s="153"/>
      <c r="IA53" s="153"/>
      <c r="IB53" s="153"/>
      <c r="IC53" s="153"/>
      <c r="ID53" s="153"/>
      <c r="IE53" s="153"/>
      <c r="IF53" s="153"/>
      <c r="IG53" s="153"/>
      <c r="IH53" s="153"/>
      <c r="II53" s="153"/>
      <c r="IJ53" s="153"/>
      <c r="IK53" s="153"/>
      <c r="IL53" s="153"/>
      <c r="IM53" s="153"/>
      <c r="IN53" s="153"/>
      <c r="IO53" s="153"/>
      <c r="IP53" s="153"/>
      <c r="IQ53" s="153"/>
      <c r="IR53" s="153"/>
      <c r="IS53" s="153"/>
      <c r="IT53" s="153"/>
      <c r="IU53" s="153"/>
      <c r="IV53" s="153"/>
      <c r="IW53" s="153"/>
    </row>
    <row r="54" customFormat="false" ht="9" hidden="false" customHeight="false" outlineLevel="0" collapsed="false">
      <c r="A54" s="148"/>
      <c r="B54" s="148"/>
      <c r="C54" s="148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</row>
    <row r="55" customFormat="false" ht="9" hidden="false" customHeight="false" outlineLevel="0" collapsed="false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  <c r="IW55" s="161"/>
    </row>
    <row r="56" customFormat="false" ht="9" hidden="false" customHeight="false" outlineLevel="0" collapsed="false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  <c r="IW56" s="161"/>
    </row>
    <row r="57" customFormat="false" ht="9" hidden="false" customHeight="fals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64"/>
      <c r="FB57" s="164"/>
      <c r="FC57" s="164"/>
      <c r="FD57" s="164"/>
      <c r="FE57" s="164"/>
      <c r="FF57" s="164"/>
      <c r="FG57" s="164"/>
      <c r="FH57" s="164"/>
      <c r="FI57" s="164"/>
      <c r="FJ57" s="164"/>
      <c r="FK57" s="164"/>
      <c r="FL57" s="164"/>
      <c r="FM57" s="164"/>
      <c r="FN57" s="164"/>
      <c r="FO57" s="164"/>
      <c r="FP57" s="164"/>
      <c r="FQ57" s="164"/>
      <c r="FR57" s="164"/>
      <c r="FS57" s="164"/>
      <c r="FT57" s="164"/>
      <c r="FU57" s="164"/>
      <c r="FV57" s="164"/>
      <c r="FW57" s="164"/>
      <c r="FX57" s="164"/>
      <c r="FY57" s="164"/>
      <c r="FZ57" s="164"/>
      <c r="GA57" s="164"/>
      <c r="GB57" s="164"/>
      <c r="GC57" s="164"/>
      <c r="GD57" s="164"/>
      <c r="GE57" s="164"/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  <c r="GS57" s="164"/>
      <c r="GT57" s="164"/>
      <c r="GU57" s="164"/>
      <c r="GV57" s="164"/>
      <c r="GW57" s="164"/>
      <c r="GX57" s="164"/>
      <c r="GY57" s="164"/>
      <c r="GZ57" s="164"/>
      <c r="HA57" s="164"/>
      <c r="HB57" s="164"/>
      <c r="HC57" s="164"/>
      <c r="HD57" s="164"/>
      <c r="HE57" s="164"/>
      <c r="HF57" s="164"/>
      <c r="HG57" s="164"/>
      <c r="HH57" s="164"/>
      <c r="HI57" s="164"/>
      <c r="HJ57" s="164"/>
      <c r="HK57" s="164"/>
      <c r="HL57" s="164"/>
      <c r="HM57" s="164"/>
      <c r="HN57" s="164"/>
      <c r="HO57" s="164"/>
      <c r="HP57" s="164"/>
      <c r="HQ57" s="164"/>
      <c r="HR57" s="164"/>
      <c r="HS57" s="164"/>
      <c r="HT57" s="164"/>
      <c r="HU57" s="164"/>
      <c r="HV57" s="164"/>
      <c r="HW57" s="164"/>
      <c r="HX57" s="164"/>
      <c r="HY57" s="164"/>
      <c r="HZ57" s="164"/>
      <c r="IA57" s="164"/>
      <c r="IB57" s="164"/>
      <c r="IC57" s="164"/>
      <c r="ID57" s="164"/>
      <c r="IE57" s="164"/>
      <c r="IF57" s="164"/>
      <c r="IG57" s="164"/>
      <c r="IH57" s="164"/>
      <c r="II57" s="164"/>
      <c r="IJ57" s="164"/>
      <c r="IK57" s="164"/>
      <c r="IL57" s="164"/>
      <c r="IM57" s="164"/>
      <c r="IN57" s="164"/>
      <c r="IO57" s="164"/>
      <c r="IP57" s="164"/>
      <c r="IQ57" s="164"/>
      <c r="IR57" s="164"/>
      <c r="IS57" s="164"/>
      <c r="IT57" s="164"/>
      <c r="IU57" s="164"/>
      <c r="IV57" s="164"/>
      <c r="IW57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71" width="13.15"/>
    <col collapsed="false" customWidth="true" hidden="false" outlineLevel="0" max="3" min="3" style="171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72" t="s">
        <v>160</v>
      </c>
      <c r="B1" s="173"/>
      <c r="C1" s="174" t="n">
        <f aca="false">SUM(B113:B65536)</f>
        <v>786660</v>
      </c>
      <c r="E1" s="175" t="s">
        <v>161</v>
      </c>
    </row>
    <row r="2" customFormat="false" ht="11.25" hidden="false" customHeight="false" outlineLevel="0" collapsed="false">
      <c r="A2" s="175" t="s">
        <v>162</v>
      </c>
      <c r="B2" s="176"/>
      <c r="C2" s="174" t="n">
        <f aca="false">SUM(C113:C65536)</f>
        <v>197423</v>
      </c>
      <c r="E2" s="175" t="s">
        <v>163</v>
      </c>
      <c r="F2" s="174" t="n">
        <f aca="false">SUM(C103:C122)</f>
        <v>77212.9399999999</v>
      </c>
    </row>
    <row r="3" customFormat="false" ht="11.25" hidden="false" customHeight="false" outlineLevel="0" collapsed="false">
      <c r="B3" s="176"/>
      <c r="C3" s="0"/>
    </row>
    <row r="4" customFormat="false" ht="13.5" hidden="false" customHeight="true" outlineLevel="0" collapsed="false">
      <c r="A4" s="0" t="s">
        <v>164</v>
      </c>
      <c r="B4" s="171" t="s">
        <v>165</v>
      </c>
      <c r="C4" s="171" t="s">
        <v>166</v>
      </c>
    </row>
    <row r="5" customFormat="false" ht="11.25" hidden="false" customHeight="false" outlineLevel="0" collapsed="false">
      <c r="A5" s="177" t="n">
        <v>37049</v>
      </c>
      <c r="B5" s="171" t="n">
        <v>910686</v>
      </c>
      <c r="C5" s="171" t="n">
        <v>-96407</v>
      </c>
    </row>
    <row r="6" customFormat="false" ht="11.25" hidden="false" customHeight="false" outlineLevel="0" collapsed="false">
      <c r="A6" s="177" t="n">
        <v>37050</v>
      </c>
      <c r="B6" s="171" t="n">
        <v>-3726232</v>
      </c>
      <c r="C6" s="171" t="n">
        <v>-41209</v>
      </c>
    </row>
    <row r="7" customFormat="false" ht="11.25" hidden="false" customHeight="false" outlineLevel="0" collapsed="false">
      <c r="A7" s="177" t="n">
        <v>37053</v>
      </c>
      <c r="B7" s="171" t="n">
        <v>-4747160</v>
      </c>
      <c r="C7" s="171" t="n">
        <v>-679473</v>
      </c>
    </row>
    <row r="8" customFormat="false" ht="11.25" hidden="false" customHeight="false" outlineLevel="0" collapsed="false">
      <c r="A8" s="177" t="n">
        <v>37054</v>
      </c>
      <c r="B8" s="171" t="n">
        <v>-3504225</v>
      </c>
      <c r="C8" s="171" t="n">
        <v>-242540</v>
      </c>
    </row>
    <row r="9" customFormat="false" ht="11.25" hidden="false" customHeight="false" outlineLevel="0" collapsed="false">
      <c r="A9" s="177" t="n">
        <v>37055</v>
      </c>
      <c r="B9" s="171" t="n">
        <v>6075442</v>
      </c>
      <c r="C9" s="171" t="n">
        <v>415218</v>
      </c>
    </row>
    <row r="10" customFormat="false" ht="11.25" hidden="false" customHeight="false" outlineLevel="0" collapsed="false">
      <c r="A10" s="177" t="n">
        <v>37056</v>
      </c>
      <c r="B10" s="171" t="n">
        <v>3150686</v>
      </c>
      <c r="C10" s="171" t="n">
        <v>269179</v>
      </c>
    </row>
    <row r="11" customFormat="false" ht="11.25" hidden="false" customHeight="false" outlineLevel="0" collapsed="false">
      <c r="A11" s="177" t="n">
        <v>37057</v>
      </c>
      <c r="B11" s="171" t="n">
        <v>1245395</v>
      </c>
      <c r="C11" s="171" t="n">
        <v>237068</v>
      </c>
    </row>
    <row r="12" customFormat="false" ht="11.25" hidden="false" customHeight="false" outlineLevel="0" collapsed="false">
      <c r="A12" s="177" t="n">
        <v>37060</v>
      </c>
      <c r="B12" s="171" t="n">
        <v>2290543</v>
      </c>
      <c r="C12" s="171" t="n">
        <v>172538</v>
      </c>
    </row>
    <row r="13" customFormat="false" ht="11.25" hidden="false" customHeight="false" outlineLevel="0" collapsed="false">
      <c r="A13" s="177" t="n">
        <v>37061</v>
      </c>
      <c r="B13" s="171" t="n">
        <v>1268341</v>
      </c>
      <c r="C13" s="171" t="n">
        <v>0</v>
      </c>
    </row>
    <row r="14" customFormat="false" ht="11.25" hidden="false" customHeight="false" outlineLevel="0" collapsed="false">
      <c r="A14" s="177" t="n">
        <v>37062</v>
      </c>
      <c r="B14" s="171" t="n">
        <v>3165392</v>
      </c>
      <c r="C14" s="171" t="n">
        <v>3503</v>
      </c>
    </row>
    <row r="15" customFormat="false" ht="11.25" hidden="false" customHeight="false" outlineLevel="0" collapsed="false">
      <c r="A15" s="177" t="n">
        <v>37063</v>
      </c>
      <c r="B15" s="171" t="n">
        <v>1378094</v>
      </c>
      <c r="C15" s="171" t="n">
        <v>-943</v>
      </c>
    </row>
    <row r="16" customFormat="false" ht="11.25" hidden="false" customHeight="false" outlineLevel="0" collapsed="false">
      <c r="A16" s="177" t="n">
        <v>37064</v>
      </c>
      <c r="B16" s="171" t="n">
        <v>739237</v>
      </c>
      <c r="C16" s="171" t="n">
        <v>175098</v>
      </c>
    </row>
    <row r="17" customFormat="false" ht="11.25" hidden="false" customHeight="false" outlineLevel="0" collapsed="false">
      <c r="A17" s="177" t="n">
        <v>37067</v>
      </c>
      <c r="B17" s="171" t="n">
        <v>6043683</v>
      </c>
      <c r="C17" s="171" t="n">
        <v>328112</v>
      </c>
    </row>
    <row r="18" customFormat="false" ht="11.25" hidden="false" customHeight="false" outlineLevel="0" collapsed="false">
      <c r="A18" s="177" t="n">
        <v>37068</v>
      </c>
      <c r="B18" s="171" t="n">
        <v>-710085</v>
      </c>
      <c r="C18" s="171" t="n">
        <v>151607</v>
      </c>
    </row>
    <row r="19" customFormat="false" ht="11.25" hidden="false" customHeight="false" outlineLevel="0" collapsed="false">
      <c r="A19" s="177" t="n">
        <v>37069</v>
      </c>
      <c r="B19" s="171" t="n">
        <v>-2411126</v>
      </c>
      <c r="C19" s="171" t="n">
        <v>209253</v>
      </c>
    </row>
    <row r="20" customFormat="false" ht="11.25" hidden="false" customHeight="false" outlineLevel="0" collapsed="false">
      <c r="A20" s="177" t="n">
        <v>37070</v>
      </c>
      <c r="B20" s="171" t="n">
        <v>1344183</v>
      </c>
      <c r="C20" s="171" t="n">
        <v>-52150</v>
      </c>
    </row>
    <row r="21" customFormat="false" ht="11.25" hidden="false" customHeight="false" outlineLevel="0" collapsed="false">
      <c r="A21" s="177" t="n">
        <v>37078</v>
      </c>
      <c r="B21" s="171" t="n">
        <v>-3552958</v>
      </c>
      <c r="C21" s="171" t="n">
        <v>-41118</v>
      </c>
    </row>
    <row r="22" customFormat="false" ht="11.25" hidden="false" customHeight="false" outlineLevel="0" collapsed="false">
      <c r="A22" s="177" t="n">
        <v>37081</v>
      </c>
      <c r="B22" s="171" t="n">
        <v>2496573</v>
      </c>
      <c r="C22" s="171" t="n">
        <v>257546</v>
      </c>
    </row>
    <row r="23" customFormat="false" ht="11.25" hidden="false" customHeight="false" outlineLevel="0" collapsed="false">
      <c r="A23" s="177" t="n">
        <v>37082</v>
      </c>
      <c r="B23" s="171" t="n">
        <v>2391506</v>
      </c>
      <c r="C23" s="171" t="n">
        <v>-54154</v>
      </c>
    </row>
    <row r="24" customFormat="false" ht="11.25" hidden="false" customHeight="false" outlineLevel="0" collapsed="false">
      <c r="A24" s="177" t="n">
        <v>37083</v>
      </c>
      <c r="B24" s="171" t="n">
        <v>1290930</v>
      </c>
      <c r="C24" s="171" t="n">
        <v>-47741</v>
      </c>
    </row>
    <row r="25" customFormat="false" ht="11.25" hidden="false" customHeight="false" outlineLevel="0" collapsed="false">
      <c r="A25" s="177" t="n">
        <v>37084</v>
      </c>
      <c r="B25" s="171" t="n">
        <v>-163646</v>
      </c>
      <c r="C25" s="171" t="n">
        <v>-127438</v>
      </c>
    </row>
    <row r="26" customFormat="false" ht="11.25" hidden="false" customHeight="false" outlineLevel="0" collapsed="false">
      <c r="A26" s="177" t="n">
        <v>37085</v>
      </c>
      <c r="B26" s="171" t="n">
        <v>3948581</v>
      </c>
      <c r="C26" s="171" t="n">
        <v>347297</v>
      </c>
    </row>
    <row r="27" customFormat="false" ht="11.25" hidden="false" customHeight="false" outlineLevel="0" collapsed="false">
      <c r="A27" s="177" t="n">
        <v>37088</v>
      </c>
      <c r="B27" s="171" t="n">
        <v>-1226974</v>
      </c>
      <c r="C27" s="171" t="n">
        <v>376095</v>
      </c>
    </row>
    <row r="28" customFormat="false" ht="11.25" hidden="false" customHeight="false" outlineLevel="0" collapsed="false">
      <c r="A28" s="177" t="n">
        <v>37089</v>
      </c>
      <c r="B28" s="171" t="n">
        <v>-601084</v>
      </c>
      <c r="C28" s="171" t="n">
        <v>-110326</v>
      </c>
    </row>
    <row r="29" customFormat="false" ht="11.25" hidden="false" customHeight="false" outlineLevel="0" collapsed="false">
      <c r="A29" s="177" t="n">
        <v>37090</v>
      </c>
      <c r="B29" s="171" t="n">
        <v>-143260</v>
      </c>
      <c r="C29" s="171" t="n">
        <v>1477</v>
      </c>
    </row>
    <row r="30" customFormat="false" ht="11.25" hidden="false" customHeight="false" outlineLevel="0" collapsed="false">
      <c r="A30" s="177" t="n">
        <v>37091</v>
      </c>
      <c r="B30" s="171" t="n">
        <v>2150621</v>
      </c>
      <c r="C30" s="178" t="n">
        <v>-7512</v>
      </c>
    </row>
    <row r="31" customFormat="false" ht="11.25" hidden="false" customHeight="false" outlineLevel="0" collapsed="false">
      <c r="A31" s="177" t="n">
        <v>37092</v>
      </c>
      <c r="B31" s="171" t="n">
        <v>-3255965</v>
      </c>
      <c r="C31" s="171" t="n">
        <v>-5018</v>
      </c>
    </row>
    <row r="32" customFormat="false" ht="11.25" hidden="false" customHeight="false" outlineLevel="0" collapsed="false">
      <c r="A32" s="177" t="n">
        <v>37095</v>
      </c>
      <c r="B32" s="171" t="n">
        <v>-7068505</v>
      </c>
      <c r="C32" s="171" t="n">
        <v>-28682</v>
      </c>
    </row>
    <row r="33" customFormat="false" ht="11.25" hidden="false" customHeight="false" outlineLevel="0" collapsed="false">
      <c r="A33" s="177" t="n">
        <v>37096</v>
      </c>
      <c r="B33" s="171" t="n">
        <v>-325783</v>
      </c>
      <c r="C33" s="171" t="n">
        <v>-13906</v>
      </c>
    </row>
    <row r="34" customFormat="false" ht="11.25" hidden="false" customHeight="false" outlineLevel="0" collapsed="false">
      <c r="A34" s="177" t="n">
        <v>37097</v>
      </c>
      <c r="B34" s="171" t="n">
        <v>-3204</v>
      </c>
      <c r="C34" s="171" t="n">
        <v>87</v>
      </c>
    </row>
    <row r="35" customFormat="false" ht="11.25" hidden="false" customHeight="false" outlineLevel="0" collapsed="false">
      <c r="A35" s="177" t="n">
        <v>37098</v>
      </c>
      <c r="B35" s="171" t="n">
        <v>833046</v>
      </c>
      <c r="C35" s="171" t="n">
        <v>-13227</v>
      </c>
    </row>
    <row r="36" customFormat="false" ht="11.25" hidden="false" customHeight="false" outlineLevel="0" collapsed="false">
      <c r="A36" s="177" t="n">
        <v>37099</v>
      </c>
      <c r="B36" s="171" t="n">
        <v>1024060</v>
      </c>
      <c r="C36" s="171" t="n">
        <v>-48236</v>
      </c>
    </row>
    <row r="37" customFormat="false" ht="11.25" hidden="false" customHeight="false" outlineLevel="0" collapsed="false">
      <c r="A37" s="177" t="n">
        <v>37102</v>
      </c>
      <c r="B37" s="171" t="n">
        <v>-1129456</v>
      </c>
      <c r="C37" s="171" t="n">
        <v>-174632</v>
      </c>
    </row>
    <row r="38" customFormat="false" ht="11.25" hidden="false" customHeight="false" outlineLevel="0" collapsed="false">
      <c r="A38" s="177" t="n">
        <v>37103</v>
      </c>
      <c r="B38" s="171" t="n">
        <v>-92215</v>
      </c>
      <c r="C38" s="171" t="n">
        <v>56114</v>
      </c>
    </row>
    <row r="39" customFormat="false" ht="11.25" hidden="false" customHeight="false" outlineLevel="0" collapsed="false">
      <c r="A39" s="177" t="n">
        <v>37104</v>
      </c>
      <c r="B39" s="171" t="n">
        <v>3258408</v>
      </c>
      <c r="C39" s="171" t="n">
        <v>238295</v>
      </c>
    </row>
    <row r="40" customFormat="false" ht="11.25" hidden="false" customHeight="false" outlineLevel="0" collapsed="false">
      <c r="A40" s="177" t="n">
        <v>37105</v>
      </c>
      <c r="B40" s="171" t="n">
        <v>-1196089</v>
      </c>
      <c r="C40" s="171" t="n">
        <v>-6030</v>
      </c>
    </row>
    <row r="41" customFormat="false" ht="11.25" hidden="false" customHeight="false" outlineLevel="0" collapsed="false">
      <c r="A41" s="177" t="n">
        <v>37106</v>
      </c>
      <c r="B41" s="171" t="n">
        <v>1275855</v>
      </c>
      <c r="C41" s="171" t="n">
        <v>-13673</v>
      </c>
    </row>
    <row r="42" customFormat="false" ht="11.25" hidden="false" customHeight="false" outlineLevel="0" collapsed="false">
      <c r="A42" s="177" t="n">
        <v>37109</v>
      </c>
      <c r="B42" s="171" t="n">
        <v>-2323857</v>
      </c>
      <c r="C42" s="171" t="n">
        <v>-15105</v>
      </c>
    </row>
    <row r="43" customFormat="false" ht="11.25" hidden="false" customHeight="false" outlineLevel="0" collapsed="false">
      <c r="A43" s="177" t="n">
        <v>37110</v>
      </c>
      <c r="B43" s="171" t="n">
        <v>308448</v>
      </c>
      <c r="C43" s="171" t="n">
        <v>21</v>
      </c>
    </row>
    <row r="44" customFormat="false" ht="11.25" hidden="false" customHeight="false" outlineLevel="0" collapsed="false">
      <c r="A44" s="177" t="n">
        <v>37111</v>
      </c>
      <c r="B44" s="171" t="n">
        <v>1183435</v>
      </c>
      <c r="C44" s="171" t="n">
        <v>-3037</v>
      </c>
    </row>
    <row r="45" customFormat="false" ht="11.25" hidden="false" customHeight="false" outlineLevel="0" collapsed="false">
      <c r="A45" s="177" t="n">
        <v>37112</v>
      </c>
      <c r="B45" s="171" t="n">
        <v>1159535</v>
      </c>
      <c r="C45" s="171" t="n">
        <v>36281</v>
      </c>
    </row>
    <row r="46" customFormat="false" ht="11.25" hidden="false" customHeight="false" outlineLevel="0" collapsed="false">
      <c r="A46" s="177" t="n">
        <v>37113</v>
      </c>
      <c r="B46" s="171" t="n">
        <v>-595706</v>
      </c>
      <c r="C46" s="171" t="n">
        <v>-67795</v>
      </c>
    </row>
    <row r="47" customFormat="false" ht="11.25" hidden="false" customHeight="false" outlineLevel="0" collapsed="false">
      <c r="A47" s="177" t="n">
        <v>37116</v>
      </c>
      <c r="B47" s="171" t="n">
        <v>-6281869</v>
      </c>
      <c r="C47" s="171" t="n">
        <v>-31454</v>
      </c>
    </row>
    <row r="48" customFormat="false" ht="11.25" hidden="false" customHeight="false" outlineLevel="0" collapsed="false">
      <c r="A48" s="177" t="n">
        <v>37117</v>
      </c>
      <c r="B48" s="171" t="n">
        <v>-44611</v>
      </c>
      <c r="C48" s="171" t="n">
        <v>-141926</v>
      </c>
    </row>
    <row r="49" customFormat="false" ht="11.25" hidden="false" customHeight="false" outlineLevel="0" collapsed="false">
      <c r="A49" s="177" t="n">
        <v>37118</v>
      </c>
      <c r="B49" s="171" t="n">
        <v>-1707207</v>
      </c>
      <c r="C49" s="171" t="n">
        <v>-581874</v>
      </c>
    </row>
    <row r="50" customFormat="false" ht="11.25" hidden="false" customHeight="false" outlineLevel="0" collapsed="false">
      <c r="A50" s="177" t="n">
        <v>37119</v>
      </c>
      <c r="B50" s="171" t="n">
        <v>27549</v>
      </c>
      <c r="C50" s="171" t="n">
        <v>180452</v>
      </c>
    </row>
    <row r="51" customFormat="false" ht="11.25" hidden="false" customHeight="false" outlineLevel="0" collapsed="false">
      <c r="A51" s="177" t="n">
        <v>37120</v>
      </c>
      <c r="B51" s="171" t="n">
        <v>634746</v>
      </c>
      <c r="C51" s="171" t="n">
        <v>61751</v>
      </c>
    </row>
    <row r="52" customFormat="false" ht="11.25" hidden="false" customHeight="false" outlineLevel="0" collapsed="false">
      <c r="A52" s="177" t="n">
        <v>37123</v>
      </c>
      <c r="B52" s="171" t="n">
        <v>1044671</v>
      </c>
      <c r="C52" s="171" t="n">
        <v>195339</v>
      </c>
    </row>
    <row r="53" customFormat="false" ht="11.25" hidden="false" customHeight="false" outlineLevel="0" collapsed="false">
      <c r="A53" s="177" t="n">
        <v>37124</v>
      </c>
      <c r="B53" s="171" t="n">
        <v>-546792</v>
      </c>
      <c r="C53" s="171" t="n">
        <v>131992</v>
      </c>
    </row>
    <row r="54" customFormat="false" ht="11.25" hidden="false" customHeight="false" outlineLevel="0" collapsed="false">
      <c r="A54" s="177" t="n">
        <v>37125</v>
      </c>
      <c r="B54" s="171" t="n">
        <v>1777844</v>
      </c>
      <c r="C54" s="171" t="n">
        <v>325935</v>
      </c>
    </row>
    <row r="55" customFormat="false" ht="11.25" hidden="false" customHeight="false" outlineLevel="0" collapsed="false">
      <c r="A55" s="177" t="n">
        <v>37126</v>
      </c>
      <c r="B55" s="171" t="n">
        <v>-343241</v>
      </c>
      <c r="C55" s="171" t="n">
        <v>-55436</v>
      </c>
    </row>
    <row r="56" customFormat="false" ht="11.25" hidden="false" customHeight="false" outlineLevel="0" collapsed="false">
      <c r="A56" s="177" t="n">
        <v>37127</v>
      </c>
      <c r="B56" s="171" t="n">
        <v>918192</v>
      </c>
      <c r="C56" s="171" t="n">
        <v>106781</v>
      </c>
    </row>
    <row r="57" customFormat="false" ht="11.25" hidden="false" customHeight="false" outlineLevel="0" collapsed="false">
      <c r="A57" s="177" t="n">
        <v>37130</v>
      </c>
      <c r="B57" s="171" t="n">
        <v>1529049</v>
      </c>
      <c r="C57" s="171" t="n">
        <v>118184</v>
      </c>
    </row>
    <row r="58" customFormat="false" ht="11.25" hidden="false" customHeight="false" outlineLevel="0" collapsed="false">
      <c r="A58" s="177" t="n">
        <v>37131</v>
      </c>
      <c r="B58" s="171" t="n">
        <v>198209</v>
      </c>
      <c r="C58" s="171" t="n">
        <v>-38815</v>
      </c>
    </row>
    <row r="59" customFormat="false" ht="11.25" hidden="false" customHeight="false" outlineLevel="0" collapsed="false">
      <c r="A59" s="177" t="n">
        <v>37132</v>
      </c>
      <c r="B59" s="171" t="n">
        <v>1578880</v>
      </c>
      <c r="C59" s="171" t="n">
        <v>-15565</v>
      </c>
    </row>
    <row r="60" customFormat="false" ht="11.25" hidden="false" customHeight="false" outlineLevel="0" collapsed="false">
      <c r="A60" s="177" t="n">
        <v>37133</v>
      </c>
      <c r="B60" s="171" t="n">
        <v>-262400</v>
      </c>
      <c r="C60" s="171" t="n">
        <v>79444</v>
      </c>
    </row>
    <row r="61" customFormat="false" ht="12" hidden="false" customHeight="false" outlineLevel="0" collapsed="false">
      <c r="A61" s="179" t="n">
        <v>37134</v>
      </c>
      <c r="B61" s="180" t="n">
        <v>404653</v>
      </c>
      <c r="C61" s="180" t="n">
        <v>46715</v>
      </c>
      <c r="D61" s="181"/>
      <c r="E61" s="181"/>
      <c r="F61" s="181"/>
    </row>
    <row r="62" customFormat="false" ht="12" hidden="false" customHeight="false" outlineLevel="0" collapsed="false">
      <c r="A62" s="177" t="n">
        <v>37138</v>
      </c>
      <c r="B62" s="171" t="n">
        <v>2030401</v>
      </c>
      <c r="C62" s="171" t="n">
        <v>112705</v>
      </c>
    </row>
    <row r="63" customFormat="false" ht="11.25" hidden="false" customHeight="false" outlineLevel="0" collapsed="false">
      <c r="A63" s="177" t="n">
        <v>37139</v>
      </c>
      <c r="B63" s="171" t="n">
        <v>-267932</v>
      </c>
      <c r="C63" s="171" t="n">
        <v>-34426</v>
      </c>
    </row>
    <row r="64" customFormat="false" ht="11.25" hidden="false" customHeight="false" outlineLevel="0" collapsed="false">
      <c r="A64" s="177" t="n">
        <v>37140</v>
      </c>
      <c r="B64" s="171" t="n">
        <v>-174272</v>
      </c>
      <c r="C64" s="171" t="n">
        <v>-52637</v>
      </c>
    </row>
    <row r="65" customFormat="false" ht="11.25" hidden="false" customHeight="false" outlineLevel="0" collapsed="false">
      <c r="A65" s="177" t="n">
        <v>37141</v>
      </c>
      <c r="B65" s="171" t="n">
        <v>-259290</v>
      </c>
      <c r="C65" s="171" t="n">
        <v>-24800</v>
      </c>
    </row>
    <row r="66" customFormat="false" ht="11.25" hidden="false" customHeight="false" outlineLevel="0" collapsed="false">
      <c r="A66" s="177" t="n">
        <v>37144</v>
      </c>
      <c r="B66" s="171" t="n">
        <v>155904</v>
      </c>
      <c r="C66" s="171" t="n">
        <v>130658</v>
      </c>
    </row>
    <row r="67" customFormat="false" ht="11.25" hidden="false" customHeight="false" outlineLevel="0" collapsed="false">
      <c r="A67" s="177" t="n">
        <v>37146</v>
      </c>
      <c r="B67" s="171" t="n">
        <v>10329</v>
      </c>
      <c r="C67" s="171" t="n">
        <v>184</v>
      </c>
    </row>
    <row r="68" customFormat="false" ht="11.25" hidden="false" customHeight="false" outlineLevel="0" collapsed="false">
      <c r="A68" s="177" t="n">
        <v>37147</v>
      </c>
      <c r="B68" s="171" t="n">
        <v>-1035151</v>
      </c>
      <c r="C68" s="171" t="n">
        <v>-237553</v>
      </c>
    </row>
    <row r="69" customFormat="false" ht="11.25" hidden="false" customHeight="false" outlineLevel="0" collapsed="false">
      <c r="A69" s="177" t="n">
        <v>37148</v>
      </c>
      <c r="B69" s="171" t="n">
        <v>131955</v>
      </c>
      <c r="C69" s="171" t="n">
        <v>-83968</v>
      </c>
    </row>
    <row r="70" customFormat="false" ht="11.25" hidden="false" customHeight="false" outlineLevel="0" collapsed="false">
      <c r="A70" s="177" t="n">
        <v>37151</v>
      </c>
      <c r="B70" s="171" t="n">
        <v>-519455</v>
      </c>
      <c r="C70" s="171" t="n">
        <v>208462</v>
      </c>
    </row>
    <row r="71" customFormat="false" ht="11.25" hidden="false" customHeight="false" outlineLevel="0" collapsed="false">
      <c r="A71" s="177" t="n">
        <v>37152</v>
      </c>
      <c r="B71" s="171" t="n">
        <v>927493</v>
      </c>
      <c r="C71" s="171" t="n">
        <v>186962</v>
      </c>
    </row>
    <row r="72" customFormat="false" ht="11.25" hidden="false" customHeight="false" outlineLevel="0" collapsed="false">
      <c r="A72" s="177" t="n">
        <v>37153</v>
      </c>
      <c r="B72" s="171" t="n">
        <v>278897</v>
      </c>
      <c r="C72" s="171" t="n">
        <v>24355</v>
      </c>
    </row>
    <row r="73" customFormat="false" ht="11.25" hidden="false" customHeight="false" outlineLevel="0" collapsed="false">
      <c r="A73" s="177" t="n">
        <v>37154</v>
      </c>
      <c r="B73" s="171" t="n">
        <v>-324249</v>
      </c>
      <c r="C73" s="171" t="n">
        <v>-41376</v>
      </c>
    </row>
    <row r="74" customFormat="false" ht="11.25" hidden="false" customHeight="false" outlineLevel="0" collapsed="false">
      <c r="A74" s="177" t="n">
        <v>37155</v>
      </c>
      <c r="B74" s="171" t="n">
        <v>131147</v>
      </c>
      <c r="C74" s="171" t="n">
        <v>23229</v>
      </c>
    </row>
    <row r="75" customFormat="false" ht="11.25" hidden="false" customHeight="false" outlineLevel="0" collapsed="false">
      <c r="A75" s="177" t="n">
        <v>37158</v>
      </c>
      <c r="B75" s="171" t="n">
        <v>649428</v>
      </c>
      <c r="C75" s="171" t="n">
        <v>432388</v>
      </c>
    </row>
    <row r="76" customFormat="false" ht="11.25" hidden="false" customHeight="false" outlineLevel="0" collapsed="false">
      <c r="A76" s="177" t="n">
        <v>37159</v>
      </c>
      <c r="B76" s="171" t="n">
        <v>-1177383</v>
      </c>
      <c r="C76" s="171" t="n">
        <v>-320385</v>
      </c>
    </row>
    <row r="77" customFormat="false" ht="11.25" hidden="false" customHeight="false" outlineLevel="0" collapsed="false">
      <c r="A77" s="177" t="n">
        <v>37160</v>
      </c>
      <c r="B77" s="171" t="n">
        <v>330499</v>
      </c>
      <c r="C77" s="171" t="n">
        <v>1003</v>
      </c>
    </row>
    <row r="78" customFormat="false" ht="11.25" hidden="false" customHeight="false" outlineLevel="0" collapsed="false">
      <c r="A78" s="177" t="n">
        <v>37161</v>
      </c>
      <c r="B78" s="171" t="n">
        <v>237216</v>
      </c>
      <c r="C78" s="171" t="n">
        <v>65472</v>
      </c>
    </row>
    <row r="79" customFormat="false" ht="12" hidden="false" customHeight="false" outlineLevel="0" collapsed="false">
      <c r="A79" s="179" t="n">
        <v>37162</v>
      </c>
      <c r="B79" s="180" t="n">
        <v>-413713</v>
      </c>
      <c r="C79" s="180" t="n">
        <f aca="false">54299-4503</f>
        <v>49796</v>
      </c>
      <c r="D79" s="181"/>
      <c r="E79" s="181"/>
      <c r="F79" s="181"/>
    </row>
    <row r="80" customFormat="false" ht="12" hidden="false" customHeight="false" outlineLevel="0" collapsed="false">
      <c r="A80" s="177" t="n">
        <v>37165</v>
      </c>
      <c r="B80" s="171" t="n">
        <v>-398024</v>
      </c>
      <c r="C80" s="171" t="n">
        <v>126107</v>
      </c>
    </row>
    <row r="81" customFormat="false" ht="11.25" hidden="false" customHeight="false" outlineLevel="0" collapsed="false">
      <c r="A81" s="177" t="n">
        <v>37166</v>
      </c>
      <c r="B81" s="171" t="n">
        <v>-39333</v>
      </c>
      <c r="C81" s="171" t="n">
        <v>-11017</v>
      </c>
    </row>
    <row r="82" customFormat="false" ht="11.25" hidden="false" customHeight="false" outlineLevel="0" collapsed="false">
      <c r="A82" s="177" t="n">
        <v>37167</v>
      </c>
      <c r="B82" s="171" t="n">
        <v>312679</v>
      </c>
      <c r="C82" s="171" t="n">
        <v>11605</v>
      </c>
    </row>
    <row r="83" customFormat="false" ht="11.25" hidden="false" customHeight="false" outlineLevel="0" collapsed="false">
      <c r="A83" s="177" t="n">
        <v>37168</v>
      </c>
      <c r="B83" s="171" t="n">
        <v>209436</v>
      </c>
      <c r="C83" s="171" t="n">
        <v>-150906</v>
      </c>
    </row>
    <row r="84" customFormat="false" ht="11.25" hidden="false" customHeight="false" outlineLevel="0" collapsed="false">
      <c r="A84" s="177" t="n">
        <v>37169</v>
      </c>
      <c r="B84" s="171" t="n">
        <v>-301617</v>
      </c>
      <c r="C84" s="171" t="n">
        <v>192637</v>
      </c>
    </row>
    <row r="85" customFormat="false" ht="11.25" hidden="false" customHeight="false" outlineLevel="0" collapsed="false">
      <c r="A85" s="177" t="n">
        <v>37172</v>
      </c>
      <c r="B85" s="171" t="n">
        <v>111378</v>
      </c>
      <c r="C85" s="171" t="n">
        <v>88301</v>
      </c>
    </row>
    <row r="86" customFormat="false" ht="11.25" hidden="false" customHeight="false" outlineLevel="0" collapsed="false">
      <c r="A86" s="177" t="n">
        <v>37173</v>
      </c>
      <c r="B86" s="171" t="n">
        <v>349385</v>
      </c>
      <c r="C86" s="171" t="n">
        <v>-65303</v>
      </c>
    </row>
    <row r="87" customFormat="false" ht="11.25" hidden="false" customHeight="false" outlineLevel="0" collapsed="false">
      <c r="A87" s="177" t="n">
        <v>37174</v>
      </c>
      <c r="B87" s="171" t="n">
        <v>51354</v>
      </c>
      <c r="C87" s="171" t="n">
        <v>-242299</v>
      </c>
    </row>
    <row r="88" customFormat="false" ht="11.25" hidden="false" customHeight="false" outlineLevel="0" collapsed="false">
      <c r="A88" s="177" t="n">
        <v>37175</v>
      </c>
      <c r="B88" s="171" t="n">
        <v>32035</v>
      </c>
      <c r="C88" s="171" t="n">
        <v>-43187</v>
      </c>
    </row>
    <row r="89" customFormat="false" ht="11.25" hidden="false" customHeight="false" outlineLevel="0" collapsed="false">
      <c r="A89" s="177" t="n">
        <v>37176</v>
      </c>
      <c r="B89" s="171" t="n">
        <v>-49485</v>
      </c>
      <c r="C89" s="171" t="n">
        <v>136891</v>
      </c>
    </row>
    <row r="90" customFormat="false" ht="11.25" hidden="false" customHeight="false" outlineLevel="0" collapsed="false">
      <c r="A90" s="177" t="n">
        <v>37179</v>
      </c>
      <c r="B90" s="171" t="n">
        <v>34540</v>
      </c>
      <c r="C90" s="171" t="n">
        <v>36038</v>
      </c>
    </row>
    <row r="91" customFormat="false" ht="11.25" hidden="false" customHeight="false" outlineLevel="0" collapsed="false">
      <c r="A91" s="177" t="n">
        <v>37180</v>
      </c>
      <c r="B91" s="171" t="n">
        <v>-444586</v>
      </c>
      <c r="C91" s="171" t="n">
        <v>-141051</v>
      </c>
    </row>
    <row r="92" customFormat="false" ht="11.25" hidden="false" customHeight="false" outlineLevel="0" collapsed="false">
      <c r="A92" s="177" t="n">
        <v>37181</v>
      </c>
      <c r="B92" s="171" t="n">
        <v>-269704</v>
      </c>
      <c r="C92" s="171" t="n">
        <v>110306</v>
      </c>
    </row>
    <row r="93" customFormat="false" ht="11.25" hidden="false" customHeight="false" outlineLevel="0" collapsed="false">
      <c r="A93" s="177" t="n">
        <v>37182</v>
      </c>
      <c r="B93" s="171" t="n">
        <v>-416871</v>
      </c>
      <c r="C93" s="171" t="n">
        <v>-179355</v>
      </c>
    </row>
    <row r="94" customFormat="false" ht="11.25" hidden="false" customHeight="false" outlineLevel="0" collapsed="false">
      <c r="A94" s="177" t="n">
        <v>37183</v>
      </c>
      <c r="B94" s="171" t="n">
        <v>-1174327</v>
      </c>
      <c r="C94" s="171" t="n">
        <v>-283033</v>
      </c>
    </row>
    <row r="95" customFormat="false" ht="11.25" hidden="false" customHeight="false" outlineLevel="0" collapsed="false">
      <c r="A95" s="177" t="n">
        <v>37186</v>
      </c>
      <c r="B95" s="171" t="n">
        <v>393687</v>
      </c>
      <c r="C95" s="171" t="n">
        <v>-217384</v>
      </c>
    </row>
    <row r="96" customFormat="false" ht="11.25" hidden="false" customHeight="false" outlineLevel="0" collapsed="false">
      <c r="A96" s="177" t="n">
        <v>37187</v>
      </c>
      <c r="B96" s="171" t="n">
        <v>-166299</v>
      </c>
      <c r="C96" s="171" t="n">
        <v>202661</v>
      </c>
    </row>
    <row r="97" customFormat="false" ht="11.25" hidden="false" customHeight="false" outlineLevel="0" collapsed="false">
      <c r="A97" s="177" t="n">
        <v>37188</v>
      </c>
      <c r="B97" s="171" t="n">
        <v>181651</v>
      </c>
      <c r="C97" s="171" t="n">
        <v>-256952</v>
      </c>
    </row>
    <row r="98" customFormat="false" ht="11.25" hidden="false" customHeight="false" outlineLevel="0" collapsed="false">
      <c r="A98" s="177" t="n">
        <v>37189</v>
      </c>
      <c r="B98" s="171" t="n">
        <v>-140019</v>
      </c>
      <c r="C98" s="171" t="n">
        <v>-42208</v>
      </c>
    </row>
    <row r="99" customFormat="false" ht="11.25" hidden="false" customHeight="false" outlineLevel="0" collapsed="false">
      <c r="A99" s="177" t="n">
        <v>37190</v>
      </c>
      <c r="B99" s="171" t="n">
        <v>277883</v>
      </c>
      <c r="C99" s="171" t="n">
        <v>-30893</v>
      </c>
    </row>
    <row r="100" customFormat="false" ht="11.25" hidden="false" customHeight="false" outlineLevel="0" collapsed="false">
      <c r="A100" s="177" t="n">
        <v>37193</v>
      </c>
      <c r="B100" s="171" t="n">
        <v>-313999</v>
      </c>
      <c r="C100" s="171" t="n">
        <v>37550</v>
      </c>
    </row>
    <row r="101" customFormat="false" ht="11.25" hidden="false" customHeight="false" outlineLevel="0" collapsed="false">
      <c r="A101" s="177" t="n">
        <v>37194</v>
      </c>
      <c r="B101" s="171" t="n">
        <v>-276743</v>
      </c>
      <c r="C101" s="171" t="n">
        <v>-105916</v>
      </c>
    </row>
    <row r="102" customFormat="false" ht="12" hidden="false" customHeight="false" outlineLevel="0" collapsed="false">
      <c r="A102" s="179" t="n">
        <v>37195</v>
      </c>
      <c r="B102" s="180" t="n">
        <v>-419461</v>
      </c>
      <c r="C102" s="180" t="n">
        <v>94742</v>
      </c>
      <c r="D102" s="181"/>
      <c r="E102" s="180" t="n">
        <v>94742</v>
      </c>
      <c r="F102" s="181"/>
    </row>
    <row r="103" customFormat="false" ht="12" hidden="false" customHeight="false" outlineLevel="0" collapsed="false">
      <c r="A103" s="177" t="n">
        <v>37196</v>
      </c>
      <c r="B103" s="171" t="n">
        <v>245388</v>
      </c>
      <c r="C103" s="171" t="n">
        <v>267</v>
      </c>
      <c r="E103" s="182" t="n">
        <v>267</v>
      </c>
    </row>
    <row r="104" customFormat="false" ht="11.25" hidden="false" customHeight="false" outlineLevel="0" collapsed="false">
      <c r="A104" s="177" t="n">
        <v>37197</v>
      </c>
      <c r="B104" s="171" t="n">
        <v>-152120</v>
      </c>
      <c r="C104" s="171" t="n">
        <v>12235.9399999999</v>
      </c>
      <c r="E104" s="182" t="n">
        <f aca="false">C104+9050</f>
        <v>21285.9399999999</v>
      </c>
    </row>
    <row r="105" customFormat="false" ht="11.25" hidden="false" customHeight="false" outlineLevel="0" collapsed="false">
      <c r="A105" s="177" t="n">
        <v>37200</v>
      </c>
      <c r="B105" s="171" t="n">
        <v>-265527</v>
      </c>
      <c r="C105" s="171" t="n">
        <v>-110696</v>
      </c>
      <c r="E105" s="182" t="n">
        <v>-110696</v>
      </c>
    </row>
    <row r="106" customFormat="false" ht="11.25" hidden="false" customHeight="false" outlineLevel="0" collapsed="false">
      <c r="A106" s="177" t="n">
        <v>37201</v>
      </c>
      <c r="B106" s="171" t="n">
        <v>-492586</v>
      </c>
      <c r="C106" s="171" t="n">
        <v>9411</v>
      </c>
      <c r="E106" s="182" t="n">
        <f aca="false">9411-9050</f>
        <v>361</v>
      </c>
    </row>
    <row r="107" customFormat="false" ht="11.25" hidden="false" customHeight="false" outlineLevel="0" collapsed="false">
      <c r="A107" s="177" t="n">
        <v>37202</v>
      </c>
      <c r="B107" s="171" t="n">
        <v>19552</v>
      </c>
      <c r="C107" s="171" t="n">
        <v>-10531</v>
      </c>
      <c r="E107" s="183" t="n">
        <v>-10531</v>
      </c>
    </row>
    <row r="108" customFormat="false" ht="11.25" hidden="false" customHeight="false" outlineLevel="0" collapsed="false">
      <c r="A108" s="177" t="n">
        <v>37203</v>
      </c>
      <c r="B108" s="171" t="n">
        <v>-402571</v>
      </c>
      <c r="C108" s="171" t="n">
        <v>-185055</v>
      </c>
      <c r="E108" s="0" t="n">
        <v>-185055</v>
      </c>
    </row>
    <row r="109" customFormat="false" ht="11.25" hidden="false" customHeight="false" outlineLevel="0" collapsed="false">
      <c r="A109" s="177" t="n">
        <v>37204</v>
      </c>
      <c r="B109" s="171" t="n">
        <v>-217343</v>
      </c>
      <c r="C109" s="171" t="n">
        <v>48972</v>
      </c>
      <c r="E109" s="0" t="n">
        <v>48972</v>
      </c>
    </row>
    <row r="110" customFormat="false" ht="11.25" hidden="false" customHeight="false" outlineLevel="0" collapsed="false">
      <c r="A110" s="177" t="n">
        <v>37207</v>
      </c>
      <c r="B110" s="171" t="n">
        <v>151613</v>
      </c>
      <c r="C110" s="171" t="n">
        <v>93607</v>
      </c>
      <c r="E110" s="0" t="n">
        <v>93607</v>
      </c>
    </row>
    <row r="111" customFormat="false" ht="11.25" hidden="false" customHeight="false" outlineLevel="0" collapsed="false">
      <c r="A111" s="177" t="n">
        <v>37208</v>
      </c>
      <c r="B111" s="171" t="n">
        <v>170042</v>
      </c>
      <c r="C111" s="171" t="n">
        <v>-99569</v>
      </c>
      <c r="E111" s="0" t="n">
        <v>-99569</v>
      </c>
    </row>
    <row r="112" customFormat="false" ht="11.25" hidden="false" customHeight="false" outlineLevel="0" collapsed="false">
      <c r="A112" s="177" t="n">
        <v>37209</v>
      </c>
      <c r="B112" s="171" t="n">
        <v>176655</v>
      </c>
      <c r="C112" s="171" t="n">
        <v>121148</v>
      </c>
      <c r="E112" s="0" t="n">
        <v>121148</v>
      </c>
    </row>
    <row r="113" customFormat="false" ht="11.25" hidden="false" customHeight="false" outlineLevel="0" collapsed="false">
      <c r="A113" s="177" t="n">
        <v>37210</v>
      </c>
      <c r="B113" s="171" t="n">
        <v>450645</v>
      </c>
      <c r="C113" s="171" t="n">
        <v>181968</v>
      </c>
      <c r="E113" s="0" t="n">
        <v>181968</v>
      </c>
    </row>
    <row r="114" customFormat="false" ht="11.25" hidden="false" customHeight="false" outlineLevel="0" collapsed="false">
      <c r="A114" s="177" t="n">
        <v>37211</v>
      </c>
      <c r="B114" s="171" t="n">
        <v>-414707</v>
      </c>
      <c r="C114" s="171" t="n">
        <v>-44698</v>
      </c>
      <c r="E114" s="0" t="n">
        <v>-44698</v>
      </c>
    </row>
    <row r="115" customFormat="false" ht="11.25" hidden="false" customHeight="false" outlineLevel="0" collapsed="false">
      <c r="A115" s="177" t="n">
        <v>37214</v>
      </c>
      <c r="B115" s="171" t="n">
        <v>-493700</v>
      </c>
      <c r="C115" s="171" t="n">
        <v>9821</v>
      </c>
      <c r="E115" s="0" t="n">
        <v>9821</v>
      </c>
    </row>
    <row r="116" customFormat="false" ht="11.25" hidden="false" customHeight="false" outlineLevel="0" collapsed="false">
      <c r="A116" s="177" t="n">
        <v>37215</v>
      </c>
      <c r="B116" s="171" t="n">
        <v>37487</v>
      </c>
      <c r="C116" s="171" t="n">
        <v>-59188</v>
      </c>
      <c r="E116" s="0" t="n">
        <v>-59188</v>
      </c>
    </row>
    <row r="117" customFormat="false" ht="11.25" hidden="false" customHeight="false" outlineLevel="0" collapsed="false">
      <c r="A117" s="177" t="n">
        <v>37216</v>
      </c>
      <c r="B117" s="171" t="n">
        <v>1206935</v>
      </c>
      <c r="C117" s="171" t="n">
        <v>109520</v>
      </c>
      <c r="E117" s="0" t="n">
        <v>109520</v>
      </c>
    </row>
    <row r="118" customFormat="false" ht="11.25" hidden="false" customHeight="false" outlineLevel="0" collapsed="false">
      <c r="A118" s="177" t="n">
        <v>37221</v>
      </c>
    </row>
    <row r="119" customFormat="false" ht="11.25" hidden="false" customHeight="false" outlineLevel="0" collapsed="false">
      <c r="A119" s="177" t="n">
        <v>37222</v>
      </c>
    </row>
    <row r="120" customFormat="false" ht="11.25" hidden="false" customHeight="false" outlineLevel="0" collapsed="false">
      <c r="A120" s="177" t="n">
        <v>37223</v>
      </c>
    </row>
    <row r="121" customFormat="false" ht="11.25" hidden="false" customHeight="false" outlineLevel="0" collapsed="false">
      <c r="A121" s="177" t="n">
        <v>37224</v>
      </c>
    </row>
    <row r="122" customFormat="false" ht="12" hidden="false" customHeight="false" outlineLevel="0" collapsed="false">
      <c r="A122" s="179" t="n">
        <v>37225</v>
      </c>
      <c r="B122" s="180"/>
      <c r="C122" s="180"/>
      <c r="D122" s="181"/>
      <c r="E122" s="181"/>
      <c r="F122" s="181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75" t="s">
        <v>167</v>
      </c>
    </row>
    <row r="3" customFormat="false" ht="11.25" hidden="false" customHeight="false" outlineLevel="0" collapsed="false">
      <c r="A3" s="0" t="s">
        <v>164</v>
      </c>
      <c r="B3" s="184" t="s">
        <v>165</v>
      </c>
      <c r="C3" s="184" t="s">
        <v>166</v>
      </c>
      <c r="D3" s="184" t="s">
        <v>35</v>
      </c>
    </row>
    <row r="4" customFormat="false" ht="11.25" hidden="false" customHeight="false" outlineLevel="0" collapsed="false">
      <c r="A4" s="177" t="n">
        <v>37105</v>
      </c>
      <c r="B4" s="176" t="n">
        <v>2346369</v>
      </c>
      <c r="C4" s="176" t="n">
        <v>0</v>
      </c>
      <c r="D4" s="176" t="n">
        <v>2346369</v>
      </c>
      <c r="E4" s="177"/>
    </row>
    <row r="5" customFormat="false" ht="11.25" hidden="false" customHeight="false" outlineLevel="0" collapsed="false">
      <c r="A5" s="177" t="n">
        <v>37106</v>
      </c>
      <c r="B5" s="176" t="n">
        <v>2188870</v>
      </c>
      <c r="C5" s="176" t="n">
        <v>0</v>
      </c>
      <c r="D5" s="176" t="n">
        <v>2188870</v>
      </c>
      <c r="E5" s="177"/>
    </row>
    <row r="6" customFormat="false" ht="11.25" hidden="false" customHeight="false" outlineLevel="0" collapsed="false">
      <c r="A6" s="177" t="n">
        <v>37109</v>
      </c>
      <c r="B6" s="176" t="n">
        <v>2225325</v>
      </c>
      <c r="C6" s="176" t="n">
        <v>0</v>
      </c>
      <c r="D6" s="176" t="n">
        <v>2225325</v>
      </c>
      <c r="E6" s="177"/>
    </row>
    <row r="7" customFormat="false" ht="11.25" hidden="false" customHeight="false" outlineLevel="0" collapsed="false">
      <c r="A7" s="177" t="n">
        <v>37110</v>
      </c>
      <c r="B7" s="176" t="n">
        <v>2124985</v>
      </c>
      <c r="C7" s="176" t="n">
        <v>0</v>
      </c>
      <c r="D7" s="176" t="n">
        <v>2124985</v>
      </c>
      <c r="E7" s="177"/>
    </row>
    <row r="8" customFormat="false" ht="11.25" hidden="false" customHeight="false" outlineLevel="0" collapsed="false">
      <c r="A8" s="177" t="n">
        <v>37111</v>
      </c>
      <c r="B8" s="176" t="n">
        <v>2145674</v>
      </c>
      <c r="C8" s="176" t="n">
        <v>0</v>
      </c>
      <c r="D8" s="176" t="n">
        <v>2145674</v>
      </c>
      <c r="E8" s="177"/>
    </row>
    <row r="9" customFormat="false" ht="11.25" hidden="false" customHeight="false" outlineLevel="0" collapsed="false">
      <c r="A9" s="177" t="n">
        <v>37112</v>
      </c>
      <c r="B9" s="176" t="n">
        <v>2094985</v>
      </c>
      <c r="C9" s="176" t="n">
        <v>89125</v>
      </c>
      <c r="D9" s="176" t="n">
        <v>2122819</v>
      </c>
      <c r="E9" s="177"/>
    </row>
    <row r="10" customFormat="false" ht="11.25" hidden="false" customHeight="false" outlineLevel="0" collapsed="false">
      <c r="A10" s="177" t="n">
        <v>37113</v>
      </c>
      <c r="B10" s="176" t="n">
        <v>2079287</v>
      </c>
      <c r="C10" s="176" t="n">
        <v>93406</v>
      </c>
      <c r="D10" s="176" t="n">
        <v>2124676</v>
      </c>
      <c r="E10" s="177"/>
    </row>
    <row r="11" customFormat="false" ht="11.25" hidden="false" customHeight="false" outlineLevel="0" collapsed="false">
      <c r="A11" s="177" t="n">
        <v>37116</v>
      </c>
      <c r="B11" s="176" t="n">
        <v>1611819</v>
      </c>
      <c r="C11" s="176" t="n">
        <v>91114</v>
      </c>
      <c r="D11" s="176" t="n">
        <v>1624772</v>
      </c>
      <c r="E11" s="177"/>
    </row>
    <row r="12" customFormat="false" ht="11.25" hidden="false" customHeight="false" outlineLevel="0" collapsed="false">
      <c r="A12" s="177" t="n">
        <v>37117</v>
      </c>
      <c r="B12" s="176" t="n">
        <v>1644596</v>
      </c>
      <c r="C12" s="176" t="n">
        <v>199856</v>
      </c>
      <c r="D12" s="176" t="n">
        <v>1671632</v>
      </c>
      <c r="E12" s="177"/>
    </row>
    <row r="13" customFormat="false" ht="11.25" hidden="false" customHeight="false" outlineLevel="0" collapsed="false">
      <c r="A13" s="177" t="n">
        <v>37118</v>
      </c>
      <c r="B13" s="176" t="n">
        <v>1777097</v>
      </c>
      <c r="C13" s="176" t="n">
        <v>235752</v>
      </c>
      <c r="D13" s="176" t="n">
        <v>1807253</v>
      </c>
      <c r="E13" s="177"/>
    </row>
    <row r="14" customFormat="false" ht="11.25" hidden="false" customHeight="false" outlineLevel="0" collapsed="false">
      <c r="A14" s="177" t="n">
        <v>37119</v>
      </c>
      <c r="B14" s="176" t="n">
        <v>1743795</v>
      </c>
      <c r="C14" s="176" t="n">
        <v>230380</v>
      </c>
      <c r="D14" s="176" t="n">
        <v>1779408</v>
      </c>
      <c r="E14" s="177"/>
    </row>
    <row r="15" customFormat="false" ht="11.25" hidden="false" customHeight="false" outlineLevel="0" collapsed="false">
      <c r="A15" s="177" t="n">
        <v>37120</v>
      </c>
      <c r="B15" s="176" t="n">
        <v>1716027</v>
      </c>
      <c r="C15" s="176" t="n">
        <v>227200</v>
      </c>
      <c r="D15" s="176" t="n">
        <v>1753635</v>
      </c>
      <c r="E15" s="177"/>
    </row>
    <row r="16" customFormat="false" ht="11.25" hidden="false" customHeight="false" outlineLevel="0" collapsed="false">
      <c r="A16" s="177" t="n">
        <v>37123</v>
      </c>
      <c r="B16" s="176" t="n">
        <v>1664305</v>
      </c>
      <c r="C16" s="176" t="n">
        <v>218625</v>
      </c>
      <c r="D16" s="176" t="n">
        <v>1701884</v>
      </c>
      <c r="E16" s="177"/>
    </row>
    <row r="17" customFormat="false" ht="11.25" hidden="false" customHeight="false" outlineLevel="0" collapsed="false">
      <c r="A17" s="177" t="n">
        <v>37124</v>
      </c>
      <c r="B17" s="176" t="n">
        <v>1874522</v>
      </c>
      <c r="C17" s="176" t="n">
        <v>217562</v>
      </c>
      <c r="D17" s="176" t="n">
        <v>1904918</v>
      </c>
      <c r="E17" s="177"/>
    </row>
    <row r="18" customFormat="false" ht="11.25" hidden="false" customHeight="false" outlineLevel="0" collapsed="false">
      <c r="A18" s="177" t="n">
        <v>37125</v>
      </c>
      <c r="B18" s="176" t="n">
        <v>1748801</v>
      </c>
      <c r="C18" s="176" t="n">
        <v>15436</v>
      </c>
      <c r="D18" s="176" t="n">
        <v>1752036</v>
      </c>
      <c r="E18" s="177"/>
    </row>
    <row r="19" customFormat="false" ht="11.25" hidden="false" customHeight="false" outlineLevel="0" collapsed="false">
      <c r="A19" s="177" t="n">
        <v>37126</v>
      </c>
      <c r="B19" s="176" t="n">
        <v>1821611</v>
      </c>
      <c r="C19" s="176" t="n">
        <v>181116</v>
      </c>
      <c r="D19" s="176" t="n">
        <v>1934968</v>
      </c>
      <c r="E19" s="177"/>
    </row>
    <row r="20" customFormat="false" ht="11.25" hidden="false" customHeight="false" outlineLevel="0" collapsed="false">
      <c r="A20" s="177" t="n">
        <v>37127</v>
      </c>
      <c r="B20" s="176" t="n">
        <v>1776291</v>
      </c>
      <c r="C20" s="176" t="n">
        <v>175056</v>
      </c>
      <c r="D20" s="176" t="n">
        <v>1889856</v>
      </c>
      <c r="E20" s="177"/>
    </row>
    <row r="21" customFormat="false" ht="11.25" hidden="false" customHeight="false" outlineLevel="0" collapsed="false">
      <c r="A21" s="177" t="n">
        <v>37130</v>
      </c>
      <c r="B21" s="176" t="n">
        <v>1688411</v>
      </c>
      <c r="C21" s="176" t="n">
        <v>18470</v>
      </c>
      <c r="D21" s="176" t="n">
        <v>1695783</v>
      </c>
      <c r="E21" s="177"/>
    </row>
    <row r="22" customFormat="false" ht="11.25" hidden="false" customHeight="false" outlineLevel="0" collapsed="false">
      <c r="A22" s="177" t="n">
        <v>37131</v>
      </c>
      <c r="B22" s="176" t="n">
        <v>1648123</v>
      </c>
      <c r="C22" s="176" t="n">
        <v>0</v>
      </c>
      <c r="D22" s="176" t="n">
        <v>1648123</v>
      </c>
      <c r="E22" s="177"/>
    </row>
    <row r="23" customFormat="false" ht="11.25" hidden="false" customHeight="false" outlineLevel="0" collapsed="false">
      <c r="A23" s="177" t="n">
        <v>37132</v>
      </c>
      <c r="B23" s="176" t="n">
        <v>1788488</v>
      </c>
      <c r="C23" s="176" t="n">
        <v>11501</v>
      </c>
      <c r="D23" s="176" t="n">
        <v>1795643</v>
      </c>
      <c r="E23" s="177"/>
    </row>
    <row r="24" customFormat="false" ht="11.25" hidden="false" customHeight="false" outlineLevel="0" collapsed="false">
      <c r="A24" s="177" t="n">
        <v>37133</v>
      </c>
      <c r="B24" s="176" t="n">
        <v>1894682</v>
      </c>
      <c r="C24" s="176" t="n">
        <v>208792</v>
      </c>
      <c r="D24" s="176" t="n">
        <v>2018097</v>
      </c>
      <c r="E24" s="177"/>
    </row>
    <row r="25" customFormat="false" ht="11.25" hidden="false" customHeight="false" outlineLevel="0" collapsed="false">
      <c r="A25" s="177" t="n">
        <v>37134</v>
      </c>
      <c r="B25" s="176" t="n">
        <v>1955089</v>
      </c>
      <c r="C25" s="176" t="n">
        <v>11215</v>
      </c>
      <c r="D25" s="176" t="n">
        <v>1956700</v>
      </c>
      <c r="E25" s="177"/>
    </row>
    <row r="26" customFormat="false" ht="11.25" hidden="false" customHeight="false" outlineLevel="0" collapsed="false">
      <c r="A26" s="177" t="n">
        <v>37138</v>
      </c>
      <c r="B26" s="176" t="n">
        <v>1973918</v>
      </c>
      <c r="C26" s="176" t="n">
        <v>87818</v>
      </c>
      <c r="D26" s="176" t="n">
        <v>2024788</v>
      </c>
      <c r="E26" s="177"/>
    </row>
    <row r="27" customFormat="false" ht="11.25" hidden="false" customHeight="false" outlineLevel="0" collapsed="false">
      <c r="A27" s="177" t="n">
        <v>37139</v>
      </c>
      <c r="B27" s="176" t="n">
        <v>1973918</v>
      </c>
      <c r="C27" s="176" t="n">
        <v>175766</v>
      </c>
      <c r="D27" s="176" t="n">
        <v>2024788</v>
      </c>
      <c r="E27" s="177"/>
    </row>
    <row r="28" customFormat="false" ht="11.25" hidden="false" customHeight="false" outlineLevel="0" collapsed="false">
      <c r="A28" s="177" t="n">
        <v>37140</v>
      </c>
      <c r="B28" s="176" t="n">
        <v>850299</v>
      </c>
      <c r="C28" s="176" t="n">
        <v>178332</v>
      </c>
      <c r="D28" s="176" t="n">
        <v>918272</v>
      </c>
      <c r="E28" s="177"/>
    </row>
    <row r="29" customFormat="false" ht="11.25" hidden="false" customHeight="false" outlineLevel="0" collapsed="false">
      <c r="A29" s="177" t="n">
        <v>37141</v>
      </c>
      <c r="B29" s="176" t="n">
        <v>995491</v>
      </c>
      <c r="C29" s="176" t="n">
        <v>184335</v>
      </c>
      <c r="D29" s="176" t="n">
        <v>1095875</v>
      </c>
      <c r="E29" s="177"/>
    </row>
    <row r="30" customFormat="false" ht="11.25" hidden="false" customHeight="false" outlineLevel="0" collapsed="false">
      <c r="A30" s="177" t="n">
        <v>37144</v>
      </c>
      <c r="B30" s="176" t="n">
        <v>1216305</v>
      </c>
      <c r="C30" s="176" t="n">
        <v>178635</v>
      </c>
      <c r="D30" s="176" t="n">
        <v>1305412</v>
      </c>
      <c r="E30" s="177"/>
    </row>
    <row r="31" customFormat="false" ht="11.25" hidden="false" customHeight="false" outlineLevel="0" collapsed="false">
      <c r="A31" s="177" t="n">
        <v>37146</v>
      </c>
      <c r="B31" s="176" t="n">
        <v>1255926</v>
      </c>
      <c r="C31" s="176" t="n">
        <v>178635</v>
      </c>
      <c r="D31" s="176" t="n">
        <v>1343274</v>
      </c>
    </row>
    <row r="32" customFormat="false" ht="11.25" hidden="false" customHeight="false" outlineLevel="0" collapsed="false">
      <c r="A32" s="177" t="n">
        <v>37147</v>
      </c>
      <c r="B32" s="176" t="n">
        <v>1323775</v>
      </c>
      <c r="C32" s="176" t="n">
        <v>188977</v>
      </c>
      <c r="D32" s="176" t="n">
        <v>1420686</v>
      </c>
    </row>
    <row r="33" customFormat="false" ht="11.25" hidden="false" customHeight="false" outlineLevel="0" collapsed="false">
      <c r="A33" s="177" t="n">
        <v>37148</v>
      </c>
      <c r="B33" s="176" t="n">
        <v>1378447</v>
      </c>
      <c r="C33" s="176" t="n">
        <v>195228</v>
      </c>
      <c r="D33" s="176" t="n">
        <v>1471332</v>
      </c>
    </row>
    <row r="34" customFormat="false" ht="11.25" hidden="false" customHeight="false" outlineLevel="0" collapsed="false">
      <c r="A34" s="177" t="n">
        <v>37151</v>
      </c>
      <c r="B34" s="176" t="n">
        <v>1308291</v>
      </c>
      <c r="C34" s="176" t="n">
        <v>162123</v>
      </c>
      <c r="D34" s="176" t="n">
        <v>1386316</v>
      </c>
    </row>
    <row r="35" customFormat="false" ht="11.25" hidden="false" customHeight="false" outlineLevel="0" collapsed="false">
      <c r="A35" s="177" t="n">
        <v>37152</v>
      </c>
      <c r="B35" s="176" t="n">
        <v>1524084</v>
      </c>
      <c r="C35" s="176" t="n">
        <v>76340</v>
      </c>
      <c r="D35" s="176" t="n">
        <v>1559652</v>
      </c>
    </row>
    <row r="36" customFormat="false" ht="11.25" hidden="false" customHeight="false" outlineLevel="0" collapsed="false">
      <c r="A36" s="177" t="n">
        <v>37153</v>
      </c>
      <c r="B36" s="176" t="n">
        <v>1336349</v>
      </c>
      <c r="C36" s="176" t="n">
        <v>177127</v>
      </c>
      <c r="D36" s="176" t="n">
        <v>1478968</v>
      </c>
    </row>
    <row r="37" customFormat="false" ht="11.25" hidden="false" customHeight="false" outlineLevel="0" collapsed="false">
      <c r="A37" s="177" t="n">
        <v>37154</v>
      </c>
      <c r="B37" s="176" t="n">
        <v>1268363</v>
      </c>
      <c r="C37" s="176" t="n">
        <v>171181</v>
      </c>
      <c r="D37" s="176" t="n">
        <v>1399296</v>
      </c>
    </row>
    <row r="38" customFormat="false" ht="11.25" hidden="false" customHeight="false" outlineLevel="0" collapsed="false">
      <c r="A38" s="177" t="n">
        <v>37155</v>
      </c>
      <c r="B38" s="176" t="n">
        <v>1211328</v>
      </c>
      <c r="C38" s="176" t="n">
        <v>171048</v>
      </c>
      <c r="D38" s="176" t="n">
        <v>1343675</v>
      </c>
    </row>
    <row r="39" customFormat="false" ht="11.25" hidden="false" customHeight="false" outlineLevel="0" collapsed="false">
      <c r="A39" s="177" t="n">
        <v>37158</v>
      </c>
      <c r="B39" s="176" t="n">
        <v>1507055</v>
      </c>
      <c r="C39" s="176" t="n">
        <v>292917</v>
      </c>
      <c r="D39" s="176" t="n">
        <v>1773048</v>
      </c>
    </row>
    <row r="40" customFormat="false" ht="11.25" hidden="false" customHeight="false" outlineLevel="0" collapsed="false">
      <c r="A40" s="177" t="n">
        <v>37159</v>
      </c>
      <c r="B40" s="176" t="n">
        <v>1350778</v>
      </c>
      <c r="C40" s="176" t="n">
        <v>66536</v>
      </c>
      <c r="D40" s="176" t="n">
        <v>1494675</v>
      </c>
    </row>
    <row r="41" customFormat="false" ht="11.25" hidden="false" customHeight="false" outlineLevel="0" collapsed="false">
      <c r="A41" s="177" t="n">
        <v>37160</v>
      </c>
      <c r="B41" s="176" t="n">
        <v>1365565</v>
      </c>
      <c r="C41" s="176" t="n">
        <v>249445</v>
      </c>
      <c r="D41" s="176" t="n">
        <v>1585881</v>
      </c>
    </row>
    <row r="42" customFormat="false" ht="11.25" hidden="false" customHeight="false" outlineLevel="0" collapsed="false">
      <c r="A42" s="177" t="n">
        <v>37161</v>
      </c>
      <c r="B42" s="176" t="n">
        <v>1406354</v>
      </c>
      <c r="C42" s="176" t="n">
        <v>256233</v>
      </c>
      <c r="D42" s="176" t="n">
        <v>1647277</v>
      </c>
    </row>
    <row r="43" customFormat="false" ht="11.25" hidden="false" customHeight="false" outlineLevel="0" collapsed="false">
      <c r="A43" s="177" t="n">
        <v>37162</v>
      </c>
      <c r="B43" s="176" t="n">
        <v>1483992</v>
      </c>
      <c r="C43" s="176" t="n">
        <v>256028</v>
      </c>
      <c r="D43" s="176" t="n">
        <v>1711306</v>
      </c>
    </row>
    <row r="44" customFormat="false" ht="11.25" hidden="false" customHeight="false" outlineLevel="0" collapsed="false">
      <c r="A44" s="177" t="n">
        <v>37165</v>
      </c>
      <c r="B44" s="176" t="n">
        <v>1438638</v>
      </c>
      <c r="C44" s="176" t="n">
        <v>13047</v>
      </c>
      <c r="D44" s="176" t="n">
        <v>1443693</v>
      </c>
    </row>
    <row r="45" customFormat="false" ht="11.25" hidden="false" customHeight="false" outlineLevel="0" collapsed="false">
      <c r="A45" s="177" t="n">
        <v>37166</v>
      </c>
      <c r="B45" s="176" t="n">
        <v>1284451</v>
      </c>
      <c r="C45" s="176" t="n">
        <v>168294</v>
      </c>
      <c r="D45" s="176" t="n">
        <v>1399647</v>
      </c>
    </row>
    <row r="46" customFormat="false" ht="11.25" hidden="false" customHeight="false" outlineLevel="0" collapsed="false">
      <c r="A46" s="177" t="n">
        <v>37167</v>
      </c>
      <c r="B46" s="176" t="n">
        <v>554984</v>
      </c>
      <c r="C46" s="176" t="n">
        <v>200018</v>
      </c>
      <c r="D46" s="176" t="n">
        <v>455999</v>
      </c>
    </row>
    <row r="47" customFormat="false" ht="11.25" hidden="false" customHeight="false" outlineLevel="0" collapsed="false">
      <c r="A47" s="177" t="n">
        <v>37168</v>
      </c>
      <c r="B47" s="176" t="n">
        <v>632764</v>
      </c>
      <c r="C47" s="176" t="n">
        <v>207064</v>
      </c>
      <c r="D47" s="176" t="n">
        <v>513338</v>
      </c>
    </row>
    <row r="48" customFormat="false" ht="11.25" hidden="false" customHeight="false" outlineLevel="0" collapsed="false">
      <c r="A48" s="177" t="n">
        <v>37169</v>
      </c>
      <c r="B48" s="176" t="n">
        <v>490476</v>
      </c>
      <c r="C48" s="176" t="n">
        <v>26644</v>
      </c>
      <c r="D48" s="176" t="n">
        <v>476734</v>
      </c>
    </row>
    <row r="49" customFormat="false" ht="11.25" hidden="false" customHeight="false" outlineLevel="0" collapsed="false">
      <c r="A49" s="177" t="n">
        <v>37172</v>
      </c>
      <c r="B49" s="176" t="n">
        <v>559630</v>
      </c>
      <c r="C49" s="176" t="n">
        <v>84475</v>
      </c>
      <c r="D49" s="176" t="n">
        <v>580179</v>
      </c>
    </row>
    <row r="50" customFormat="false" ht="11.25" hidden="false" customHeight="false" outlineLevel="0" collapsed="false">
      <c r="A50" s="177" t="n">
        <v>37173</v>
      </c>
      <c r="B50" s="176" t="n">
        <v>515339</v>
      </c>
      <c r="C50" s="176" t="n">
        <v>66890</v>
      </c>
      <c r="D50" s="176" t="n">
        <v>542774</v>
      </c>
    </row>
    <row r="51" customFormat="false" ht="11.25" hidden="false" customHeight="false" outlineLevel="0" collapsed="false">
      <c r="A51" s="177" t="n">
        <v>37174</v>
      </c>
      <c r="B51" s="176" t="n">
        <v>495302</v>
      </c>
      <c r="C51" s="176" t="n">
        <v>206736</v>
      </c>
      <c r="D51" s="176" t="n">
        <v>551578</v>
      </c>
    </row>
    <row r="52" customFormat="false" ht="11.25" hidden="false" customHeight="false" outlineLevel="0" collapsed="false">
      <c r="A52" s="177" t="n">
        <v>37175</v>
      </c>
      <c r="B52" s="176" t="n">
        <v>538061</v>
      </c>
      <c r="C52" s="176" t="n">
        <v>184786</v>
      </c>
      <c r="D52" s="176" t="n">
        <v>610523</v>
      </c>
    </row>
    <row r="53" customFormat="false" ht="11.25" hidden="false" customHeight="false" outlineLevel="0" collapsed="false">
      <c r="A53" s="177" t="n">
        <v>37176</v>
      </c>
      <c r="B53" s="176" t="n">
        <v>602751</v>
      </c>
      <c r="C53" s="176" t="n">
        <v>169216</v>
      </c>
      <c r="D53" s="176" t="n">
        <v>683323</v>
      </c>
    </row>
    <row r="54" customFormat="false" ht="11.25" hidden="false" customHeight="false" outlineLevel="0" collapsed="false">
      <c r="A54" s="177" t="n">
        <v>37179</v>
      </c>
      <c r="B54" s="176" t="n">
        <v>580128</v>
      </c>
      <c r="C54" s="176" t="n">
        <v>89178</v>
      </c>
      <c r="D54" s="176" t="n">
        <v>620210</v>
      </c>
    </row>
    <row r="55" customFormat="false" ht="11.25" hidden="false" customHeight="false" outlineLevel="0" collapsed="false">
      <c r="A55" s="177" t="n">
        <v>37180</v>
      </c>
      <c r="B55" s="176" t="n">
        <v>513093</v>
      </c>
      <c r="C55" s="176" t="n">
        <v>118142</v>
      </c>
      <c r="D55" s="176" t="n">
        <v>508063</v>
      </c>
    </row>
    <row r="56" customFormat="false" ht="11.25" hidden="false" customHeight="false" outlineLevel="0" collapsed="false">
      <c r="A56" s="177" t="n">
        <v>37181</v>
      </c>
      <c r="B56" s="176" t="n">
        <v>580584</v>
      </c>
      <c r="C56" s="176" t="n">
        <v>116719</v>
      </c>
      <c r="D56" s="176" t="n">
        <v>654376</v>
      </c>
    </row>
    <row r="57" customFormat="false" ht="11.25" hidden="false" customHeight="false" outlineLevel="0" collapsed="false">
      <c r="A57" s="177" t="n">
        <v>37182</v>
      </c>
      <c r="B57" s="176" t="n">
        <v>548558</v>
      </c>
      <c r="C57" s="176" t="n">
        <v>193706</v>
      </c>
      <c r="D57" s="176" t="n">
        <v>641275</v>
      </c>
    </row>
    <row r="58" customFormat="false" ht="11.25" hidden="false" customHeight="false" outlineLevel="0" collapsed="false">
      <c r="A58" s="177" t="n">
        <v>37183</v>
      </c>
      <c r="B58" s="176" t="n">
        <v>534120</v>
      </c>
      <c r="C58" s="176" t="n">
        <v>229094</v>
      </c>
      <c r="D58" s="176" t="n">
        <v>590621</v>
      </c>
    </row>
    <row r="59" customFormat="false" ht="11.25" hidden="false" customHeight="false" outlineLevel="0" collapsed="false">
      <c r="A59" s="177" t="n">
        <v>37186</v>
      </c>
      <c r="B59" s="176" t="n">
        <v>596225</v>
      </c>
      <c r="C59" s="176" t="n">
        <v>250266</v>
      </c>
      <c r="D59" s="176" t="n">
        <v>552601</v>
      </c>
    </row>
    <row r="60" customFormat="false" ht="11.25" hidden="false" customHeight="false" outlineLevel="0" collapsed="false">
      <c r="A60" s="177" t="n">
        <v>37187</v>
      </c>
      <c r="B60" s="176" t="n">
        <v>555530</v>
      </c>
      <c r="C60" s="176" t="n">
        <v>167130</v>
      </c>
      <c r="D60" s="176" t="n">
        <v>621551</v>
      </c>
    </row>
    <row r="61" customFormat="false" ht="11.25" hidden="false" customHeight="false" outlineLevel="0" collapsed="false">
      <c r="A61" s="177" t="n">
        <v>37188</v>
      </c>
      <c r="B61" s="176" t="n">
        <v>578453</v>
      </c>
      <c r="C61" s="176" t="n">
        <v>109855</v>
      </c>
      <c r="D61" s="176" t="n">
        <v>580196</v>
      </c>
    </row>
    <row r="62" customFormat="false" ht="11.25" hidden="false" customHeight="false" outlineLevel="0" collapsed="false">
      <c r="A62" s="177" t="n">
        <v>37189</v>
      </c>
      <c r="B62" s="176" t="n">
        <v>566703</v>
      </c>
      <c r="C62" s="176" t="n">
        <v>105129</v>
      </c>
      <c r="D62" s="176" t="n">
        <v>564393</v>
      </c>
    </row>
    <row r="63" customFormat="false" ht="11.25" hidden="false" customHeight="false" outlineLevel="0" collapsed="false">
      <c r="A63" s="177" t="n">
        <v>37190</v>
      </c>
      <c r="B63" s="176" t="n">
        <v>580917</v>
      </c>
      <c r="C63" s="176" t="n">
        <v>0</v>
      </c>
      <c r="D63" s="176" t="n">
        <v>580917</v>
      </c>
    </row>
    <row r="64" customFormat="false" ht="11.25" hidden="false" customHeight="false" outlineLevel="0" collapsed="false">
      <c r="A64" s="177" t="n">
        <v>37193</v>
      </c>
      <c r="B64" s="176" t="n">
        <v>595709</v>
      </c>
      <c r="C64" s="176" t="n">
        <v>161855</v>
      </c>
      <c r="D64" s="176" t="n">
        <v>609024</v>
      </c>
    </row>
    <row r="65" customFormat="false" ht="11.25" hidden="false" customHeight="false" outlineLevel="0" collapsed="false">
      <c r="A65" s="177" t="n">
        <v>37194</v>
      </c>
      <c r="B65" s="176" t="n">
        <v>625084</v>
      </c>
      <c r="C65" s="176" t="n">
        <v>160900</v>
      </c>
      <c r="D65" s="176" t="n">
        <v>606918</v>
      </c>
    </row>
    <row r="66" customFormat="false" ht="11.25" hidden="false" customHeight="false" outlineLevel="0" collapsed="false">
      <c r="A66" s="177" t="n">
        <v>37195</v>
      </c>
      <c r="B66" s="176" t="n">
        <v>625364</v>
      </c>
      <c r="C66" s="176" t="n">
        <v>21529</v>
      </c>
      <c r="D66" s="176" t="n">
        <v>625364</v>
      </c>
    </row>
    <row r="67" customFormat="false" ht="11.25" hidden="false" customHeight="false" outlineLevel="0" collapsed="false">
      <c r="A67" s="177" t="n">
        <v>37196</v>
      </c>
      <c r="B67" s="176" t="n">
        <v>407821</v>
      </c>
      <c r="C67" s="176" t="n">
        <v>105873</v>
      </c>
      <c r="D67" s="176" t="n">
        <v>390990</v>
      </c>
    </row>
    <row r="68" customFormat="false" ht="11.25" hidden="false" customHeight="false" outlineLevel="0" collapsed="false">
      <c r="A68" s="177" t="n">
        <v>37197</v>
      </c>
      <c r="B68" s="176" t="n">
        <v>409054</v>
      </c>
      <c r="C68" s="176" t="n">
        <v>49989</v>
      </c>
      <c r="D68" s="176" t="n">
        <v>413583</v>
      </c>
    </row>
    <row r="69" customFormat="false" ht="11.25" hidden="false" customHeight="false" outlineLevel="0" collapsed="false">
      <c r="A69" s="177" t="n">
        <v>37200</v>
      </c>
      <c r="B69" s="176" t="n">
        <v>546870</v>
      </c>
      <c r="C69" s="176" t="n">
        <v>261305</v>
      </c>
      <c r="D69" s="176" t="n">
        <v>740934</v>
      </c>
    </row>
    <row r="70" customFormat="false" ht="11.25" hidden="false" customHeight="false" outlineLevel="0" collapsed="false">
      <c r="A70" s="177" t="n">
        <v>37201</v>
      </c>
      <c r="B70" s="176" t="n">
        <v>618400</v>
      </c>
      <c r="C70" s="176" t="n">
        <v>283409</v>
      </c>
      <c r="D70" s="176" t="n">
        <v>855367</v>
      </c>
    </row>
    <row r="71" customFormat="false" ht="11.25" hidden="false" customHeight="false" outlineLevel="0" collapsed="false">
      <c r="A71" s="177" t="n">
        <v>37202</v>
      </c>
      <c r="B71" s="176" t="n">
        <v>559293</v>
      </c>
      <c r="C71" s="176" t="n">
        <v>241141</v>
      </c>
      <c r="D71" s="176" t="n">
        <v>747592</v>
      </c>
    </row>
    <row r="72" customFormat="false" ht="11.25" hidden="false" customHeight="false" outlineLevel="0" collapsed="false">
      <c r="A72" s="177" t="n">
        <v>37203</v>
      </c>
      <c r="B72" s="176" t="n">
        <v>566614</v>
      </c>
      <c r="C72" s="176" t="n">
        <v>248951</v>
      </c>
      <c r="D72" s="176" t="n">
        <v>759008</v>
      </c>
    </row>
    <row r="73" customFormat="false" ht="11.25" hidden="false" customHeight="false" outlineLevel="0" collapsed="false">
      <c r="A73" s="177" t="n">
        <v>37204</v>
      </c>
      <c r="B73" s="176" t="n">
        <v>582274</v>
      </c>
      <c r="C73" s="176" t="n">
        <v>112543</v>
      </c>
      <c r="D73" s="176" t="n">
        <v>673397</v>
      </c>
    </row>
    <row r="74" customFormat="false" ht="11.25" hidden="false" customHeight="false" outlineLevel="0" collapsed="false">
      <c r="A74" s="177" t="n">
        <v>37207</v>
      </c>
      <c r="B74" s="176" t="n">
        <v>728022</v>
      </c>
      <c r="C74" s="176" t="n">
        <v>238102</v>
      </c>
      <c r="D74" s="176" t="n">
        <v>953205</v>
      </c>
    </row>
    <row r="75" customFormat="false" ht="11.25" hidden="false" customHeight="false" outlineLevel="0" collapsed="false">
      <c r="A75" s="177" t="n">
        <v>37208</v>
      </c>
      <c r="B75" s="176" t="n">
        <v>618940</v>
      </c>
      <c r="C75" s="176" t="n">
        <v>242383</v>
      </c>
      <c r="D75" s="176" t="n">
        <v>808640</v>
      </c>
    </row>
    <row r="76" customFormat="false" ht="11.25" hidden="false" customHeight="false" outlineLevel="0" collapsed="false">
      <c r="A76" s="177" t="n">
        <v>37209</v>
      </c>
      <c r="B76" s="176" t="n">
        <v>690967</v>
      </c>
      <c r="C76" s="176" t="n">
        <v>371495</v>
      </c>
      <c r="D76" s="176" t="n">
        <v>1019463</v>
      </c>
    </row>
    <row r="77" customFormat="false" ht="11.25" hidden="false" customHeight="false" outlineLevel="0" collapsed="false">
      <c r="A77" s="177" t="n">
        <v>37210</v>
      </c>
      <c r="B77" s="176" t="n">
        <v>728217</v>
      </c>
      <c r="C77" s="176" t="n">
        <v>89160</v>
      </c>
      <c r="D77" s="176" t="n">
        <v>794310</v>
      </c>
    </row>
    <row r="78" customFormat="false" ht="11.25" hidden="false" customHeight="false" outlineLevel="0" collapsed="false">
      <c r="A78" s="177" t="n">
        <v>37211</v>
      </c>
      <c r="B78" s="176" t="n">
        <v>629777</v>
      </c>
      <c r="C78" s="176" t="n">
        <v>91761</v>
      </c>
      <c r="D78" s="176" t="n">
        <v>683206</v>
      </c>
    </row>
    <row r="79" customFormat="false" ht="11.25" hidden="false" customHeight="false" outlineLevel="0" collapsed="false">
      <c r="A79" s="177" t="n">
        <v>37214</v>
      </c>
      <c r="B79" s="176" t="n">
        <v>450432</v>
      </c>
      <c r="C79" s="176" t="n">
        <v>73633</v>
      </c>
      <c r="D79" s="176" t="n">
        <v>463600</v>
      </c>
    </row>
    <row r="80" customFormat="false" ht="11.25" hidden="false" customHeight="false" outlineLevel="0" collapsed="false">
      <c r="A80" s="177" t="n">
        <v>37215</v>
      </c>
      <c r="B80" s="176" t="n">
        <v>516967</v>
      </c>
      <c r="C80" s="176" t="n">
        <v>207174</v>
      </c>
      <c r="D80" s="176" t="n">
        <v>648405</v>
      </c>
    </row>
    <row r="81" customFormat="false" ht="11.25" hidden="false" customHeight="false" outlineLevel="0" collapsed="false">
      <c r="A81" s="177" t="n">
        <v>37216</v>
      </c>
      <c r="B81" s="176" t="n">
        <v>681358</v>
      </c>
      <c r="C81" s="176" t="n">
        <v>73108</v>
      </c>
      <c r="D81" s="176" t="n">
        <v>731807</v>
      </c>
    </row>
    <row r="82" customFormat="false" ht="11.25" hidden="false" customHeight="false" outlineLevel="0" collapsed="false">
      <c r="B82" s="176"/>
      <c r="C82" s="176"/>
      <c r="D82" s="176"/>
    </row>
    <row r="83" customFormat="false" ht="11.25" hidden="false" customHeight="false" outlineLevel="0" collapsed="false">
      <c r="B83" s="176"/>
      <c r="C83" s="176"/>
      <c r="D83" s="176"/>
    </row>
    <row r="84" customFormat="false" ht="11.25" hidden="false" customHeight="false" outlineLevel="0" collapsed="false">
      <c r="B84" s="176"/>
      <c r="C84" s="176"/>
      <c r="D84" s="176"/>
    </row>
    <row r="85" customFormat="false" ht="11.25" hidden="false" customHeight="false" outlineLevel="0" collapsed="false">
      <c r="B85" s="176"/>
      <c r="C85" s="176"/>
      <c r="D85" s="176"/>
    </row>
    <row r="86" customFormat="false" ht="11.25" hidden="false" customHeight="false" outlineLevel="0" collapsed="false">
      <c r="B86" s="176"/>
      <c r="C86" s="176"/>
      <c r="D86" s="176"/>
    </row>
    <row r="87" customFormat="false" ht="11.25" hidden="false" customHeight="false" outlineLevel="0" collapsed="false">
      <c r="B87" s="176"/>
      <c r="C87" s="176"/>
      <c r="D87" s="176"/>
    </row>
    <row r="88" customFormat="false" ht="11.25" hidden="false" customHeight="false" outlineLevel="0" collapsed="false">
      <c r="B88" s="176"/>
      <c r="C88" s="176"/>
      <c r="D88" s="176"/>
    </row>
    <row r="89" customFormat="false" ht="11.25" hidden="false" customHeight="false" outlineLevel="0" collapsed="false">
      <c r="B89" s="176"/>
      <c r="C89" s="176"/>
      <c r="D89" s="176"/>
    </row>
    <row r="90" customFormat="false" ht="11.25" hidden="false" customHeight="false" outlineLevel="0" collapsed="false">
      <c r="B90" s="176"/>
      <c r="C90" s="176"/>
      <c r="D90" s="176"/>
    </row>
    <row r="91" customFormat="false" ht="11.25" hidden="false" customHeight="false" outlineLevel="0" collapsed="false">
      <c r="B91" s="176"/>
      <c r="C91" s="176"/>
      <c r="D91" s="176"/>
    </row>
    <row r="92" customFormat="false" ht="11.25" hidden="false" customHeight="false" outlineLevel="0" collapsed="false">
      <c r="B92" s="176"/>
      <c r="C92" s="176"/>
      <c r="D92" s="176"/>
    </row>
    <row r="93" customFormat="false" ht="11.25" hidden="false" customHeight="false" outlineLevel="0" collapsed="false">
      <c r="B93" s="176"/>
      <c r="C93" s="176"/>
      <c r="D93" s="176"/>
    </row>
    <row r="94" customFormat="false" ht="11.25" hidden="false" customHeight="false" outlineLevel="0" collapsed="false">
      <c r="B94" s="176"/>
      <c r="C94" s="176"/>
      <c r="D94" s="176"/>
    </row>
    <row r="95" customFormat="false" ht="11.25" hidden="false" customHeight="false" outlineLevel="0" collapsed="false">
      <c r="B95" s="176"/>
      <c r="C95" s="176"/>
      <c r="D95" s="176"/>
    </row>
    <row r="96" customFormat="false" ht="11.25" hidden="false" customHeight="false" outlineLevel="0" collapsed="false">
      <c r="B96" s="176"/>
      <c r="C96" s="176"/>
      <c r="D96" s="176"/>
    </row>
    <row r="97" customFormat="false" ht="11.25" hidden="false" customHeight="false" outlineLevel="0" collapsed="false">
      <c r="B97" s="176"/>
      <c r="C97" s="176"/>
      <c r="D97" s="176"/>
    </row>
    <row r="98" customFormat="false" ht="11.25" hidden="false" customHeight="false" outlineLevel="0" collapsed="false">
      <c r="B98" s="176"/>
      <c r="C98" s="176"/>
      <c r="D98" s="176"/>
    </row>
    <row r="99" customFormat="false" ht="11.25" hidden="false" customHeight="false" outlineLevel="0" collapsed="false">
      <c r="B99" s="176"/>
      <c r="C99" s="176"/>
      <c r="D99" s="176"/>
    </row>
    <row r="100" customFormat="false" ht="11.25" hidden="false" customHeight="false" outlineLevel="0" collapsed="false">
      <c r="B100" s="176"/>
      <c r="C100" s="176"/>
      <c r="D100" s="176"/>
    </row>
    <row r="101" customFormat="false" ht="11.25" hidden="false" customHeight="false" outlineLevel="0" collapsed="false">
      <c r="B101" s="176"/>
      <c r="C101" s="176"/>
      <c r="D101" s="176"/>
    </row>
    <row r="102" customFormat="false" ht="11.25" hidden="false" customHeight="false" outlineLevel="0" collapsed="false">
      <c r="B102" s="176"/>
      <c r="C102" s="176"/>
      <c r="D102" s="176"/>
    </row>
    <row r="103" customFormat="false" ht="11.25" hidden="false" customHeight="false" outlineLevel="0" collapsed="false">
      <c r="B103" s="176"/>
      <c r="C103" s="176"/>
      <c r="D103" s="176"/>
    </row>
    <row r="104" customFormat="false" ht="11.25" hidden="false" customHeight="false" outlineLevel="0" collapsed="false">
      <c r="B104" s="176"/>
      <c r="C104" s="176"/>
      <c r="D104" s="176"/>
    </row>
    <row r="105" customFormat="false" ht="11.25" hidden="false" customHeight="false" outlineLevel="0" collapsed="false">
      <c r="B105" s="176"/>
      <c r="C105" s="176"/>
      <c r="D105" s="176"/>
    </row>
    <row r="106" customFormat="false" ht="11.25" hidden="false" customHeight="false" outlineLevel="0" collapsed="false">
      <c r="B106" s="176"/>
      <c r="C106" s="176"/>
      <c r="D106" s="176"/>
    </row>
    <row r="107" customFormat="false" ht="11.25" hidden="false" customHeight="false" outlineLevel="0" collapsed="false">
      <c r="B107" s="176"/>
      <c r="C107" s="176"/>
      <c r="D107" s="176"/>
    </row>
    <row r="108" customFormat="false" ht="11.25" hidden="false" customHeight="false" outlineLevel="0" collapsed="false">
      <c r="B108" s="176"/>
      <c r="C108" s="176"/>
      <c r="D108" s="176"/>
    </row>
    <row r="109" customFormat="false" ht="11.25" hidden="false" customHeight="false" outlineLevel="0" collapsed="false">
      <c r="B109" s="176"/>
      <c r="C109" s="176"/>
      <c r="D109" s="176"/>
    </row>
    <row r="110" customFormat="false" ht="11.25" hidden="false" customHeight="false" outlineLevel="0" collapsed="false">
      <c r="B110" s="176"/>
      <c r="C110" s="176"/>
      <c r="D110" s="176"/>
    </row>
    <row r="111" customFormat="false" ht="11.25" hidden="false" customHeight="false" outlineLevel="0" collapsed="false">
      <c r="B111" s="176"/>
      <c r="C111" s="176"/>
      <c r="D111" s="176"/>
    </row>
    <row r="112" customFormat="false" ht="11.25" hidden="false" customHeight="false" outlineLevel="0" collapsed="false">
      <c r="B112" s="176"/>
      <c r="C112" s="176"/>
      <c r="D112" s="176"/>
    </row>
    <row r="113" customFormat="false" ht="11.25" hidden="false" customHeight="false" outlineLevel="0" collapsed="false">
      <c r="B113" s="176"/>
      <c r="C113" s="176"/>
      <c r="D113" s="176"/>
    </row>
    <row r="114" customFormat="false" ht="11.25" hidden="false" customHeight="false" outlineLevel="0" collapsed="false">
      <c r="B114" s="176"/>
      <c r="C114" s="176"/>
      <c r="D114" s="176"/>
    </row>
    <row r="115" customFormat="false" ht="11.25" hidden="false" customHeight="false" outlineLevel="0" collapsed="false">
      <c r="B115" s="176"/>
      <c r="C115" s="176"/>
      <c r="D115" s="176"/>
    </row>
    <row r="116" customFormat="false" ht="11.25" hidden="false" customHeight="false" outlineLevel="0" collapsed="false">
      <c r="B116" s="176"/>
      <c r="C116" s="176"/>
      <c r="D116" s="176"/>
    </row>
    <row r="117" customFormat="false" ht="11.25" hidden="false" customHeight="false" outlineLevel="0" collapsed="false">
      <c r="B117" s="176"/>
      <c r="C117" s="176"/>
      <c r="D117" s="176"/>
    </row>
    <row r="118" customFormat="false" ht="11.25" hidden="false" customHeight="false" outlineLevel="0" collapsed="false">
      <c r="B118" s="176"/>
      <c r="C118" s="176"/>
      <c r="D118" s="176"/>
    </row>
    <row r="119" customFormat="false" ht="11.25" hidden="false" customHeight="false" outlineLevel="0" collapsed="false">
      <c r="B119" s="176"/>
      <c r="C119" s="176"/>
      <c r="D119" s="176"/>
    </row>
    <row r="120" customFormat="false" ht="11.25" hidden="false" customHeight="false" outlineLevel="0" collapsed="false">
      <c r="B120" s="176"/>
      <c r="C120" s="176"/>
      <c r="D120" s="176"/>
    </row>
    <row r="121" customFormat="false" ht="11.25" hidden="false" customHeight="false" outlineLevel="0" collapsed="false">
      <c r="B121" s="176"/>
      <c r="C121" s="176"/>
      <c r="D121" s="176"/>
    </row>
    <row r="122" customFormat="false" ht="11.25" hidden="false" customHeight="false" outlineLevel="0" collapsed="false">
      <c r="B122" s="176"/>
      <c r="C122" s="176"/>
      <c r="D122" s="176"/>
    </row>
    <row r="123" customFormat="false" ht="11.25" hidden="false" customHeight="false" outlineLevel="0" collapsed="false">
      <c r="B123" s="176"/>
      <c r="C123" s="176"/>
      <c r="D123" s="176"/>
    </row>
    <row r="124" customFormat="false" ht="11.25" hidden="false" customHeight="false" outlineLevel="0" collapsed="false">
      <c r="B124" s="176"/>
      <c r="C124" s="176"/>
      <c r="D124" s="176"/>
    </row>
    <row r="125" customFormat="false" ht="11.25" hidden="false" customHeight="false" outlineLevel="0" collapsed="false">
      <c r="B125" s="176"/>
      <c r="C125" s="176"/>
      <c r="D125" s="176"/>
    </row>
    <row r="126" customFormat="false" ht="11.25" hidden="false" customHeight="false" outlineLevel="0" collapsed="false">
      <c r="B126" s="176"/>
      <c r="C126" s="176"/>
      <c r="D126" s="176"/>
    </row>
    <row r="127" customFormat="false" ht="11.25" hidden="false" customHeight="false" outlineLevel="0" collapsed="false">
      <c r="B127" s="176"/>
      <c r="C127" s="176"/>
      <c r="D127" s="176"/>
    </row>
    <row r="128" customFormat="false" ht="11.25" hidden="false" customHeight="false" outlineLevel="0" collapsed="false">
      <c r="B128" s="176"/>
      <c r="C128" s="176"/>
      <c r="D128" s="176"/>
    </row>
    <row r="129" customFormat="false" ht="11.25" hidden="false" customHeight="false" outlineLevel="0" collapsed="false">
      <c r="B129" s="176"/>
      <c r="C129" s="176"/>
      <c r="D129" s="176"/>
    </row>
    <row r="130" customFormat="false" ht="11.25" hidden="false" customHeight="false" outlineLevel="0" collapsed="false">
      <c r="B130" s="176"/>
      <c r="C130" s="176"/>
      <c r="D130" s="176"/>
    </row>
    <row r="131" customFormat="false" ht="11.25" hidden="false" customHeight="false" outlineLevel="0" collapsed="false">
      <c r="B131" s="176"/>
      <c r="C131" s="176"/>
      <c r="D131" s="176"/>
    </row>
    <row r="132" customFormat="false" ht="11.25" hidden="false" customHeight="false" outlineLevel="0" collapsed="false">
      <c r="B132" s="176"/>
      <c r="C132" s="176"/>
      <c r="D132" s="176"/>
    </row>
    <row r="133" customFormat="false" ht="11.25" hidden="false" customHeight="false" outlineLevel="0" collapsed="false">
      <c r="B133" s="176"/>
      <c r="C133" s="176"/>
      <c r="D133" s="176"/>
    </row>
    <row r="134" customFormat="false" ht="11.25" hidden="false" customHeight="false" outlineLevel="0" collapsed="false">
      <c r="B134" s="176"/>
      <c r="C134" s="176"/>
      <c r="D134" s="176"/>
    </row>
    <row r="135" customFormat="false" ht="11.25" hidden="false" customHeight="false" outlineLevel="0" collapsed="false">
      <c r="B135" s="176"/>
      <c r="C135" s="176"/>
      <c r="D135" s="176"/>
    </row>
    <row r="136" customFormat="false" ht="11.25" hidden="false" customHeight="false" outlineLevel="0" collapsed="false">
      <c r="B136" s="176"/>
      <c r="C136" s="176"/>
      <c r="D136" s="176"/>
    </row>
    <row r="137" customFormat="false" ht="11.25" hidden="false" customHeight="false" outlineLevel="0" collapsed="false">
      <c r="B137" s="176"/>
      <c r="C137" s="176"/>
      <c r="D137" s="176"/>
    </row>
    <row r="138" customFormat="false" ht="11.25" hidden="false" customHeight="false" outlineLevel="0" collapsed="false">
      <c r="B138" s="176"/>
      <c r="C138" s="176"/>
      <c r="D138" s="176"/>
    </row>
    <row r="139" customFormat="false" ht="11.25" hidden="false" customHeight="false" outlineLevel="0" collapsed="false">
      <c r="B139" s="176"/>
      <c r="C139" s="176"/>
      <c r="D139" s="176"/>
    </row>
    <row r="140" customFormat="false" ht="11.25" hidden="false" customHeight="false" outlineLevel="0" collapsed="false">
      <c r="B140" s="176"/>
      <c r="C140" s="176"/>
      <c r="D140" s="176"/>
    </row>
    <row r="141" customFormat="false" ht="11.25" hidden="false" customHeight="false" outlineLevel="0" collapsed="false">
      <c r="B141" s="176"/>
      <c r="C141" s="176"/>
      <c r="D141" s="176"/>
    </row>
    <row r="142" customFormat="false" ht="11.25" hidden="false" customHeight="false" outlineLevel="0" collapsed="false">
      <c r="B142" s="176"/>
      <c r="C142" s="176"/>
      <c r="D142" s="176"/>
    </row>
    <row r="143" customFormat="false" ht="11.25" hidden="false" customHeight="false" outlineLevel="0" collapsed="false">
      <c r="B143" s="176"/>
      <c r="C143" s="176"/>
      <c r="D143" s="176"/>
    </row>
    <row r="144" customFormat="false" ht="11.25" hidden="false" customHeight="false" outlineLevel="0" collapsed="false">
      <c r="B144" s="176"/>
      <c r="C144" s="176"/>
      <c r="D144" s="176"/>
    </row>
    <row r="145" customFormat="false" ht="11.25" hidden="false" customHeight="false" outlineLevel="0" collapsed="false">
      <c r="B145" s="176"/>
      <c r="C145" s="176"/>
      <c r="D145" s="176"/>
    </row>
    <row r="146" customFormat="false" ht="11.25" hidden="false" customHeight="false" outlineLevel="0" collapsed="false">
      <c r="B146" s="176"/>
      <c r="C146" s="176"/>
      <c r="D146" s="176"/>
    </row>
    <row r="147" customFormat="false" ht="11.25" hidden="false" customHeight="false" outlineLevel="0" collapsed="false">
      <c r="B147" s="176"/>
      <c r="C147" s="176"/>
      <c r="D147" s="176"/>
    </row>
    <row r="148" customFormat="false" ht="11.25" hidden="false" customHeight="false" outlineLevel="0" collapsed="false">
      <c r="B148" s="176"/>
      <c r="C148" s="176"/>
      <c r="D148" s="176"/>
    </row>
    <row r="149" customFormat="false" ht="11.25" hidden="false" customHeight="false" outlineLevel="0" collapsed="false">
      <c r="B149" s="176"/>
      <c r="C149" s="176"/>
      <c r="D149" s="176"/>
    </row>
    <row r="150" customFormat="false" ht="11.25" hidden="false" customHeight="false" outlineLevel="0" collapsed="false">
      <c r="B150" s="176"/>
      <c r="C150" s="176"/>
      <c r="D150" s="176"/>
    </row>
    <row r="151" customFormat="false" ht="11.25" hidden="false" customHeight="false" outlineLevel="0" collapsed="false">
      <c r="B151" s="176"/>
      <c r="C151" s="176"/>
      <c r="D151" s="176"/>
    </row>
    <row r="152" customFormat="false" ht="11.25" hidden="false" customHeight="false" outlineLevel="0" collapsed="false">
      <c r="B152" s="176"/>
      <c r="C152" s="176"/>
      <c r="D152" s="176"/>
    </row>
    <row r="153" customFormat="false" ht="11.25" hidden="false" customHeight="false" outlineLevel="0" collapsed="false">
      <c r="B153" s="176"/>
      <c r="C153" s="176"/>
      <c r="D153" s="176"/>
    </row>
    <row r="154" customFormat="false" ht="11.25" hidden="false" customHeight="false" outlineLevel="0" collapsed="false">
      <c r="B154" s="176"/>
      <c r="C154" s="176"/>
      <c r="D154" s="176"/>
    </row>
    <row r="155" customFormat="false" ht="11.25" hidden="false" customHeight="false" outlineLevel="0" collapsed="false">
      <c r="B155" s="176"/>
      <c r="C155" s="176"/>
      <c r="D155" s="176"/>
    </row>
    <row r="156" customFormat="false" ht="11.25" hidden="false" customHeight="false" outlineLevel="0" collapsed="false">
      <c r="B156" s="176"/>
      <c r="C156" s="176"/>
      <c r="D156" s="176"/>
    </row>
    <row r="157" customFormat="false" ht="11.25" hidden="false" customHeight="false" outlineLevel="0" collapsed="false">
      <c r="B157" s="176"/>
      <c r="C157" s="176"/>
      <c r="D157" s="176"/>
    </row>
    <row r="158" customFormat="false" ht="11.25" hidden="false" customHeight="false" outlineLevel="0" collapsed="false">
      <c r="B158" s="176"/>
      <c r="C158" s="176"/>
      <c r="D158" s="176"/>
    </row>
    <row r="159" customFormat="false" ht="11.25" hidden="false" customHeight="false" outlineLevel="0" collapsed="false">
      <c r="B159" s="176"/>
      <c r="C159" s="176"/>
      <c r="D159" s="176"/>
    </row>
    <row r="160" customFormat="false" ht="11.25" hidden="false" customHeight="false" outlineLevel="0" collapsed="false">
      <c r="B160" s="176"/>
      <c r="C160" s="176"/>
      <c r="D160" s="176"/>
    </row>
    <row r="161" customFormat="false" ht="11.25" hidden="false" customHeight="false" outlineLevel="0" collapsed="false">
      <c r="B161" s="176"/>
      <c r="C161" s="176"/>
      <c r="D161" s="176"/>
    </row>
    <row r="162" customFormat="false" ht="11.25" hidden="false" customHeight="false" outlineLevel="0" collapsed="false">
      <c r="B162" s="176"/>
      <c r="C162" s="176"/>
      <c r="D162" s="176"/>
    </row>
    <row r="163" customFormat="false" ht="11.25" hidden="false" customHeight="false" outlineLevel="0" collapsed="false">
      <c r="B163" s="176"/>
      <c r="C163" s="176"/>
      <c r="D163" s="176"/>
    </row>
    <row r="164" customFormat="false" ht="11.25" hidden="false" customHeight="false" outlineLevel="0" collapsed="false">
      <c r="B164" s="176"/>
      <c r="C164" s="176"/>
      <c r="D164" s="176"/>
    </row>
    <row r="165" customFormat="false" ht="11.25" hidden="false" customHeight="false" outlineLevel="0" collapsed="false">
      <c r="B165" s="176"/>
      <c r="C165" s="176"/>
      <c r="D165" s="176"/>
    </row>
    <row r="166" customFormat="false" ht="11.25" hidden="false" customHeight="false" outlineLevel="0" collapsed="false">
      <c r="B166" s="176"/>
      <c r="C166" s="176"/>
      <c r="D166" s="176"/>
    </row>
    <row r="167" customFormat="false" ht="11.25" hidden="false" customHeight="false" outlineLevel="0" collapsed="false">
      <c r="B167" s="176"/>
      <c r="C167" s="176"/>
      <c r="D167" s="176"/>
    </row>
    <row r="168" customFormat="false" ht="11.25" hidden="false" customHeight="false" outlineLevel="0" collapsed="false">
      <c r="B168" s="176"/>
      <c r="C168" s="176"/>
      <c r="D168" s="176"/>
    </row>
    <row r="169" customFormat="false" ht="11.25" hidden="false" customHeight="false" outlineLevel="0" collapsed="false">
      <c r="B169" s="176"/>
      <c r="C169" s="176"/>
      <c r="D169" s="176"/>
    </row>
    <row r="170" customFormat="false" ht="11.25" hidden="false" customHeight="false" outlineLevel="0" collapsed="false">
      <c r="B170" s="176"/>
      <c r="C170" s="176"/>
      <c r="D170" s="176"/>
    </row>
    <row r="171" customFormat="false" ht="11.25" hidden="false" customHeight="false" outlineLevel="0" collapsed="false">
      <c r="B171" s="176"/>
      <c r="C171" s="176"/>
      <c r="D171" s="176"/>
    </row>
    <row r="172" customFormat="false" ht="11.25" hidden="false" customHeight="false" outlineLevel="0" collapsed="false">
      <c r="B172" s="176"/>
      <c r="C172" s="176"/>
      <c r="D172" s="176"/>
    </row>
    <row r="173" customFormat="false" ht="11.25" hidden="false" customHeight="false" outlineLevel="0" collapsed="false">
      <c r="B173" s="176"/>
      <c r="C173" s="176"/>
      <c r="D173" s="176"/>
    </row>
    <row r="174" customFormat="false" ht="11.25" hidden="false" customHeight="false" outlineLevel="0" collapsed="false">
      <c r="B174" s="176"/>
      <c r="C174" s="176"/>
      <c r="D174" s="176"/>
    </row>
    <row r="175" customFormat="false" ht="11.25" hidden="false" customHeight="false" outlineLevel="0" collapsed="false">
      <c r="B175" s="176"/>
      <c r="C175" s="176"/>
      <c r="D175" s="176"/>
    </row>
    <row r="176" customFormat="false" ht="11.25" hidden="false" customHeight="false" outlineLevel="0" collapsed="false">
      <c r="B176" s="176"/>
      <c r="C176" s="176"/>
      <c r="D176" s="176"/>
    </row>
    <row r="177" customFormat="false" ht="11.25" hidden="false" customHeight="false" outlineLevel="0" collapsed="false">
      <c r="B177" s="176"/>
      <c r="C177" s="176"/>
      <c r="D177" s="176"/>
    </row>
    <row r="178" customFormat="false" ht="11.25" hidden="false" customHeight="false" outlineLevel="0" collapsed="false">
      <c r="B178" s="176"/>
      <c r="C178" s="176"/>
      <c r="D178" s="176"/>
    </row>
    <row r="179" customFormat="false" ht="11.25" hidden="false" customHeight="false" outlineLevel="0" collapsed="false">
      <c r="B179" s="176"/>
      <c r="C179" s="176"/>
      <c r="D179" s="176"/>
    </row>
    <row r="180" customFormat="false" ht="11.25" hidden="false" customHeight="false" outlineLevel="0" collapsed="false">
      <c r="B180" s="176"/>
      <c r="C180" s="176"/>
      <c r="D180" s="176"/>
    </row>
    <row r="181" customFormat="false" ht="11.25" hidden="false" customHeight="false" outlineLevel="0" collapsed="false">
      <c r="B181" s="176"/>
      <c r="C181" s="176"/>
      <c r="D181" s="176"/>
    </row>
    <row r="182" customFormat="false" ht="11.25" hidden="false" customHeight="false" outlineLevel="0" collapsed="false">
      <c r="B182" s="176"/>
      <c r="C182" s="176"/>
      <c r="D182" s="176"/>
    </row>
    <row r="183" customFormat="false" ht="11.25" hidden="false" customHeight="false" outlineLevel="0" collapsed="false">
      <c r="B183" s="176"/>
      <c r="C183" s="176"/>
      <c r="D183" s="176"/>
    </row>
    <row r="184" customFormat="false" ht="11.25" hidden="false" customHeight="false" outlineLevel="0" collapsed="false">
      <c r="B184" s="176"/>
      <c r="C184" s="176"/>
      <c r="D184" s="176"/>
    </row>
    <row r="185" customFormat="false" ht="11.25" hidden="false" customHeight="false" outlineLevel="0" collapsed="false">
      <c r="B185" s="176"/>
      <c r="C185" s="176"/>
      <c r="D185" s="176"/>
    </row>
    <row r="186" customFormat="false" ht="11.25" hidden="false" customHeight="false" outlineLevel="0" collapsed="false">
      <c r="B186" s="176"/>
      <c r="C186" s="176"/>
      <c r="D186" s="176"/>
    </row>
    <row r="187" customFormat="false" ht="11.25" hidden="false" customHeight="false" outlineLevel="0" collapsed="false">
      <c r="B187" s="176"/>
      <c r="C187" s="176"/>
      <c r="D187" s="176"/>
    </row>
    <row r="188" customFormat="false" ht="11.25" hidden="false" customHeight="false" outlineLevel="0" collapsed="false">
      <c r="B188" s="176"/>
      <c r="C188" s="176"/>
      <c r="D188" s="176"/>
    </row>
    <row r="189" customFormat="false" ht="11.25" hidden="false" customHeight="false" outlineLevel="0" collapsed="false">
      <c r="B189" s="176"/>
      <c r="C189" s="176"/>
      <c r="D189" s="176"/>
    </row>
    <row r="190" customFormat="false" ht="11.25" hidden="false" customHeight="false" outlineLevel="0" collapsed="false">
      <c r="B190" s="176"/>
      <c r="C190" s="176"/>
      <c r="D190" s="176"/>
    </row>
    <row r="191" customFormat="false" ht="11.25" hidden="false" customHeight="false" outlineLevel="0" collapsed="false">
      <c r="B191" s="176"/>
      <c r="C191" s="176"/>
      <c r="D191" s="176"/>
    </row>
    <row r="192" customFormat="false" ht="11.25" hidden="false" customHeight="false" outlineLevel="0" collapsed="false">
      <c r="B192" s="176"/>
      <c r="C192" s="176"/>
      <c r="D192" s="176"/>
    </row>
    <row r="193" customFormat="false" ht="11.25" hidden="false" customHeight="false" outlineLevel="0" collapsed="false">
      <c r="B193" s="176"/>
      <c r="C193" s="176"/>
      <c r="D193" s="176"/>
    </row>
    <row r="194" customFormat="false" ht="11.25" hidden="false" customHeight="false" outlineLevel="0" collapsed="false">
      <c r="B194" s="176"/>
      <c r="C194" s="176"/>
      <c r="D194" s="176"/>
    </row>
    <row r="195" customFormat="false" ht="11.25" hidden="false" customHeight="false" outlineLevel="0" collapsed="false">
      <c r="B195" s="176"/>
      <c r="C195" s="176"/>
      <c r="D195" s="176"/>
    </row>
    <row r="196" customFormat="false" ht="11.25" hidden="false" customHeight="false" outlineLevel="0" collapsed="false">
      <c r="B196" s="176"/>
      <c r="C196" s="176"/>
      <c r="D196" s="176"/>
    </row>
    <row r="197" customFormat="false" ht="11.25" hidden="false" customHeight="false" outlineLevel="0" collapsed="false">
      <c r="B197" s="176"/>
      <c r="C197" s="176"/>
      <c r="D197" s="176"/>
    </row>
    <row r="198" customFormat="false" ht="11.25" hidden="false" customHeight="false" outlineLevel="0" collapsed="false">
      <c r="B198" s="176"/>
      <c r="C198" s="176"/>
      <c r="D198" s="176"/>
    </row>
    <row r="199" customFormat="false" ht="11.25" hidden="false" customHeight="false" outlineLevel="0" collapsed="false">
      <c r="B199" s="176"/>
      <c r="C199" s="176"/>
      <c r="D199" s="176"/>
    </row>
    <row r="200" customFormat="false" ht="11.25" hidden="false" customHeight="false" outlineLevel="0" collapsed="false">
      <c r="B200" s="176"/>
      <c r="C200" s="176"/>
      <c r="D200" s="176"/>
    </row>
    <row r="201" customFormat="false" ht="11.25" hidden="false" customHeight="false" outlineLevel="0" collapsed="false">
      <c r="B201" s="176"/>
      <c r="C201" s="176"/>
      <c r="D201" s="176"/>
    </row>
    <row r="202" customFormat="false" ht="11.25" hidden="false" customHeight="false" outlineLevel="0" collapsed="false">
      <c r="B202" s="176"/>
      <c r="C202" s="176"/>
      <c r="D202" s="176"/>
    </row>
    <row r="203" customFormat="false" ht="11.25" hidden="false" customHeight="false" outlineLevel="0" collapsed="false">
      <c r="B203" s="176"/>
      <c r="C203" s="176"/>
      <c r="D203" s="176"/>
    </row>
    <row r="204" customFormat="false" ht="11.25" hidden="false" customHeight="false" outlineLevel="0" collapsed="false">
      <c r="B204" s="176"/>
      <c r="C204" s="176"/>
      <c r="D204" s="176"/>
    </row>
    <row r="205" customFormat="false" ht="11.25" hidden="false" customHeight="false" outlineLevel="0" collapsed="false">
      <c r="B205" s="176"/>
      <c r="C205" s="176"/>
      <c r="D205" s="176"/>
    </row>
    <row r="206" customFormat="false" ht="11.25" hidden="false" customHeight="false" outlineLevel="0" collapsed="false">
      <c r="B206" s="176"/>
      <c r="C206" s="176"/>
      <c r="D206" s="176"/>
    </row>
    <row r="207" customFormat="false" ht="11.25" hidden="false" customHeight="false" outlineLevel="0" collapsed="false">
      <c r="B207" s="176"/>
      <c r="C207" s="176"/>
      <c r="D207" s="176"/>
    </row>
    <row r="208" customFormat="false" ht="11.25" hidden="false" customHeight="false" outlineLevel="0" collapsed="false">
      <c r="B208" s="176"/>
      <c r="C208" s="176"/>
      <c r="D208" s="176"/>
    </row>
    <row r="209" customFormat="false" ht="11.25" hidden="false" customHeight="false" outlineLevel="0" collapsed="false">
      <c r="B209" s="176"/>
      <c r="C209" s="176"/>
      <c r="D209" s="176"/>
    </row>
    <row r="210" customFormat="false" ht="11.25" hidden="false" customHeight="false" outlineLevel="0" collapsed="false">
      <c r="B210" s="176"/>
      <c r="C210" s="176"/>
      <c r="D210" s="176"/>
    </row>
    <row r="211" customFormat="false" ht="11.25" hidden="false" customHeight="false" outlineLevel="0" collapsed="false">
      <c r="B211" s="176"/>
      <c r="C211" s="176"/>
      <c r="D211" s="176"/>
    </row>
    <row r="212" customFormat="false" ht="11.25" hidden="false" customHeight="false" outlineLevel="0" collapsed="false">
      <c r="B212" s="176"/>
      <c r="C212" s="176"/>
      <c r="D212" s="176"/>
    </row>
    <row r="213" customFormat="false" ht="11.25" hidden="false" customHeight="false" outlineLevel="0" collapsed="false">
      <c r="B213" s="176"/>
      <c r="C213" s="176"/>
      <c r="D213" s="176"/>
    </row>
    <row r="214" customFormat="false" ht="11.25" hidden="false" customHeight="false" outlineLevel="0" collapsed="false">
      <c r="B214" s="176"/>
      <c r="C214" s="176"/>
      <c r="D214" s="176"/>
    </row>
    <row r="215" customFormat="false" ht="11.25" hidden="false" customHeight="false" outlineLevel="0" collapsed="false">
      <c r="B215" s="176"/>
      <c r="C215" s="176"/>
      <c r="D215" s="176"/>
    </row>
    <row r="216" customFormat="false" ht="11.25" hidden="false" customHeight="false" outlineLevel="0" collapsed="false">
      <c r="B216" s="176"/>
      <c r="C216" s="176"/>
      <c r="D216" s="176"/>
    </row>
    <row r="217" customFormat="false" ht="11.25" hidden="false" customHeight="false" outlineLevel="0" collapsed="false">
      <c r="B217" s="176"/>
      <c r="C217" s="176"/>
      <c r="D217" s="176"/>
    </row>
    <row r="218" customFormat="false" ht="11.25" hidden="false" customHeight="false" outlineLevel="0" collapsed="false">
      <c r="B218" s="176"/>
      <c r="C218" s="176"/>
      <c r="D218" s="176"/>
    </row>
    <row r="219" customFormat="false" ht="11.25" hidden="false" customHeight="false" outlineLevel="0" collapsed="false">
      <c r="B219" s="176"/>
      <c r="C219" s="176"/>
      <c r="D219" s="176"/>
    </row>
    <row r="220" customFormat="false" ht="11.25" hidden="false" customHeight="false" outlineLevel="0" collapsed="false">
      <c r="B220" s="176"/>
      <c r="C220" s="176"/>
      <c r="D220" s="176"/>
    </row>
    <row r="221" customFormat="false" ht="11.25" hidden="false" customHeight="false" outlineLevel="0" collapsed="false">
      <c r="B221" s="176"/>
      <c r="C221" s="176"/>
      <c r="D221" s="176"/>
    </row>
    <row r="222" customFormat="false" ht="11.25" hidden="false" customHeight="false" outlineLevel="0" collapsed="false">
      <c r="B222" s="176"/>
      <c r="C222" s="176"/>
      <c r="D222" s="176"/>
    </row>
    <row r="223" customFormat="false" ht="11.25" hidden="false" customHeight="false" outlineLevel="0" collapsed="false">
      <c r="B223" s="176"/>
      <c r="C223" s="176"/>
      <c r="D223" s="176"/>
    </row>
    <row r="224" customFormat="false" ht="11.25" hidden="false" customHeight="false" outlineLevel="0" collapsed="false">
      <c r="B224" s="176"/>
      <c r="C224" s="176"/>
      <c r="D224" s="176"/>
    </row>
    <row r="225" customFormat="false" ht="11.25" hidden="false" customHeight="false" outlineLevel="0" collapsed="false">
      <c r="B225" s="176"/>
      <c r="C225" s="176"/>
      <c r="D225" s="176"/>
    </row>
    <row r="226" customFormat="false" ht="11.25" hidden="false" customHeight="false" outlineLevel="0" collapsed="false">
      <c r="B226" s="176"/>
      <c r="C226" s="176"/>
      <c r="D226" s="176"/>
    </row>
    <row r="227" customFormat="false" ht="11.25" hidden="false" customHeight="false" outlineLevel="0" collapsed="false">
      <c r="B227" s="176"/>
      <c r="C227" s="176"/>
      <c r="D227" s="176"/>
    </row>
    <row r="228" customFormat="false" ht="11.25" hidden="false" customHeight="false" outlineLevel="0" collapsed="false">
      <c r="B228" s="176"/>
      <c r="C228" s="176"/>
      <c r="D228" s="176"/>
    </row>
    <row r="229" customFormat="false" ht="11.25" hidden="false" customHeight="false" outlineLevel="0" collapsed="false">
      <c r="B229" s="176"/>
      <c r="C229" s="176"/>
      <c r="D229" s="176"/>
    </row>
    <row r="230" customFormat="false" ht="11.25" hidden="false" customHeight="false" outlineLevel="0" collapsed="false">
      <c r="B230" s="176"/>
      <c r="C230" s="176"/>
      <c r="D230" s="176"/>
    </row>
    <row r="231" customFormat="false" ht="11.25" hidden="false" customHeight="false" outlineLevel="0" collapsed="false">
      <c r="B231" s="176"/>
      <c r="C231" s="176"/>
      <c r="D231" s="176"/>
    </row>
    <row r="232" customFormat="false" ht="11.25" hidden="false" customHeight="false" outlineLevel="0" collapsed="false">
      <c r="B232" s="176"/>
      <c r="C232" s="176"/>
      <c r="D232" s="176"/>
    </row>
    <row r="233" customFormat="false" ht="11.25" hidden="false" customHeight="false" outlineLevel="0" collapsed="false">
      <c r="B233" s="176"/>
      <c r="C233" s="176"/>
      <c r="D233" s="176"/>
    </row>
    <row r="234" customFormat="false" ht="11.25" hidden="false" customHeight="false" outlineLevel="0" collapsed="false">
      <c r="B234" s="176"/>
      <c r="C234" s="176"/>
      <c r="D234" s="176"/>
    </row>
    <row r="235" customFormat="false" ht="11.25" hidden="false" customHeight="false" outlineLevel="0" collapsed="false">
      <c r="B235" s="176"/>
      <c r="C235" s="176"/>
      <c r="D235" s="176"/>
    </row>
    <row r="236" customFormat="false" ht="11.25" hidden="false" customHeight="false" outlineLevel="0" collapsed="false">
      <c r="B236" s="176"/>
      <c r="C236" s="176"/>
      <c r="D236" s="176"/>
    </row>
    <row r="237" customFormat="false" ht="11.25" hidden="false" customHeight="false" outlineLevel="0" collapsed="false">
      <c r="B237" s="176"/>
      <c r="C237" s="176"/>
      <c r="D237" s="176"/>
    </row>
    <row r="238" customFormat="false" ht="11.25" hidden="false" customHeight="false" outlineLevel="0" collapsed="false">
      <c r="B238" s="176"/>
      <c r="C238" s="176"/>
      <c r="D238" s="176"/>
    </row>
    <row r="239" customFormat="false" ht="11.25" hidden="false" customHeight="false" outlineLevel="0" collapsed="false">
      <c r="B239" s="176"/>
      <c r="C239" s="176"/>
      <c r="D239" s="176"/>
    </row>
    <row r="240" customFormat="false" ht="11.25" hidden="false" customHeight="false" outlineLevel="0" collapsed="false">
      <c r="B240" s="176"/>
      <c r="C240" s="176"/>
      <c r="D240" s="176"/>
    </row>
    <row r="241" customFormat="false" ht="11.25" hidden="false" customHeight="false" outlineLevel="0" collapsed="false">
      <c r="B241" s="176"/>
      <c r="C241" s="176"/>
      <c r="D241" s="176"/>
    </row>
    <row r="242" customFormat="false" ht="11.25" hidden="false" customHeight="false" outlineLevel="0" collapsed="false">
      <c r="B242" s="176"/>
      <c r="C242" s="176"/>
      <c r="D242" s="176"/>
    </row>
    <row r="243" customFormat="false" ht="11.25" hidden="false" customHeight="false" outlineLevel="0" collapsed="false">
      <c r="B243" s="176"/>
      <c r="C243" s="176"/>
      <c r="D243" s="176"/>
    </row>
    <row r="244" customFormat="false" ht="11.25" hidden="false" customHeight="false" outlineLevel="0" collapsed="false">
      <c r="B244" s="176"/>
      <c r="C244" s="176"/>
      <c r="D244" s="176"/>
    </row>
    <row r="245" customFormat="false" ht="11.25" hidden="false" customHeight="false" outlineLevel="0" collapsed="false">
      <c r="B245" s="176"/>
      <c r="C245" s="176"/>
      <c r="D245" s="176"/>
    </row>
    <row r="246" customFormat="false" ht="11.25" hidden="false" customHeight="false" outlineLevel="0" collapsed="false">
      <c r="B246" s="176"/>
      <c r="C246" s="176"/>
      <c r="D246" s="176"/>
    </row>
    <row r="247" customFormat="false" ht="11.25" hidden="false" customHeight="false" outlineLevel="0" collapsed="false">
      <c r="B247" s="176"/>
      <c r="C247" s="176"/>
      <c r="D247" s="176"/>
    </row>
    <row r="248" customFormat="false" ht="11.25" hidden="false" customHeight="false" outlineLevel="0" collapsed="false">
      <c r="B248" s="176"/>
      <c r="C248" s="176"/>
      <c r="D248" s="176"/>
    </row>
    <row r="249" customFormat="false" ht="11.25" hidden="false" customHeight="false" outlineLevel="0" collapsed="false">
      <c r="B249" s="176"/>
      <c r="C249" s="176"/>
      <c r="D249" s="176"/>
    </row>
    <row r="250" customFormat="false" ht="11.25" hidden="false" customHeight="false" outlineLevel="0" collapsed="false">
      <c r="B250" s="176"/>
      <c r="C250" s="176"/>
      <c r="D250" s="176"/>
    </row>
    <row r="251" customFormat="false" ht="11.25" hidden="false" customHeight="false" outlineLevel="0" collapsed="false">
      <c r="B251" s="176"/>
      <c r="C251" s="176"/>
      <c r="D251" s="176"/>
    </row>
    <row r="252" customFormat="false" ht="11.25" hidden="false" customHeight="false" outlineLevel="0" collapsed="false">
      <c r="B252" s="176"/>
      <c r="C252" s="176"/>
      <c r="D252" s="176"/>
    </row>
    <row r="253" customFormat="false" ht="11.25" hidden="false" customHeight="false" outlineLevel="0" collapsed="false">
      <c r="B253" s="176"/>
      <c r="C253" s="176"/>
      <c r="D253" s="176"/>
    </row>
    <row r="254" customFormat="false" ht="11.25" hidden="false" customHeight="false" outlineLevel="0" collapsed="false">
      <c r="B254" s="176"/>
      <c r="C254" s="176"/>
      <c r="D254" s="176"/>
    </row>
    <row r="255" customFormat="false" ht="11.25" hidden="false" customHeight="false" outlineLevel="0" collapsed="false">
      <c r="B255" s="176"/>
      <c r="C255" s="176"/>
      <c r="D255" s="176"/>
    </row>
    <row r="256" customFormat="false" ht="11.25" hidden="false" customHeight="false" outlineLevel="0" collapsed="false">
      <c r="B256" s="176"/>
      <c r="C256" s="176"/>
      <c r="D256" s="176"/>
    </row>
    <row r="257" customFormat="false" ht="11.25" hidden="false" customHeight="false" outlineLevel="0" collapsed="false">
      <c r="B257" s="176"/>
      <c r="C257" s="176"/>
      <c r="D257" s="176"/>
    </row>
    <row r="258" customFormat="false" ht="11.25" hidden="false" customHeight="false" outlineLevel="0" collapsed="false">
      <c r="B258" s="176"/>
      <c r="C258" s="176"/>
      <c r="D258" s="176"/>
    </row>
    <row r="259" customFormat="false" ht="11.25" hidden="false" customHeight="false" outlineLevel="0" collapsed="false">
      <c r="B259" s="176"/>
      <c r="C259" s="176"/>
      <c r="D259" s="176"/>
    </row>
    <row r="260" customFormat="false" ht="11.25" hidden="false" customHeight="false" outlineLevel="0" collapsed="false">
      <c r="B260" s="176"/>
      <c r="C260" s="176"/>
      <c r="D260" s="176"/>
    </row>
    <row r="261" customFormat="false" ht="11.25" hidden="false" customHeight="false" outlineLevel="0" collapsed="false">
      <c r="B261" s="176"/>
      <c r="C261" s="176"/>
      <c r="D261" s="176"/>
    </row>
    <row r="262" customFormat="false" ht="11.25" hidden="false" customHeight="false" outlineLevel="0" collapsed="false">
      <c r="B262" s="176"/>
      <c r="C262" s="176"/>
      <c r="D262" s="176"/>
    </row>
    <row r="263" customFormat="false" ht="11.25" hidden="false" customHeight="false" outlineLevel="0" collapsed="false">
      <c r="B263" s="176"/>
      <c r="C263" s="176"/>
      <c r="D263" s="176"/>
    </row>
    <row r="264" customFormat="false" ht="11.25" hidden="false" customHeight="false" outlineLevel="0" collapsed="false">
      <c r="B264" s="176"/>
      <c r="C264" s="176"/>
      <c r="D264" s="176"/>
    </row>
    <row r="265" customFormat="false" ht="11.25" hidden="false" customHeight="false" outlineLevel="0" collapsed="false">
      <c r="B265" s="176"/>
      <c r="C265" s="176"/>
      <c r="D265" s="176"/>
    </row>
    <row r="266" customFormat="false" ht="11.25" hidden="false" customHeight="false" outlineLevel="0" collapsed="false">
      <c r="B266" s="176"/>
      <c r="C266" s="176"/>
      <c r="D266" s="176"/>
    </row>
    <row r="267" customFormat="false" ht="11.25" hidden="false" customHeight="false" outlineLevel="0" collapsed="false">
      <c r="B267" s="176"/>
      <c r="C267" s="176"/>
      <c r="D267" s="176"/>
    </row>
    <row r="268" customFormat="false" ht="11.25" hidden="false" customHeight="false" outlineLevel="0" collapsed="false">
      <c r="B268" s="176"/>
      <c r="C268" s="176"/>
      <c r="D268" s="176"/>
    </row>
    <row r="269" customFormat="false" ht="11.25" hidden="false" customHeight="false" outlineLevel="0" collapsed="false">
      <c r="B269" s="176"/>
      <c r="C269" s="176"/>
      <c r="D269" s="176"/>
    </row>
    <row r="270" customFormat="false" ht="11.25" hidden="false" customHeight="false" outlineLevel="0" collapsed="false">
      <c r="B270" s="176"/>
      <c r="C270" s="176"/>
      <c r="D270" s="176"/>
    </row>
    <row r="271" customFormat="false" ht="11.25" hidden="false" customHeight="false" outlineLevel="0" collapsed="false">
      <c r="B271" s="176"/>
      <c r="C271" s="176"/>
      <c r="D271" s="176"/>
    </row>
    <row r="272" customFormat="false" ht="11.25" hidden="false" customHeight="false" outlineLevel="0" collapsed="false">
      <c r="B272" s="176"/>
      <c r="C272" s="176"/>
      <c r="D272" s="176"/>
    </row>
    <row r="273" customFormat="false" ht="11.25" hidden="false" customHeight="false" outlineLevel="0" collapsed="false">
      <c r="B273" s="176"/>
      <c r="C273" s="176"/>
      <c r="D273" s="176"/>
    </row>
    <row r="274" customFormat="false" ht="11.25" hidden="false" customHeight="false" outlineLevel="0" collapsed="false">
      <c r="B274" s="176"/>
      <c r="C274" s="176"/>
      <c r="D274" s="176"/>
    </row>
    <row r="275" customFormat="false" ht="11.25" hidden="false" customHeight="false" outlineLevel="0" collapsed="false">
      <c r="B275" s="176"/>
      <c r="C275" s="176"/>
      <c r="D275" s="176"/>
    </row>
    <row r="276" customFormat="false" ht="11.25" hidden="false" customHeight="false" outlineLevel="0" collapsed="false">
      <c r="B276" s="176"/>
      <c r="C276" s="176"/>
      <c r="D276" s="176"/>
    </row>
    <row r="277" customFormat="false" ht="11.25" hidden="false" customHeight="false" outlineLevel="0" collapsed="false">
      <c r="B277" s="176"/>
      <c r="C277" s="176"/>
      <c r="D277" s="176"/>
    </row>
    <row r="278" customFormat="false" ht="11.25" hidden="false" customHeight="false" outlineLevel="0" collapsed="false">
      <c r="B278" s="176"/>
      <c r="C278" s="176"/>
      <c r="D278" s="176"/>
    </row>
    <row r="279" customFormat="false" ht="11.25" hidden="false" customHeight="false" outlineLevel="0" collapsed="false">
      <c r="B279" s="176"/>
      <c r="C279" s="176"/>
      <c r="D279" s="176"/>
    </row>
    <row r="280" customFormat="false" ht="11.25" hidden="false" customHeight="false" outlineLevel="0" collapsed="false">
      <c r="B280" s="176"/>
      <c r="C280" s="176"/>
      <c r="D280" s="176"/>
    </row>
    <row r="281" customFormat="false" ht="11.25" hidden="false" customHeight="false" outlineLevel="0" collapsed="false">
      <c r="B281" s="176"/>
      <c r="C281" s="176"/>
      <c r="D281" s="176"/>
    </row>
    <row r="282" customFormat="false" ht="11.25" hidden="false" customHeight="false" outlineLevel="0" collapsed="false">
      <c r="B282" s="176"/>
      <c r="C282" s="176"/>
      <c r="D282" s="176"/>
    </row>
    <row r="283" customFormat="false" ht="11.25" hidden="false" customHeight="false" outlineLevel="0" collapsed="false">
      <c r="B283" s="176"/>
      <c r="C283" s="176"/>
      <c r="D283" s="176"/>
    </row>
    <row r="284" customFormat="false" ht="11.25" hidden="false" customHeight="false" outlineLevel="0" collapsed="false">
      <c r="B284" s="176"/>
      <c r="C284" s="176"/>
      <c r="D284" s="176"/>
    </row>
    <row r="285" customFormat="false" ht="11.25" hidden="false" customHeight="false" outlineLevel="0" collapsed="false">
      <c r="B285" s="176"/>
      <c r="C285" s="176"/>
      <c r="D285" s="176"/>
    </row>
    <row r="286" customFormat="false" ht="11.25" hidden="false" customHeight="false" outlineLevel="0" collapsed="false">
      <c r="B286" s="176"/>
      <c r="C286" s="176"/>
      <c r="D286" s="176"/>
    </row>
    <row r="287" customFormat="false" ht="11.25" hidden="false" customHeight="false" outlineLevel="0" collapsed="false">
      <c r="B287" s="176"/>
      <c r="C287" s="176"/>
      <c r="D287" s="176"/>
    </row>
    <row r="288" customFormat="false" ht="11.25" hidden="false" customHeight="false" outlineLevel="0" collapsed="false">
      <c r="B288" s="176"/>
      <c r="C288" s="176"/>
      <c r="D288" s="176"/>
    </row>
    <row r="289" customFormat="false" ht="11.25" hidden="false" customHeight="false" outlineLevel="0" collapsed="false">
      <c r="B289" s="176"/>
      <c r="C289" s="176"/>
      <c r="D289" s="176"/>
    </row>
    <row r="290" customFormat="false" ht="11.25" hidden="false" customHeight="false" outlineLevel="0" collapsed="false">
      <c r="B290" s="176"/>
      <c r="C290" s="176"/>
      <c r="D290" s="176"/>
    </row>
    <row r="291" customFormat="false" ht="11.25" hidden="false" customHeight="false" outlineLevel="0" collapsed="false">
      <c r="B291" s="176"/>
      <c r="C291" s="176"/>
      <c r="D291" s="176"/>
    </row>
    <row r="292" customFormat="false" ht="11.25" hidden="false" customHeight="false" outlineLevel="0" collapsed="false">
      <c r="B292" s="176"/>
      <c r="C292" s="176"/>
      <c r="D292" s="176"/>
    </row>
    <row r="293" customFormat="false" ht="11.25" hidden="false" customHeight="false" outlineLevel="0" collapsed="false">
      <c r="B293" s="176"/>
      <c r="C293" s="176"/>
      <c r="D293" s="176"/>
    </row>
    <row r="294" customFormat="false" ht="11.25" hidden="false" customHeight="false" outlineLevel="0" collapsed="false">
      <c r="B294" s="176"/>
      <c r="C294" s="176"/>
      <c r="D294" s="176"/>
    </row>
    <row r="295" customFormat="false" ht="11.25" hidden="false" customHeight="false" outlineLevel="0" collapsed="false">
      <c r="B295" s="176"/>
      <c r="C295" s="176"/>
      <c r="D295" s="176"/>
    </row>
    <row r="296" customFormat="false" ht="11.25" hidden="false" customHeight="false" outlineLevel="0" collapsed="false">
      <c r="B296" s="176"/>
      <c r="C296" s="176"/>
      <c r="D296" s="176"/>
    </row>
    <row r="297" customFormat="false" ht="11.25" hidden="false" customHeight="false" outlineLevel="0" collapsed="false">
      <c r="B297" s="176"/>
      <c r="C297" s="176"/>
      <c r="D297" s="176"/>
    </row>
    <row r="298" customFormat="false" ht="11.25" hidden="false" customHeight="false" outlineLevel="0" collapsed="false">
      <c r="B298" s="176"/>
      <c r="C298" s="176"/>
      <c r="D298" s="176"/>
    </row>
    <row r="299" customFormat="false" ht="11.25" hidden="false" customHeight="false" outlineLevel="0" collapsed="false">
      <c r="B299" s="176"/>
      <c r="C299" s="176"/>
      <c r="D299" s="176"/>
    </row>
    <row r="300" customFormat="false" ht="11.25" hidden="false" customHeight="false" outlineLevel="0" collapsed="false">
      <c r="B300" s="176"/>
      <c r="C300" s="176"/>
      <c r="D300" s="176"/>
    </row>
    <row r="301" customFormat="false" ht="11.25" hidden="false" customHeight="false" outlineLevel="0" collapsed="false">
      <c r="B301" s="176"/>
      <c r="C301" s="176"/>
      <c r="D301" s="176"/>
    </row>
    <row r="302" customFormat="false" ht="11.25" hidden="false" customHeight="false" outlineLevel="0" collapsed="false">
      <c r="B302" s="176"/>
      <c r="C302" s="176"/>
      <c r="D302" s="176"/>
    </row>
    <row r="303" customFormat="false" ht="11.25" hidden="false" customHeight="false" outlineLevel="0" collapsed="false">
      <c r="B303" s="176"/>
      <c r="C303" s="176"/>
      <c r="D303" s="176"/>
    </row>
    <row r="304" customFormat="false" ht="11.25" hidden="false" customHeight="false" outlineLevel="0" collapsed="false">
      <c r="B304" s="176"/>
      <c r="C304" s="176"/>
      <c r="D304" s="176"/>
    </row>
    <row r="305" customFormat="false" ht="11.25" hidden="false" customHeight="false" outlineLevel="0" collapsed="false">
      <c r="B305" s="176"/>
      <c r="C305" s="176"/>
      <c r="D305" s="176"/>
    </row>
    <row r="306" customFormat="false" ht="11.25" hidden="false" customHeight="false" outlineLevel="0" collapsed="false">
      <c r="B306" s="176"/>
      <c r="C306" s="176"/>
      <c r="D306" s="176"/>
    </row>
    <row r="307" customFormat="false" ht="11.25" hidden="false" customHeight="false" outlineLevel="0" collapsed="false">
      <c r="B307" s="176"/>
      <c r="C307" s="176"/>
      <c r="D307" s="176"/>
    </row>
    <row r="308" customFormat="false" ht="11.25" hidden="false" customHeight="false" outlineLevel="0" collapsed="false">
      <c r="B308" s="176"/>
      <c r="C308" s="176"/>
      <c r="D308" s="176"/>
    </row>
    <row r="309" customFormat="false" ht="11.25" hidden="false" customHeight="false" outlineLevel="0" collapsed="false">
      <c r="B309" s="176"/>
      <c r="C309" s="176"/>
      <c r="D309" s="176"/>
    </row>
    <row r="310" customFormat="false" ht="11.25" hidden="false" customHeight="false" outlineLevel="0" collapsed="false">
      <c r="B310" s="176"/>
      <c r="C310" s="176"/>
      <c r="D310" s="176"/>
    </row>
    <row r="311" customFormat="false" ht="11.25" hidden="false" customHeight="false" outlineLevel="0" collapsed="false">
      <c r="B311" s="176"/>
      <c r="C311" s="176"/>
      <c r="D311" s="176"/>
    </row>
    <row r="312" customFormat="false" ht="11.25" hidden="false" customHeight="false" outlineLevel="0" collapsed="false">
      <c r="B312" s="176"/>
      <c r="C312" s="176"/>
      <c r="D312" s="176"/>
    </row>
    <row r="313" customFormat="false" ht="11.25" hidden="false" customHeight="false" outlineLevel="0" collapsed="false">
      <c r="B313" s="176"/>
      <c r="C313" s="176"/>
      <c r="D313" s="176"/>
    </row>
    <row r="314" customFormat="false" ht="11.25" hidden="false" customHeight="false" outlineLevel="0" collapsed="false">
      <c r="B314" s="176"/>
      <c r="C314" s="176"/>
      <c r="D314" s="176"/>
    </row>
    <row r="315" customFormat="false" ht="11.25" hidden="false" customHeight="false" outlineLevel="0" collapsed="false">
      <c r="B315" s="176"/>
      <c r="C315" s="176"/>
      <c r="D315" s="176"/>
    </row>
    <row r="316" customFormat="false" ht="11.25" hidden="false" customHeight="false" outlineLevel="0" collapsed="false">
      <c r="B316" s="176"/>
      <c r="C316" s="176"/>
      <c r="D316" s="176"/>
    </row>
    <row r="317" customFormat="false" ht="11.25" hidden="false" customHeight="false" outlineLevel="0" collapsed="false">
      <c r="B317" s="176"/>
      <c r="C317" s="176"/>
      <c r="D317" s="176"/>
    </row>
    <row r="318" customFormat="false" ht="11.25" hidden="false" customHeight="false" outlineLevel="0" collapsed="false">
      <c r="B318" s="176"/>
      <c r="C318" s="176"/>
      <c r="D318" s="176"/>
    </row>
    <row r="319" customFormat="false" ht="11.25" hidden="false" customHeight="false" outlineLevel="0" collapsed="false">
      <c r="B319" s="176"/>
      <c r="C319" s="176"/>
      <c r="D319" s="176"/>
    </row>
    <row r="320" customFormat="false" ht="11.25" hidden="false" customHeight="false" outlineLevel="0" collapsed="false">
      <c r="B320" s="176"/>
      <c r="C320" s="176"/>
      <c r="D320" s="176"/>
    </row>
    <row r="321" customFormat="false" ht="11.25" hidden="false" customHeight="false" outlineLevel="0" collapsed="false">
      <c r="B321" s="176"/>
      <c r="C321" s="176"/>
      <c r="D321" s="176"/>
    </row>
    <row r="322" customFormat="false" ht="11.25" hidden="false" customHeight="false" outlineLevel="0" collapsed="false">
      <c r="B322" s="176"/>
      <c r="C322" s="176"/>
      <c r="D322" s="176"/>
    </row>
    <row r="323" customFormat="false" ht="11.25" hidden="false" customHeight="false" outlineLevel="0" collapsed="false">
      <c r="B323" s="176"/>
      <c r="C323" s="176"/>
      <c r="D323" s="176"/>
    </row>
    <row r="324" customFormat="false" ht="11.25" hidden="false" customHeight="false" outlineLevel="0" collapsed="false">
      <c r="B324" s="176"/>
      <c r="C324" s="176"/>
      <c r="D324" s="176"/>
    </row>
    <row r="325" customFormat="false" ht="11.25" hidden="false" customHeight="false" outlineLevel="0" collapsed="false">
      <c r="B325" s="176"/>
      <c r="C325" s="176"/>
      <c r="D325" s="176"/>
    </row>
    <row r="326" customFormat="false" ht="11.25" hidden="false" customHeight="false" outlineLevel="0" collapsed="false">
      <c r="B326" s="176"/>
      <c r="C326" s="176"/>
      <c r="D326" s="176"/>
    </row>
    <row r="327" customFormat="false" ht="11.25" hidden="false" customHeight="false" outlineLevel="0" collapsed="false">
      <c r="B327" s="176"/>
      <c r="C327" s="176"/>
      <c r="D327" s="176"/>
    </row>
    <row r="328" customFormat="false" ht="11.25" hidden="false" customHeight="false" outlineLevel="0" collapsed="false">
      <c r="B328" s="176"/>
      <c r="C328" s="176"/>
      <c r="D328" s="176"/>
    </row>
    <row r="329" customFormat="false" ht="11.25" hidden="false" customHeight="false" outlineLevel="0" collapsed="false">
      <c r="B329" s="176"/>
      <c r="C329" s="176"/>
      <c r="D329" s="176"/>
    </row>
    <row r="330" customFormat="false" ht="11.25" hidden="false" customHeight="false" outlineLevel="0" collapsed="false">
      <c r="B330" s="176"/>
      <c r="C330" s="176"/>
      <c r="D330" s="176"/>
    </row>
    <row r="331" customFormat="false" ht="11.25" hidden="false" customHeight="false" outlineLevel="0" collapsed="false">
      <c r="B331" s="176"/>
      <c r="C331" s="176"/>
      <c r="D331" s="176"/>
    </row>
    <row r="332" customFormat="false" ht="11.25" hidden="false" customHeight="false" outlineLevel="0" collapsed="false">
      <c r="B332" s="176"/>
      <c r="C332" s="176"/>
      <c r="D332" s="176"/>
    </row>
    <row r="333" customFormat="false" ht="11.25" hidden="false" customHeight="false" outlineLevel="0" collapsed="false">
      <c r="B333" s="176"/>
      <c r="C333" s="176"/>
      <c r="D333" s="176"/>
    </row>
    <row r="334" customFormat="false" ht="11.25" hidden="false" customHeight="false" outlineLevel="0" collapsed="false">
      <c r="B334" s="176"/>
      <c r="C334" s="176"/>
      <c r="D334" s="176"/>
    </row>
    <row r="335" customFormat="false" ht="11.25" hidden="false" customHeight="false" outlineLevel="0" collapsed="false">
      <c r="B335" s="176"/>
      <c r="C335" s="176"/>
      <c r="D335" s="176"/>
    </row>
    <row r="336" customFormat="false" ht="11.25" hidden="false" customHeight="false" outlineLevel="0" collapsed="false">
      <c r="B336" s="176"/>
      <c r="C336" s="176"/>
      <c r="D336" s="176"/>
    </row>
    <row r="337" customFormat="false" ht="11.25" hidden="false" customHeight="false" outlineLevel="0" collapsed="false">
      <c r="B337" s="176"/>
      <c r="C337" s="176"/>
      <c r="D337" s="176"/>
    </row>
    <row r="338" customFormat="false" ht="11.25" hidden="false" customHeight="false" outlineLevel="0" collapsed="false">
      <c r="B338" s="176"/>
      <c r="C338" s="176"/>
      <c r="D338" s="176"/>
    </row>
    <row r="339" customFormat="false" ht="11.25" hidden="false" customHeight="false" outlineLevel="0" collapsed="false">
      <c r="B339" s="176"/>
      <c r="C339" s="176"/>
      <c r="D339" s="176"/>
    </row>
    <row r="340" customFormat="false" ht="11.25" hidden="false" customHeight="false" outlineLevel="0" collapsed="false">
      <c r="B340" s="176"/>
      <c r="C340" s="176"/>
      <c r="D340" s="176"/>
    </row>
    <row r="341" customFormat="false" ht="11.25" hidden="false" customHeight="false" outlineLevel="0" collapsed="false">
      <c r="B341" s="176"/>
      <c r="C341" s="176"/>
      <c r="D341" s="176"/>
    </row>
    <row r="342" customFormat="false" ht="11.25" hidden="false" customHeight="false" outlineLevel="0" collapsed="false">
      <c r="B342" s="176"/>
      <c r="C342" s="176"/>
      <c r="D342" s="176"/>
    </row>
    <row r="343" customFormat="false" ht="11.25" hidden="false" customHeight="false" outlineLevel="0" collapsed="false">
      <c r="B343" s="176"/>
      <c r="C343" s="176"/>
      <c r="D343" s="176"/>
    </row>
    <row r="344" customFormat="false" ht="11.25" hidden="false" customHeight="false" outlineLevel="0" collapsed="false">
      <c r="B344" s="176"/>
      <c r="C344" s="176"/>
      <c r="D344" s="176"/>
    </row>
    <row r="345" customFormat="false" ht="11.25" hidden="false" customHeight="false" outlineLevel="0" collapsed="false">
      <c r="B345" s="176"/>
      <c r="C345" s="176"/>
      <c r="D345" s="176"/>
    </row>
    <row r="346" customFormat="false" ht="11.25" hidden="false" customHeight="false" outlineLevel="0" collapsed="false">
      <c r="B346" s="176"/>
      <c r="C346" s="176"/>
      <c r="D346" s="176"/>
    </row>
    <row r="347" customFormat="false" ht="11.25" hidden="false" customHeight="false" outlineLevel="0" collapsed="false">
      <c r="B347" s="176"/>
      <c r="C347" s="176"/>
      <c r="D347" s="176"/>
    </row>
    <row r="348" customFormat="false" ht="11.25" hidden="false" customHeight="false" outlineLevel="0" collapsed="false">
      <c r="B348" s="176"/>
      <c r="C348" s="176"/>
      <c r="D348" s="176"/>
    </row>
    <row r="349" customFormat="false" ht="11.25" hidden="false" customHeight="false" outlineLevel="0" collapsed="false">
      <c r="B349" s="176"/>
      <c r="C349" s="176"/>
      <c r="D349" s="176"/>
    </row>
    <row r="350" customFormat="false" ht="11.25" hidden="false" customHeight="false" outlineLevel="0" collapsed="false">
      <c r="B350" s="176"/>
      <c r="C350" s="176"/>
      <c r="D350" s="176"/>
    </row>
    <row r="351" customFormat="false" ht="11.25" hidden="false" customHeight="false" outlineLevel="0" collapsed="false">
      <c r="B351" s="176"/>
      <c r="C351" s="176"/>
      <c r="D351" s="176"/>
    </row>
    <row r="352" customFormat="false" ht="11.25" hidden="false" customHeight="false" outlineLevel="0" collapsed="false">
      <c r="B352" s="176"/>
      <c r="C352" s="176"/>
      <c r="D352" s="176"/>
    </row>
    <row r="353" customFormat="false" ht="11.25" hidden="false" customHeight="false" outlineLevel="0" collapsed="false">
      <c r="B353" s="176"/>
      <c r="C353" s="176"/>
      <c r="D353" s="176"/>
    </row>
    <row r="354" customFormat="false" ht="11.25" hidden="false" customHeight="false" outlineLevel="0" collapsed="false">
      <c r="B354" s="176"/>
      <c r="C354" s="176"/>
      <c r="D354" s="176"/>
    </row>
    <row r="355" customFormat="false" ht="11.25" hidden="false" customHeight="false" outlineLevel="0" collapsed="false">
      <c r="B355" s="176"/>
      <c r="C355" s="176"/>
      <c r="D355" s="176"/>
    </row>
    <row r="356" customFormat="false" ht="11.25" hidden="false" customHeight="false" outlineLevel="0" collapsed="false">
      <c r="B356" s="176"/>
      <c r="C356" s="176"/>
      <c r="D356" s="176"/>
    </row>
    <row r="357" customFormat="false" ht="11.25" hidden="false" customHeight="false" outlineLevel="0" collapsed="false">
      <c r="B357" s="176"/>
      <c r="C357" s="176"/>
      <c r="D357" s="176"/>
    </row>
    <row r="358" customFormat="false" ht="11.25" hidden="false" customHeight="false" outlineLevel="0" collapsed="false">
      <c r="B358" s="176"/>
      <c r="C358" s="176"/>
      <c r="D358" s="176"/>
    </row>
    <row r="359" customFormat="false" ht="11.25" hidden="false" customHeight="false" outlineLevel="0" collapsed="false">
      <c r="B359" s="176"/>
      <c r="C359" s="176"/>
      <c r="D359" s="176"/>
    </row>
    <row r="360" customFormat="false" ht="11.25" hidden="false" customHeight="false" outlineLevel="0" collapsed="false">
      <c r="B360" s="176"/>
      <c r="C360" s="176"/>
      <c r="D360" s="176"/>
    </row>
    <row r="361" customFormat="false" ht="11.25" hidden="false" customHeight="false" outlineLevel="0" collapsed="false">
      <c r="B361" s="176"/>
      <c r="C361" s="176"/>
      <c r="D361" s="176"/>
    </row>
    <row r="362" customFormat="false" ht="11.25" hidden="false" customHeight="false" outlineLevel="0" collapsed="false">
      <c r="B362" s="176"/>
      <c r="C362" s="176"/>
      <c r="D362" s="176"/>
    </row>
    <row r="363" customFormat="false" ht="11.25" hidden="false" customHeight="false" outlineLevel="0" collapsed="false">
      <c r="B363" s="176"/>
      <c r="C363" s="176"/>
      <c r="D363" s="176"/>
    </row>
    <row r="364" customFormat="false" ht="11.25" hidden="false" customHeight="false" outlineLevel="0" collapsed="false">
      <c r="B364" s="176"/>
      <c r="C364" s="176"/>
      <c r="D364" s="176"/>
    </row>
    <row r="365" customFormat="false" ht="11.25" hidden="false" customHeight="false" outlineLevel="0" collapsed="false">
      <c r="B365" s="176"/>
      <c r="C365" s="176"/>
      <c r="D365" s="176"/>
    </row>
    <row r="366" customFormat="false" ht="11.25" hidden="false" customHeight="false" outlineLevel="0" collapsed="false">
      <c r="B366" s="176"/>
      <c r="C366" s="176"/>
      <c r="D366" s="176"/>
    </row>
    <row r="367" customFormat="false" ht="11.25" hidden="false" customHeight="false" outlineLevel="0" collapsed="false">
      <c r="B367" s="176"/>
      <c r="C367" s="176"/>
      <c r="D367" s="176"/>
    </row>
    <row r="368" customFormat="false" ht="11.25" hidden="false" customHeight="false" outlineLevel="0" collapsed="false">
      <c r="B368" s="176"/>
      <c r="C368" s="176"/>
      <c r="D368" s="176"/>
    </row>
    <row r="369" customFormat="false" ht="11.25" hidden="false" customHeight="false" outlineLevel="0" collapsed="false">
      <c r="B369" s="176"/>
      <c r="C369" s="176"/>
      <c r="D369" s="176"/>
    </row>
    <row r="370" customFormat="false" ht="11.25" hidden="false" customHeight="false" outlineLevel="0" collapsed="false">
      <c r="B370" s="176"/>
      <c r="C370" s="176"/>
      <c r="D370" s="176"/>
    </row>
    <row r="371" customFormat="false" ht="11.25" hidden="false" customHeight="false" outlineLevel="0" collapsed="false">
      <c r="B371" s="176"/>
      <c r="C371" s="176"/>
      <c r="D371" s="176"/>
    </row>
    <row r="372" customFormat="false" ht="11.25" hidden="false" customHeight="false" outlineLevel="0" collapsed="false">
      <c r="B372" s="176"/>
      <c r="C372" s="176"/>
      <c r="D372" s="176"/>
    </row>
    <row r="373" customFormat="false" ht="11.25" hidden="false" customHeight="false" outlineLevel="0" collapsed="false">
      <c r="B373" s="176"/>
      <c r="C373" s="176"/>
      <c r="D373" s="176"/>
    </row>
    <row r="374" customFormat="false" ht="11.25" hidden="false" customHeight="false" outlineLevel="0" collapsed="false">
      <c r="B374" s="176"/>
      <c r="C374" s="176"/>
      <c r="D374" s="176"/>
    </row>
    <row r="375" customFormat="false" ht="11.25" hidden="false" customHeight="false" outlineLevel="0" collapsed="false">
      <c r="B375" s="176"/>
      <c r="C375" s="176"/>
      <c r="D375" s="176"/>
    </row>
    <row r="376" customFormat="false" ht="11.25" hidden="false" customHeight="false" outlineLevel="0" collapsed="false">
      <c r="B376" s="176"/>
      <c r="C376" s="176"/>
      <c r="D376" s="176"/>
    </row>
    <row r="377" customFormat="false" ht="11.25" hidden="false" customHeight="false" outlineLevel="0" collapsed="false">
      <c r="B377" s="176"/>
      <c r="C377" s="176"/>
      <c r="D377" s="176"/>
    </row>
    <row r="378" customFormat="false" ht="11.25" hidden="false" customHeight="false" outlineLevel="0" collapsed="false">
      <c r="B378" s="176"/>
      <c r="C378" s="176"/>
      <c r="D378" s="176"/>
    </row>
    <row r="379" customFormat="false" ht="11.25" hidden="false" customHeight="false" outlineLevel="0" collapsed="false">
      <c r="B379" s="176"/>
      <c r="C379" s="176"/>
      <c r="D379" s="176"/>
    </row>
    <row r="380" customFormat="false" ht="11.25" hidden="false" customHeight="false" outlineLevel="0" collapsed="false">
      <c r="B380" s="176"/>
      <c r="C380" s="176"/>
      <c r="D380" s="176"/>
    </row>
    <row r="381" customFormat="false" ht="11.25" hidden="false" customHeight="false" outlineLevel="0" collapsed="false">
      <c r="B381" s="176"/>
      <c r="C381" s="176"/>
      <c r="D381" s="176"/>
    </row>
    <row r="382" customFormat="false" ht="11.25" hidden="false" customHeight="false" outlineLevel="0" collapsed="false">
      <c r="B382" s="176"/>
      <c r="C382" s="176"/>
      <c r="D382" s="176"/>
    </row>
    <row r="383" customFormat="false" ht="11.25" hidden="false" customHeight="false" outlineLevel="0" collapsed="false">
      <c r="B383" s="176"/>
      <c r="C383" s="176"/>
      <c r="D383" s="176"/>
    </row>
    <row r="384" customFormat="false" ht="11.25" hidden="false" customHeight="false" outlineLevel="0" collapsed="false">
      <c r="B384" s="176"/>
      <c r="C384" s="176"/>
      <c r="D384" s="176"/>
    </row>
    <row r="385" customFormat="false" ht="11.25" hidden="false" customHeight="false" outlineLevel="0" collapsed="false">
      <c r="B385" s="176"/>
      <c r="C385" s="176"/>
      <c r="D385" s="176"/>
    </row>
    <row r="386" customFormat="false" ht="11.25" hidden="false" customHeight="false" outlineLevel="0" collapsed="false">
      <c r="B386" s="176"/>
      <c r="C386" s="176"/>
      <c r="D386" s="176"/>
    </row>
    <row r="387" customFormat="false" ht="11.25" hidden="false" customHeight="false" outlineLevel="0" collapsed="false">
      <c r="B387" s="176"/>
      <c r="C387" s="176"/>
      <c r="D387" s="176"/>
    </row>
    <row r="388" customFormat="false" ht="11.25" hidden="false" customHeight="false" outlineLevel="0" collapsed="false">
      <c r="B388" s="176"/>
      <c r="C388" s="176"/>
      <c r="D388" s="176"/>
    </row>
    <row r="389" customFormat="false" ht="11.25" hidden="false" customHeight="false" outlineLevel="0" collapsed="false">
      <c r="B389" s="176"/>
      <c r="C389" s="176"/>
      <c r="D389" s="176"/>
    </row>
    <row r="390" customFormat="false" ht="11.25" hidden="false" customHeight="false" outlineLevel="0" collapsed="false">
      <c r="B390" s="176"/>
      <c r="C390" s="176"/>
      <c r="D390" s="176"/>
    </row>
    <row r="391" customFormat="false" ht="11.25" hidden="false" customHeight="false" outlineLevel="0" collapsed="false">
      <c r="B391" s="176"/>
      <c r="C391" s="176"/>
      <c r="D391" s="176"/>
    </row>
    <row r="392" customFormat="false" ht="11.25" hidden="false" customHeight="false" outlineLevel="0" collapsed="false">
      <c r="B392" s="176"/>
      <c r="C392" s="176"/>
      <c r="D392" s="176"/>
    </row>
    <row r="393" customFormat="false" ht="11.25" hidden="false" customHeight="false" outlineLevel="0" collapsed="false">
      <c r="B393" s="176"/>
      <c r="C393" s="176"/>
      <c r="D393" s="176"/>
    </row>
    <row r="394" customFormat="false" ht="11.25" hidden="false" customHeight="false" outlineLevel="0" collapsed="false">
      <c r="B394" s="176"/>
      <c r="C394" s="176"/>
      <c r="D394" s="176"/>
    </row>
    <row r="395" customFormat="false" ht="11.25" hidden="false" customHeight="false" outlineLevel="0" collapsed="false">
      <c r="B395" s="176"/>
      <c r="C395" s="176"/>
      <c r="D395" s="176"/>
    </row>
    <row r="396" customFormat="false" ht="11.25" hidden="false" customHeight="false" outlineLevel="0" collapsed="false">
      <c r="B396" s="176"/>
      <c r="C396" s="176"/>
      <c r="D396" s="176"/>
    </row>
    <row r="397" customFormat="false" ht="11.25" hidden="false" customHeight="false" outlineLevel="0" collapsed="false">
      <c r="B397" s="176"/>
      <c r="C397" s="176"/>
      <c r="D397" s="176"/>
    </row>
    <row r="398" customFormat="false" ht="11.25" hidden="false" customHeight="false" outlineLevel="0" collapsed="false">
      <c r="B398" s="176"/>
      <c r="C398" s="176"/>
      <c r="D398" s="176"/>
    </row>
    <row r="399" customFormat="false" ht="11.25" hidden="false" customHeight="false" outlineLevel="0" collapsed="false">
      <c r="B399" s="176"/>
      <c r="C399" s="176"/>
      <c r="D399" s="176"/>
    </row>
    <row r="400" customFormat="false" ht="11.25" hidden="false" customHeight="false" outlineLevel="0" collapsed="false">
      <c r="B400" s="176"/>
      <c r="C400" s="176"/>
      <c r="D400" s="176"/>
    </row>
    <row r="401" customFormat="false" ht="11.25" hidden="false" customHeight="false" outlineLevel="0" collapsed="false">
      <c r="B401" s="176"/>
      <c r="C401" s="176"/>
      <c r="D401" s="176"/>
    </row>
    <row r="402" customFormat="false" ht="11.25" hidden="false" customHeight="false" outlineLevel="0" collapsed="false">
      <c r="B402" s="176"/>
      <c r="C402" s="176"/>
      <c r="D402" s="176"/>
    </row>
    <row r="403" customFormat="false" ht="11.25" hidden="false" customHeight="false" outlineLevel="0" collapsed="false">
      <c r="B403" s="176"/>
      <c r="C403" s="176"/>
      <c r="D403" s="176"/>
    </row>
    <row r="404" customFormat="false" ht="11.25" hidden="false" customHeight="false" outlineLevel="0" collapsed="false">
      <c r="B404" s="176"/>
      <c r="C404" s="176"/>
      <c r="D404" s="176"/>
    </row>
    <row r="405" customFormat="false" ht="11.25" hidden="false" customHeight="false" outlineLevel="0" collapsed="false">
      <c r="B405" s="176"/>
      <c r="C405" s="176"/>
      <c r="D405" s="176"/>
    </row>
    <row r="406" customFormat="false" ht="11.25" hidden="false" customHeight="false" outlineLevel="0" collapsed="false">
      <c r="B406" s="176"/>
      <c r="C406" s="176"/>
      <c r="D406" s="176"/>
    </row>
    <row r="407" customFormat="false" ht="11.25" hidden="false" customHeight="false" outlineLevel="0" collapsed="false">
      <c r="B407" s="176"/>
      <c r="C407" s="176"/>
      <c r="D407" s="176"/>
    </row>
    <row r="408" customFormat="false" ht="11.25" hidden="false" customHeight="false" outlineLevel="0" collapsed="false">
      <c r="B408" s="176"/>
      <c r="C408" s="176"/>
      <c r="D408" s="176"/>
    </row>
    <row r="409" customFormat="false" ht="11.25" hidden="false" customHeight="false" outlineLevel="0" collapsed="false">
      <c r="B409" s="176"/>
      <c r="C409" s="176"/>
      <c r="D409" s="176"/>
    </row>
    <row r="410" customFormat="false" ht="11.25" hidden="false" customHeight="false" outlineLevel="0" collapsed="false">
      <c r="B410" s="176"/>
      <c r="C410" s="176"/>
      <c r="D410" s="176"/>
    </row>
    <row r="411" customFormat="false" ht="11.25" hidden="false" customHeight="false" outlineLevel="0" collapsed="false">
      <c r="B411" s="176"/>
      <c r="C411" s="176"/>
      <c r="D411" s="176"/>
    </row>
    <row r="412" customFormat="false" ht="11.25" hidden="false" customHeight="false" outlineLevel="0" collapsed="false">
      <c r="B412" s="176"/>
      <c r="C412" s="176"/>
      <c r="D412" s="176"/>
    </row>
    <row r="413" customFormat="false" ht="11.25" hidden="false" customHeight="false" outlineLevel="0" collapsed="false">
      <c r="B413" s="176"/>
      <c r="C413" s="176"/>
      <c r="D413" s="176"/>
    </row>
    <row r="414" customFormat="false" ht="11.25" hidden="false" customHeight="false" outlineLevel="0" collapsed="false">
      <c r="B414" s="176"/>
      <c r="C414" s="176"/>
      <c r="D414" s="176"/>
    </row>
    <row r="415" customFormat="false" ht="11.25" hidden="false" customHeight="false" outlineLevel="0" collapsed="false">
      <c r="B415" s="176"/>
      <c r="C415" s="176"/>
      <c r="D415" s="176"/>
    </row>
    <row r="416" customFormat="false" ht="11.25" hidden="false" customHeight="false" outlineLevel="0" collapsed="false">
      <c r="B416" s="176"/>
      <c r="C416" s="176"/>
      <c r="D416" s="176"/>
    </row>
    <row r="417" customFormat="false" ht="11.25" hidden="false" customHeight="false" outlineLevel="0" collapsed="false">
      <c r="B417" s="176"/>
      <c r="C417" s="176"/>
      <c r="D417" s="176"/>
    </row>
    <row r="418" customFormat="false" ht="11.25" hidden="false" customHeight="false" outlineLevel="0" collapsed="false">
      <c r="B418" s="176"/>
      <c r="C418" s="176"/>
      <c r="D418" s="176"/>
    </row>
    <row r="419" customFormat="false" ht="11.25" hidden="false" customHeight="false" outlineLevel="0" collapsed="false">
      <c r="B419" s="176"/>
      <c r="C419" s="176"/>
      <c r="D419" s="176"/>
    </row>
    <row r="420" customFormat="false" ht="11.25" hidden="false" customHeight="false" outlineLevel="0" collapsed="false">
      <c r="B420" s="176"/>
      <c r="C420" s="176"/>
      <c r="D420" s="176"/>
    </row>
    <row r="421" customFormat="false" ht="11.25" hidden="false" customHeight="false" outlineLevel="0" collapsed="false">
      <c r="B421" s="176"/>
      <c r="C421" s="176"/>
      <c r="D421" s="176"/>
    </row>
    <row r="422" customFormat="false" ht="11.25" hidden="false" customHeight="false" outlineLevel="0" collapsed="false">
      <c r="B422" s="176"/>
      <c r="C422" s="176"/>
      <c r="D422" s="176"/>
    </row>
    <row r="423" customFormat="false" ht="11.25" hidden="false" customHeight="false" outlineLevel="0" collapsed="false">
      <c r="B423" s="176"/>
      <c r="C423" s="176"/>
      <c r="D423" s="176"/>
    </row>
    <row r="424" customFormat="false" ht="11.25" hidden="false" customHeight="false" outlineLevel="0" collapsed="false">
      <c r="B424" s="176"/>
      <c r="C424" s="176"/>
      <c r="D424" s="176"/>
    </row>
    <row r="425" customFormat="false" ht="11.25" hidden="false" customHeight="false" outlineLevel="0" collapsed="false">
      <c r="B425" s="176"/>
      <c r="C425" s="176"/>
      <c r="D425" s="176"/>
    </row>
    <row r="426" customFormat="false" ht="11.25" hidden="false" customHeight="false" outlineLevel="0" collapsed="false">
      <c r="B426" s="176"/>
      <c r="C426" s="176"/>
      <c r="D426" s="176"/>
    </row>
    <row r="427" customFormat="false" ht="11.25" hidden="false" customHeight="false" outlineLevel="0" collapsed="false">
      <c r="B427" s="176"/>
      <c r="C427" s="176"/>
      <c r="D427" s="176"/>
    </row>
    <row r="428" customFormat="false" ht="11.25" hidden="false" customHeight="false" outlineLevel="0" collapsed="false">
      <c r="B428" s="176"/>
      <c r="C428" s="176"/>
      <c r="D428" s="176"/>
    </row>
    <row r="429" customFormat="false" ht="11.25" hidden="false" customHeight="false" outlineLevel="0" collapsed="false">
      <c r="B429" s="176"/>
      <c r="C429" s="176"/>
      <c r="D429" s="176"/>
    </row>
    <row r="430" customFormat="false" ht="11.25" hidden="false" customHeight="false" outlineLevel="0" collapsed="false">
      <c r="B430" s="176"/>
      <c r="C430" s="176"/>
      <c r="D430" s="176"/>
    </row>
    <row r="431" customFormat="false" ht="11.25" hidden="false" customHeight="false" outlineLevel="0" collapsed="false">
      <c r="B431" s="176"/>
      <c r="C431" s="176"/>
      <c r="D431" s="176"/>
    </row>
    <row r="432" customFormat="false" ht="11.25" hidden="false" customHeight="false" outlineLevel="0" collapsed="false">
      <c r="B432" s="176"/>
      <c r="C432" s="176"/>
      <c r="D432" s="176"/>
    </row>
    <row r="433" customFormat="false" ht="11.25" hidden="false" customHeight="false" outlineLevel="0" collapsed="false">
      <c r="B433" s="176"/>
      <c r="C433" s="176"/>
      <c r="D433" s="176"/>
    </row>
    <row r="434" customFormat="false" ht="11.25" hidden="false" customHeight="false" outlineLevel="0" collapsed="false">
      <c r="B434" s="176"/>
      <c r="C434" s="176"/>
      <c r="D434" s="176"/>
    </row>
    <row r="435" customFormat="false" ht="11.25" hidden="false" customHeight="false" outlineLevel="0" collapsed="false">
      <c r="B435" s="176"/>
      <c r="C435" s="176"/>
      <c r="D435" s="176"/>
    </row>
    <row r="436" customFormat="false" ht="11.25" hidden="false" customHeight="false" outlineLevel="0" collapsed="false">
      <c r="B436" s="176"/>
      <c r="C436" s="176"/>
      <c r="D436" s="176"/>
    </row>
    <row r="437" customFormat="false" ht="11.25" hidden="false" customHeight="false" outlineLevel="0" collapsed="false">
      <c r="B437" s="176"/>
      <c r="C437" s="176"/>
      <c r="D437" s="176"/>
    </row>
    <row r="438" customFormat="false" ht="11.25" hidden="false" customHeight="false" outlineLevel="0" collapsed="false">
      <c r="B438" s="176"/>
      <c r="C438" s="176"/>
      <c r="D438" s="176"/>
    </row>
    <row r="439" customFormat="false" ht="11.25" hidden="false" customHeight="false" outlineLevel="0" collapsed="false">
      <c r="B439" s="176"/>
      <c r="C439" s="176"/>
      <c r="D439" s="176"/>
    </row>
    <row r="440" customFormat="false" ht="11.25" hidden="false" customHeight="false" outlineLevel="0" collapsed="false">
      <c r="B440" s="176"/>
      <c r="C440" s="176"/>
      <c r="D440" s="176"/>
    </row>
    <row r="441" customFormat="false" ht="11.25" hidden="false" customHeight="false" outlineLevel="0" collapsed="false">
      <c r="B441" s="176"/>
      <c r="C441" s="176"/>
      <c r="D441" s="176"/>
    </row>
    <row r="442" customFormat="false" ht="11.25" hidden="false" customHeight="false" outlineLevel="0" collapsed="false">
      <c r="B442" s="176"/>
      <c r="C442" s="176"/>
      <c r="D442" s="176"/>
    </row>
    <row r="443" customFormat="false" ht="11.25" hidden="false" customHeight="false" outlineLevel="0" collapsed="false">
      <c r="B443" s="176"/>
      <c r="C443" s="176"/>
      <c r="D443" s="176"/>
    </row>
    <row r="444" customFormat="false" ht="11.25" hidden="false" customHeight="false" outlineLevel="0" collapsed="false">
      <c r="B444" s="176"/>
      <c r="C444" s="176"/>
      <c r="D444" s="176"/>
    </row>
    <row r="445" customFormat="false" ht="11.25" hidden="false" customHeight="false" outlineLevel="0" collapsed="false">
      <c r="B445" s="176"/>
      <c r="C445" s="176"/>
      <c r="D445" s="176"/>
    </row>
    <row r="446" customFormat="false" ht="11.25" hidden="false" customHeight="false" outlineLevel="0" collapsed="false">
      <c r="B446" s="176"/>
      <c r="C446" s="176"/>
      <c r="D446" s="176"/>
    </row>
    <row r="447" customFormat="false" ht="11.25" hidden="false" customHeight="false" outlineLevel="0" collapsed="false">
      <c r="B447" s="176"/>
      <c r="C447" s="176"/>
      <c r="D447" s="176"/>
    </row>
    <row r="448" customFormat="false" ht="11.25" hidden="false" customHeight="false" outlineLevel="0" collapsed="false">
      <c r="B448" s="176"/>
      <c r="C448" s="176"/>
      <c r="D448" s="176"/>
    </row>
    <row r="449" customFormat="false" ht="11.25" hidden="false" customHeight="false" outlineLevel="0" collapsed="false">
      <c r="B449" s="176"/>
      <c r="C449" s="176"/>
      <c r="D449" s="176"/>
    </row>
    <row r="450" customFormat="false" ht="11.25" hidden="false" customHeight="false" outlineLevel="0" collapsed="false">
      <c r="B450" s="176"/>
      <c r="C450" s="176"/>
      <c r="D450" s="176"/>
    </row>
    <row r="451" customFormat="false" ht="11.25" hidden="false" customHeight="false" outlineLevel="0" collapsed="false">
      <c r="B451" s="176"/>
      <c r="C451" s="176"/>
      <c r="D451" s="176"/>
    </row>
    <row r="452" customFormat="false" ht="11.25" hidden="false" customHeight="false" outlineLevel="0" collapsed="false">
      <c r="B452" s="176"/>
      <c r="C452" s="176"/>
      <c r="D452" s="176"/>
    </row>
    <row r="453" customFormat="false" ht="11.25" hidden="false" customHeight="false" outlineLevel="0" collapsed="false">
      <c r="B453" s="176"/>
      <c r="C453" s="176"/>
      <c r="D453" s="176"/>
    </row>
    <row r="454" customFormat="false" ht="11.25" hidden="false" customHeight="false" outlineLevel="0" collapsed="false">
      <c r="B454" s="176"/>
      <c r="C454" s="176"/>
      <c r="D454" s="176"/>
    </row>
    <row r="455" customFormat="false" ht="11.25" hidden="false" customHeight="false" outlineLevel="0" collapsed="false">
      <c r="B455" s="176"/>
      <c r="C455" s="176"/>
      <c r="D455" s="176"/>
    </row>
    <row r="456" customFormat="false" ht="11.25" hidden="false" customHeight="false" outlineLevel="0" collapsed="false">
      <c r="B456" s="176"/>
      <c r="C456" s="176"/>
      <c r="D456" s="176"/>
    </row>
    <row r="457" customFormat="false" ht="11.25" hidden="false" customHeight="false" outlineLevel="0" collapsed="false">
      <c r="B457" s="176"/>
      <c r="C457" s="176"/>
      <c r="D457" s="176"/>
    </row>
    <row r="458" customFormat="false" ht="11.25" hidden="false" customHeight="false" outlineLevel="0" collapsed="false">
      <c r="B458" s="176"/>
      <c r="C458" s="176"/>
      <c r="D458" s="176"/>
    </row>
    <row r="459" customFormat="false" ht="11.25" hidden="false" customHeight="false" outlineLevel="0" collapsed="false">
      <c r="B459" s="176"/>
      <c r="C459" s="176"/>
      <c r="D459" s="176"/>
    </row>
    <row r="460" customFormat="false" ht="11.25" hidden="false" customHeight="false" outlineLevel="0" collapsed="false">
      <c r="B460" s="176"/>
      <c r="C460" s="176"/>
      <c r="D460" s="176"/>
    </row>
    <row r="461" customFormat="false" ht="11.25" hidden="false" customHeight="false" outlineLevel="0" collapsed="false">
      <c r="B461" s="176"/>
      <c r="C461" s="176"/>
      <c r="D461" s="176"/>
    </row>
    <row r="462" customFormat="false" ht="11.25" hidden="false" customHeight="false" outlineLevel="0" collapsed="false">
      <c r="B462" s="176"/>
      <c r="C462" s="176"/>
      <c r="D462" s="176"/>
    </row>
    <row r="463" customFormat="false" ht="11.25" hidden="false" customHeight="false" outlineLevel="0" collapsed="false">
      <c r="B463" s="176"/>
      <c r="C463" s="176"/>
      <c r="D463" s="176"/>
    </row>
    <row r="464" customFormat="false" ht="11.25" hidden="false" customHeight="false" outlineLevel="0" collapsed="false">
      <c r="B464" s="176"/>
      <c r="C464" s="176"/>
      <c r="D464" s="176"/>
    </row>
    <row r="465" customFormat="false" ht="11.25" hidden="false" customHeight="false" outlineLevel="0" collapsed="false">
      <c r="B465" s="176"/>
      <c r="C465" s="176"/>
      <c r="D465" s="176"/>
    </row>
    <row r="466" customFormat="false" ht="11.25" hidden="false" customHeight="false" outlineLevel="0" collapsed="false">
      <c r="B466" s="176"/>
      <c r="C466" s="176"/>
      <c r="D466" s="176"/>
    </row>
    <row r="467" customFormat="false" ht="11.25" hidden="false" customHeight="false" outlineLevel="0" collapsed="false">
      <c r="B467" s="176"/>
      <c r="C467" s="176"/>
      <c r="D467" s="176"/>
    </row>
    <row r="468" customFormat="false" ht="11.25" hidden="false" customHeight="false" outlineLevel="0" collapsed="false">
      <c r="B468" s="176"/>
      <c r="C468" s="176"/>
      <c r="D468" s="176"/>
    </row>
    <row r="469" customFormat="false" ht="11.25" hidden="false" customHeight="false" outlineLevel="0" collapsed="false">
      <c r="B469" s="176"/>
      <c r="C469" s="176"/>
      <c r="D469" s="176"/>
    </row>
    <row r="470" customFormat="false" ht="11.25" hidden="false" customHeight="false" outlineLevel="0" collapsed="false">
      <c r="B470" s="176"/>
      <c r="C470" s="176"/>
      <c r="D470" s="176"/>
    </row>
    <row r="471" customFormat="false" ht="11.25" hidden="false" customHeight="false" outlineLevel="0" collapsed="false">
      <c r="B471" s="176"/>
      <c r="C471" s="176"/>
      <c r="D471" s="176"/>
    </row>
    <row r="472" customFormat="false" ht="11.25" hidden="false" customHeight="false" outlineLevel="0" collapsed="false">
      <c r="B472" s="176"/>
      <c r="C472" s="176"/>
      <c r="D472" s="176"/>
    </row>
    <row r="473" customFormat="false" ht="11.25" hidden="false" customHeight="false" outlineLevel="0" collapsed="false">
      <c r="B473" s="176"/>
      <c r="C473" s="176"/>
      <c r="D473" s="176"/>
    </row>
    <row r="474" customFormat="false" ht="11.25" hidden="false" customHeight="false" outlineLevel="0" collapsed="false">
      <c r="B474" s="176"/>
      <c r="C474" s="176"/>
      <c r="D474" s="176"/>
    </row>
    <row r="475" customFormat="false" ht="11.25" hidden="false" customHeight="false" outlineLevel="0" collapsed="false">
      <c r="B475" s="176"/>
      <c r="C475" s="176"/>
      <c r="D475" s="176"/>
    </row>
    <row r="476" customFormat="false" ht="11.25" hidden="false" customHeight="false" outlineLevel="0" collapsed="false">
      <c r="B476" s="176"/>
      <c r="C476" s="176"/>
      <c r="D476" s="176"/>
    </row>
    <row r="477" customFormat="false" ht="11.25" hidden="false" customHeight="false" outlineLevel="0" collapsed="false">
      <c r="B477" s="176"/>
      <c r="C477" s="176"/>
      <c r="D477" s="176"/>
    </row>
    <row r="478" customFormat="false" ht="11.25" hidden="false" customHeight="false" outlineLevel="0" collapsed="false">
      <c r="B478" s="176"/>
      <c r="C478" s="176"/>
      <c r="D478" s="176"/>
    </row>
    <row r="479" customFormat="false" ht="11.25" hidden="false" customHeight="false" outlineLevel="0" collapsed="false">
      <c r="B479" s="176"/>
      <c r="C479" s="176"/>
      <c r="D479" s="176"/>
    </row>
    <row r="480" customFormat="false" ht="11.25" hidden="false" customHeight="false" outlineLevel="0" collapsed="false">
      <c r="B480" s="176"/>
      <c r="C480" s="176"/>
      <c r="D480" s="176"/>
    </row>
    <row r="481" customFormat="false" ht="11.25" hidden="false" customHeight="false" outlineLevel="0" collapsed="false">
      <c r="B481" s="176"/>
      <c r="C481" s="176"/>
      <c r="D481" s="176"/>
    </row>
    <row r="482" customFormat="false" ht="11.25" hidden="false" customHeight="false" outlineLevel="0" collapsed="false">
      <c r="B482" s="176"/>
      <c r="C482" s="176"/>
      <c r="D482" s="176"/>
    </row>
    <row r="483" customFormat="false" ht="11.25" hidden="false" customHeight="false" outlineLevel="0" collapsed="false">
      <c r="B483" s="176"/>
      <c r="C483" s="176"/>
      <c r="D483" s="176"/>
    </row>
    <row r="484" customFormat="false" ht="11.25" hidden="false" customHeight="false" outlineLevel="0" collapsed="false">
      <c r="B484" s="176"/>
      <c r="C484" s="176"/>
      <c r="D484" s="176"/>
    </row>
    <row r="485" customFormat="false" ht="11.25" hidden="false" customHeight="false" outlineLevel="0" collapsed="false">
      <c r="B485" s="176"/>
      <c r="C485" s="176"/>
      <c r="D485" s="176"/>
    </row>
    <row r="486" customFormat="false" ht="11.25" hidden="false" customHeight="false" outlineLevel="0" collapsed="false">
      <c r="B486" s="176"/>
      <c r="C486" s="176"/>
      <c r="D486" s="176"/>
    </row>
    <row r="487" customFormat="false" ht="11.25" hidden="false" customHeight="false" outlineLevel="0" collapsed="false">
      <c r="B487" s="176"/>
      <c r="C487" s="176"/>
      <c r="D487" s="176"/>
    </row>
    <row r="488" customFormat="false" ht="11.25" hidden="false" customHeight="false" outlineLevel="0" collapsed="false">
      <c r="B488" s="176"/>
      <c r="C488" s="176"/>
      <c r="D488" s="176"/>
    </row>
    <row r="489" customFormat="false" ht="11.25" hidden="false" customHeight="false" outlineLevel="0" collapsed="false">
      <c r="B489" s="176"/>
      <c r="C489" s="176"/>
      <c r="D489" s="176"/>
    </row>
    <row r="490" customFormat="false" ht="11.25" hidden="false" customHeight="false" outlineLevel="0" collapsed="false">
      <c r="B490" s="176"/>
      <c r="C490" s="176"/>
      <c r="D490" s="176"/>
    </row>
    <row r="491" customFormat="false" ht="11.25" hidden="false" customHeight="false" outlineLevel="0" collapsed="false">
      <c r="B491" s="176"/>
      <c r="C491" s="176"/>
      <c r="D491" s="176"/>
    </row>
    <row r="492" customFormat="false" ht="11.25" hidden="false" customHeight="false" outlineLevel="0" collapsed="false">
      <c r="B492" s="176"/>
      <c r="C492" s="176"/>
      <c r="D492" s="176"/>
    </row>
    <row r="493" customFormat="false" ht="11.25" hidden="false" customHeight="false" outlineLevel="0" collapsed="false">
      <c r="B493" s="176"/>
      <c r="C493" s="176"/>
      <c r="D493" s="176"/>
    </row>
    <row r="494" customFormat="false" ht="11.25" hidden="false" customHeight="false" outlineLevel="0" collapsed="false">
      <c r="B494" s="176"/>
      <c r="C494" s="176"/>
      <c r="D494" s="176"/>
    </row>
    <row r="495" customFormat="false" ht="11.25" hidden="false" customHeight="false" outlineLevel="0" collapsed="false">
      <c r="B495" s="176"/>
      <c r="C495" s="176"/>
      <c r="D495" s="176"/>
    </row>
    <row r="496" customFormat="false" ht="11.25" hidden="false" customHeight="false" outlineLevel="0" collapsed="false">
      <c r="B496" s="176"/>
      <c r="C496" s="176"/>
      <c r="D496" s="176"/>
    </row>
    <row r="497" customFormat="false" ht="11.25" hidden="false" customHeight="false" outlineLevel="0" collapsed="false">
      <c r="B497" s="176"/>
      <c r="C497" s="176"/>
      <c r="D497" s="176"/>
    </row>
    <row r="498" customFormat="false" ht="11.25" hidden="false" customHeight="false" outlineLevel="0" collapsed="false">
      <c r="B498" s="176"/>
      <c r="C498" s="176"/>
      <c r="D498" s="176"/>
    </row>
    <row r="499" customFormat="false" ht="11.25" hidden="false" customHeight="false" outlineLevel="0" collapsed="false">
      <c r="B499" s="176"/>
      <c r="C499" s="176"/>
      <c r="D499" s="176"/>
    </row>
    <row r="500" customFormat="false" ht="11.25" hidden="false" customHeight="false" outlineLevel="0" collapsed="false">
      <c r="B500" s="176"/>
      <c r="C500" s="176"/>
      <c r="D500" s="176"/>
    </row>
    <row r="501" customFormat="false" ht="11.25" hidden="false" customHeight="false" outlineLevel="0" collapsed="false">
      <c r="B501" s="176"/>
      <c r="C501" s="176"/>
      <c r="D501" s="176"/>
    </row>
    <row r="502" customFormat="false" ht="11.25" hidden="false" customHeight="false" outlineLevel="0" collapsed="false">
      <c r="B502" s="176"/>
      <c r="C502" s="176"/>
      <c r="D502" s="176"/>
    </row>
    <row r="503" customFormat="false" ht="11.25" hidden="false" customHeight="false" outlineLevel="0" collapsed="false">
      <c r="B503" s="176"/>
      <c r="C503" s="176"/>
      <c r="D503" s="176"/>
    </row>
    <row r="504" customFormat="false" ht="11.25" hidden="false" customHeight="false" outlineLevel="0" collapsed="false">
      <c r="B504" s="176"/>
      <c r="C504" s="176"/>
      <c r="D504" s="176"/>
    </row>
    <row r="505" customFormat="false" ht="11.25" hidden="false" customHeight="false" outlineLevel="0" collapsed="false">
      <c r="B505" s="176"/>
      <c r="C505" s="176"/>
      <c r="D505" s="176"/>
    </row>
    <row r="506" customFormat="false" ht="11.25" hidden="false" customHeight="false" outlineLevel="0" collapsed="false">
      <c r="B506" s="176"/>
      <c r="C506" s="176"/>
      <c r="D506" s="176"/>
    </row>
    <row r="507" customFormat="false" ht="11.25" hidden="false" customHeight="false" outlineLevel="0" collapsed="false">
      <c r="B507" s="176"/>
      <c r="C507" s="176"/>
      <c r="D507" s="176"/>
    </row>
    <row r="508" customFormat="false" ht="11.25" hidden="false" customHeight="false" outlineLevel="0" collapsed="false">
      <c r="B508" s="176"/>
      <c r="C508" s="176"/>
      <c r="D508" s="176"/>
    </row>
    <row r="509" customFormat="false" ht="11.25" hidden="false" customHeight="false" outlineLevel="0" collapsed="false">
      <c r="B509" s="176"/>
      <c r="C509" s="176"/>
      <c r="D509" s="176"/>
    </row>
    <row r="510" customFormat="false" ht="11.25" hidden="false" customHeight="false" outlineLevel="0" collapsed="false">
      <c r="B510" s="176"/>
      <c r="C510" s="176"/>
      <c r="D510" s="176"/>
    </row>
    <row r="511" customFormat="false" ht="11.25" hidden="false" customHeight="false" outlineLevel="0" collapsed="false">
      <c r="B511" s="176"/>
      <c r="C511" s="176"/>
      <c r="D511" s="176"/>
    </row>
    <row r="512" customFormat="false" ht="11.25" hidden="false" customHeight="false" outlineLevel="0" collapsed="false">
      <c r="B512" s="176"/>
      <c r="C512" s="176"/>
      <c r="D512" s="176"/>
    </row>
    <row r="513" customFormat="false" ht="11.25" hidden="false" customHeight="false" outlineLevel="0" collapsed="false">
      <c r="B513" s="176"/>
      <c r="C513" s="176"/>
      <c r="D513" s="176"/>
    </row>
    <row r="514" customFormat="false" ht="11.25" hidden="false" customHeight="false" outlineLevel="0" collapsed="false">
      <c r="B514" s="176"/>
      <c r="C514" s="176"/>
      <c r="D514" s="176"/>
    </row>
    <row r="515" customFormat="false" ht="11.25" hidden="false" customHeight="false" outlineLevel="0" collapsed="false">
      <c r="B515" s="176"/>
      <c r="C515" s="176"/>
      <c r="D515" s="176"/>
    </row>
    <row r="516" customFormat="false" ht="11.25" hidden="false" customHeight="false" outlineLevel="0" collapsed="false">
      <c r="B516" s="176"/>
      <c r="C516" s="176"/>
      <c r="D516" s="176"/>
    </row>
    <row r="517" customFormat="false" ht="11.25" hidden="false" customHeight="false" outlineLevel="0" collapsed="false">
      <c r="B517" s="176"/>
      <c r="C517" s="176"/>
      <c r="D517" s="176"/>
    </row>
    <row r="518" customFormat="false" ht="11.25" hidden="false" customHeight="false" outlineLevel="0" collapsed="false">
      <c r="B518" s="176"/>
      <c r="C518" s="176"/>
      <c r="D518" s="176"/>
    </row>
    <row r="519" customFormat="false" ht="11.25" hidden="false" customHeight="false" outlineLevel="0" collapsed="false">
      <c r="B519" s="176"/>
      <c r="C519" s="176"/>
      <c r="D519" s="176"/>
    </row>
    <row r="520" customFormat="false" ht="11.25" hidden="false" customHeight="false" outlineLevel="0" collapsed="false">
      <c r="B520" s="176"/>
      <c r="C520" s="176"/>
      <c r="D520" s="176"/>
    </row>
    <row r="521" customFormat="false" ht="11.25" hidden="false" customHeight="false" outlineLevel="0" collapsed="false">
      <c r="B521" s="176"/>
      <c r="C521" s="176"/>
      <c r="D521" s="176"/>
    </row>
    <row r="522" customFormat="false" ht="11.25" hidden="false" customHeight="false" outlineLevel="0" collapsed="false">
      <c r="B522" s="176"/>
      <c r="C522" s="176"/>
      <c r="D522" s="176"/>
    </row>
    <row r="523" customFormat="false" ht="11.25" hidden="false" customHeight="false" outlineLevel="0" collapsed="false">
      <c r="B523" s="176"/>
      <c r="C523" s="176"/>
      <c r="D523" s="176"/>
    </row>
    <row r="524" customFormat="false" ht="11.25" hidden="false" customHeight="false" outlineLevel="0" collapsed="false">
      <c r="B524" s="176"/>
      <c r="C524" s="176"/>
      <c r="D524" s="176"/>
    </row>
    <row r="525" customFormat="false" ht="11.25" hidden="false" customHeight="false" outlineLevel="0" collapsed="false">
      <c r="B525" s="176"/>
      <c r="C525" s="176"/>
      <c r="D525" s="176"/>
    </row>
    <row r="526" customFormat="false" ht="11.25" hidden="false" customHeight="false" outlineLevel="0" collapsed="false">
      <c r="B526" s="176"/>
      <c r="C526" s="176"/>
      <c r="D526" s="176"/>
    </row>
    <row r="527" customFormat="false" ht="11.25" hidden="false" customHeight="false" outlineLevel="0" collapsed="false">
      <c r="B527" s="176"/>
      <c r="C527" s="176"/>
      <c r="D527" s="176"/>
    </row>
    <row r="528" customFormat="false" ht="11.25" hidden="false" customHeight="false" outlineLevel="0" collapsed="false">
      <c r="B528" s="176"/>
      <c r="C528" s="176"/>
      <c r="D528" s="176"/>
    </row>
    <row r="529" customFormat="false" ht="11.25" hidden="false" customHeight="false" outlineLevel="0" collapsed="false">
      <c r="B529" s="176"/>
      <c r="C529" s="176"/>
      <c r="D529" s="176"/>
    </row>
    <row r="530" customFormat="false" ht="11.25" hidden="false" customHeight="false" outlineLevel="0" collapsed="false">
      <c r="B530" s="176"/>
      <c r="C530" s="176"/>
      <c r="D530" s="176"/>
    </row>
    <row r="531" customFormat="false" ht="11.25" hidden="false" customHeight="false" outlineLevel="0" collapsed="false">
      <c r="B531" s="176"/>
      <c r="C531" s="176"/>
      <c r="D531" s="176"/>
    </row>
    <row r="532" customFormat="false" ht="11.25" hidden="false" customHeight="false" outlineLevel="0" collapsed="false">
      <c r="B532" s="176"/>
      <c r="C532" s="176"/>
      <c r="D532" s="176"/>
    </row>
    <row r="533" customFormat="false" ht="11.25" hidden="false" customHeight="false" outlineLevel="0" collapsed="false">
      <c r="B533" s="176"/>
      <c r="C533" s="176"/>
      <c r="D533" s="176"/>
    </row>
    <row r="534" customFormat="false" ht="11.25" hidden="false" customHeight="false" outlineLevel="0" collapsed="false">
      <c r="B534" s="176"/>
      <c r="C534" s="176"/>
      <c r="D534" s="176"/>
    </row>
    <row r="535" customFormat="false" ht="11.25" hidden="false" customHeight="false" outlineLevel="0" collapsed="false">
      <c r="B535" s="176"/>
      <c r="C535" s="176"/>
      <c r="D535" s="176"/>
    </row>
    <row r="536" customFormat="false" ht="11.25" hidden="false" customHeight="false" outlineLevel="0" collapsed="false">
      <c r="B536" s="176"/>
      <c r="C536" s="176"/>
      <c r="D536" s="176"/>
    </row>
    <row r="537" customFormat="false" ht="11.25" hidden="false" customHeight="false" outlineLevel="0" collapsed="false">
      <c r="B537" s="176"/>
      <c r="C537" s="176"/>
      <c r="D537" s="176"/>
    </row>
    <row r="538" customFormat="false" ht="11.25" hidden="false" customHeight="false" outlineLevel="0" collapsed="false">
      <c r="B538" s="176"/>
      <c r="C538" s="176"/>
      <c r="D538" s="176"/>
    </row>
    <row r="539" customFormat="false" ht="11.25" hidden="false" customHeight="false" outlineLevel="0" collapsed="false">
      <c r="B539" s="176"/>
      <c r="C539" s="176"/>
      <c r="D539" s="176"/>
    </row>
    <row r="540" customFormat="false" ht="11.25" hidden="false" customHeight="false" outlineLevel="0" collapsed="false">
      <c r="B540" s="176"/>
      <c r="C540" s="176"/>
      <c r="D540" s="176"/>
    </row>
    <row r="541" customFormat="false" ht="11.25" hidden="false" customHeight="false" outlineLevel="0" collapsed="false">
      <c r="B541" s="176"/>
      <c r="C541" s="176"/>
      <c r="D541" s="176"/>
    </row>
    <row r="542" customFormat="false" ht="11.25" hidden="false" customHeight="false" outlineLevel="0" collapsed="false">
      <c r="B542" s="176"/>
      <c r="C542" s="176"/>
      <c r="D542" s="176"/>
    </row>
    <row r="543" customFormat="false" ht="11.25" hidden="false" customHeight="false" outlineLevel="0" collapsed="false">
      <c r="B543" s="176"/>
      <c r="C543" s="176"/>
      <c r="D543" s="176"/>
    </row>
    <row r="544" customFormat="false" ht="11.25" hidden="false" customHeight="false" outlineLevel="0" collapsed="false">
      <c r="B544" s="176"/>
      <c r="C544" s="176"/>
      <c r="D544" s="176"/>
    </row>
    <row r="545" customFormat="false" ht="11.25" hidden="false" customHeight="false" outlineLevel="0" collapsed="false">
      <c r="B545" s="176"/>
      <c r="C545" s="176"/>
      <c r="D545" s="176"/>
    </row>
    <row r="546" customFormat="false" ht="11.25" hidden="false" customHeight="false" outlineLevel="0" collapsed="false">
      <c r="B546" s="176"/>
      <c r="C546" s="176"/>
      <c r="D546" s="176"/>
    </row>
    <row r="547" customFormat="false" ht="11.25" hidden="false" customHeight="false" outlineLevel="0" collapsed="false">
      <c r="B547" s="176"/>
      <c r="C547" s="176"/>
      <c r="D547" s="176"/>
    </row>
    <row r="548" customFormat="false" ht="11.25" hidden="false" customHeight="false" outlineLevel="0" collapsed="false">
      <c r="B548" s="176"/>
      <c r="C548" s="176"/>
      <c r="D548" s="176"/>
    </row>
    <row r="549" customFormat="false" ht="11.25" hidden="false" customHeight="false" outlineLevel="0" collapsed="false">
      <c r="B549" s="176"/>
      <c r="C549" s="176"/>
      <c r="D549" s="176"/>
    </row>
    <row r="550" customFormat="false" ht="11.25" hidden="false" customHeight="false" outlineLevel="0" collapsed="false">
      <c r="B550" s="176"/>
      <c r="C550" s="176"/>
      <c r="D550" s="176"/>
    </row>
    <row r="551" customFormat="false" ht="11.25" hidden="false" customHeight="false" outlineLevel="0" collapsed="false">
      <c r="B551" s="176"/>
      <c r="C551" s="176"/>
      <c r="D551" s="176"/>
    </row>
    <row r="552" customFormat="false" ht="11.25" hidden="false" customHeight="false" outlineLevel="0" collapsed="false">
      <c r="B552" s="176"/>
      <c r="C552" s="176"/>
      <c r="D552" s="176"/>
    </row>
    <row r="553" customFormat="false" ht="11.25" hidden="false" customHeight="false" outlineLevel="0" collapsed="false">
      <c r="B553" s="176"/>
      <c r="C553" s="176"/>
      <c r="D553" s="176"/>
    </row>
    <row r="554" customFormat="false" ht="11.25" hidden="false" customHeight="false" outlineLevel="0" collapsed="false">
      <c r="B554" s="176"/>
      <c r="C554" s="176"/>
      <c r="D554" s="176"/>
    </row>
    <row r="555" customFormat="false" ht="11.25" hidden="false" customHeight="false" outlineLevel="0" collapsed="false">
      <c r="B555" s="176"/>
      <c r="C555" s="176"/>
      <c r="D555" s="176"/>
    </row>
    <row r="556" customFormat="false" ht="11.25" hidden="false" customHeight="false" outlineLevel="0" collapsed="false">
      <c r="B556" s="176"/>
      <c r="C556" s="176"/>
      <c r="D556" s="176"/>
    </row>
    <row r="557" customFormat="false" ht="11.25" hidden="false" customHeight="false" outlineLevel="0" collapsed="false">
      <c r="B557" s="176"/>
      <c r="C557" s="176"/>
      <c r="D557" s="176"/>
    </row>
    <row r="558" customFormat="false" ht="11.25" hidden="false" customHeight="false" outlineLevel="0" collapsed="false">
      <c r="B558" s="176"/>
      <c r="C558" s="176"/>
      <c r="D558" s="176"/>
    </row>
    <row r="559" customFormat="false" ht="11.25" hidden="false" customHeight="false" outlineLevel="0" collapsed="false">
      <c r="B559" s="176"/>
      <c r="C559" s="176"/>
      <c r="D559" s="176"/>
    </row>
    <row r="560" customFormat="false" ht="11.25" hidden="false" customHeight="false" outlineLevel="0" collapsed="false">
      <c r="B560" s="176"/>
      <c r="C560" s="176"/>
      <c r="D560" s="176"/>
    </row>
    <row r="561" customFormat="false" ht="11.25" hidden="false" customHeight="false" outlineLevel="0" collapsed="false">
      <c r="B561" s="176"/>
      <c r="C561" s="176"/>
      <c r="D561" s="176"/>
    </row>
    <row r="562" customFormat="false" ht="11.25" hidden="false" customHeight="false" outlineLevel="0" collapsed="false">
      <c r="B562" s="176"/>
      <c r="C562" s="176"/>
      <c r="D562" s="176"/>
    </row>
    <row r="563" customFormat="false" ht="11.25" hidden="false" customHeight="false" outlineLevel="0" collapsed="false">
      <c r="B563" s="176"/>
      <c r="C563" s="176"/>
      <c r="D563" s="176"/>
    </row>
    <row r="564" customFormat="false" ht="11.25" hidden="false" customHeight="false" outlineLevel="0" collapsed="false">
      <c r="B564" s="176"/>
      <c r="C564" s="176"/>
      <c r="D564" s="176"/>
    </row>
    <row r="565" customFormat="false" ht="11.25" hidden="false" customHeight="false" outlineLevel="0" collapsed="false">
      <c r="B565" s="176"/>
      <c r="C565" s="176"/>
      <c r="D565" s="176"/>
    </row>
    <row r="566" customFormat="false" ht="11.25" hidden="false" customHeight="false" outlineLevel="0" collapsed="false">
      <c r="B566" s="176"/>
      <c r="C566" s="176"/>
      <c r="D566" s="176"/>
    </row>
    <row r="567" customFormat="false" ht="11.25" hidden="false" customHeight="false" outlineLevel="0" collapsed="false">
      <c r="B567" s="176"/>
      <c r="C567" s="176"/>
      <c r="D567" s="176"/>
    </row>
    <row r="568" customFormat="false" ht="11.25" hidden="false" customHeight="false" outlineLevel="0" collapsed="false">
      <c r="B568" s="176"/>
      <c r="C568" s="176"/>
      <c r="D568" s="176"/>
    </row>
    <row r="569" customFormat="false" ht="11.25" hidden="false" customHeight="false" outlineLevel="0" collapsed="false">
      <c r="B569" s="176"/>
      <c r="C569" s="176"/>
      <c r="D569" s="176"/>
    </row>
    <row r="570" customFormat="false" ht="11.25" hidden="false" customHeight="false" outlineLevel="0" collapsed="false">
      <c r="B570" s="176"/>
      <c r="C570" s="176"/>
      <c r="D570" s="176"/>
    </row>
    <row r="571" customFormat="false" ht="11.25" hidden="false" customHeight="false" outlineLevel="0" collapsed="false">
      <c r="B571" s="176"/>
      <c r="C571" s="176"/>
      <c r="D571" s="176"/>
    </row>
    <row r="572" customFormat="false" ht="11.25" hidden="false" customHeight="false" outlineLevel="0" collapsed="false">
      <c r="B572" s="176"/>
      <c r="C572" s="176"/>
      <c r="D572" s="176"/>
    </row>
    <row r="573" customFormat="false" ht="11.25" hidden="false" customHeight="false" outlineLevel="0" collapsed="false">
      <c r="B573" s="176"/>
      <c r="C573" s="176"/>
      <c r="D573" s="176"/>
    </row>
    <row r="574" customFormat="false" ht="11.25" hidden="false" customHeight="false" outlineLevel="0" collapsed="false">
      <c r="B574" s="176"/>
      <c r="C574" s="176"/>
      <c r="D574" s="176"/>
    </row>
    <row r="575" customFormat="false" ht="11.25" hidden="false" customHeight="false" outlineLevel="0" collapsed="false">
      <c r="B575" s="176"/>
      <c r="C575" s="176"/>
      <c r="D575" s="176"/>
    </row>
    <row r="576" customFormat="false" ht="11.25" hidden="false" customHeight="false" outlineLevel="0" collapsed="false">
      <c r="B576" s="176"/>
      <c r="C576" s="176"/>
      <c r="D576" s="176"/>
    </row>
    <row r="577" customFormat="false" ht="11.25" hidden="false" customHeight="false" outlineLevel="0" collapsed="false">
      <c r="B577" s="176"/>
      <c r="C577" s="176"/>
      <c r="D577" s="176"/>
    </row>
    <row r="578" customFormat="false" ht="11.25" hidden="false" customHeight="false" outlineLevel="0" collapsed="false">
      <c r="B578" s="176"/>
      <c r="C578" s="176"/>
      <c r="D578" s="176"/>
    </row>
    <row r="579" customFormat="false" ht="11.25" hidden="false" customHeight="false" outlineLevel="0" collapsed="false">
      <c r="B579" s="176"/>
      <c r="C579" s="176"/>
      <c r="D579" s="176"/>
    </row>
    <row r="580" customFormat="false" ht="11.25" hidden="false" customHeight="false" outlineLevel="0" collapsed="false">
      <c r="B580" s="176"/>
      <c r="C580" s="176"/>
      <c r="D580" s="176"/>
    </row>
    <row r="581" customFormat="false" ht="11.25" hidden="false" customHeight="false" outlineLevel="0" collapsed="false">
      <c r="B581" s="176"/>
      <c r="C581" s="176"/>
      <c r="D581" s="176"/>
    </row>
    <row r="582" customFormat="false" ht="11.25" hidden="false" customHeight="false" outlineLevel="0" collapsed="false">
      <c r="B582" s="176"/>
      <c r="C582" s="176"/>
      <c r="D582" s="176"/>
    </row>
    <row r="583" customFormat="false" ht="11.25" hidden="false" customHeight="false" outlineLevel="0" collapsed="false">
      <c r="B583" s="176"/>
      <c r="C583" s="176"/>
      <c r="D583" s="176"/>
    </row>
    <row r="584" customFormat="false" ht="11.25" hidden="false" customHeight="false" outlineLevel="0" collapsed="false">
      <c r="B584" s="176"/>
      <c r="C584" s="176"/>
      <c r="D584" s="176"/>
    </row>
    <row r="585" customFormat="false" ht="11.25" hidden="false" customHeight="false" outlineLevel="0" collapsed="false">
      <c r="B585" s="176"/>
      <c r="C585" s="176"/>
      <c r="D585" s="176"/>
    </row>
    <row r="586" customFormat="false" ht="11.25" hidden="false" customHeight="false" outlineLevel="0" collapsed="false">
      <c r="B586" s="176"/>
      <c r="C586" s="176"/>
      <c r="D586" s="176"/>
    </row>
    <row r="587" customFormat="false" ht="11.25" hidden="false" customHeight="false" outlineLevel="0" collapsed="false">
      <c r="B587" s="176"/>
      <c r="C587" s="176"/>
      <c r="D587" s="176"/>
    </row>
    <row r="588" customFormat="false" ht="11.25" hidden="false" customHeight="false" outlineLevel="0" collapsed="false">
      <c r="B588" s="176"/>
      <c r="C588" s="176"/>
      <c r="D588" s="176"/>
    </row>
    <row r="589" customFormat="false" ht="11.25" hidden="false" customHeight="false" outlineLevel="0" collapsed="false">
      <c r="B589" s="176"/>
      <c r="C589" s="176"/>
      <c r="D589" s="176"/>
    </row>
    <row r="590" customFormat="false" ht="11.25" hidden="false" customHeight="false" outlineLevel="0" collapsed="false">
      <c r="B590" s="176"/>
      <c r="C590" s="176"/>
      <c r="D590" s="176"/>
    </row>
    <row r="591" customFormat="false" ht="11.25" hidden="false" customHeight="false" outlineLevel="0" collapsed="false">
      <c r="B591" s="176"/>
      <c r="C591" s="176"/>
      <c r="D591" s="176"/>
    </row>
    <row r="592" customFormat="false" ht="11.25" hidden="false" customHeight="false" outlineLevel="0" collapsed="false">
      <c r="B592" s="176"/>
      <c r="C592" s="176"/>
      <c r="D592" s="176"/>
    </row>
    <row r="593" customFormat="false" ht="11.25" hidden="false" customHeight="false" outlineLevel="0" collapsed="false">
      <c r="B593" s="176"/>
      <c r="C593" s="176"/>
      <c r="D593" s="176"/>
    </row>
    <row r="594" customFormat="false" ht="11.25" hidden="false" customHeight="false" outlineLevel="0" collapsed="false">
      <c r="B594" s="176"/>
      <c r="C594" s="176"/>
      <c r="D594" s="176"/>
    </row>
    <row r="595" customFormat="false" ht="11.25" hidden="false" customHeight="false" outlineLevel="0" collapsed="false">
      <c r="B595" s="176"/>
      <c r="C595" s="176"/>
      <c r="D595" s="176"/>
    </row>
    <row r="596" customFormat="false" ht="11.25" hidden="false" customHeight="false" outlineLevel="0" collapsed="false">
      <c r="B596" s="176"/>
      <c r="C596" s="176"/>
      <c r="D596" s="176"/>
    </row>
    <row r="597" customFormat="false" ht="11.25" hidden="false" customHeight="false" outlineLevel="0" collapsed="false">
      <c r="B597" s="176"/>
      <c r="C597" s="176"/>
      <c r="D597" s="176"/>
    </row>
    <row r="598" customFormat="false" ht="11.25" hidden="false" customHeight="false" outlineLevel="0" collapsed="false">
      <c r="B598" s="176"/>
      <c r="C598" s="176"/>
      <c r="D598" s="176"/>
    </row>
    <row r="599" customFormat="false" ht="11.25" hidden="false" customHeight="false" outlineLevel="0" collapsed="false">
      <c r="B599" s="176"/>
      <c r="C599" s="176"/>
      <c r="D599" s="176"/>
    </row>
    <row r="600" customFormat="false" ht="11.25" hidden="false" customHeight="false" outlineLevel="0" collapsed="false">
      <c r="B600" s="176"/>
      <c r="C600" s="176"/>
      <c r="D600" s="176"/>
    </row>
    <row r="601" customFormat="false" ht="11.25" hidden="false" customHeight="false" outlineLevel="0" collapsed="false">
      <c r="B601" s="176"/>
      <c r="C601" s="176"/>
      <c r="D601" s="176"/>
    </row>
    <row r="602" customFormat="false" ht="11.25" hidden="false" customHeight="false" outlineLevel="0" collapsed="false">
      <c r="B602" s="176"/>
      <c r="C602" s="176"/>
      <c r="D602" s="176"/>
    </row>
    <row r="603" customFormat="false" ht="11.25" hidden="false" customHeight="false" outlineLevel="0" collapsed="false">
      <c r="B603" s="176"/>
      <c r="C603" s="176"/>
      <c r="D603" s="176"/>
    </row>
    <row r="604" customFormat="false" ht="11.25" hidden="false" customHeight="false" outlineLevel="0" collapsed="false">
      <c r="B604" s="176"/>
      <c r="C604" s="176"/>
      <c r="D604" s="176"/>
    </row>
    <row r="605" customFormat="false" ht="11.25" hidden="false" customHeight="false" outlineLevel="0" collapsed="false">
      <c r="B605" s="176"/>
      <c r="C605" s="176"/>
      <c r="D605" s="176"/>
    </row>
    <row r="606" customFormat="false" ht="11.25" hidden="false" customHeight="false" outlineLevel="0" collapsed="false">
      <c r="B606" s="176"/>
      <c r="C606" s="176"/>
      <c r="D606" s="176"/>
    </row>
    <row r="607" customFormat="false" ht="11.25" hidden="false" customHeight="false" outlineLevel="0" collapsed="false">
      <c r="B607" s="176"/>
      <c r="C607" s="176"/>
      <c r="D607" s="176"/>
    </row>
    <row r="608" customFormat="false" ht="11.25" hidden="false" customHeight="false" outlineLevel="0" collapsed="false">
      <c r="B608" s="176"/>
      <c r="C608" s="176"/>
      <c r="D608" s="176"/>
    </row>
    <row r="609" customFormat="false" ht="11.25" hidden="false" customHeight="false" outlineLevel="0" collapsed="false">
      <c r="B609" s="176"/>
      <c r="C609" s="176"/>
      <c r="D609" s="176"/>
    </row>
    <row r="610" customFormat="false" ht="11.25" hidden="false" customHeight="false" outlineLevel="0" collapsed="false">
      <c r="B610" s="176"/>
      <c r="C610" s="176"/>
      <c r="D610" s="176"/>
    </row>
    <row r="611" customFormat="false" ht="11.25" hidden="false" customHeight="false" outlineLevel="0" collapsed="false">
      <c r="B611" s="176"/>
      <c r="C611" s="176"/>
      <c r="D611" s="176"/>
    </row>
    <row r="612" customFormat="false" ht="11.25" hidden="false" customHeight="false" outlineLevel="0" collapsed="false">
      <c r="B612" s="176"/>
      <c r="C612" s="176"/>
      <c r="D612" s="176"/>
    </row>
    <row r="613" customFormat="false" ht="11.25" hidden="false" customHeight="false" outlineLevel="0" collapsed="false">
      <c r="B613" s="176"/>
      <c r="C613" s="176"/>
      <c r="D613" s="176"/>
    </row>
    <row r="614" customFormat="false" ht="11.25" hidden="false" customHeight="false" outlineLevel="0" collapsed="false">
      <c r="B614" s="176"/>
      <c r="C614" s="176"/>
      <c r="D614" s="176"/>
    </row>
    <row r="615" customFormat="false" ht="11.25" hidden="false" customHeight="false" outlineLevel="0" collapsed="false">
      <c r="B615" s="176"/>
      <c r="C615" s="176"/>
      <c r="D615" s="176"/>
    </row>
    <row r="616" customFormat="false" ht="11.25" hidden="false" customHeight="false" outlineLevel="0" collapsed="false">
      <c r="B616" s="176"/>
      <c r="C616" s="176"/>
      <c r="D616" s="176"/>
    </row>
    <row r="617" customFormat="false" ht="11.25" hidden="false" customHeight="false" outlineLevel="0" collapsed="false">
      <c r="B617" s="176"/>
      <c r="C617" s="176"/>
      <c r="D617" s="176"/>
    </row>
    <row r="618" customFormat="false" ht="11.25" hidden="false" customHeight="false" outlineLevel="0" collapsed="false">
      <c r="B618" s="176"/>
      <c r="C618" s="176"/>
      <c r="D618" s="176"/>
    </row>
    <row r="619" customFormat="false" ht="11.25" hidden="false" customHeight="false" outlineLevel="0" collapsed="false">
      <c r="B619" s="176"/>
      <c r="C619" s="176"/>
      <c r="D619" s="176"/>
    </row>
    <row r="620" customFormat="false" ht="11.25" hidden="false" customHeight="false" outlineLevel="0" collapsed="false">
      <c r="B620" s="176"/>
      <c r="C620" s="176"/>
      <c r="D620" s="176"/>
    </row>
    <row r="621" customFormat="false" ht="11.25" hidden="false" customHeight="false" outlineLevel="0" collapsed="false">
      <c r="B621" s="176"/>
      <c r="C621" s="176"/>
      <c r="D621" s="176"/>
    </row>
    <row r="622" customFormat="false" ht="11.25" hidden="false" customHeight="false" outlineLevel="0" collapsed="false">
      <c r="B622" s="176"/>
      <c r="C622" s="176"/>
      <c r="D622" s="176"/>
    </row>
    <row r="623" customFormat="false" ht="11.25" hidden="false" customHeight="false" outlineLevel="0" collapsed="false">
      <c r="B623" s="176"/>
      <c r="C623" s="176"/>
      <c r="D623" s="176"/>
    </row>
    <row r="624" customFormat="false" ht="11.25" hidden="false" customHeight="false" outlineLevel="0" collapsed="false">
      <c r="B624" s="176"/>
      <c r="C624" s="176"/>
      <c r="D624" s="176"/>
    </row>
    <row r="625" customFormat="false" ht="11.25" hidden="false" customHeight="false" outlineLevel="0" collapsed="false">
      <c r="B625" s="176"/>
      <c r="C625" s="176"/>
      <c r="D625" s="176"/>
    </row>
    <row r="626" customFormat="false" ht="11.25" hidden="false" customHeight="false" outlineLevel="0" collapsed="false">
      <c r="B626" s="176"/>
      <c r="C626" s="176"/>
      <c r="D626" s="176"/>
    </row>
    <row r="627" customFormat="false" ht="11.25" hidden="false" customHeight="false" outlineLevel="0" collapsed="false">
      <c r="B627" s="176"/>
      <c r="C627" s="176"/>
      <c r="D627" s="176"/>
    </row>
    <row r="628" customFormat="false" ht="11.25" hidden="false" customHeight="false" outlineLevel="0" collapsed="false">
      <c r="B628" s="176"/>
      <c r="C628" s="176"/>
      <c r="D628" s="176"/>
    </row>
    <row r="629" customFormat="false" ht="11.25" hidden="false" customHeight="false" outlineLevel="0" collapsed="false">
      <c r="B629" s="176"/>
      <c r="C629" s="176"/>
      <c r="D629" s="176"/>
    </row>
    <row r="630" customFormat="false" ht="11.25" hidden="false" customHeight="false" outlineLevel="0" collapsed="false">
      <c r="B630" s="176"/>
      <c r="C630" s="176"/>
      <c r="D630" s="176"/>
    </row>
    <row r="631" customFormat="false" ht="11.25" hidden="false" customHeight="false" outlineLevel="0" collapsed="false">
      <c r="B631" s="176"/>
      <c r="C631" s="176"/>
      <c r="D631" s="176"/>
    </row>
    <row r="632" customFormat="false" ht="11.25" hidden="false" customHeight="false" outlineLevel="0" collapsed="false">
      <c r="B632" s="176"/>
      <c r="C632" s="176"/>
      <c r="D632" s="176"/>
    </row>
    <row r="633" customFormat="false" ht="11.25" hidden="false" customHeight="false" outlineLevel="0" collapsed="false">
      <c r="B633" s="176"/>
      <c r="C633" s="176"/>
      <c r="D633" s="176"/>
    </row>
    <row r="634" customFormat="false" ht="11.25" hidden="false" customHeight="false" outlineLevel="0" collapsed="false">
      <c r="B634" s="176"/>
      <c r="C634" s="176"/>
      <c r="D634" s="176"/>
    </row>
    <row r="635" customFormat="false" ht="11.25" hidden="false" customHeight="false" outlineLevel="0" collapsed="false">
      <c r="B635" s="176"/>
      <c r="C635" s="176"/>
      <c r="D635" s="176"/>
    </row>
    <row r="636" customFormat="false" ht="11.25" hidden="false" customHeight="false" outlineLevel="0" collapsed="false">
      <c r="B636" s="176"/>
      <c r="C636" s="176"/>
      <c r="D636" s="176"/>
    </row>
    <row r="637" customFormat="false" ht="11.25" hidden="false" customHeight="false" outlineLevel="0" collapsed="false">
      <c r="B637" s="176"/>
      <c r="C637" s="176"/>
      <c r="D637" s="176"/>
    </row>
    <row r="638" customFormat="false" ht="11.25" hidden="false" customHeight="false" outlineLevel="0" collapsed="false">
      <c r="B638" s="176"/>
      <c r="C638" s="176"/>
      <c r="D638" s="176"/>
    </row>
    <row r="639" customFormat="false" ht="11.25" hidden="false" customHeight="false" outlineLevel="0" collapsed="false">
      <c r="B639" s="176"/>
      <c r="C639" s="176"/>
      <c r="D639" s="176"/>
    </row>
    <row r="640" customFormat="false" ht="11.25" hidden="false" customHeight="false" outlineLevel="0" collapsed="false">
      <c r="B640" s="176"/>
      <c r="C640" s="176"/>
      <c r="D640" s="176"/>
    </row>
    <row r="641" customFormat="false" ht="11.25" hidden="false" customHeight="false" outlineLevel="0" collapsed="false">
      <c r="B641" s="176"/>
      <c r="C641" s="176"/>
      <c r="D641" s="176"/>
    </row>
    <row r="642" customFormat="false" ht="11.25" hidden="false" customHeight="false" outlineLevel="0" collapsed="false">
      <c r="B642" s="176"/>
      <c r="C642" s="176"/>
      <c r="D642" s="176"/>
    </row>
    <row r="643" customFormat="false" ht="11.25" hidden="false" customHeight="false" outlineLevel="0" collapsed="false">
      <c r="B643" s="176"/>
      <c r="C643" s="176"/>
      <c r="D643" s="176"/>
    </row>
    <row r="644" customFormat="false" ht="11.25" hidden="false" customHeight="false" outlineLevel="0" collapsed="false">
      <c r="B644" s="176"/>
      <c r="C644" s="176"/>
      <c r="D644" s="176"/>
    </row>
    <row r="645" customFormat="false" ht="11.25" hidden="false" customHeight="false" outlineLevel="0" collapsed="false">
      <c r="B645" s="176"/>
      <c r="C645" s="176"/>
      <c r="D645" s="176"/>
    </row>
    <row r="646" customFormat="false" ht="11.25" hidden="false" customHeight="false" outlineLevel="0" collapsed="false">
      <c r="B646" s="176"/>
      <c r="C646" s="176"/>
      <c r="D646" s="176"/>
    </row>
    <row r="647" customFormat="false" ht="11.25" hidden="false" customHeight="false" outlineLevel="0" collapsed="false">
      <c r="B647" s="176"/>
      <c r="C647" s="176"/>
      <c r="D647" s="176"/>
    </row>
    <row r="648" customFormat="false" ht="11.25" hidden="false" customHeight="false" outlineLevel="0" collapsed="false">
      <c r="B648" s="176"/>
      <c r="C648" s="176"/>
      <c r="D648" s="176"/>
    </row>
    <row r="649" customFormat="false" ht="11.25" hidden="false" customHeight="false" outlineLevel="0" collapsed="false">
      <c r="B649" s="176"/>
      <c r="C649" s="176"/>
      <c r="D649" s="176"/>
    </row>
    <row r="650" customFormat="false" ht="11.25" hidden="false" customHeight="false" outlineLevel="0" collapsed="false">
      <c r="B650" s="176"/>
      <c r="C650" s="176"/>
      <c r="D650" s="176"/>
    </row>
    <row r="651" customFormat="false" ht="11.25" hidden="false" customHeight="false" outlineLevel="0" collapsed="false">
      <c r="B651" s="176"/>
      <c r="C651" s="176"/>
      <c r="D651" s="176"/>
    </row>
    <row r="652" customFormat="false" ht="11.25" hidden="false" customHeight="false" outlineLevel="0" collapsed="false">
      <c r="B652" s="176"/>
      <c r="C652" s="176"/>
      <c r="D652" s="176"/>
    </row>
    <row r="653" customFormat="false" ht="11.25" hidden="false" customHeight="false" outlineLevel="0" collapsed="false">
      <c r="B653" s="176"/>
      <c r="C653" s="176"/>
      <c r="D653" s="176"/>
    </row>
    <row r="654" customFormat="false" ht="11.25" hidden="false" customHeight="false" outlineLevel="0" collapsed="false">
      <c r="B654" s="176"/>
      <c r="C654" s="176"/>
      <c r="D654" s="176"/>
    </row>
    <row r="655" customFormat="false" ht="11.25" hidden="false" customHeight="false" outlineLevel="0" collapsed="false">
      <c r="B655" s="176"/>
      <c r="C655" s="176"/>
      <c r="D655" s="176"/>
    </row>
    <row r="656" customFormat="false" ht="11.25" hidden="false" customHeight="false" outlineLevel="0" collapsed="false">
      <c r="B656" s="176"/>
      <c r="C656" s="176"/>
      <c r="D656" s="176"/>
    </row>
    <row r="657" customFormat="false" ht="11.25" hidden="false" customHeight="false" outlineLevel="0" collapsed="false">
      <c r="B657" s="176"/>
      <c r="C657" s="176"/>
      <c r="D657" s="176"/>
    </row>
    <row r="658" customFormat="false" ht="11.25" hidden="false" customHeight="false" outlineLevel="0" collapsed="false">
      <c r="B658" s="176"/>
      <c r="C658" s="176"/>
      <c r="D658" s="176"/>
    </row>
    <row r="659" customFormat="false" ht="11.25" hidden="false" customHeight="false" outlineLevel="0" collapsed="false">
      <c r="B659" s="176"/>
      <c r="C659" s="176"/>
      <c r="D659" s="176"/>
    </row>
    <row r="660" customFormat="false" ht="11.25" hidden="false" customHeight="false" outlineLevel="0" collapsed="false">
      <c r="B660" s="176"/>
      <c r="C660" s="176"/>
      <c r="D660" s="176"/>
    </row>
    <row r="661" customFormat="false" ht="11.25" hidden="false" customHeight="false" outlineLevel="0" collapsed="false">
      <c r="B661" s="176"/>
      <c r="C661" s="176"/>
      <c r="D661" s="176"/>
    </row>
    <row r="662" customFormat="false" ht="11.25" hidden="false" customHeight="false" outlineLevel="0" collapsed="false">
      <c r="B662" s="176"/>
      <c r="C662" s="176"/>
      <c r="D662" s="176"/>
    </row>
    <row r="663" customFormat="false" ht="11.25" hidden="false" customHeight="false" outlineLevel="0" collapsed="false">
      <c r="B663" s="176"/>
      <c r="C663" s="176"/>
      <c r="D663" s="176"/>
    </row>
    <row r="664" customFormat="false" ht="11.25" hidden="false" customHeight="false" outlineLevel="0" collapsed="false">
      <c r="B664" s="176"/>
      <c r="C664" s="176"/>
      <c r="D664" s="176"/>
    </row>
    <row r="665" customFormat="false" ht="11.25" hidden="false" customHeight="false" outlineLevel="0" collapsed="false">
      <c r="B665" s="176"/>
      <c r="C665" s="176"/>
      <c r="D665" s="176"/>
    </row>
    <row r="666" customFormat="false" ht="11.25" hidden="false" customHeight="false" outlineLevel="0" collapsed="false">
      <c r="B666" s="176"/>
      <c r="C666" s="176"/>
      <c r="D666" s="176"/>
    </row>
    <row r="667" customFormat="false" ht="11.25" hidden="false" customHeight="false" outlineLevel="0" collapsed="false">
      <c r="B667" s="176"/>
      <c r="C667" s="176"/>
      <c r="D667" s="176"/>
    </row>
    <row r="668" customFormat="false" ht="11.25" hidden="false" customHeight="false" outlineLevel="0" collapsed="false">
      <c r="B668" s="176"/>
      <c r="C668" s="176"/>
      <c r="D668" s="176"/>
    </row>
    <row r="669" customFormat="false" ht="11.25" hidden="false" customHeight="false" outlineLevel="0" collapsed="false">
      <c r="B669" s="176"/>
      <c r="C669" s="176"/>
      <c r="D669" s="176"/>
    </row>
    <row r="670" customFormat="false" ht="11.25" hidden="false" customHeight="false" outlineLevel="0" collapsed="false">
      <c r="B670" s="176"/>
      <c r="C670" s="176"/>
      <c r="D670" s="176"/>
    </row>
    <row r="671" customFormat="false" ht="11.25" hidden="false" customHeight="false" outlineLevel="0" collapsed="false">
      <c r="B671" s="176"/>
      <c r="C671" s="176"/>
      <c r="D671" s="176"/>
    </row>
    <row r="672" customFormat="false" ht="11.25" hidden="false" customHeight="false" outlineLevel="0" collapsed="false">
      <c r="B672" s="176"/>
      <c r="C672" s="176"/>
      <c r="D672" s="176"/>
    </row>
    <row r="673" customFormat="false" ht="11.25" hidden="false" customHeight="false" outlineLevel="0" collapsed="false">
      <c r="B673" s="176"/>
      <c r="C673" s="176"/>
      <c r="D673" s="176"/>
    </row>
    <row r="674" customFormat="false" ht="11.25" hidden="false" customHeight="false" outlineLevel="0" collapsed="false">
      <c r="B674" s="176"/>
      <c r="C674" s="176"/>
      <c r="D674" s="176"/>
    </row>
    <row r="675" customFormat="false" ht="11.25" hidden="false" customHeight="false" outlineLevel="0" collapsed="false">
      <c r="B675" s="176"/>
      <c r="C675" s="176"/>
      <c r="D675" s="176"/>
    </row>
    <row r="676" customFormat="false" ht="11.25" hidden="false" customHeight="false" outlineLevel="0" collapsed="false">
      <c r="B676" s="176"/>
      <c r="C676" s="176"/>
      <c r="D676" s="176"/>
    </row>
    <row r="677" customFormat="false" ht="11.25" hidden="false" customHeight="false" outlineLevel="0" collapsed="false">
      <c r="B677" s="176"/>
      <c r="C677" s="176"/>
      <c r="D677" s="176"/>
    </row>
    <row r="678" customFormat="false" ht="11.25" hidden="false" customHeight="false" outlineLevel="0" collapsed="false">
      <c r="B678" s="176"/>
      <c r="C678" s="176"/>
      <c r="D678" s="176"/>
    </row>
    <row r="679" customFormat="false" ht="11.25" hidden="false" customHeight="false" outlineLevel="0" collapsed="false">
      <c r="B679" s="176"/>
      <c r="C679" s="176"/>
      <c r="D679" s="176"/>
    </row>
    <row r="680" customFormat="false" ht="11.25" hidden="false" customHeight="false" outlineLevel="0" collapsed="false">
      <c r="B680" s="176"/>
      <c r="C680" s="176"/>
      <c r="D680" s="176"/>
    </row>
    <row r="681" customFormat="false" ht="11.25" hidden="false" customHeight="false" outlineLevel="0" collapsed="false">
      <c r="B681" s="176"/>
      <c r="C681" s="176"/>
      <c r="D681" s="176"/>
    </row>
    <row r="682" customFormat="false" ht="11.25" hidden="false" customHeight="false" outlineLevel="0" collapsed="false">
      <c r="B682" s="176"/>
      <c r="C682" s="176"/>
      <c r="D682" s="176"/>
    </row>
    <row r="683" customFormat="false" ht="11.25" hidden="false" customHeight="false" outlineLevel="0" collapsed="false">
      <c r="B683" s="176"/>
      <c r="C683" s="176"/>
      <c r="D683" s="176"/>
    </row>
    <row r="684" customFormat="false" ht="11.25" hidden="false" customHeight="false" outlineLevel="0" collapsed="false">
      <c r="B684" s="176"/>
      <c r="C684" s="176"/>
      <c r="D684" s="176"/>
    </row>
    <row r="685" customFormat="false" ht="11.25" hidden="false" customHeight="false" outlineLevel="0" collapsed="false">
      <c r="B685" s="176"/>
      <c r="C685" s="176"/>
      <c r="D685" s="176"/>
    </row>
    <row r="686" customFormat="false" ht="11.25" hidden="false" customHeight="false" outlineLevel="0" collapsed="false">
      <c r="B686" s="176"/>
      <c r="C686" s="176"/>
      <c r="D686" s="176"/>
    </row>
    <row r="687" customFormat="false" ht="11.25" hidden="false" customHeight="false" outlineLevel="0" collapsed="false">
      <c r="B687" s="176"/>
      <c r="C687" s="176"/>
      <c r="D687" s="176"/>
    </row>
    <row r="688" customFormat="false" ht="11.25" hidden="false" customHeight="false" outlineLevel="0" collapsed="false">
      <c r="B688" s="176"/>
      <c r="C688" s="176"/>
      <c r="D688" s="176"/>
    </row>
    <row r="689" customFormat="false" ht="11.25" hidden="false" customHeight="false" outlineLevel="0" collapsed="false">
      <c r="B689" s="176"/>
      <c r="C689" s="176"/>
      <c r="D689" s="176"/>
    </row>
    <row r="690" customFormat="false" ht="11.25" hidden="false" customHeight="false" outlineLevel="0" collapsed="false">
      <c r="B690" s="176"/>
      <c r="C690" s="176"/>
      <c r="D690" s="176"/>
    </row>
    <row r="691" customFormat="false" ht="11.25" hidden="false" customHeight="false" outlineLevel="0" collapsed="false">
      <c r="B691" s="176"/>
      <c r="C691" s="176"/>
      <c r="D691" s="176"/>
    </row>
    <row r="692" customFormat="false" ht="11.25" hidden="false" customHeight="false" outlineLevel="0" collapsed="false">
      <c r="B692" s="176"/>
      <c r="C692" s="176"/>
      <c r="D692" s="176"/>
    </row>
    <row r="693" customFormat="false" ht="11.25" hidden="false" customHeight="false" outlineLevel="0" collapsed="false">
      <c r="B693" s="176"/>
      <c r="C693" s="176"/>
      <c r="D693" s="176"/>
    </row>
    <row r="694" customFormat="false" ht="11.25" hidden="false" customHeight="false" outlineLevel="0" collapsed="false">
      <c r="B694" s="176"/>
      <c r="C694" s="176"/>
      <c r="D694" s="176"/>
    </row>
    <row r="695" customFormat="false" ht="11.25" hidden="false" customHeight="false" outlineLevel="0" collapsed="false">
      <c r="B695" s="176"/>
      <c r="C695" s="176"/>
      <c r="D695" s="176"/>
    </row>
    <row r="696" customFormat="false" ht="11.25" hidden="false" customHeight="false" outlineLevel="0" collapsed="false">
      <c r="B696" s="176"/>
      <c r="C696" s="176"/>
      <c r="D696" s="176"/>
    </row>
    <row r="697" customFormat="false" ht="11.25" hidden="false" customHeight="false" outlineLevel="0" collapsed="false">
      <c r="B697" s="176"/>
      <c r="C697" s="176"/>
      <c r="D697" s="176"/>
    </row>
    <row r="698" customFormat="false" ht="11.25" hidden="false" customHeight="false" outlineLevel="0" collapsed="false">
      <c r="B698" s="176"/>
      <c r="C698" s="176"/>
      <c r="D698" s="176"/>
    </row>
    <row r="699" customFormat="false" ht="11.25" hidden="false" customHeight="false" outlineLevel="0" collapsed="false">
      <c r="B699" s="176"/>
      <c r="C699" s="176"/>
      <c r="D699" s="176"/>
    </row>
    <row r="700" customFormat="false" ht="11.25" hidden="false" customHeight="false" outlineLevel="0" collapsed="false">
      <c r="B700" s="176"/>
      <c r="C700" s="176"/>
      <c r="D700" s="176"/>
    </row>
    <row r="701" customFormat="false" ht="11.25" hidden="false" customHeight="false" outlineLevel="0" collapsed="false">
      <c r="B701" s="176"/>
      <c r="C701" s="176"/>
      <c r="D701" s="176"/>
    </row>
    <row r="702" customFormat="false" ht="11.25" hidden="false" customHeight="false" outlineLevel="0" collapsed="false">
      <c r="B702" s="176"/>
      <c r="C702" s="176"/>
      <c r="D702" s="176"/>
    </row>
    <row r="703" customFormat="false" ht="11.25" hidden="false" customHeight="false" outlineLevel="0" collapsed="false">
      <c r="B703" s="176"/>
      <c r="C703" s="176"/>
      <c r="D703" s="176"/>
    </row>
    <row r="704" customFormat="false" ht="11.25" hidden="false" customHeight="false" outlineLevel="0" collapsed="false">
      <c r="B704" s="176"/>
      <c r="C704" s="176"/>
      <c r="D704" s="176"/>
    </row>
    <row r="705" customFormat="false" ht="11.25" hidden="false" customHeight="false" outlineLevel="0" collapsed="false">
      <c r="B705" s="176"/>
      <c r="C705" s="176"/>
      <c r="D705" s="176"/>
    </row>
    <row r="706" customFormat="false" ht="11.25" hidden="false" customHeight="false" outlineLevel="0" collapsed="false">
      <c r="B706" s="176"/>
      <c r="C706" s="176"/>
      <c r="D706" s="176"/>
    </row>
    <row r="707" customFormat="false" ht="11.25" hidden="false" customHeight="false" outlineLevel="0" collapsed="false">
      <c r="B707" s="176"/>
      <c r="C707" s="176"/>
      <c r="D707" s="176"/>
    </row>
    <row r="708" customFormat="false" ht="11.25" hidden="false" customHeight="false" outlineLevel="0" collapsed="false">
      <c r="B708" s="176"/>
      <c r="C708" s="176"/>
      <c r="D708" s="176"/>
    </row>
    <row r="709" customFormat="false" ht="11.25" hidden="false" customHeight="false" outlineLevel="0" collapsed="false">
      <c r="B709" s="176"/>
      <c r="C709" s="176"/>
      <c r="D709" s="176"/>
    </row>
    <row r="710" customFormat="false" ht="11.25" hidden="false" customHeight="false" outlineLevel="0" collapsed="false">
      <c r="B710" s="176"/>
      <c r="C710" s="176"/>
      <c r="D710" s="176"/>
    </row>
    <row r="711" customFormat="false" ht="11.25" hidden="false" customHeight="false" outlineLevel="0" collapsed="false">
      <c r="B711" s="176"/>
      <c r="C711" s="176"/>
      <c r="D711" s="176"/>
    </row>
    <row r="712" customFormat="false" ht="11.25" hidden="false" customHeight="false" outlineLevel="0" collapsed="false">
      <c r="B712" s="176"/>
      <c r="C712" s="176"/>
      <c r="D712" s="176"/>
    </row>
    <row r="713" customFormat="false" ht="11.25" hidden="false" customHeight="false" outlineLevel="0" collapsed="false">
      <c r="B713" s="176"/>
      <c r="C713" s="176"/>
      <c r="D713" s="176"/>
    </row>
    <row r="714" customFormat="false" ht="11.25" hidden="false" customHeight="false" outlineLevel="0" collapsed="false">
      <c r="B714" s="176"/>
      <c r="C714" s="176"/>
      <c r="D714" s="176"/>
    </row>
    <row r="715" customFormat="false" ht="11.25" hidden="false" customHeight="false" outlineLevel="0" collapsed="false">
      <c r="B715" s="176"/>
      <c r="C715" s="176"/>
      <c r="D715" s="176"/>
    </row>
    <row r="716" customFormat="false" ht="11.25" hidden="false" customHeight="false" outlineLevel="0" collapsed="false">
      <c r="B716" s="176"/>
      <c r="C716" s="176"/>
      <c r="D716" s="176"/>
    </row>
    <row r="717" customFormat="false" ht="11.25" hidden="false" customHeight="false" outlineLevel="0" collapsed="false">
      <c r="B717" s="176"/>
      <c r="C717" s="176"/>
      <c r="D717" s="176"/>
    </row>
    <row r="718" customFormat="false" ht="11.25" hidden="false" customHeight="false" outlineLevel="0" collapsed="false">
      <c r="B718" s="176"/>
      <c r="C718" s="176"/>
      <c r="D718" s="176"/>
    </row>
    <row r="719" customFormat="false" ht="11.25" hidden="false" customHeight="false" outlineLevel="0" collapsed="false">
      <c r="B719" s="176"/>
      <c r="C719" s="176"/>
      <c r="D719" s="176"/>
    </row>
    <row r="720" customFormat="false" ht="11.25" hidden="false" customHeight="false" outlineLevel="0" collapsed="false">
      <c r="B720" s="176"/>
      <c r="C720" s="176"/>
      <c r="D720" s="176"/>
    </row>
    <row r="721" customFormat="false" ht="11.25" hidden="false" customHeight="false" outlineLevel="0" collapsed="false">
      <c r="B721" s="176"/>
      <c r="C721" s="176"/>
      <c r="D721" s="176"/>
    </row>
    <row r="722" customFormat="false" ht="11.25" hidden="false" customHeight="false" outlineLevel="0" collapsed="false">
      <c r="B722" s="176"/>
      <c r="C722" s="176"/>
      <c r="D722" s="176"/>
    </row>
    <row r="723" customFormat="false" ht="11.25" hidden="false" customHeight="false" outlineLevel="0" collapsed="false">
      <c r="B723" s="176"/>
      <c r="C723" s="176"/>
      <c r="D723" s="176"/>
    </row>
    <row r="724" customFormat="false" ht="11.25" hidden="false" customHeight="false" outlineLevel="0" collapsed="false">
      <c r="B724" s="176"/>
      <c r="C724" s="176"/>
      <c r="D724" s="176"/>
    </row>
    <row r="725" customFormat="false" ht="11.25" hidden="false" customHeight="false" outlineLevel="0" collapsed="false">
      <c r="B725" s="176"/>
      <c r="C725" s="176"/>
      <c r="D725" s="176"/>
    </row>
    <row r="726" customFormat="false" ht="11.25" hidden="false" customHeight="false" outlineLevel="0" collapsed="false">
      <c r="B726" s="176"/>
      <c r="C726" s="176"/>
      <c r="D726" s="176"/>
    </row>
    <row r="727" customFormat="false" ht="11.25" hidden="false" customHeight="false" outlineLevel="0" collapsed="false">
      <c r="B727" s="176"/>
      <c r="C727" s="176"/>
      <c r="D727" s="176"/>
    </row>
    <row r="728" customFormat="false" ht="11.25" hidden="false" customHeight="false" outlineLevel="0" collapsed="false">
      <c r="B728" s="176"/>
      <c r="C728" s="176"/>
      <c r="D728" s="176"/>
    </row>
    <row r="729" customFormat="false" ht="11.25" hidden="false" customHeight="false" outlineLevel="0" collapsed="false">
      <c r="B729" s="176"/>
      <c r="C729" s="176"/>
      <c r="D729" s="176"/>
    </row>
    <row r="730" customFormat="false" ht="11.25" hidden="false" customHeight="false" outlineLevel="0" collapsed="false">
      <c r="B730" s="176"/>
      <c r="C730" s="176"/>
      <c r="D730" s="176"/>
    </row>
    <row r="731" customFormat="false" ht="11.25" hidden="false" customHeight="false" outlineLevel="0" collapsed="false">
      <c r="B731" s="176"/>
      <c r="C731" s="176"/>
      <c r="D731" s="176"/>
    </row>
    <row r="732" customFormat="false" ht="11.25" hidden="false" customHeight="false" outlineLevel="0" collapsed="false">
      <c r="B732" s="176"/>
      <c r="C732" s="176"/>
      <c r="D732" s="176"/>
    </row>
    <row r="733" customFormat="false" ht="11.25" hidden="false" customHeight="false" outlineLevel="0" collapsed="false">
      <c r="B733" s="176"/>
      <c r="C733" s="176"/>
      <c r="D733" s="176"/>
    </row>
    <row r="734" customFormat="false" ht="11.25" hidden="false" customHeight="false" outlineLevel="0" collapsed="false">
      <c r="B734" s="176"/>
      <c r="C734" s="176"/>
      <c r="D734" s="176"/>
    </row>
    <row r="735" customFormat="false" ht="11.25" hidden="false" customHeight="false" outlineLevel="0" collapsed="false">
      <c r="B735" s="176"/>
      <c r="C735" s="176"/>
      <c r="D735" s="176"/>
    </row>
    <row r="736" customFormat="false" ht="11.25" hidden="false" customHeight="false" outlineLevel="0" collapsed="false">
      <c r="B736" s="176"/>
      <c r="C736" s="176"/>
      <c r="D736" s="176"/>
    </row>
    <row r="737" customFormat="false" ht="11.25" hidden="false" customHeight="false" outlineLevel="0" collapsed="false">
      <c r="B737" s="176"/>
      <c r="C737" s="176"/>
      <c r="D737" s="176"/>
    </row>
    <row r="738" customFormat="false" ht="11.25" hidden="false" customHeight="false" outlineLevel="0" collapsed="false">
      <c r="B738" s="176"/>
      <c r="C738" s="176"/>
      <c r="D738" s="176"/>
    </row>
    <row r="739" customFormat="false" ht="11.25" hidden="false" customHeight="false" outlineLevel="0" collapsed="false">
      <c r="B739" s="176"/>
      <c r="C739" s="176"/>
      <c r="D739" s="176"/>
    </row>
    <row r="740" customFormat="false" ht="11.25" hidden="false" customHeight="false" outlineLevel="0" collapsed="false">
      <c r="B740" s="176"/>
      <c r="C740" s="176"/>
      <c r="D740" s="176"/>
    </row>
    <row r="741" customFormat="false" ht="11.25" hidden="false" customHeight="false" outlineLevel="0" collapsed="false">
      <c r="B741" s="176"/>
      <c r="C741" s="176"/>
      <c r="D741" s="176"/>
    </row>
    <row r="742" customFormat="false" ht="11.25" hidden="false" customHeight="false" outlineLevel="0" collapsed="false">
      <c r="B742" s="176"/>
      <c r="C742" s="176"/>
      <c r="D742" s="176"/>
    </row>
    <row r="743" customFormat="false" ht="11.25" hidden="false" customHeight="false" outlineLevel="0" collapsed="false">
      <c r="B743" s="176"/>
      <c r="C743" s="176"/>
      <c r="D743" s="176"/>
    </row>
    <row r="744" customFormat="false" ht="11.25" hidden="false" customHeight="false" outlineLevel="0" collapsed="false">
      <c r="B744" s="176"/>
      <c r="C744" s="176"/>
      <c r="D744" s="176"/>
    </row>
    <row r="745" customFormat="false" ht="11.25" hidden="false" customHeight="false" outlineLevel="0" collapsed="false">
      <c r="B745" s="176"/>
      <c r="C745" s="176"/>
      <c r="D745" s="176"/>
    </row>
    <row r="746" customFormat="false" ht="11.25" hidden="false" customHeight="false" outlineLevel="0" collapsed="false">
      <c r="B746" s="176"/>
      <c r="C746" s="176"/>
      <c r="D746" s="176"/>
    </row>
    <row r="747" customFormat="false" ht="11.25" hidden="false" customHeight="false" outlineLevel="0" collapsed="false">
      <c r="B747" s="176"/>
      <c r="C747" s="176"/>
      <c r="D747" s="176"/>
    </row>
    <row r="748" customFormat="false" ht="11.25" hidden="false" customHeight="false" outlineLevel="0" collapsed="false">
      <c r="B748" s="176"/>
      <c r="C748" s="176"/>
      <c r="D748" s="176"/>
    </row>
    <row r="749" customFormat="false" ht="11.25" hidden="false" customHeight="false" outlineLevel="0" collapsed="false">
      <c r="B749" s="176"/>
      <c r="C749" s="176"/>
      <c r="D749" s="176"/>
    </row>
    <row r="750" customFormat="false" ht="11.25" hidden="false" customHeight="false" outlineLevel="0" collapsed="false">
      <c r="B750" s="176"/>
      <c r="C750" s="176"/>
      <c r="D750" s="176"/>
    </row>
    <row r="751" customFormat="false" ht="11.25" hidden="false" customHeight="false" outlineLevel="0" collapsed="false">
      <c r="B751" s="176"/>
      <c r="C751" s="176"/>
      <c r="D751" s="176"/>
    </row>
    <row r="752" customFormat="false" ht="11.25" hidden="false" customHeight="false" outlineLevel="0" collapsed="false">
      <c r="B752" s="176"/>
      <c r="C752" s="176"/>
      <c r="D752" s="176"/>
    </row>
    <row r="753" customFormat="false" ht="11.25" hidden="false" customHeight="false" outlineLevel="0" collapsed="false">
      <c r="B753" s="176"/>
      <c r="C753" s="176"/>
      <c r="D753" s="176"/>
    </row>
    <row r="754" customFormat="false" ht="11.25" hidden="false" customHeight="false" outlineLevel="0" collapsed="false">
      <c r="B754" s="176"/>
      <c r="C754" s="176"/>
      <c r="D754" s="176"/>
    </row>
    <row r="755" customFormat="false" ht="11.25" hidden="false" customHeight="false" outlineLevel="0" collapsed="false">
      <c r="B755" s="176"/>
      <c r="C755" s="176"/>
      <c r="D755" s="176"/>
    </row>
    <row r="756" customFormat="false" ht="11.25" hidden="false" customHeight="false" outlineLevel="0" collapsed="false">
      <c r="B756" s="176"/>
      <c r="C756" s="176"/>
      <c r="D756" s="176"/>
    </row>
    <row r="757" customFormat="false" ht="11.25" hidden="false" customHeight="false" outlineLevel="0" collapsed="false">
      <c r="B757" s="176"/>
      <c r="C757" s="176"/>
      <c r="D757" s="176"/>
    </row>
    <row r="758" customFormat="false" ht="11.25" hidden="false" customHeight="false" outlineLevel="0" collapsed="false">
      <c r="B758" s="176"/>
      <c r="C758" s="176"/>
      <c r="D758" s="176"/>
    </row>
    <row r="759" customFormat="false" ht="11.25" hidden="false" customHeight="false" outlineLevel="0" collapsed="false">
      <c r="B759" s="176"/>
      <c r="C759" s="176"/>
      <c r="D759" s="176"/>
    </row>
    <row r="760" customFormat="false" ht="11.25" hidden="false" customHeight="false" outlineLevel="0" collapsed="false">
      <c r="B760" s="176"/>
      <c r="C760" s="176"/>
      <c r="D760" s="176"/>
    </row>
    <row r="761" customFormat="false" ht="11.25" hidden="false" customHeight="false" outlineLevel="0" collapsed="false">
      <c r="B761" s="176"/>
      <c r="C761" s="176"/>
      <c r="D761" s="176"/>
    </row>
    <row r="762" customFormat="false" ht="11.25" hidden="false" customHeight="false" outlineLevel="0" collapsed="false">
      <c r="B762" s="176"/>
      <c r="C762" s="176"/>
      <c r="D762" s="176"/>
    </row>
    <row r="763" customFormat="false" ht="11.25" hidden="false" customHeight="false" outlineLevel="0" collapsed="false">
      <c r="B763" s="176"/>
      <c r="C763" s="176"/>
      <c r="D763" s="176"/>
    </row>
    <row r="764" customFormat="false" ht="11.25" hidden="false" customHeight="false" outlineLevel="0" collapsed="false">
      <c r="B764" s="176"/>
      <c r="C764" s="176"/>
      <c r="D764" s="176"/>
    </row>
    <row r="765" customFormat="false" ht="11.25" hidden="false" customHeight="false" outlineLevel="0" collapsed="false">
      <c r="B765" s="176"/>
      <c r="C765" s="176"/>
      <c r="D765" s="176"/>
    </row>
    <row r="766" customFormat="false" ht="11.25" hidden="false" customHeight="false" outlineLevel="0" collapsed="false">
      <c r="B766" s="176"/>
      <c r="C766" s="176"/>
      <c r="D766" s="176"/>
    </row>
    <row r="767" customFormat="false" ht="11.25" hidden="false" customHeight="false" outlineLevel="0" collapsed="false">
      <c r="B767" s="176"/>
      <c r="C767" s="176"/>
      <c r="D767" s="176"/>
    </row>
    <row r="768" customFormat="false" ht="11.25" hidden="false" customHeight="false" outlineLevel="0" collapsed="false">
      <c r="B768" s="176"/>
      <c r="C768" s="176"/>
      <c r="D768" s="176"/>
    </row>
    <row r="769" customFormat="false" ht="11.25" hidden="false" customHeight="false" outlineLevel="0" collapsed="false">
      <c r="B769" s="176"/>
      <c r="C769" s="176"/>
      <c r="D769" s="176"/>
    </row>
    <row r="770" customFormat="false" ht="11.25" hidden="false" customHeight="false" outlineLevel="0" collapsed="false">
      <c r="B770" s="176"/>
      <c r="C770" s="176"/>
      <c r="D770" s="176"/>
    </row>
    <row r="771" customFormat="false" ht="11.25" hidden="false" customHeight="false" outlineLevel="0" collapsed="false">
      <c r="B771" s="176"/>
      <c r="C771" s="176"/>
      <c r="D771" s="176"/>
    </row>
    <row r="772" customFormat="false" ht="11.25" hidden="false" customHeight="false" outlineLevel="0" collapsed="false">
      <c r="B772" s="176"/>
      <c r="C772" s="176"/>
      <c r="D772" s="176"/>
    </row>
    <row r="773" customFormat="false" ht="11.25" hidden="false" customHeight="false" outlineLevel="0" collapsed="false">
      <c r="B773" s="176"/>
      <c r="C773" s="176"/>
      <c r="D773" s="176"/>
    </row>
    <row r="774" customFormat="false" ht="11.25" hidden="false" customHeight="false" outlineLevel="0" collapsed="false">
      <c r="B774" s="176"/>
      <c r="C774" s="176"/>
      <c r="D774" s="176"/>
    </row>
    <row r="775" customFormat="false" ht="11.25" hidden="false" customHeight="false" outlineLevel="0" collapsed="false">
      <c r="B775" s="176"/>
      <c r="C775" s="176"/>
      <c r="D775" s="176"/>
    </row>
    <row r="776" customFormat="false" ht="11.25" hidden="false" customHeight="false" outlineLevel="0" collapsed="false">
      <c r="B776" s="176"/>
      <c r="C776" s="176"/>
      <c r="D776" s="176"/>
    </row>
    <row r="777" customFormat="false" ht="11.25" hidden="false" customHeight="false" outlineLevel="0" collapsed="false">
      <c r="B777" s="176"/>
      <c r="C777" s="176"/>
      <c r="D777" s="176"/>
    </row>
    <row r="778" customFormat="false" ht="11.25" hidden="false" customHeight="false" outlineLevel="0" collapsed="false">
      <c r="B778" s="176"/>
      <c r="C778" s="176"/>
      <c r="D778" s="176"/>
    </row>
    <row r="779" customFormat="false" ht="11.25" hidden="false" customHeight="false" outlineLevel="0" collapsed="false">
      <c r="B779" s="176"/>
      <c r="C779" s="176"/>
      <c r="D779" s="176"/>
    </row>
    <row r="780" customFormat="false" ht="11.25" hidden="false" customHeight="false" outlineLevel="0" collapsed="false">
      <c r="B780" s="176"/>
      <c r="C780" s="176"/>
      <c r="D780" s="176"/>
    </row>
    <row r="781" customFormat="false" ht="11.25" hidden="false" customHeight="false" outlineLevel="0" collapsed="false">
      <c r="B781" s="176"/>
      <c r="C781" s="176"/>
      <c r="D781" s="176"/>
    </row>
    <row r="782" customFormat="false" ht="11.25" hidden="false" customHeight="false" outlineLevel="0" collapsed="false">
      <c r="B782" s="176"/>
      <c r="C782" s="176"/>
      <c r="D782" s="176"/>
    </row>
    <row r="783" customFormat="false" ht="11.25" hidden="false" customHeight="false" outlineLevel="0" collapsed="false">
      <c r="B783" s="176"/>
      <c r="C783" s="176"/>
      <c r="D783" s="176"/>
    </row>
    <row r="784" customFormat="false" ht="11.25" hidden="false" customHeight="false" outlineLevel="0" collapsed="false">
      <c r="B784" s="176"/>
      <c r="C784" s="176"/>
      <c r="D784" s="176"/>
    </row>
    <row r="785" customFormat="false" ht="11.25" hidden="false" customHeight="false" outlineLevel="0" collapsed="false">
      <c r="B785" s="176"/>
      <c r="C785" s="176"/>
      <c r="D785" s="176"/>
    </row>
    <row r="786" customFormat="false" ht="11.25" hidden="false" customHeight="false" outlineLevel="0" collapsed="false">
      <c r="B786" s="176"/>
      <c r="C786" s="176"/>
      <c r="D786" s="176"/>
    </row>
    <row r="787" customFormat="false" ht="11.25" hidden="false" customHeight="false" outlineLevel="0" collapsed="false">
      <c r="B787" s="176"/>
      <c r="C787" s="176"/>
      <c r="D787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2" min="2" style="185" width="8.15"/>
    <col collapsed="false" customWidth="true" hidden="false" outlineLevel="0" max="3" min="3" style="185" width="10.49"/>
    <col collapsed="false" customWidth="true" hidden="false" outlineLevel="0" max="4" min="4" style="185" width="10.15"/>
    <col collapsed="false" customWidth="true" hidden="false" outlineLevel="0" max="6" min="5" style="186" width="10.15"/>
    <col collapsed="false" customWidth="true" hidden="false" outlineLevel="0" max="7" min="7" style="185" width="10.49"/>
    <col collapsed="false" customWidth="true" hidden="false" outlineLevel="0" max="8" min="8" style="185" width="10.15"/>
    <col collapsed="false" customWidth="true" hidden="false" outlineLevel="0" max="9" min="9" style="186" width="10.15"/>
    <col collapsed="false" customWidth="true" hidden="false" outlineLevel="0" max="10" min="10" style="186" width="10.49"/>
    <col collapsed="false" customWidth="true" hidden="false" outlineLevel="0" max="15" min="11" style="185" width="12.83"/>
    <col collapsed="false" customWidth="false" hidden="false" outlineLevel="0" max="18" min="16" style="185" width="9.33"/>
    <col collapsed="false" customWidth="true" hidden="false" outlineLevel="0" max="19" min="19" style="185" width="11.15"/>
    <col collapsed="false" customWidth="false" hidden="false" outlineLevel="0" max="257" min="20" style="185" width="9.33"/>
  </cols>
  <sheetData>
    <row r="2" customFormat="false" ht="10.5" hidden="false" customHeight="true" outlineLevel="0" collapsed="false">
      <c r="A2" s="187" t="s">
        <v>168</v>
      </c>
      <c r="B2" s="188" t="s">
        <v>169</v>
      </c>
      <c r="C2" s="189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190"/>
      <c r="Q2" s="190"/>
    </row>
    <row r="3" customFormat="false" ht="10.5" hidden="false" customHeight="true" outlineLevel="0" collapsed="false">
      <c r="A3" s="191"/>
      <c r="B3" s="187" t="s">
        <v>170</v>
      </c>
      <c r="C3" s="192" t="s">
        <v>171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190"/>
      <c r="Q3" s="190"/>
    </row>
    <row r="4" customFormat="false" ht="10.5" hidden="false" customHeight="true" outlineLevel="0" collapsed="false">
      <c r="A4" s="193" t="s">
        <v>139</v>
      </c>
      <c r="B4" s="194"/>
      <c r="C4" s="195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190"/>
      <c r="Q4" s="190"/>
    </row>
    <row r="5" customFormat="false" ht="10.5" hidden="false" customHeight="true" outlineLevel="0" collapsed="false">
      <c r="A5" s="190"/>
      <c r="B5" s="196"/>
      <c r="C5" s="196"/>
      <c r="D5" s="196"/>
      <c r="E5" s="196"/>
      <c r="F5" s="196"/>
      <c r="G5" s="196"/>
      <c r="H5" s="196"/>
      <c r="I5" s="197"/>
      <c r="J5" s="197"/>
      <c r="K5" s="190"/>
      <c r="L5" s="190"/>
      <c r="M5" s="190"/>
      <c r="N5" s="190"/>
      <c r="O5" s="190"/>
      <c r="P5" s="190"/>
      <c r="Q5" s="190"/>
    </row>
    <row r="6" customFormat="false" ht="10.5" hidden="false" customHeight="true" outlineLevel="0" collapsed="false">
      <c r="B6" s="198"/>
      <c r="C6" s="198"/>
      <c r="D6" s="198"/>
      <c r="E6" s="198"/>
      <c r="F6" s="198"/>
      <c r="G6" s="198"/>
      <c r="H6" s="198"/>
    </row>
    <row r="8" customFormat="false" ht="24" hidden="false" customHeight="true" outlineLevel="0" collapsed="false">
      <c r="A8" s="199" t="s">
        <v>172</v>
      </c>
      <c r="B8" s="199" t="s">
        <v>173</v>
      </c>
      <c r="C8" s="199" t="s">
        <v>174</v>
      </c>
      <c r="D8" s="199" t="s">
        <v>175</v>
      </c>
      <c r="E8" s="199" t="s">
        <v>176</v>
      </c>
      <c r="F8" s="199" t="s">
        <v>177</v>
      </c>
      <c r="G8" s="199" t="s">
        <v>178</v>
      </c>
      <c r="H8" s="199" t="s">
        <v>179</v>
      </c>
      <c r="I8" s="199" t="s">
        <v>180</v>
      </c>
      <c r="J8" s="199" t="s">
        <v>169</v>
      </c>
      <c r="K8" s="199" t="s">
        <v>181</v>
      </c>
      <c r="L8" s="199" t="s">
        <v>182</v>
      </c>
      <c r="M8" s="199" t="s">
        <v>183</v>
      </c>
      <c r="N8" s="199" t="s">
        <v>184</v>
      </c>
      <c r="O8" s="199" t="s">
        <v>185</v>
      </c>
      <c r="P8" s="199" t="s">
        <v>186</v>
      </c>
      <c r="Q8" s="199" t="s">
        <v>187</v>
      </c>
      <c r="R8" s="199" t="s">
        <v>188</v>
      </c>
      <c r="S8" s="199" t="s">
        <v>189</v>
      </c>
      <c r="T8" s="199" t="s">
        <v>190</v>
      </c>
      <c r="U8" s="199" t="s">
        <v>191</v>
      </c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  <c r="IW8" s="199"/>
    </row>
    <row r="9" customFormat="false" ht="11.25" hidden="false" customHeight="true" outlineLevel="0" collapsed="false">
      <c r="A9" s="0"/>
      <c r="B9" s="0"/>
      <c r="C9" s="0"/>
      <c r="D9" s="0"/>
      <c r="E9" s="0"/>
      <c r="F9" s="177"/>
      <c r="G9" s="0"/>
      <c r="H9" s="0"/>
      <c r="I9" s="0"/>
      <c r="J9" s="177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/>
      <c r="B10" s="0"/>
      <c r="C10" s="0"/>
      <c r="D10" s="0"/>
      <c r="E10" s="0"/>
      <c r="F10" s="177"/>
      <c r="G10" s="0"/>
      <c r="H10" s="0"/>
      <c r="I10" s="0"/>
      <c r="J10" s="177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/>
      <c r="B11" s="0"/>
      <c r="C11" s="0"/>
      <c r="D11" s="0"/>
      <c r="E11" s="0"/>
      <c r="F11" s="177"/>
      <c r="G11" s="0"/>
      <c r="H11" s="0"/>
      <c r="I11" s="0"/>
      <c r="J11" s="177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/>
      <c r="B12" s="0"/>
      <c r="C12" s="0"/>
      <c r="D12" s="0"/>
      <c r="E12" s="0"/>
      <c r="F12" s="177"/>
      <c r="G12" s="0"/>
      <c r="H12" s="0"/>
      <c r="I12" s="0"/>
      <c r="J12" s="177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1.25" hidden="false" customHeight="true" outlineLevel="0" collapsed="false">
      <c r="A13" s="0"/>
      <c r="B13" s="0"/>
      <c r="C13" s="0"/>
      <c r="D13" s="0"/>
      <c r="E13" s="0"/>
      <c r="F13" s="177"/>
      <c r="G13" s="0"/>
      <c r="H13" s="0"/>
      <c r="I13" s="0"/>
      <c r="J13" s="177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1.25" hidden="false" customHeight="true" outlineLevel="0" collapsed="false">
      <c r="A14" s="0"/>
      <c r="B14" s="0"/>
      <c r="C14" s="0"/>
      <c r="D14" s="0"/>
      <c r="E14" s="0"/>
      <c r="F14" s="177"/>
      <c r="G14" s="0"/>
      <c r="H14" s="0"/>
      <c r="I14" s="0"/>
      <c r="J14" s="177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1.25" hidden="false" customHeight="true" outlineLevel="0" collapsed="false">
      <c r="A15" s="0"/>
      <c r="B15" s="0"/>
      <c r="C15" s="0"/>
      <c r="D15" s="0"/>
      <c r="E15" s="0"/>
      <c r="F15" s="177"/>
      <c r="G15" s="0"/>
      <c r="H15" s="0"/>
      <c r="I15" s="0"/>
      <c r="J15" s="177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0"/>
      <c r="B16" s="0"/>
      <c r="C16" s="0"/>
      <c r="D16" s="0"/>
      <c r="E16" s="0"/>
      <c r="F16" s="177"/>
      <c r="G16" s="0"/>
      <c r="H16" s="0"/>
      <c r="I16" s="0"/>
      <c r="J16" s="177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77"/>
      <c r="G17" s="0"/>
      <c r="H17" s="0"/>
      <c r="I17" s="0"/>
      <c r="J17" s="177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77"/>
      <c r="G18" s="0"/>
      <c r="H18" s="0"/>
      <c r="I18" s="0"/>
      <c r="J18" s="177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77"/>
      <c r="G19" s="0"/>
      <c r="H19" s="0"/>
      <c r="I19" s="0"/>
      <c r="J19" s="177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77"/>
      <c r="G20" s="0"/>
      <c r="H20" s="0"/>
      <c r="I20" s="0"/>
      <c r="J20" s="177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77"/>
      <c r="G21" s="0"/>
      <c r="H21" s="0"/>
      <c r="I21" s="0"/>
      <c r="J21" s="177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0"/>
      <c r="B22" s="0"/>
      <c r="C22" s="0"/>
      <c r="D22" s="0"/>
      <c r="E22" s="0"/>
      <c r="F22" s="177"/>
      <c r="G22" s="0"/>
      <c r="H22" s="0"/>
      <c r="I22" s="0"/>
      <c r="J22" s="177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77"/>
      <c r="G23" s="0"/>
      <c r="H23" s="0"/>
      <c r="I23" s="0"/>
      <c r="J23" s="177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77"/>
      <c r="G24" s="0"/>
      <c r="H24" s="0"/>
      <c r="I24" s="0"/>
      <c r="J24" s="177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77"/>
      <c r="G25" s="0"/>
      <c r="H25" s="0"/>
      <c r="I25" s="0"/>
      <c r="J25" s="177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0.5" hidden="false" customHeight="true" outlineLevel="0" collapsed="false">
      <c r="J26" s="200"/>
    </row>
    <row r="27" customFormat="false" ht="10.5" hidden="false" customHeight="true" outlineLevel="0" collapsed="false">
      <c r="J27" s="200"/>
    </row>
    <row r="28" customFormat="false" ht="10.5" hidden="false" customHeight="true" outlineLevel="0" collapsed="false">
      <c r="J28" s="200"/>
    </row>
    <row r="29" customFormat="false" ht="10.5" hidden="false" customHeight="true" outlineLevel="0" collapsed="false">
      <c r="J29" s="200"/>
    </row>
    <row r="30" customFormat="false" ht="10.5" hidden="false" customHeight="true" outlineLevel="0" collapsed="false">
      <c r="J30" s="200"/>
    </row>
    <row r="31" customFormat="false" ht="10.5" hidden="false" customHeight="true" outlineLevel="0" collapsed="false">
      <c r="J31" s="200"/>
    </row>
    <row r="32" customFormat="false" ht="10.5" hidden="false" customHeight="true" outlineLevel="0" collapsed="false">
      <c r="J32" s="200"/>
    </row>
    <row r="33" customFormat="false" ht="10.5" hidden="false" customHeight="true" outlineLevel="0" collapsed="false">
      <c r="J33" s="200"/>
    </row>
    <row r="34" customFormat="false" ht="10.5" hidden="false" customHeight="true" outlineLevel="0" collapsed="false">
      <c r="J34" s="200"/>
    </row>
    <row r="35" customFormat="false" ht="10.5" hidden="false" customHeight="true" outlineLevel="0" collapsed="false">
      <c r="J35" s="200"/>
    </row>
    <row r="36" customFormat="false" ht="10.5" hidden="false" customHeight="true" outlineLevel="0" collapsed="false">
      <c r="J36" s="200"/>
    </row>
    <row r="37" customFormat="false" ht="10.5" hidden="false" customHeight="true" outlineLevel="0" collapsed="false">
      <c r="J37" s="200"/>
    </row>
    <row r="38" customFormat="false" ht="10.5" hidden="false" customHeight="true" outlineLevel="0" collapsed="false">
      <c r="J38" s="200"/>
    </row>
    <row r="39" customFormat="false" ht="10.5" hidden="false" customHeight="true" outlineLevel="0" collapsed="false">
      <c r="J39" s="200"/>
    </row>
    <row r="40" customFormat="false" ht="10.5" hidden="false" customHeight="true" outlineLevel="0" collapsed="false">
      <c r="J40" s="200"/>
    </row>
    <row r="41" customFormat="false" ht="10.5" hidden="false" customHeight="true" outlineLevel="0" collapsed="false">
      <c r="J41" s="200"/>
    </row>
    <row r="42" customFormat="false" ht="10.5" hidden="false" customHeight="true" outlineLevel="0" collapsed="false">
      <c r="J42" s="200"/>
    </row>
    <row r="43" customFormat="false" ht="10.5" hidden="false" customHeight="true" outlineLevel="0" collapsed="false">
      <c r="J43" s="200"/>
    </row>
    <row r="44" customFormat="false" ht="10.5" hidden="false" customHeight="true" outlineLevel="0" collapsed="false">
      <c r="J44" s="200"/>
    </row>
    <row r="45" customFormat="false" ht="10.5" hidden="false" customHeight="true" outlineLevel="0" collapsed="false">
      <c r="J45" s="200"/>
    </row>
    <row r="46" customFormat="false" ht="10.5" hidden="false" customHeight="true" outlineLevel="0" collapsed="false">
      <c r="J46" s="200"/>
    </row>
    <row r="47" customFormat="false" ht="10.5" hidden="false" customHeight="true" outlineLevel="0" collapsed="false">
      <c r="J47" s="200"/>
    </row>
    <row r="48" customFormat="false" ht="10.5" hidden="false" customHeight="true" outlineLevel="0" collapsed="false">
      <c r="J48" s="200"/>
    </row>
    <row r="49" customFormat="false" ht="10.5" hidden="false" customHeight="true" outlineLevel="0" collapsed="false">
      <c r="J49" s="200"/>
    </row>
    <row r="50" customFormat="false" ht="10.5" hidden="false" customHeight="true" outlineLevel="0" collapsed="false">
      <c r="J50" s="200"/>
    </row>
    <row r="51" customFormat="false" ht="10.5" hidden="false" customHeight="true" outlineLevel="0" collapsed="false">
      <c r="J51" s="200"/>
    </row>
    <row r="52" customFormat="false" ht="10.5" hidden="false" customHeight="true" outlineLevel="0" collapsed="false">
      <c r="J52" s="200"/>
    </row>
    <row r="53" customFormat="false" ht="10.5" hidden="false" customHeight="true" outlineLevel="0" collapsed="false">
      <c r="J53" s="200"/>
    </row>
    <row r="54" customFormat="false" ht="10.5" hidden="false" customHeight="true" outlineLevel="0" collapsed="false">
      <c r="J54" s="200"/>
    </row>
    <row r="55" customFormat="false" ht="10.5" hidden="false" customHeight="true" outlineLevel="0" collapsed="false">
      <c r="J55" s="200"/>
    </row>
    <row r="56" customFormat="false" ht="10.5" hidden="false" customHeight="true" outlineLevel="0" collapsed="false">
      <c r="J56" s="200"/>
    </row>
    <row r="57" customFormat="false" ht="10.5" hidden="false" customHeight="true" outlineLevel="0" collapsed="false">
      <c r="J57" s="200"/>
    </row>
    <row r="58" customFormat="false" ht="10.5" hidden="false" customHeight="true" outlineLevel="0" collapsed="false">
      <c r="J58" s="200"/>
    </row>
    <row r="59" customFormat="false" ht="10.5" hidden="false" customHeight="true" outlineLevel="0" collapsed="false">
      <c r="J59" s="200"/>
    </row>
    <row r="60" customFormat="false" ht="10.5" hidden="false" customHeight="true" outlineLevel="0" collapsed="false">
      <c r="J60" s="200"/>
    </row>
    <row r="61" customFormat="false" ht="10.5" hidden="false" customHeight="true" outlineLevel="0" collapsed="false">
      <c r="J61" s="200"/>
    </row>
    <row r="62" customFormat="false" ht="10.5" hidden="false" customHeight="true" outlineLevel="0" collapsed="false">
      <c r="J62" s="200"/>
    </row>
    <row r="63" customFormat="false" ht="10.5" hidden="false" customHeight="true" outlineLevel="0" collapsed="false">
      <c r="J63" s="200"/>
    </row>
    <row r="64" customFormat="false" ht="10.5" hidden="false" customHeight="true" outlineLevel="0" collapsed="false">
      <c r="J64" s="200"/>
    </row>
    <row r="65" customFormat="false" ht="10.5" hidden="false" customHeight="true" outlineLevel="0" collapsed="false">
      <c r="J65" s="200"/>
    </row>
    <row r="66" customFormat="false" ht="10.5" hidden="false" customHeight="true" outlineLevel="0" collapsed="false">
      <c r="J66" s="200"/>
    </row>
    <row r="67" customFormat="false" ht="10.5" hidden="false" customHeight="true" outlineLevel="0" collapsed="false">
      <c r="J67" s="200"/>
    </row>
    <row r="68" customFormat="false" ht="10.5" hidden="false" customHeight="true" outlineLevel="0" collapsed="false">
      <c r="J68" s="200"/>
    </row>
    <row r="69" customFormat="false" ht="10.5" hidden="false" customHeight="true" outlineLevel="0" collapsed="false">
      <c r="J69" s="200"/>
    </row>
    <row r="70" customFormat="false" ht="10.5" hidden="false" customHeight="true" outlineLevel="0" collapsed="false">
      <c r="J70" s="200"/>
    </row>
    <row r="71" customFormat="false" ht="10.5" hidden="false" customHeight="true" outlineLevel="0" collapsed="false">
      <c r="J71" s="200"/>
    </row>
    <row r="72" customFormat="false" ht="10.5" hidden="false" customHeight="true" outlineLevel="0" collapsed="false">
      <c r="J72" s="200"/>
    </row>
    <row r="73" customFormat="false" ht="10.5" hidden="false" customHeight="true" outlineLevel="0" collapsed="false">
      <c r="J73" s="200"/>
    </row>
    <row r="74" customFormat="false" ht="10.5" hidden="false" customHeight="true" outlineLevel="0" collapsed="false">
      <c r="J74" s="200"/>
    </row>
    <row r="75" customFormat="false" ht="10.5" hidden="false" customHeight="true" outlineLevel="0" collapsed="false">
      <c r="J75" s="200"/>
    </row>
    <row r="76" customFormat="false" ht="10.5" hidden="false" customHeight="true" outlineLevel="0" collapsed="false">
      <c r="J76" s="200"/>
    </row>
    <row r="77" customFormat="false" ht="10.5" hidden="false" customHeight="true" outlineLevel="0" collapsed="false">
      <c r="J77" s="200"/>
    </row>
    <row r="78" customFormat="false" ht="10.5" hidden="false" customHeight="true" outlineLevel="0" collapsed="false">
      <c r="J78" s="200"/>
    </row>
    <row r="79" customFormat="false" ht="10.5" hidden="false" customHeight="true" outlineLevel="0" collapsed="false">
      <c r="J79" s="200"/>
    </row>
    <row r="80" customFormat="false" ht="10.5" hidden="false" customHeight="true" outlineLevel="0" collapsed="false">
      <c r="J80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201"/>
    </row>
    <row r="2" customFormat="false" ht="11.25" hidden="false" customHeight="false" outlineLevel="0" collapsed="false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customFormat="false" ht="11.25" hidden="false" customHeight="false" outlineLevel="0" collapsed="false">
      <c r="A3" s="0" t="s">
        <v>192</v>
      </c>
      <c r="B3" s="202" t="str">
        <f aca="false">Dth_Day!C6</f>
        <v>Dec-01</v>
      </c>
      <c r="C3" s="202" t="str">
        <f aca="false">Dth_Day!D6</f>
        <v>Jan-02</v>
      </c>
      <c r="D3" s="202" t="str">
        <f aca="false">Dth_Day!E6</f>
        <v>Feb-02</v>
      </c>
      <c r="E3" s="202" t="str">
        <f aca="false">Dth_Day!F6</f>
        <v>Mar-02</v>
      </c>
      <c r="F3" s="202" t="str">
        <f aca="false">Dth_Day!G6</f>
        <v>Apr-02</v>
      </c>
      <c r="G3" s="202" t="str">
        <f aca="false">Dth_Day!H6</f>
        <v>May-02</v>
      </c>
      <c r="H3" s="202" t="str">
        <f aca="false">Dth_Day!I6</f>
        <v>Jun-02</v>
      </c>
      <c r="I3" s="202" t="str">
        <f aca="false">Dth_Day!J6</f>
        <v>Jul-02</v>
      </c>
      <c r="J3" s="202" t="str">
        <f aca="false">Dth_Day!K6</f>
        <v>Aug-02</v>
      </c>
      <c r="K3" s="202" t="str">
        <f aca="false">Dth_Day!L6</f>
        <v>Sep-02</v>
      </c>
      <c r="L3" s="202" t="str">
        <f aca="false">Dth_Day!M6</f>
        <v>Oct-02</v>
      </c>
      <c r="M3" s="202" t="str">
        <f aca="false">Dth_Day!N6</f>
        <v>Nov-02</v>
      </c>
      <c r="N3" s="202" t="str">
        <f aca="false">Dth_Day!O6</f>
        <v>Dec-02</v>
      </c>
      <c r="O3" s="202" t="str">
        <f aca="false">Dth_Day!P6</f>
        <v>Jan-03</v>
      </c>
      <c r="P3" s="202" t="str">
        <f aca="false">Dth_Day!Q6</f>
        <v>Feb-03</v>
      </c>
      <c r="Q3" s="202" t="str">
        <f aca="false">Dth_Day!R6</f>
        <v>Mar-03</v>
      </c>
      <c r="R3" s="202" t="str">
        <f aca="false">Dth_Day!S6</f>
        <v>Apr-03</v>
      </c>
      <c r="S3" s="202" t="str">
        <f aca="false">Dth_Day!T6</f>
        <v>May-03</v>
      </c>
      <c r="T3" s="202" t="str">
        <f aca="false">Dth_Day!U6</f>
        <v>Jun-03</v>
      </c>
      <c r="U3" s="202" t="str">
        <f aca="false">Dth_Day!V6</f>
        <v>Jul-03</v>
      </c>
      <c r="V3" s="202" t="str">
        <f aca="false">Dth_Day!W6</f>
        <v>Aug-03</v>
      </c>
      <c r="W3" s="202" t="str">
        <f aca="false">Dth_Day!X6</f>
        <v>Sep-03</v>
      </c>
      <c r="X3" s="202" t="str">
        <f aca="false">Dth_Day!Y6</f>
        <v>Oct-03</v>
      </c>
      <c r="Y3" s="202" t="str">
        <f aca="false">Dth_Day!Z6</f>
        <v>Nov-03</v>
      </c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</row>
    <row r="4" customFormat="false" ht="11.25" hidden="false" customHeight="false" outlineLevel="0" collapsed="false">
      <c r="A4" s="201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201" t="s">
        <v>193</v>
      </c>
      <c r="B5" s="201" t="n">
        <f aca="false">'SPEC REPORT'!C30*B4</f>
        <v>-199999.9999</v>
      </c>
      <c r="C5" s="201" t="n">
        <f aca="false">'SPEC REPORT'!D30*C4</f>
        <v>-199999.9999</v>
      </c>
      <c r="D5" s="201" t="n">
        <f aca="false">'SPEC REPORT'!E30*D4</f>
        <v>0</v>
      </c>
      <c r="E5" s="201" t="n">
        <f aca="false">'SPEC REPORT'!F30*E4</f>
        <v>0</v>
      </c>
      <c r="F5" s="201" t="n">
        <f aca="false">'SPEC REPORT'!G30*F4</f>
        <v>0</v>
      </c>
      <c r="G5" s="201" t="n">
        <f aca="false">'SPEC REPORT'!H30*G4</f>
        <v>0</v>
      </c>
      <c r="H5" s="201" t="n">
        <f aca="false">'SPEC REPORT'!I30*H4</f>
        <v>0</v>
      </c>
      <c r="I5" s="201" t="n">
        <f aca="false">'SPEC REPORT'!J30*I4</f>
        <v>0</v>
      </c>
      <c r="J5" s="201" t="n">
        <f aca="false">'SPEC REPORT'!K30*J4</f>
        <v>0</v>
      </c>
      <c r="K5" s="201" t="n">
        <f aca="false">'SPEC REPORT'!L30*K4</f>
        <v>0</v>
      </c>
      <c r="L5" s="201" t="n">
        <f aca="false">'SPEC REPORT'!M30*L4</f>
        <v>0</v>
      </c>
      <c r="M5" s="201" t="n">
        <f aca="false">'SPEC REPORT'!N30*M4</f>
        <v>0</v>
      </c>
      <c r="N5" s="201" t="n">
        <f aca="false">'SPEC REPORT'!C44*N4</f>
        <v>0</v>
      </c>
      <c r="O5" s="201" t="n">
        <f aca="false">'SPEC REPORT'!D44*O4</f>
        <v>0</v>
      </c>
      <c r="P5" s="201" t="n">
        <f aca="false">'SPEC REPORT'!E44*P4</f>
        <v>0</v>
      </c>
      <c r="Q5" s="201" t="n">
        <f aca="false">'SPEC REPORT'!F44*Q4</f>
        <v>0</v>
      </c>
      <c r="R5" s="201" t="n">
        <f aca="false">'SPEC REPORT'!G44*R4</f>
        <v>0</v>
      </c>
      <c r="S5" s="201" t="n">
        <f aca="false">'SPEC REPORT'!H44*S4</f>
        <v>0</v>
      </c>
      <c r="T5" s="201" t="n">
        <f aca="false">'SPEC REPORT'!I44*T4</f>
        <v>0</v>
      </c>
      <c r="U5" s="201" t="n">
        <f aca="false">'SPEC REPORT'!J44*U4</f>
        <v>0</v>
      </c>
      <c r="V5" s="201" t="n">
        <f aca="false">'SPEC REPORT'!K44*V4</f>
        <v>0</v>
      </c>
      <c r="W5" s="201" t="n">
        <f aca="false">'SPEC REPORT'!L44*W4</f>
        <v>0</v>
      </c>
      <c r="X5" s="201" t="n">
        <f aca="false">'SPEC REPORT'!M44*X4</f>
        <v>0</v>
      </c>
      <c r="Y5" s="201" t="n">
        <f aca="false">'SPEC REPORT'!N44*Y4</f>
        <v>0</v>
      </c>
      <c r="Z5" s="201"/>
    </row>
    <row r="6" customFormat="false" ht="11.25" hidden="false" customHeight="false" outlineLevel="0" collapsed="false">
      <c r="A6" s="201"/>
      <c r="C6" s="203"/>
    </row>
    <row r="7" customFormat="false" ht="11.25" hidden="false" customHeight="false" outlineLevel="0" collapsed="false">
      <c r="A7" s="201" t="s">
        <v>194</v>
      </c>
      <c r="B7" s="201" t="n">
        <f aca="false">MAX(M7:Y7)</f>
        <v>0</v>
      </c>
      <c r="C7" s="201" t="n">
        <f aca="false">MIN(M7:Y7)</f>
        <v>-399999.9998</v>
      </c>
      <c r="M7" s="201" t="n">
        <f aca="false">SUM(B5:M5)</f>
        <v>-399999.9998</v>
      </c>
      <c r="N7" s="201" t="n">
        <f aca="false">SUM(C5:N5)</f>
        <v>-199999.9999</v>
      </c>
      <c r="O7" s="201" t="n">
        <f aca="false">SUM(D5:O5)</f>
        <v>0</v>
      </c>
      <c r="P7" s="201" t="n">
        <f aca="false">SUM(E5:P5)</f>
        <v>0</v>
      </c>
      <c r="Q7" s="201" t="n">
        <f aca="false">SUM(F5:Q5)</f>
        <v>0</v>
      </c>
      <c r="R7" s="201" t="n">
        <f aca="false">SUM(G5:R5)</f>
        <v>0</v>
      </c>
      <c r="S7" s="201" t="n">
        <f aca="false">SUM(H5:S5)</f>
        <v>0</v>
      </c>
      <c r="T7" s="201" t="n">
        <f aca="false">SUM(I5:T5)</f>
        <v>0</v>
      </c>
      <c r="U7" s="201" t="n">
        <f aca="false">SUM(J5:U5)</f>
        <v>0</v>
      </c>
      <c r="V7" s="201" t="n">
        <f aca="false">SUM(K5:V5)</f>
        <v>0</v>
      </c>
      <c r="W7" s="201" t="n">
        <f aca="false">SUM(L5:W5)</f>
        <v>0</v>
      </c>
      <c r="X7" s="201" t="n">
        <f aca="false">SUM(M5:X5)</f>
        <v>0</v>
      </c>
      <c r="Y7" s="201" t="n">
        <f aca="false">SUM(N5:Y5)</f>
        <v>0</v>
      </c>
    </row>
    <row r="8" customFormat="false" ht="11.25" hidden="false" customHeight="false" outlineLevel="0" collapsed="false">
      <c r="A8" s="201"/>
      <c r="B8" s="204" t="n">
        <f aca="false">IF(ABS(C7)&gt;ABS(B7),C7,B7)</f>
        <v>-399999.9998</v>
      </c>
      <c r="C8" s="203"/>
    </row>
    <row r="9" customFormat="false" ht="11.25" hidden="false" customHeight="false" outlineLevel="0" collapsed="false">
      <c r="A9" s="201"/>
      <c r="C9" s="203"/>
    </row>
    <row r="10" customFormat="false" ht="11.25" hidden="false" customHeight="false" outlineLevel="0" collapsed="false">
      <c r="A10" s="201"/>
      <c r="C10" s="203"/>
    </row>
    <row r="11" customFormat="false" ht="11.25" hidden="false" customHeight="false" outlineLevel="0" collapsed="false">
      <c r="A11" s="201" t="s">
        <v>195</v>
      </c>
      <c r="B11" s="202" t="str">
        <f aca="false">B3</f>
        <v>Dec-01</v>
      </c>
      <c r="C11" s="202" t="str">
        <f aca="false">C3</f>
        <v>Jan-02</v>
      </c>
      <c r="D11" s="202" t="str">
        <f aca="false">D3</f>
        <v>Feb-02</v>
      </c>
      <c r="E11" s="202" t="str">
        <f aca="false">E3</f>
        <v>Mar-02</v>
      </c>
      <c r="F11" s="202" t="str">
        <f aca="false">F3</f>
        <v>Apr-02</v>
      </c>
      <c r="G11" s="202" t="str">
        <f aca="false">G3</f>
        <v>May-02</v>
      </c>
      <c r="H11" s="202" t="str">
        <f aca="false">H3</f>
        <v>Jun-02</v>
      </c>
      <c r="I11" s="202" t="str">
        <f aca="false">I3</f>
        <v>Jul-02</v>
      </c>
      <c r="J11" s="202" t="str">
        <f aca="false">J3</f>
        <v>Aug-02</v>
      </c>
      <c r="K11" s="202" t="str">
        <f aca="false">K3</f>
        <v>Sep-02</v>
      </c>
      <c r="L11" s="202" t="str">
        <f aca="false">L3</f>
        <v>Oct-02</v>
      </c>
      <c r="M11" s="202" t="str">
        <f aca="false">M3</f>
        <v>Nov-02</v>
      </c>
      <c r="N11" s="202" t="str">
        <f aca="false">N3</f>
        <v>Dec-02</v>
      </c>
      <c r="O11" s="202" t="str">
        <f aca="false">O3</f>
        <v>Jan-03</v>
      </c>
      <c r="P11" s="202" t="str">
        <f aca="false">P3</f>
        <v>Feb-03</v>
      </c>
      <c r="Q11" s="202" t="str">
        <f aca="false">Q3</f>
        <v>Mar-03</v>
      </c>
      <c r="R11" s="202" t="str">
        <f aca="false">R3</f>
        <v>Apr-03</v>
      </c>
      <c r="S11" s="202" t="str">
        <f aca="false">S3</f>
        <v>May-03</v>
      </c>
      <c r="T11" s="202" t="str">
        <f aca="false">T3</f>
        <v>Jun-03</v>
      </c>
      <c r="U11" s="202" t="str">
        <f aca="false">U3</f>
        <v>Jul-03</v>
      </c>
      <c r="V11" s="202" t="str">
        <f aca="false">V3</f>
        <v>Aug-03</v>
      </c>
      <c r="W11" s="202" t="str">
        <f aca="false">W3</f>
        <v>Sep-03</v>
      </c>
      <c r="X11" s="202" t="str">
        <f aca="false">X3</f>
        <v>Oct-03</v>
      </c>
      <c r="Y11" s="202" t="str">
        <f aca="false">Y3</f>
        <v>Nov-03</v>
      </c>
      <c r="Z11" s="203"/>
    </row>
    <row r="12" customFormat="false" ht="11.25" hidden="false" customHeight="false" outlineLevel="0" collapsed="false">
      <c r="A12" s="201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201" t="s">
        <v>196</v>
      </c>
      <c r="B13" s="201" t="n">
        <f aca="false">Dth_Day!C32*B12</f>
        <v>577381.4325</v>
      </c>
      <c r="C13" s="201" t="n">
        <f aca="false">Dth_Day!D32*C12</f>
        <v>516470.7973</v>
      </c>
      <c r="D13" s="201" t="n">
        <f aca="false">Dth_Day!E32*D12</f>
        <v>327167.2712</v>
      </c>
      <c r="E13" s="201" t="n">
        <f aca="false">Dth_Day!F32*E12</f>
        <v>-98529.2003</v>
      </c>
      <c r="F13" s="201" t="n">
        <f aca="false">Dth_Day!G32*F12</f>
        <v>-248654.904</v>
      </c>
      <c r="G13" s="201" t="n">
        <f aca="false">Dth_Day!H32*G12</f>
        <v>332823.2664</v>
      </c>
      <c r="H13" s="201" t="n">
        <f aca="false">Dth_Day!I32*H12</f>
        <v>499518.645</v>
      </c>
      <c r="I13" s="201" t="n">
        <f aca="false">Dth_Day!J32*I12</f>
        <v>-212264.1021</v>
      </c>
      <c r="J13" s="201" t="n">
        <f aca="false">Dth_Day!K32*J12</f>
        <v>-305264.1021</v>
      </c>
      <c r="K13" s="201" t="n">
        <f aca="false">Dth_Day!L32*K12</f>
        <v>218517.645</v>
      </c>
      <c r="L13" s="201" t="n">
        <f aca="false">Dth_Day!M32*L12</f>
        <v>641734.8998</v>
      </c>
      <c r="M13" s="201" t="n">
        <f aca="false">Dth_Day!N32*M12</f>
        <v>312692.193</v>
      </c>
      <c r="N13" s="201" t="n">
        <f aca="false">Dth_Day!O32*N12</f>
        <v>142647.5323</v>
      </c>
      <c r="O13" s="201" t="n">
        <f aca="false">Dth_Day!P32*O12</f>
        <v>121645.5314</v>
      </c>
      <c r="P13" s="201" t="n">
        <f aca="false">Dth_Day!Q32*P12</f>
        <v>200778.5136</v>
      </c>
      <c r="Q13" s="201" t="n">
        <f aca="false">Dth_Day!R32*Q12</f>
        <v>619645.5336</v>
      </c>
      <c r="R13" s="201" t="n">
        <f aca="false">Dth_Day!S32*R12</f>
        <v>-762654.906</v>
      </c>
      <c r="S13" s="201" t="n">
        <f aca="false">Dth_Day!T32*S12</f>
        <v>-555175.7357</v>
      </c>
      <c r="T13" s="201" t="n">
        <f aca="false">Dth_Day!U32*T12</f>
        <v>-571653.903</v>
      </c>
      <c r="U13" s="201" t="n">
        <f aca="false">Dth_Day!V32*U12</f>
        <v>-1728179.7323</v>
      </c>
      <c r="V13" s="201" t="n">
        <f aca="false">Dth_Day!W32*V12</f>
        <v>-2092177.7333</v>
      </c>
      <c r="W13" s="201" t="n">
        <f aca="false">Dth_Day!X32*W12</f>
        <v>-1742654.904</v>
      </c>
      <c r="X13" s="201" t="n">
        <f aca="false">Dth_Day!Y32*X12</f>
        <v>-1292177.7337</v>
      </c>
      <c r="Y13" s="201" t="n">
        <f aca="false">Dth_Day!Z32*Y12</f>
        <v>-1733000.001</v>
      </c>
      <c r="Z13" s="201"/>
    </row>
    <row r="14" customFormat="false" ht="11.25" hidden="false" customHeight="false" outlineLevel="0" collapsed="false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</row>
    <row r="15" customFormat="false" ht="11.25" hidden="false" customHeight="false" outlineLevel="0" collapsed="false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</row>
    <row r="16" customFormat="false" ht="11.25" hidden="false" customHeight="false" outlineLevel="0" collapsed="false">
      <c r="A16" s="201" t="s">
        <v>194</v>
      </c>
      <c r="B16" s="201" t="n">
        <f aca="false">MAX(M16:Y16)</f>
        <v>2561593.8417</v>
      </c>
      <c r="C16" s="201" t="n">
        <f aca="false">MIN(M16:Y16)</f>
        <v>-9392957.5381</v>
      </c>
      <c r="M16" s="201" t="n">
        <f aca="false">SUM(B13:M13)</f>
        <v>2561593.8417</v>
      </c>
      <c r="N16" s="201" t="n">
        <f aca="false">SUM(C13:N13)</f>
        <v>2126859.9415</v>
      </c>
      <c r="O16" s="201" t="n">
        <f aca="false">SUM(D13:O13)</f>
        <v>1732034.6756</v>
      </c>
      <c r="P16" s="201" t="n">
        <f aca="false">SUM(E13:P13)</f>
        <v>1605645.918</v>
      </c>
      <c r="Q16" s="201" t="n">
        <f aca="false">SUM(F13:Q13)</f>
        <v>2323820.6519</v>
      </c>
      <c r="R16" s="201" t="n">
        <f aca="false">SUM(G13:R13)</f>
        <v>1809820.6499</v>
      </c>
      <c r="S16" s="201" t="n">
        <f aca="false">SUM(H13:S13)</f>
        <v>921821.6478</v>
      </c>
      <c r="T16" s="201" t="n">
        <f aca="false">SUM(I13:T13)</f>
        <v>-149350.9002</v>
      </c>
      <c r="U16" s="201" t="n">
        <f aca="false">SUM(J13:U13)</f>
        <v>-1665266.5304</v>
      </c>
      <c r="V16" s="201" t="n">
        <f aca="false">SUM(K13:V13)</f>
        <v>-3452180.1616</v>
      </c>
      <c r="W16" s="201" t="n">
        <f aca="false">SUM(L13:W13)</f>
        <v>-5413352.7106</v>
      </c>
      <c r="X16" s="201" t="n">
        <f aca="false">SUM(M13:X13)</f>
        <v>-7347265.3441</v>
      </c>
      <c r="Y16" s="201" t="n">
        <f aca="false">SUM(N13:Y13)</f>
        <v>-9392957.5381</v>
      </c>
    </row>
    <row r="17" customFormat="false" ht="11.25" hidden="false" customHeight="false" outlineLevel="0" collapsed="false">
      <c r="A17" s="201"/>
      <c r="B17" s="204" t="n">
        <f aca="false">IF(ABS(C16)&gt;ABS(B16),C16,B16)</f>
        <v>-9392957.5381</v>
      </c>
      <c r="C17" s="203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</row>
    <row r="18" customFormat="false" ht="11.25" hidden="false" customHeight="false" outlineLevel="0" collapsed="false">
      <c r="A18" s="201"/>
      <c r="C18" s="203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customFormat="false" ht="11.25" hidden="false" customHeight="false" outlineLevel="0" collapsed="false">
      <c r="A19" s="201"/>
      <c r="C19" s="203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</row>
    <row r="20" customFormat="false" ht="11.25" hidden="false" customHeight="false" outlineLevel="0" collapsed="false">
      <c r="A20" s="201"/>
      <c r="C20" s="203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</row>
    <row r="21" customFormat="false" ht="11.25" hidden="false" customHeight="false" outlineLevel="0" collapsed="false">
      <c r="A21" s="201"/>
      <c r="C21" s="203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</row>
    <row r="22" customFormat="false" ht="11.25" hidden="false" customHeight="false" outlineLevel="0" collapsed="false">
      <c r="A22" s="201"/>
      <c r="C22" s="203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customFormat="false" ht="11.25" hidden="false" customHeight="false" outlineLevel="0" collapsed="false">
      <c r="A23" s="205" t="s">
        <v>195</v>
      </c>
      <c r="C23" s="203"/>
    </row>
    <row r="24" customFormat="false" ht="11.25" hidden="false" customHeight="false" outlineLevel="0" collapsed="false">
      <c r="A24" s="201" t="s">
        <v>197</v>
      </c>
      <c r="B24" s="201" t="n">
        <f aca="false">SUM(B13:M13)</f>
        <v>2561593.8417</v>
      </c>
      <c r="C24" s="203"/>
    </row>
    <row r="25" customFormat="false" ht="11.25" hidden="false" customHeight="false" outlineLevel="0" collapsed="false">
      <c r="A25" s="201" t="s">
        <v>198</v>
      </c>
      <c r="B25" s="201" t="n">
        <f aca="false">SUM(N13:Y13)</f>
        <v>-9392957.5381</v>
      </c>
      <c r="C25" s="203"/>
    </row>
    <row r="26" customFormat="false" ht="11.25" hidden="false" customHeight="false" outlineLevel="0" collapsed="false">
      <c r="A26" s="205" t="s">
        <v>199</v>
      </c>
      <c r="B26" s="205" t="n">
        <f aca="false">SUM(B24:B25)</f>
        <v>-6831363.6964</v>
      </c>
      <c r="C26" s="203"/>
    </row>
    <row r="27" customFormat="false" ht="11.25" hidden="false" customHeight="false" outlineLevel="0" collapsed="false">
      <c r="C27" s="203"/>
      <c r="H27" s="202"/>
    </row>
    <row r="28" customFormat="false" ht="11.25" hidden="false" customHeight="false" outlineLevel="0" collapsed="false">
      <c r="A28" s="175" t="s">
        <v>192</v>
      </c>
    </row>
    <row r="29" customFormat="false" ht="11.25" hidden="false" customHeight="false" outlineLevel="0" collapsed="false">
      <c r="A29" s="206" t="s">
        <v>200</v>
      </c>
      <c r="B29" s="205" t="n">
        <f aca="false">SUM(B5:Y5)</f>
        <v>-399999.9998</v>
      </c>
      <c r="C29" s="203"/>
    </row>
    <row r="30" customFormat="false" ht="11.25" hidden="false" customHeight="false" outlineLevel="0" collapsed="false">
      <c r="C30" s="203"/>
    </row>
    <row r="31" customFormat="false" ht="11.25" hidden="false" customHeight="false" outlineLevel="0" collapsed="false">
      <c r="C31" s="203"/>
    </row>
    <row r="32" customFormat="false" ht="11.25" hidden="false" customHeight="false" outlineLevel="0" collapsed="false">
      <c r="C32" s="203"/>
    </row>
    <row r="33" customFormat="false" ht="11.25" hidden="false" customHeight="false" outlineLevel="0" collapsed="false">
      <c r="C33" s="203"/>
    </row>
    <row r="34" customFormat="false" ht="11.25" hidden="false" customHeight="false" outlineLevel="0" collapsed="false">
      <c r="C34" s="203"/>
    </row>
    <row r="35" customFormat="false" ht="11.25" hidden="false" customHeight="false" outlineLevel="0" collapsed="false">
      <c r="C35" s="203"/>
    </row>
    <row r="36" customFormat="false" ht="11.25" hidden="false" customHeight="false" outlineLevel="0" collapsed="false">
      <c r="C36" s="203"/>
    </row>
    <row r="37" customFormat="false" ht="11.25" hidden="false" customHeight="false" outlineLevel="0" collapsed="false">
      <c r="C37" s="203"/>
    </row>
    <row r="38" customFormat="false" ht="11.25" hidden="false" customHeight="false" outlineLevel="0" collapsed="false">
      <c r="C38" s="203"/>
    </row>
    <row r="39" customFormat="false" ht="11.25" hidden="false" customHeight="false" outlineLevel="0" collapsed="false">
      <c r="C39" s="203"/>
    </row>
    <row r="40" customFormat="false" ht="11.25" hidden="false" customHeight="false" outlineLevel="0" collapsed="false">
      <c r="C40" s="203"/>
    </row>
    <row r="41" customFormat="false" ht="11.25" hidden="false" customHeight="false" outlineLevel="0" collapsed="false">
      <c r="C41" s="203"/>
    </row>
    <row r="42" customFormat="false" ht="11.25" hidden="false" customHeight="false" outlineLevel="0" collapsed="false">
      <c r="C42" s="203"/>
    </row>
    <row r="43" customFormat="false" ht="11.25" hidden="false" customHeight="false" outlineLevel="0" collapsed="false">
      <c r="C43" s="203"/>
    </row>
    <row r="44" customFormat="false" ht="11.25" hidden="false" customHeight="false" outlineLevel="0" collapsed="false">
      <c r="C44" s="203"/>
    </row>
    <row r="45" customFormat="false" ht="11.25" hidden="false" customHeight="false" outlineLevel="0" collapsed="false">
      <c r="C45" s="203"/>
    </row>
    <row r="46" customFormat="false" ht="11.25" hidden="false" customHeight="false" outlineLevel="0" collapsed="false">
      <c r="C46" s="203"/>
    </row>
    <row r="47" customFormat="false" ht="11.25" hidden="false" customHeight="false" outlineLevel="0" collapsed="false">
      <c r="C47" s="203"/>
    </row>
    <row r="48" customFormat="false" ht="11.25" hidden="false" customHeight="false" outlineLevel="0" collapsed="false">
      <c r="C48" s="203"/>
    </row>
    <row r="49" customFormat="false" ht="11.25" hidden="false" customHeight="false" outlineLevel="0" collapsed="false">
      <c r="C49" s="203"/>
    </row>
    <row r="50" customFormat="false" ht="11.25" hidden="false" customHeight="false" outlineLevel="0" collapsed="false">
      <c r="C50" s="203"/>
    </row>
    <row r="51" customFormat="false" ht="11.25" hidden="false" customHeight="false" outlineLevel="0" collapsed="false">
      <c r="C51" s="203"/>
    </row>
    <row r="52" customFormat="false" ht="11.25" hidden="false" customHeight="false" outlineLevel="0" collapsed="false">
      <c r="C52" s="203"/>
    </row>
    <row r="53" customFormat="false" ht="11.25" hidden="false" customHeight="false" outlineLevel="0" collapsed="false">
      <c r="C53" s="203"/>
    </row>
    <row r="54" customFormat="false" ht="11.25" hidden="false" customHeight="false" outlineLevel="0" collapsed="false">
      <c r="C54" s="203"/>
    </row>
    <row r="55" customFormat="false" ht="11.25" hidden="false" customHeight="false" outlineLevel="0" collapsed="false">
      <c r="C55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83"/>
    <col collapsed="false" customWidth="true" hidden="false" outlineLevel="0" max="13" min="2" style="185" width="10.15"/>
    <col collapsed="false" customWidth="true" hidden="false" outlineLevel="0" max="17" min="14" style="185" width="10.49"/>
    <col collapsed="false" customWidth="true" hidden="false" outlineLevel="0" max="18" min="18" style="185" width="6.33"/>
    <col collapsed="false" customWidth="false" hidden="false" outlineLevel="0" max="19" min="19" style="185" width="9.33"/>
    <col collapsed="false" customWidth="true" hidden="false" outlineLevel="0" max="20" min="20" style="185" width="7.15"/>
    <col collapsed="false" customWidth="true" hidden="false" outlineLevel="0" max="21" min="21" style="185" width="10.65"/>
    <col collapsed="false" customWidth="false" hidden="false" outlineLevel="0" max="257" min="22" style="185" width="9.33"/>
  </cols>
  <sheetData>
    <row r="1" customFormat="false" ht="15.75" hidden="false" customHeight="false" outlineLevel="0" collapsed="false">
      <c r="A1" s="207" t="s">
        <v>201</v>
      </c>
      <c r="B1" s="208"/>
      <c r="C1" s="208"/>
      <c r="D1" s="208"/>
      <c r="E1" s="208"/>
      <c r="F1" s="208"/>
      <c r="G1" s="208"/>
    </row>
    <row r="3" customFormat="false" ht="11.25" hidden="false" customHeight="false" outlineLevel="0" collapsed="false">
      <c r="A3" s="187" t="s">
        <v>168</v>
      </c>
      <c r="B3" s="188" t="s">
        <v>169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189"/>
      <c r="O3" s="0"/>
      <c r="P3" s="0"/>
      <c r="Q3" s="189"/>
    </row>
    <row r="4" customFormat="false" ht="11.25" hidden="false" customHeight="false" outlineLevel="0" collapsed="false">
      <c r="A4" s="191"/>
      <c r="B4" s="210" t="n">
        <v>37226</v>
      </c>
      <c r="C4" s="211" t="n">
        <v>37257</v>
      </c>
      <c r="D4" s="211" t="n">
        <v>37288</v>
      </c>
      <c r="E4" s="211" t="n">
        <v>37316</v>
      </c>
      <c r="F4" s="211" t="n">
        <v>37347</v>
      </c>
      <c r="G4" s="211" t="n">
        <v>37377</v>
      </c>
      <c r="H4" s="211" t="n">
        <v>37408</v>
      </c>
      <c r="I4" s="211" t="n">
        <v>37438</v>
      </c>
      <c r="J4" s="211" t="n">
        <v>37469</v>
      </c>
      <c r="K4" s="211" t="n">
        <v>37500</v>
      </c>
      <c r="L4" s="211" t="n">
        <v>37530</v>
      </c>
      <c r="M4" s="209" t="s">
        <v>170</v>
      </c>
      <c r="N4" s="192" t="s">
        <v>171</v>
      </c>
      <c r="O4" s="0"/>
      <c r="P4" s="0"/>
      <c r="Q4" s="212"/>
    </row>
    <row r="5" customFormat="false" ht="11.25" hidden="false" customHeight="false" outlineLevel="0" collapsed="false">
      <c r="A5" s="193" t="s">
        <v>139</v>
      </c>
      <c r="B5" s="194" t="n">
        <v>-15500</v>
      </c>
      <c r="C5" s="213" t="n">
        <v>-15500</v>
      </c>
      <c r="D5" s="213" t="n">
        <v>-14000</v>
      </c>
      <c r="E5" s="213" t="n">
        <v>-15500</v>
      </c>
      <c r="F5" s="213" t="n">
        <v>9750</v>
      </c>
      <c r="G5" s="213" t="n">
        <v>10075</v>
      </c>
      <c r="H5" s="213" t="n">
        <v>9750</v>
      </c>
      <c r="I5" s="213" t="n">
        <v>10075</v>
      </c>
      <c r="J5" s="213" t="n">
        <v>10075</v>
      </c>
      <c r="K5" s="213" t="n">
        <v>9750</v>
      </c>
      <c r="L5" s="213" t="n">
        <v>10075</v>
      </c>
      <c r="M5" s="213"/>
      <c r="N5" s="195" t="n">
        <v>9050</v>
      </c>
      <c r="O5" s="0"/>
      <c r="P5" s="0"/>
      <c r="Q5" s="195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14" t="s">
        <v>172</v>
      </c>
      <c r="B8" s="214" t="s">
        <v>173</v>
      </c>
      <c r="C8" s="214" t="s">
        <v>174</v>
      </c>
      <c r="D8" s="214" t="s">
        <v>175</v>
      </c>
      <c r="E8" s="214" t="s">
        <v>176</v>
      </c>
      <c r="F8" s="214" t="s">
        <v>177</v>
      </c>
      <c r="G8" s="214" t="s">
        <v>178</v>
      </c>
      <c r="H8" s="214" t="s">
        <v>179</v>
      </c>
      <c r="I8" s="214" t="s">
        <v>180</v>
      </c>
      <c r="J8" s="214" t="s">
        <v>169</v>
      </c>
      <c r="K8" s="214" t="s">
        <v>181</v>
      </c>
      <c r="L8" s="214" t="s">
        <v>182</v>
      </c>
      <c r="M8" s="214" t="s">
        <v>183</v>
      </c>
      <c r="N8" s="214" t="s">
        <v>184</v>
      </c>
      <c r="O8" s="214" t="s">
        <v>185</v>
      </c>
      <c r="P8" s="214" t="s">
        <v>186</v>
      </c>
      <c r="Q8" s="214" t="s">
        <v>187</v>
      </c>
      <c r="R8" s="214" t="s">
        <v>188</v>
      </c>
      <c r="S8" s="214" t="s">
        <v>189</v>
      </c>
      <c r="T8" s="214" t="s">
        <v>190</v>
      </c>
      <c r="U8" s="214" t="s">
        <v>202</v>
      </c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11.25" hidden="false" customHeight="false" outlineLevel="0" collapsed="false">
      <c r="A9" s="0" t="n">
        <v>4415</v>
      </c>
      <c r="B9" s="0" t="s">
        <v>203</v>
      </c>
      <c r="C9" s="0" t="s">
        <v>166</v>
      </c>
      <c r="D9" s="0" t="s">
        <v>125</v>
      </c>
      <c r="E9" s="0" t="s">
        <v>204</v>
      </c>
      <c r="F9" s="177" t="n">
        <v>37167</v>
      </c>
      <c r="G9" s="0" t="s">
        <v>205</v>
      </c>
      <c r="H9" s="0" t="s">
        <v>206</v>
      </c>
      <c r="I9" s="0" t="s">
        <v>207</v>
      </c>
      <c r="J9" s="177" t="n">
        <v>37347</v>
      </c>
      <c r="K9" s="0" t="n">
        <v>5000</v>
      </c>
      <c r="L9" s="0" t="n">
        <v>150000</v>
      </c>
      <c r="M9" s="0" t="s">
        <v>208</v>
      </c>
      <c r="N9" s="0" t="n">
        <v>0</v>
      </c>
      <c r="O9" s="0" t="s">
        <v>129</v>
      </c>
      <c r="P9" s="0" t="s">
        <v>113</v>
      </c>
      <c r="Q9" s="0" t="s">
        <v>209</v>
      </c>
      <c r="R9" s="0" t="n">
        <v>2.61</v>
      </c>
      <c r="S9" s="0" t="n">
        <v>2.58</v>
      </c>
      <c r="T9" s="0" t="n">
        <v>-4500</v>
      </c>
      <c r="U9" s="0" t="s">
        <v>209</v>
      </c>
    </row>
    <row r="10" customFormat="false" ht="11.25" hidden="false" customHeight="false" outlineLevel="0" collapsed="false">
      <c r="A10" s="0" t="n">
        <v>4415</v>
      </c>
      <c r="B10" s="0" t="s">
        <v>203</v>
      </c>
      <c r="C10" s="0" t="s">
        <v>166</v>
      </c>
      <c r="D10" s="0" t="s">
        <v>125</v>
      </c>
      <c r="E10" s="0" t="s">
        <v>204</v>
      </c>
      <c r="F10" s="177" t="n">
        <v>37167</v>
      </c>
      <c r="G10" s="0" t="s">
        <v>205</v>
      </c>
      <c r="H10" s="0" t="s">
        <v>206</v>
      </c>
      <c r="I10" s="0" t="s">
        <v>207</v>
      </c>
      <c r="J10" s="177" t="n">
        <v>37438</v>
      </c>
      <c r="K10" s="0" t="n">
        <v>5000</v>
      </c>
      <c r="L10" s="0" t="n">
        <v>155000</v>
      </c>
      <c r="M10" s="0" t="s">
        <v>208</v>
      </c>
      <c r="N10" s="0" t="n">
        <v>0</v>
      </c>
      <c r="O10" s="0" t="s">
        <v>129</v>
      </c>
      <c r="P10" s="0" t="s">
        <v>113</v>
      </c>
      <c r="Q10" s="0" t="s">
        <v>209</v>
      </c>
      <c r="R10" s="0" t="n">
        <v>2.72</v>
      </c>
      <c r="S10" s="0" t="n">
        <v>2.695</v>
      </c>
      <c r="T10" s="0" t="n">
        <v>-3875</v>
      </c>
      <c r="U10" s="0" t="s">
        <v>209</v>
      </c>
    </row>
    <row r="11" customFormat="false" ht="11.25" hidden="false" customHeight="false" outlineLevel="0" collapsed="false">
      <c r="A11" s="0" t="n">
        <v>4415</v>
      </c>
      <c r="B11" s="0" t="s">
        <v>203</v>
      </c>
      <c r="C11" s="0" t="s">
        <v>166</v>
      </c>
      <c r="D11" s="0" t="s">
        <v>125</v>
      </c>
      <c r="E11" s="0" t="s">
        <v>204</v>
      </c>
      <c r="F11" s="177" t="n">
        <v>37167</v>
      </c>
      <c r="G11" s="0" t="s">
        <v>205</v>
      </c>
      <c r="H11" s="0" t="s">
        <v>206</v>
      </c>
      <c r="I11" s="0" t="s">
        <v>207</v>
      </c>
      <c r="J11" s="177" t="n">
        <v>37500</v>
      </c>
      <c r="K11" s="0" t="n">
        <v>5000</v>
      </c>
      <c r="L11" s="0" t="n">
        <v>150000</v>
      </c>
      <c r="M11" s="0" t="s">
        <v>208</v>
      </c>
      <c r="N11" s="0" t="n">
        <v>0</v>
      </c>
      <c r="O11" s="0" t="s">
        <v>129</v>
      </c>
      <c r="P11" s="0" t="s">
        <v>113</v>
      </c>
      <c r="Q11" s="0" t="s">
        <v>209</v>
      </c>
      <c r="R11" s="0" t="n">
        <v>2.76</v>
      </c>
      <c r="S11" s="0" t="n">
        <v>2.73</v>
      </c>
      <c r="T11" s="0" t="n">
        <v>-4500</v>
      </c>
      <c r="U11" s="0" t="s">
        <v>209</v>
      </c>
    </row>
    <row r="12" customFormat="false" ht="11.25" hidden="false" customHeight="false" outlineLevel="0" collapsed="false">
      <c r="A12" s="0" t="n">
        <v>4415</v>
      </c>
      <c r="B12" s="0" t="s">
        <v>203</v>
      </c>
      <c r="C12" s="0" t="s">
        <v>166</v>
      </c>
      <c r="D12" s="0" t="s">
        <v>125</v>
      </c>
      <c r="E12" s="0" t="s">
        <v>204</v>
      </c>
      <c r="F12" s="177" t="n">
        <v>37167</v>
      </c>
      <c r="G12" s="0" t="s">
        <v>205</v>
      </c>
      <c r="H12" s="0" t="s">
        <v>206</v>
      </c>
      <c r="I12" s="0" t="s">
        <v>207</v>
      </c>
      <c r="J12" s="177" t="n">
        <v>37530</v>
      </c>
      <c r="K12" s="0" t="n">
        <v>5000</v>
      </c>
      <c r="L12" s="0" t="n">
        <v>155000</v>
      </c>
      <c r="M12" s="0" t="s">
        <v>208</v>
      </c>
      <c r="N12" s="0" t="n">
        <v>0</v>
      </c>
      <c r="O12" s="0" t="s">
        <v>129</v>
      </c>
      <c r="P12" s="0" t="s">
        <v>113</v>
      </c>
      <c r="Q12" s="0" t="s">
        <v>209</v>
      </c>
      <c r="R12" s="0" t="n">
        <v>2.78</v>
      </c>
      <c r="S12" s="0" t="n">
        <v>2.752</v>
      </c>
      <c r="T12" s="0" t="n">
        <v>-4340</v>
      </c>
      <c r="U12" s="0" t="s">
        <v>209</v>
      </c>
    </row>
    <row r="13" customFormat="false" ht="11.25" hidden="false" customHeight="false" outlineLevel="0" collapsed="false">
      <c r="A13" s="0" t="n">
        <v>4415</v>
      </c>
      <c r="B13" s="0" t="s">
        <v>203</v>
      </c>
      <c r="C13" s="0" t="s">
        <v>166</v>
      </c>
      <c r="D13" s="0" t="s">
        <v>125</v>
      </c>
      <c r="E13" s="0" t="s">
        <v>204</v>
      </c>
      <c r="F13" s="177" t="n">
        <v>37167</v>
      </c>
      <c r="G13" s="0" t="s">
        <v>205</v>
      </c>
      <c r="H13" s="0" t="s">
        <v>206</v>
      </c>
      <c r="I13" s="0" t="s">
        <v>207</v>
      </c>
      <c r="J13" s="177" t="n">
        <v>37469</v>
      </c>
      <c r="K13" s="0" t="n">
        <v>5000</v>
      </c>
      <c r="L13" s="0" t="n">
        <v>155000</v>
      </c>
      <c r="M13" s="0" t="s">
        <v>208</v>
      </c>
      <c r="N13" s="0" t="n">
        <v>0</v>
      </c>
      <c r="O13" s="0" t="s">
        <v>129</v>
      </c>
      <c r="P13" s="0" t="s">
        <v>113</v>
      </c>
      <c r="Q13" s="0" t="s">
        <v>209</v>
      </c>
      <c r="R13" s="0" t="n">
        <v>2.75</v>
      </c>
      <c r="S13" s="0" t="n">
        <v>2.728</v>
      </c>
      <c r="T13" s="0" t="n">
        <v>-3410</v>
      </c>
      <c r="U13" s="0" t="s">
        <v>209</v>
      </c>
    </row>
    <row r="14" customFormat="false" ht="11.25" hidden="false" customHeight="false" outlineLevel="0" collapsed="false">
      <c r="A14" s="0" t="n">
        <v>4415</v>
      </c>
      <c r="B14" s="0" t="s">
        <v>203</v>
      </c>
      <c r="C14" s="0" t="s">
        <v>166</v>
      </c>
      <c r="D14" s="0" t="s">
        <v>125</v>
      </c>
      <c r="E14" s="0" t="s">
        <v>204</v>
      </c>
      <c r="F14" s="177" t="n">
        <v>37167</v>
      </c>
      <c r="G14" s="0" t="s">
        <v>205</v>
      </c>
      <c r="H14" s="0" t="s">
        <v>206</v>
      </c>
      <c r="I14" s="0" t="s">
        <v>207</v>
      </c>
      <c r="J14" s="177" t="n">
        <v>37408</v>
      </c>
      <c r="K14" s="0" t="n">
        <v>5000</v>
      </c>
      <c r="L14" s="0" t="n">
        <v>150000</v>
      </c>
      <c r="M14" s="0" t="s">
        <v>208</v>
      </c>
      <c r="N14" s="0" t="n">
        <v>0</v>
      </c>
      <c r="O14" s="0" t="s">
        <v>129</v>
      </c>
      <c r="P14" s="0" t="s">
        <v>113</v>
      </c>
      <c r="Q14" s="0" t="s">
        <v>209</v>
      </c>
      <c r="R14" s="0" t="n">
        <v>2.68</v>
      </c>
      <c r="S14" s="0" t="n">
        <v>2.658</v>
      </c>
      <c r="T14" s="0" t="n">
        <v>-3300</v>
      </c>
      <c r="U14" s="0" t="s">
        <v>209</v>
      </c>
    </row>
    <row r="15" customFormat="false" ht="11.25" hidden="false" customHeight="false" outlineLevel="0" collapsed="false">
      <c r="A15" s="0" t="n">
        <v>4415</v>
      </c>
      <c r="B15" s="0" t="s">
        <v>203</v>
      </c>
      <c r="C15" s="0" t="s">
        <v>166</v>
      </c>
      <c r="D15" s="0" t="s">
        <v>125</v>
      </c>
      <c r="E15" s="0" t="s">
        <v>204</v>
      </c>
      <c r="F15" s="177" t="n">
        <v>37167</v>
      </c>
      <c r="G15" s="0" t="s">
        <v>205</v>
      </c>
      <c r="H15" s="0" t="s">
        <v>206</v>
      </c>
      <c r="I15" s="0" t="s">
        <v>207</v>
      </c>
      <c r="J15" s="177" t="n">
        <v>37377</v>
      </c>
      <c r="K15" s="0" t="n">
        <v>5000</v>
      </c>
      <c r="L15" s="0" t="n">
        <v>155000</v>
      </c>
      <c r="M15" s="0" t="s">
        <v>208</v>
      </c>
      <c r="N15" s="0" t="n">
        <v>0</v>
      </c>
      <c r="O15" s="0" t="s">
        <v>129</v>
      </c>
      <c r="P15" s="0" t="s">
        <v>113</v>
      </c>
      <c r="Q15" s="0" t="s">
        <v>209</v>
      </c>
      <c r="R15" s="0" t="n">
        <v>2.64</v>
      </c>
      <c r="S15" s="0" t="n">
        <v>2.618</v>
      </c>
      <c r="T15" s="0" t="n">
        <v>-3410</v>
      </c>
      <c r="U15" s="0" t="s">
        <v>209</v>
      </c>
    </row>
    <row r="16" customFormat="false" ht="11.25" hidden="false" customHeight="false" outlineLevel="0" collapsed="false">
      <c r="A16" s="0" t="n">
        <v>3519</v>
      </c>
      <c r="B16" s="0" t="s">
        <v>203</v>
      </c>
      <c r="C16" s="0" t="s">
        <v>166</v>
      </c>
      <c r="D16" s="0" t="s">
        <v>125</v>
      </c>
      <c r="E16" s="0" t="s">
        <v>204</v>
      </c>
      <c r="F16" s="177" t="n">
        <v>37112</v>
      </c>
      <c r="G16" s="0" t="s">
        <v>205</v>
      </c>
      <c r="H16" s="0" t="s">
        <v>206</v>
      </c>
      <c r="I16" s="0" t="s">
        <v>210</v>
      </c>
      <c r="J16" s="177" t="n">
        <v>37226</v>
      </c>
      <c r="K16" s="0" t="n">
        <v>5000</v>
      </c>
      <c r="L16" s="0" t="n">
        <v>155000</v>
      </c>
      <c r="M16" s="0" t="s">
        <v>208</v>
      </c>
      <c r="N16" s="0" t="n">
        <v>0</v>
      </c>
      <c r="O16" s="0" t="s">
        <v>129</v>
      </c>
      <c r="P16" s="0" t="s">
        <v>113</v>
      </c>
      <c r="Q16" s="0" t="s">
        <v>209</v>
      </c>
      <c r="R16" s="0" t="n">
        <v>3.185</v>
      </c>
      <c r="S16" s="0" t="n">
        <v>2.713</v>
      </c>
      <c r="T16" s="0" t="n">
        <v>-73160</v>
      </c>
      <c r="U16" s="0" t="s">
        <v>209</v>
      </c>
    </row>
    <row r="17" customFormat="false" ht="11.25" hidden="false" customHeight="false" outlineLevel="0" collapsed="false">
      <c r="A17" s="0" t="n">
        <v>3519</v>
      </c>
      <c r="B17" s="0" t="s">
        <v>203</v>
      </c>
      <c r="C17" s="0" t="s">
        <v>166</v>
      </c>
      <c r="D17" s="0" t="s">
        <v>125</v>
      </c>
      <c r="E17" s="0" t="s">
        <v>204</v>
      </c>
      <c r="F17" s="177" t="n">
        <v>37112</v>
      </c>
      <c r="G17" s="0" t="s">
        <v>205</v>
      </c>
      <c r="H17" s="0" t="s">
        <v>206</v>
      </c>
      <c r="I17" s="0" t="s">
        <v>210</v>
      </c>
      <c r="J17" s="177" t="n">
        <v>37316</v>
      </c>
      <c r="K17" s="0" t="n">
        <v>5000</v>
      </c>
      <c r="L17" s="0" t="n">
        <v>155000</v>
      </c>
      <c r="M17" s="0" t="s">
        <v>208</v>
      </c>
      <c r="N17" s="0" t="n">
        <v>0</v>
      </c>
      <c r="O17" s="0" t="s">
        <v>129</v>
      </c>
      <c r="P17" s="0" t="s">
        <v>113</v>
      </c>
      <c r="Q17" s="0" t="s">
        <v>209</v>
      </c>
      <c r="R17" s="0" t="n">
        <v>3.385</v>
      </c>
      <c r="S17" s="0" t="n">
        <v>2.775</v>
      </c>
      <c r="T17" s="0" t="n">
        <v>-94550</v>
      </c>
      <c r="U17" s="0" t="s">
        <v>209</v>
      </c>
    </row>
    <row r="18" customFormat="false" ht="11.25" hidden="false" customHeight="false" outlineLevel="0" collapsed="false">
      <c r="A18" s="0" t="n">
        <v>3519</v>
      </c>
      <c r="B18" s="0" t="s">
        <v>203</v>
      </c>
      <c r="C18" s="0" t="s">
        <v>166</v>
      </c>
      <c r="D18" s="0" t="s">
        <v>125</v>
      </c>
      <c r="E18" s="0" t="s">
        <v>204</v>
      </c>
      <c r="F18" s="177" t="n">
        <v>37112</v>
      </c>
      <c r="G18" s="0" t="s">
        <v>205</v>
      </c>
      <c r="H18" s="0" t="s">
        <v>206</v>
      </c>
      <c r="I18" s="0" t="s">
        <v>210</v>
      </c>
      <c r="J18" s="177" t="n">
        <v>37288</v>
      </c>
      <c r="K18" s="0" t="n">
        <v>5000</v>
      </c>
      <c r="L18" s="0" t="n">
        <v>140000</v>
      </c>
      <c r="M18" s="0" t="s">
        <v>208</v>
      </c>
      <c r="N18" s="0" t="n">
        <v>0</v>
      </c>
      <c r="O18" s="0" t="s">
        <v>129</v>
      </c>
      <c r="P18" s="0" t="s">
        <v>113</v>
      </c>
      <c r="Q18" s="0" t="s">
        <v>209</v>
      </c>
      <c r="R18" s="0" t="n">
        <v>3.415</v>
      </c>
      <c r="S18" s="0" t="n">
        <v>2.806</v>
      </c>
      <c r="T18" s="0" t="n">
        <v>-85260</v>
      </c>
      <c r="U18" s="0" t="s">
        <v>209</v>
      </c>
    </row>
    <row r="19" customFormat="false" ht="11.25" hidden="false" customHeight="false" outlineLevel="0" collapsed="false">
      <c r="A19" s="0" t="n">
        <v>3519</v>
      </c>
      <c r="B19" s="0" t="s">
        <v>203</v>
      </c>
      <c r="C19" s="0" t="s">
        <v>166</v>
      </c>
      <c r="D19" s="0" t="s">
        <v>125</v>
      </c>
      <c r="E19" s="0" t="s">
        <v>204</v>
      </c>
      <c r="F19" s="177" t="n">
        <v>37112</v>
      </c>
      <c r="G19" s="0" t="s">
        <v>205</v>
      </c>
      <c r="H19" s="0" t="s">
        <v>206</v>
      </c>
      <c r="I19" s="0" t="s">
        <v>210</v>
      </c>
      <c r="J19" s="177" t="n">
        <v>37257</v>
      </c>
      <c r="K19" s="0" t="n">
        <v>5000</v>
      </c>
      <c r="L19" s="0" t="n">
        <v>155000</v>
      </c>
      <c r="M19" s="0" t="s">
        <v>208</v>
      </c>
      <c r="N19" s="0" t="n">
        <v>0</v>
      </c>
      <c r="O19" s="0" t="s">
        <v>129</v>
      </c>
      <c r="P19" s="0" t="s">
        <v>113</v>
      </c>
      <c r="Q19" s="0" t="s">
        <v>209</v>
      </c>
      <c r="R19" s="0" t="n">
        <v>3.365</v>
      </c>
      <c r="S19" s="0" t="n">
        <v>2.936</v>
      </c>
      <c r="T19" s="0" t="n">
        <v>-66495</v>
      </c>
      <c r="U19" s="0" t="s">
        <v>209</v>
      </c>
    </row>
    <row r="20" customFormat="false" ht="11.25" hidden="false" customHeight="false" outlineLevel="0" collapsed="false">
      <c r="A20" s="0" t="n">
        <v>4559</v>
      </c>
      <c r="B20" s="0" t="s">
        <v>203</v>
      </c>
      <c r="C20" s="0" t="s">
        <v>166</v>
      </c>
      <c r="D20" s="0" t="s">
        <v>126</v>
      </c>
      <c r="E20" s="0" t="s">
        <v>204</v>
      </c>
      <c r="F20" s="177" t="n">
        <v>37174</v>
      </c>
      <c r="G20" s="0" t="s">
        <v>205</v>
      </c>
      <c r="H20" s="0" t="s">
        <v>211</v>
      </c>
      <c r="I20" s="0" t="s">
        <v>212</v>
      </c>
      <c r="J20" s="177" t="n">
        <v>37226</v>
      </c>
      <c r="K20" s="0" t="n">
        <v>5000</v>
      </c>
      <c r="L20" s="0" t="n">
        <v>155000</v>
      </c>
      <c r="M20" s="0" t="s">
        <v>208</v>
      </c>
      <c r="N20" s="0" t="n">
        <v>0.01</v>
      </c>
      <c r="O20" s="0" t="s">
        <v>129</v>
      </c>
      <c r="P20" s="0" t="s">
        <v>113</v>
      </c>
      <c r="Q20" s="0" t="s">
        <v>209</v>
      </c>
      <c r="R20" s="0" t="n">
        <v>2.713</v>
      </c>
      <c r="S20" s="0" t="n">
        <v>2.735</v>
      </c>
      <c r="T20" s="0" t="n">
        <v>3410</v>
      </c>
      <c r="U20" s="0" t="s">
        <v>209</v>
      </c>
    </row>
    <row r="21" customFormat="false" ht="11.25" hidden="false" customHeight="false" outlineLevel="0" collapsed="false">
      <c r="A21" s="0" t="n">
        <v>4559</v>
      </c>
      <c r="B21" s="0" t="s">
        <v>203</v>
      </c>
      <c r="C21" s="0" t="s">
        <v>166</v>
      </c>
      <c r="D21" s="0" t="s">
        <v>126</v>
      </c>
      <c r="E21" s="0" t="s">
        <v>204</v>
      </c>
      <c r="F21" s="177" t="n">
        <v>37174</v>
      </c>
      <c r="G21" s="0" t="s">
        <v>205</v>
      </c>
      <c r="H21" s="0" t="s">
        <v>211</v>
      </c>
      <c r="I21" s="0" t="s">
        <v>212</v>
      </c>
      <c r="J21" s="177" t="n">
        <v>37288</v>
      </c>
      <c r="K21" s="0" t="n">
        <v>5000</v>
      </c>
      <c r="L21" s="0" t="n">
        <v>140000</v>
      </c>
      <c r="M21" s="0" t="s">
        <v>208</v>
      </c>
      <c r="N21" s="0" t="n">
        <v>0.01</v>
      </c>
      <c r="O21" s="0" t="s">
        <v>129</v>
      </c>
      <c r="P21" s="0" t="s">
        <v>113</v>
      </c>
      <c r="Q21" s="0" t="s">
        <v>209</v>
      </c>
      <c r="R21" s="0" t="n">
        <v>2.806</v>
      </c>
      <c r="S21" s="0" t="n">
        <v>2.965</v>
      </c>
      <c r="T21" s="0" t="n">
        <v>22260</v>
      </c>
      <c r="U21" s="0" t="s">
        <v>209</v>
      </c>
    </row>
    <row r="22" customFormat="false" ht="11.25" hidden="false" customHeight="false" outlineLevel="0" collapsed="false">
      <c r="A22" s="0" t="n">
        <v>4559</v>
      </c>
      <c r="B22" s="0" t="s">
        <v>203</v>
      </c>
      <c r="C22" s="0" t="s">
        <v>166</v>
      </c>
      <c r="D22" s="0" t="s">
        <v>126</v>
      </c>
      <c r="E22" s="0" t="s">
        <v>204</v>
      </c>
      <c r="F22" s="177" t="n">
        <v>37174</v>
      </c>
      <c r="G22" s="0" t="s">
        <v>205</v>
      </c>
      <c r="H22" s="0" t="s">
        <v>211</v>
      </c>
      <c r="I22" s="0" t="s">
        <v>212</v>
      </c>
      <c r="J22" s="177" t="n">
        <v>37316</v>
      </c>
      <c r="K22" s="0" t="n">
        <v>5000</v>
      </c>
      <c r="L22" s="0" t="n">
        <v>155000</v>
      </c>
      <c r="M22" s="0" t="s">
        <v>208</v>
      </c>
      <c r="N22" s="0" t="n">
        <v>0.01</v>
      </c>
      <c r="O22" s="0" t="s">
        <v>129</v>
      </c>
      <c r="P22" s="0" t="s">
        <v>113</v>
      </c>
      <c r="Q22" s="0" t="s">
        <v>209</v>
      </c>
      <c r="R22" s="0" t="n">
        <v>2.775</v>
      </c>
      <c r="S22" s="0" t="n">
        <v>2.935</v>
      </c>
      <c r="T22" s="0" t="n">
        <v>24800</v>
      </c>
      <c r="U22" s="0" t="s">
        <v>209</v>
      </c>
    </row>
    <row r="23" customFormat="false" ht="11.25" hidden="false" customHeight="false" outlineLevel="0" collapsed="false">
      <c r="A23" s="0" t="n">
        <v>4559</v>
      </c>
      <c r="B23" s="0" t="s">
        <v>203</v>
      </c>
      <c r="C23" s="0" t="s">
        <v>166</v>
      </c>
      <c r="D23" s="0" t="s">
        <v>126</v>
      </c>
      <c r="E23" s="0" t="s">
        <v>204</v>
      </c>
      <c r="F23" s="177" t="n">
        <v>37174</v>
      </c>
      <c r="G23" s="0" t="s">
        <v>205</v>
      </c>
      <c r="H23" s="0" t="s">
        <v>211</v>
      </c>
      <c r="I23" s="0" t="s">
        <v>212</v>
      </c>
      <c r="J23" s="177" t="n">
        <v>37257</v>
      </c>
      <c r="K23" s="0" t="n">
        <v>5000</v>
      </c>
      <c r="L23" s="0" t="n">
        <v>155000</v>
      </c>
      <c r="M23" s="0" t="s">
        <v>208</v>
      </c>
      <c r="N23" s="0" t="n">
        <v>0.01</v>
      </c>
      <c r="O23" s="0" t="s">
        <v>129</v>
      </c>
      <c r="P23" s="0" t="s">
        <v>113</v>
      </c>
      <c r="Q23" s="0" t="s">
        <v>209</v>
      </c>
      <c r="R23" s="0" t="n">
        <v>2.936</v>
      </c>
      <c r="S23" s="0" t="n">
        <v>2.915</v>
      </c>
      <c r="T23" s="0" t="n">
        <v>-3255</v>
      </c>
      <c r="U23" s="0" t="s">
        <v>209</v>
      </c>
    </row>
    <row r="24" customFormat="false" ht="11.25" hidden="false" customHeight="false" outlineLevel="0" collapsed="false">
      <c r="A24" s="0" t="n">
        <v>2858</v>
      </c>
      <c r="B24" s="0" t="s">
        <v>203</v>
      </c>
      <c r="C24" s="0" t="s">
        <v>166</v>
      </c>
      <c r="D24" s="0" t="s">
        <v>126</v>
      </c>
      <c r="E24" s="0" t="s">
        <v>204</v>
      </c>
      <c r="F24" s="177" t="n">
        <v>37062</v>
      </c>
      <c r="G24" s="0" t="s">
        <v>205</v>
      </c>
      <c r="H24" s="0" t="s">
        <v>206</v>
      </c>
      <c r="I24" s="0" t="s">
        <v>213</v>
      </c>
      <c r="J24" s="177" t="n">
        <v>37347</v>
      </c>
      <c r="K24" s="0" t="n">
        <v>5000</v>
      </c>
      <c r="L24" s="0" t="n">
        <v>150000</v>
      </c>
      <c r="M24" s="0" t="s">
        <v>208</v>
      </c>
      <c r="N24" s="0" t="n">
        <v>0</v>
      </c>
      <c r="O24" s="0" t="s">
        <v>129</v>
      </c>
      <c r="P24" s="0" t="s">
        <v>113</v>
      </c>
      <c r="Q24" s="0" t="s">
        <v>209</v>
      </c>
      <c r="R24" s="0" t="n">
        <v>2.58</v>
      </c>
      <c r="S24" s="0" t="n">
        <v>2.675</v>
      </c>
      <c r="T24" s="0" t="n">
        <v>14250</v>
      </c>
      <c r="U24" s="0" t="s">
        <v>209</v>
      </c>
    </row>
    <row r="25" customFormat="false" ht="11.25" hidden="false" customHeight="false" outlineLevel="0" collapsed="false">
      <c r="A25" s="0" t="n">
        <v>2858</v>
      </c>
      <c r="B25" s="0" t="s">
        <v>203</v>
      </c>
      <c r="C25" s="0" t="s">
        <v>166</v>
      </c>
      <c r="D25" s="0" t="s">
        <v>126</v>
      </c>
      <c r="E25" s="0" t="s">
        <v>204</v>
      </c>
      <c r="F25" s="177" t="n">
        <v>37062</v>
      </c>
      <c r="G25" s="0" t="s">
        <v>205</v>
      </c>
      <c r="H25" s="0" t="s">
        <v>206</v>
      </c>
      <c r="I25" s="0" t="s">
        <v>213</v>
      </c>
      <c r="J25" s="177" t="n">
        <v>37377</v>
      </c>
      <c r="K25" s="0" t="n">
        <v>5000</v>
      </c>
      <c r="L25" s="0" t="n">
        <v>155000</v>
      </c>
      <c r="M25" s="0" t="s">
        <v>208</v>
      </c>
      <c r="N25" s="0" t="n">
        <v>0</v>
      </c>
      <c r="O25" s="0" t="s">
        <v>129</v>
      </c>
      <c r="P25" s="0" t="s">
        <v>113</v>
      </c>
      <c r="Q25" s="0" t="s">
        <v>209</v>
      </c>
      <c r="R25" s="0" t="n">
        <v>2.618</v>
      </c>
      <c r="S25" s="0" t="n">
        <v>2.705</v>
      </c>
      <c r="T25" s="0" t="n">
        <v>13485</v>
      </c>
      <c r="U25" s="0" t="s">
        <v>209</v>
      </c>
    </row>
    <row r="26" customFormat="false" ht="11.25" hidden="false" customHeight="false" outlineLevel="0" collapsed="false">
      <c r="A26" s="0" t="n">
        <v>2858</v>
      </c>
      <c r="B26" s="0" t="s">
        <v>203</v>
      </c>
      <c r="C26" s="0" t="s">
        <v>166</v>
      </c>
      <c r="D26" s="0" t="s">
        <v>126</v>
      </c>
      <c r="E26" s="0" t="s">
        <v>204</v>
      </c>
      <c r="F26" s="177" t="n">
        <v>37062</v>
      </c>
      <c r="G26" s="0" t="s">
        <v>205</v>
      </c>
      <c r="H26" s="0" t="s">
        <v>206</v>
      </c>
      <c r="I26" s="0" t="s">
        <v>213</v>
      </c>
      <c r="J26" s="177" t="n">
        <v>37408</v>
      </c>
      <c r="K26" s="0" t="n">
        <v>5000</v>
      </c>
      <c r="L26" s="0" t="n">
        <v>150000</v>
      </c>
      <c r="M26" s="0" t="s">
        <v>208</v>
      </c>
      <c r="N26" s="0" t="n">
        <v>0</v>
      </c>
      <c r="O26" s="0" t="s">
        <v>129</v>
      </c>
      <c r="P26" s="0" t="s">
        <v>113</v>
      </c>
      <c r="Q26" s="0" t="s">
        <v>209</v>
      </c>
      <c r="R26" s="0" t="n">
        <v>2.658</v>
      </c>
      <c r="S26" s="0" t="n">
        <v>2.745</v>
      </c>
      <c r="T26" s="0" t="n">
        <v>13050</v>
      </c>
      <c r="U26" s="0" t="s">
        <v>209</v>
      </c>
    </row>
    <row r="27" customFormat="false" ht="11.25" hidden="false" customHeight="false" outlineLevel="0" collapsed="false">
      <c r="A27" s="0" t="n">
        <v>2858</v>
      </c>
      <c r="B27" s="0" t="s">
        <v>203</v>
      </c>
      <c r="C27" s="0" t="s">
        <v>166</v>
      </c>
      <c r="D27" s="0" t="s">
        <v>126</v>
      </c>
      <c r="E27" s="0" t="s">
        <v>204</v>
      </c>
      <c r="F27" s="177" t="n">
        <v>37062</v>
      </c>
      <c r="G27" s="0" t="s">
        <v>205</v>
      </c>
      <c r="H27" s="0" t="s">
        <v>206</v>
      </c>
      <c r="I27" s="0" t="s">
        <v>213</v>
      </c>
      <c r="J27" s="177" t="n">
        <v>37438</v>
      </c>
      <c r="K27" s="0" t="n">
        <v>5000</v>
      </c>
      <c r="L27" s="0" t="n">
        <v>155000</v>
      </c>
      <c r="M27" s="0" t="s">
        <v>208</v>
      </c>
      <c r="N27" s="0" t="n">
        <v>0</v>
      </c>
      <c r="O27" s="0" t="s">
        <v>129</v>
      </c>
      <c r="P27" s="0" t="s">
        <v>113</v>
      </c>
      <c r="Q27" s="0" t="s">
        <v>209</v>
      </c>
      <c r="R27" s="0" t="n">
        <v>2.695</v>
      </c>
      <c r="S27" s="0" t="n">
        <v>2.785</v>
      </c>
      <c r="T27" s="0" t="n">
        <v>13950</v>
      </c>
      <c r="U27" s="0" t="s">
        <v>209</v>
      </c>
    </row>
    <row r="28" customFormat="false" ht="11.25" hidden="false" customHeight="false" outlineLevel="0" collapsed="false">
      <c r="A28" s="0" t="n">
        <v>2858</v>
      </c>
      <c r="B28" s="0" t="s">
        <v>203</v>
      </c>
      <c r="C28" s="0" t="s">
        <v>166</v>
      </c>
      <c r="D28" s="0" t="s">
        <v>126</v>
      </c>
      <c r="E28" s="0" t="s">
        <v>204</v>
      </c>
      <c r="F28" s="177" t="n">
        <v>37062</v>
      </c>
      <c r="G28" s="0" t="s">
        <v>205</v>
      </c>
      <c r="H28" s="0" t="s">
        <v>206</v>
      </c>
      <c r="I28" s="0" t="s">
        <v>213</v>
      </c>
      <c r="J28" s="177" t="n">
        <v>37469</v>
      </c>
      <c r="K28" s="0" t="n">
        <v>5000</v>
      </c>
      <c r="L28" s="0" t="n">
        <v>155000</v>
      </c>
      <c r="M28" s="0" t="s">
        <v>208</v>
      </c>
      <c r="N28" s="0" t="n">
        <v>0</v>
      </c>
      <c r="O28" s="0" t="s">
        <v>129</v>
      </c>
      <c r="P28" s="0" t="s">
        <v>113</v>
      </c>
      <c r="Q28" s="0" t="s">
        <v>209</v>
      </c>
      <c r="R28" s="0" t="n">
        <v>2.728</v>
      </c>
      <c r="S28" s="0" t="n">
        <v>2.815</v>
      </c>
      <c r="T28" s="0" t="n">
        <v>13485</v>
      </c>
      <c r="U28" s="0" t="s">
        <v>209</v>
      </c>
    </row>
    <row r="29" customFormat="false" ht="11.25" hidden="false" customHeight="false" outlineLevel="0" collapsed="false">
      <c r="A29" s="0" t="n">
        <v>2858</v>
      </c>
      <c r="B29" s="0" t="s">
        <v>203</v>
      </c>
      <c r="C29" s="0" t="s">
        <v>166</v>
      </c>
      <c r="D29" s="0" t="s">
        <v>126</v>
      </c>
      <c r="E29" s="0" t="s">
        <v>204</v>
      </c>
      <c r="F29" s="177" t="n">
        <v>37062</v>
      </c>
      <c r="G29" s="0" t="s">
        <v>205</v>
      </c>
      <c r="H29" s="0" t="s">
        <v>206</v>
      </c>
      <c r="I29" s="0" t="s">
        <v>213</v>
      </c>
      <c r="J29" s="177" t="n">
        <v>37500</v>
      </c>
      <c r="K29" s="0" t="n">
        <v>5000</v>
      </c>
      <c r="L29" s="0" t="n">
        <v>150000</v>
      </c>
      <c r="M29" s="0" t="s">
        <v>208</v>
      </c>
      <c r="N29" s="0" t="n">
        <v>0</v>
      </c>
      <c r="O29" s="0" t="s">
        <v>129</v>
      </c>
      <c r="P29" s="0" t="s">
        <v>113</v>
      </c>
      <c r="Q29" s="0" t="s">
        <v>209</v>
      </c>
      <c r="R29" s="0" t="n">
        <v>2.73</v>
      </c>
      <c r="S29" s="0" t="n">
        <v>2.825</v>
      </c>
      <c r="T29" s="0" t="n">
        <v>14250</v>
      </c>
      <c r="U29" s="0" t="s">
        <v>209</v>
      </c>
    </row>
    <row r="30" customFormat="false" ht="11.25" hidden="false" customHeight="false" outlineLevel="0" collapsed="false">
      <c r="A30" s="0" t="n">
        <v>2858</v>
      </c>
      <c r="B30" s="0" t="s">
        <v>203</v>
      </c>
      <c r="C30" s="0" t="s">
        <v>166</v>
      </c>
      <c r="D30" s="0" t="s">
        <v>126</v>
      </c>
      <c r="E30" s="0" t="s">
        <v>204</v>
      </c>
      <c r="F30" s="177" t="n">
        <v>37062</v>
      </c>
      <c r="G30" s="0" t="s">
        <v>205</v>
      </c>
      <c r="H30" s="0" t="s">
        <v>206</v>
      </c>
      <c r="I30" s="0" t="s">
        <v>213</v>
      </c>
      <c r="J30" s="177" t="n">
        <v>37530</v>
      </c>
      <c r="K30" s="0" t="n">
        <v>5000</v>
      </c>
      <c r="L30" s="0" t="n">
        <v>155000</v>
      </c>
      <c r="M30" s="0" t="s">
        <v>208</v>
      </c>
      <c r="N30" s="0" t="n">
        <v>0</v>
      </c>
      <c r="O30" s="0" t="s">
        <v>129</v>
      </c>
      <c r="P30" s="0" t="s">
        <v>113</v>
      </c>
      <c r="Q30" s="0" t="s">
        <v>209</v>
      </c>
      <c r="R30" s="0" t="n">
        <v>2.752</v>
      </c>
      <c r="S30" s="0" t="n">
        <v>2.845</v>
      </c>
      <c r="T30" s="0" t="n">
        <v>14415</v>
      </c>
      <c r="U30" s="0" t="s">
        <v>209</v>
      </c>
    </row>
    <row r="31" customFormat="false" ht="11.25" hidden="false" customHeight="false" outlineLevel="0" collapsed="false">
      <c r="A31" s="0" t="n">
        <v>3682</v>
      </c>
      <c r="B31" s="0" t="s">
        <v>203</v>
      </c>
      <c r="C31" s="0" t="s">
        <v>166</v>
      </c>
      <c r="D31" s="0" t="s">
        <v>126</v>
      </c>
      <c r="E31" s="0" t="s">
        <v>204</v>
      </c>
      <c r="F31" s="177" t="n">
        <v>37124</v>
      </c>
      <c r="G31" s="0" t="s">
        <v>205</v>
      </c>
      <c r="H31" s="0" t="s">
        <v>206</v>
      </c>
      <c r="I31" s="0" t="s">
        <v>213</v>
      </c>
      <c r="J31" s="177" t="n">
        <v>37226</v>
      </c>
      <c r="K31" s="0" t="n">
        <v>5000</v>
      </c>
      <c r="L31" s="0" t="n">
        <v>155000</v>
      </c>
      <c r="M31" s="0" t="s">
        <v>208</v>
      </c>
      <c r="N31" s="0" t="n">
        <v>0.001</v>
      </c>
      <c r="O31" s="0" t="s">
        <v>129</v>
      </c>
      <c r="P31" s="0" t="s">
        <v>113</v>
      </c>
      <c r="Q31" s="0" t="s">
        <v>209</v>
      </c>
      <c r="R31" s="0" t="n">
        <v>2.713</v>
      </c>
      <c r="S31" s="0" t="n">
        <v>3.23</v>
      </c>
      <c r="T31" s="0" t="n">
        <v>80135</v>
      </c>
      <c r="U31" s="0" t="s">
        <v>209</v>
      </c>
    </row>
    <row r="32" customFormat="false" ht="11.25" hidden="false" customHeight="false" outlineLevel="0" collapsed="false">
      <c r="A32" s="0" t="n">
        <v>3682</v>
      </c>
      <c r="B32" s="0" t="s">
        <v>203</v>
      </c>
      <c r="C32" s="0" t="s">
        <v>166</v>
      </c>
      <c r="D32" s="0" t="s">
        <v>126</v>
      </c>
      <c r="E32" s="0" t="s">
        <v>204</v>
      </c>
      <c r="F32" s="177" t="n">
        <v>37124</v>
      </c>
      <c r="G32" s="0" t="s">
        <v>205</v>
      </c>
      <c r="H32" s="0" t="s">
        <v>206</v>
      </c>
      <c r="I32" s="0" t="s">
        <v>213</v>
      </c>
      <c r="J32" s="177" t="n">
        <v>37257</v>
      </c>
      <c r="K32" s="0" t="n">
        <v>5000</v>
      </c>
      <c r="L32" s="0" t="n">
        <v>155000</v>
      </c>
      <c r="M32" s="0" t="s">
        <v>208</v>
      </c>
      <c r="N32" s="0" t="n">
        <v>0.001</v>
      </c>
      <c r="O32" s="0" t="s">
        <v>129</v>
      </c>
      <c r="P32" s="0" t="s">
        <v>113</v>
      </c>
      <c r="Q32" s="0" t="s">
        <v>209</v>
      </c>
      <c r="R32" s="0" t="n">
        <v>2.936</v>
      </c>
      <c r="S32" s="0" t="n">
        <v>3.41</v>
      </c>
      <c r="T32" s="0" t="n">
        <v>73470</v>
      </c>
      <c r="U32" s="0" t="s">
        <v>209</v>
      </c>
    </row>
    <row r="33" customFormat="false" ht="11.25" hidden="false" customHeight="false" outlineLevel="0" collapsed="false">
      <c r="A33" s="0" t="n">
        <v>3682</v>
      </c>
      <c r="B33" s="0" t="s">
        <v>203</v>
      </c>
      <c r="C33" s="0" t="s">
        <v>166</v>
      </c>
      <c r="D33" s="0" t="s">
        <v>126</v>
      </c>
      <c r="E33" s="0" t="s">
        <v>204</v>
      </c>
      <c r="F33" s="177" t="n">
        <v>37124</v>
      </c>
      <c r="G33" s="0" t="s">
        <v>205</v>
      </c>
      <c r="H33" s="0" t="s">
        <v>206</v>
      </c>
      <c r="I33" s="0" t="s">
        <v>213</v>
      </c>
      <c r="J33" s="177" t="n">
        <v>37288</v>
      </c>
      <c r="K33" s="0" t="n">
        <v>5000</v>
      </c>
      <c r="L33" s="0" t="n">
        <v>140000</v>
      </c>
      <c r="M33" s="0" t="s">
        <v>208</v>
      </c>
      <c r="N33" s="0" t="n">
        <v>0.001</v>
      </c>
      <c r="O33" s="0" t="s">
        <v>129</v>
      </c>
      <c r="P33" s="0" t="s">
        <v>113</v>
      </c>
      <c r="Q33" s="0" t="s">
        <v>209</v>
      </c>
      <c r="R33" s="0" t="n">
        <v>2.806</v>
      </c>
      <c r="S33" s="0" t="n">
        <v>3.46</v>
      </c>
      <c r="T33" s="0" t="n">
        <v>91560</v>
      </c>
      <c r="U33" s="0" t="s">
        <v>209</v>
      </c>
    </row>
    <row r="34" customFormat="false" ht="11.25" hidden="false" customHeight="false" outlineLevel="0" collapsed="false">
      <c r="A34" s="0" t="n">
        <v>3682</v>
      </c>
      <c r="B34" s="0" t="s">
        <v>203</v>
      </c>
      <c r="C34" s="0" t="s">
        <v>166</v>
      </c>
      <c r="D34" s="0" t="s">
        <v>126</v>
      </c>
      <c r="E34" s="0" t="s">
        <v>204</v>
      </c>
      <c r="F34" s="177" t="n">
        <v>37124</v>
      </c>
      <c r="G34" s="0" t="s">
        <v>205</v>
      </c>
      <c r="H34" s="0" t="s">
        <v>206</v>
      </c>
      <c r="I34" s="0" t="s">
        <v>213</v>
      </c>
      <c r="J34" s="177" t="n">
        <v>37316</v>
      </c>
      <c r="K34" s="0" t="n">
        <v>5000</v>
      </c>
      <c r="L34" s="0" t="n">
        <v>155000</v>
      </c>
      <c r="M34" s="0" t="s">
        <v>208</v>
      </c>
      <c r="N34" s="0" t="n">
        <v>0.001</v>
      </c>
      <c r="O34" s="0" t="s">
        <v>129</v>
      </c>
      <c r="P34" s="0" t="s">
        <v>113</v>
      </c>
      <c r="Q34" s="0" t="s">
        <v>209</v>
      </c>
      <c r="R34" s="0" t="n">
        <v>2.775</v>
      </c>
      <c r="S34" s="0" t="n">
        <v>3.43</v>
      </c>
      <c r="T34" s="0" t="n">
        <v>101525</v>
      </c>
      <c r="U34" s="0" t="s">
        <v>209</v>
      </c>
    </row>
    <row r="35" customFormat="false" ht="11.25" hidden="false" customHeight="false" outlineLevel="0" collapsed="false">
      <c r="A35" s="0" t="n">
        <v>5216</v>
      </c>
      <c r="B35" s="0" t="s">
        <v>203</v>
      </c>
      <c r="C35" s="0" t="s">
        <v>166</v>
      </c>
      <c r="D35" s="0" t="s">
        <v>125</v>
      </c>
      <c r="E35" s="0" t="s">
        <v>204</v>
      </c>
      <c r="F35" s="177" t="n">
        <v>37188</v>
      </c>
      <c r="G35" s="0" t="s">
        <v>205</v>
      </c>
      <c r="H35" s="0" t="s">
        <v>206</v>
      </c>
      <c r="I35" s="0" t="s">
        <v>213</v>
      </c>
      <c r="J35" s="177" t="n">
        <v>37316</v>
      </c>
      <c r="K35" s="0" t="n">
        <v>5000</v>
      </c>
      <c r="L35" s="0" t="n">
        <v>155000</v>
      </c>
      <c r="M35" s="0" t="s">
        <v>208</v>
      </c>
      <c r="N35" s="0" t="n">
        <v>0</v>
      </c>
      <c r="O35" s="0" t="s">
        <v>129</v>
      </c>
      <c r="P35" s="0" t="s">
        <v>113</v>
      </c>
      <c r="Q35" s="0" t="s">
        <v>209</v>
      </c>
      <c r="R35" s="0" t="n">
        <v>3.08</v>
      </c>
      <c r="S35" s="0" t="n">
        <v>2.775</v>
      </c>
      <c r="T35" s="0" t="n">
        <v>-47275</v>
      </c>
      <c r="U35" s="0" t="s">
        <v>209</v>
      </c>
    </row>
    <row r="36" customFormat="false" ht="11.25" hidden="false" customHeight="false" outlineLevel="0" collapsed="false">
      <c r="A36" s="0" t="n">
        <v>5216</v>
      </c>
      <c r="B36" s="0" t="s">
        <v>203</v>
      </c>
      <c r="C36" s="0" t="s">
        <v>166</v>
      </c>
      <c r="D36" s="0" t="s">
        <v>125</v>
      </c>
      <c r="E36" s="0" t="s">
        <v>204</v>
      </c>
      <c r="F36" s="177" t="n">
        <v>37188</v>
      </c>
      <c r="G36" s="0" t="s">
        <v>205</v>
      </c>
      <c r="H36" s="0" t="s">
        <v>206</v>
      </c>
      <c r="I36" s="0" t="s">
        <v>213</v>
      </c>
      <c r="J36" s="177" t="n">
        <v>37288</v>
      </c>
      <c r="K36" s="0" t="n">
        <v>5000</v>
      </c>
      <c r="L36" s="0" t="n">
        <v>140000</v>
      </c>
      <c r="M36" s="0" t="s">
        <v>208</v>
      </c>
      <c r="N36" s="0" t="n">
        <v>0</v>
      </c>
      <c r="O36" s="0" t="s">
        <v>129</v>
      </c>
      <c r="P36" s="0" t="s">
        <v>113</v>
      </c>
      <c r="Q36" s="0" t="s">
        <v>209</v>
      </c>
      <c r="R36" s="0" t="n">
        <v>3.11</v>
      </c>
      <c r="S36" s="0" t="n">
        <v>2.806</v>
      </c>
      <c r="T36" s="0" t="n">
        <v>-42560</v>
      </c>
      <c r="U36" s="0" t="s">
        <v>209</v>
      </c>
    </row>
    <row r="37" customFormat="false" ht="11.25" hidden="false" customHeight="false" outlineLevel="0" collapsed="false">
      <c r="A37" s="0" t="n">
        <v>5216</v>
      </c>
      <c r="B37" s="0" t="s">
        <v>203</v>
      </c>
      <c r="C37" s="0" t="s">
        <v>166</v>
      </c>
      <c r="D37" s="0" t="s">
        <v>125</v>
      </c>
      <c r="E37" s="0" t="s">
        <v>204</v>
      </c>
      <c r="F37" s="177" t="n">
        <v>37188</v>
      </c>
      <c r="G37" s="0" t="s">
        <v>205</v>
      </c>
      <c r="H37" s="0" t="s">
        <v>206</v>
      </c>
      <c r="I37" s="0" t="s">
        <v>213</v>
      </c>
      <c r="J37" s="177" t="n">
        <v>37257</v>
      </c>
      <c r="K37" s="0" t="n">
        <v>5000</v>
      </c>
      <c r="L37" s="0" t="n">
        <v>155000</v>
      </c>
      <c r="M37" s="0" t="s">
        <v>208</v>
      </c>
      <c r="N37" s="0" t="n">
        <v>0</v>
      </c>
      <c r="O37" s="0" t="s">
        <v>129</v>
      </c>
      <c r="P37" s="0" t="s">
        <v>113</v>
      </c>
      <c r="Q37" s="0" t="s">
        <v>209</v>
      </c>
      <c r="R37" s="0" t="n">
        <v>3.06</v>
      </c>
      <c r="S37" s="0" t="n">
        <v>2.936</v>
      </c>
      <c r="T37" s="0" t="n">
        <v>-19220</v>
      </c>
      <c r="U37" s="0" t="s">
        <v>209</v>
      </c>
    </row>
    <row r="38" customFormat="false" ht="11.25" hidden="false" customHeight="false" outlineLevel="0" collapsed="false">
      <c r="A38" s="0" t="n">
        <v>5216</v>
      </c>
      <c r="B38" s="0" t="s">
        <v>203</v>
      </c>
      <c r="C38" s="0" t="s">
        <v>166</v>
      </c>
      <c r="D38" s="0" t="s">
        <v>125</v>
      </c>
      <c r="E38" s="0" t="s">
        <v>204</v>
      </c>
      <c r="F38" s="177" t="n">
        <v>37188</v>
      </c>
      <c r="G38" s="0" t="s">
        <v>205</v>
      </c>
      <c r="H38" s="0" t="s">
        <v>206</v>
      </c>
      <c r="I38" s="0" t="s">
        <v>213</v>
      </c>
      <c r="J38" s="177" t="n">
        <v>37226</v>
      </c>
      <c r="K38" s="0" t="n">
        <v>5000</v>
      </c>
      <c r="L38" s="0" t="n">
        <v>155000</v>
      </c>
      <c r="M38" s="0" t="s">
        <v>208</v>
      </c>
      <c r="N38" s="0" t="n">
        <v>0</v>
      </c>
      <c r="O38" s="0" t="s">
        <v>129</v>
      </c>
      <c r="P38" s="0" t="s">
        <v>113</v>
      </c>
      <c r="Q38" s="0" t="s">
        <v>209</v>
      </c>
      <c r="R38" s="0" t="n">
        <v>2.88</v>
      </c>
      <c r="S38" s="0" t="n">
        <v>2.713</v>
      </c>
      <c r="T38" s="0" t="n">
        <v>-25885</v>
      </c>
      <c r="U38" s="0" t="s">
        <v>209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77"/>
      <c r="G39" s="0"/>
      <c r="H39" s="0"/>
      <c r="I39" s="0"/>
      <c r="J39" s="177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77"/>
      <c r="G40" s="0"/>
      <c r="H40" s="0"/>
      <c r="I40" s="0"/>
      <c r="J40" s="177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77"/>
      <c r="G41" s="0"/>
      <c r="H41" s="0"/>
      <c r="I41" s="0"/>
      <c r="J41" s="177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77"/>
      <c r="G42" s="0"/>
      <c r="H42" s="0"/>
      <c r="I42" s="0"/>
      <c r="J42" s="177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77"/>
    </row>
    <row r="44" customFormat="false" ht="11.25" hidden="false" customHeight="false" outlineLevel="0" collapsed="false">
      <c r="J44" s="177"/>
    </row>
    <row r="45" customFormat="false" ht="11.25" hidden="false" customHeight="false" outlineLevel="0" collapsed="false">
      <c r="J45" s="177"/>
    </row>
    <row r="46" customFormat="false" ht="11.25" hidden="false" customHeight="false" outlineLevel="0" collapsed="false">
      <c r="J46" s="177"/>
    </row>
    <row r="47" customFormat="false" ht="11.25" hidden="false" customHeight="false" outlineLevel="0" collapsed="false">
      <c r="J47" s="177"/>
    </row>
    <row r="48" customFormat="false" ht="11.25" hidden="false" customHeight="false" outlineLevel="0" collapsed="false">
      <c r="J48" s="177"/>
    </row>
    <row r="49" customFormat="false" ht="11.25" hidden="false" customHeight="false" outlineLevel="0" collapsed="false">
      <c r="J49" s="177"/>
    </row>
    <row r="50" customFormat="false" ht="11.25" hidden="false" customHeight="false" outlineLevel="0" collapsed="false">
      <c r="J50" s="177"/>
    </row>
    <row r="51" customFormat="false" ht="11.25" hidden="false" customHeight="false" outlineLevel="0" collapsed="false">
      <c r="J51" s="177"/>
    </row>
    <row r="52" customFormat="false" ht="11.25" hidden="false" customHeight="false" outlineLevel="0" collapsed="false">
      <c r="J52" s="177"/>
    </row>
    <row r="53" customFormat="false" ht="11.25" hidden="false" customHeight="false" outlineLevel="0" collapsed="false">
      <c r="J53" s="177"/>
    </row>
    <row r="54" customFormat="false" ht="11.25" hidden="false" customHeight="false" outlineLevel="0" collapsed="false">
      <c r="J54" s="177"/>
    </row>
    <row r="55" customFormat="false" ht="11.25" hidden="false" customHeight="false" outlineLevel="0" collapsed="false">
      <c r="J55" s="177"/>
    </row>
    <row r="56" customFormat="false" ht="11.25" hidden="false" customHeight="false" outlineLevel="0" collapsed="false">
      <c r="J56" s="177"/>
    </row>
    <row r="57" customFormat="false" ht="11.25" hidden="false" customHeight="false" outlineLevel="0" collapsed="false">
      <c r="J57" s="177"/>
    </row>
    <row r="58" customFormat="false" ht="11.25" hidden="false" customHeight="false" outlineLevel="0" collapsed="false">
      <c r="J58" s="177"/>
    </row>
    <row r="59" customFormat="false" ht="11.25" hidden="false" customHeight="false" outlineLevel="0" collapsed="false">
      <c r="J59" s="177"/>
    </row>
    <row r="60" customFormat="false" ht="11.25" hidden="false" customHeight="false" outlineLevel="0" collapsed="false">
      <c r="J60" s="177"/>
    </row>
    <row r="61" customFormat="false" ht="11.25" hidden="false" customHeight="false" outlineLevel="0" collapsed="false">
      <c r="J61" s="177"/>
    </row>
    <row r="62" customFormat="false" ht="11.25" hidden="false" customHeight="false" outlineLevel="0" collapsed="false">
      <c r="J62" s="177"/>
    </row>
    <row r="63" customFormat="false" ht="11.25" hidden="false" customHeight="false" outlineLevel="0" collapsed="false">
      <c r="J63" s="177"/>
    </row>
    <row r="64" customFormat="false" ht="11.25" hidden="false" customHeight="false" outlineLevel="0" collapsed="false">
      <c r="J64" s="177"/>
    </row>
    <row r="65" customFormat="false" ht="11.25" hidden="false" customHeight="false" outlineLevel="0" collapsed="false">
      <c r="J65" s="177"/>
    </row>
    <row r="66" customFormat="false" ht="11.25" hidden="false" customHeight="false" outlineLevel="0" collapsed="false">
      <c r="J66" s="177"/>
    </row>
    <row r="67" customFormat="false" ht="11.25" hidden="false" customHeight="false" outlineLevel="0" collapsed="false">
      <c r="J67" s="177"/>
    </row>
    <row r="68" customFormat="false" ht="11.25" hidden="false" customHeight="false" outlineLevel="0" collapsed="false">
      <c r="J68" s="177"/>
    </row>
    <row r="69" customFormat="false" ht="11.25" hidden="false" customHeight="false" outlineLevel="0" collapsed="false">
      <c r="J69" s="177"/>
    </row>
    <row r="70" customFormat="false" ht="11.25" hidden="false" customHeight="false" outlineLevel="0" collapsed="false">
      <c r="J70" s="177"/>
    </row>
    <row r="71" customFormat="false" ht="11.25" hidden="false" customHeight="false" outlineLevel="0" collapsed="false">
      <c r="J71" s="177"/>
    </row>
    <row r="72" customFormat="false" ht="11.25" hidden="false" customHeight="false" outlineLevel="0" collapsed="false">
      <c r="J72" s="177"/>
    </row>
    <row r="73" customFormat="false" ht="11.25" hidden="false" customHeight="false" outlineLevel="0" collapsed="false">
      <c r="J73" s="177"/>
    </row>
    <row r="74" customFormat="false" ht="11.25" hidden="false" customHeight="false" outlineLevel="0" collapsed="false">
      <c r="J74" s="177"/>
    </row>
    <row r="75" customFormat="false" ht="11.25" hidden="false" customHeight="false" outlineLevel="0" collapsed="false">
      <c r="J75" s="177"/>
    </row>
    <row r="76" customFormat="false" ht="11.25" hidden="false" customHeight="false" outlineLevel="0" collapsed="false">
      <c r="J76" s="177"/>
    </row>
    <row r="77" customFormat="false" ht="11.25" hidden="false" customHeight="false" outlineLevel="0" collapsed="false">
      <c r="J77" s="177"/>
    </row>
    <row r="78" customFormat="false" ht="11.25" hidden="false" customHeight="false" outlineLevel="0" collapsed="false">
      <c r="J78" s="177"/>
    </row>
    <row r="79" customFormat="false" ht="11.25" hidden="false" customHeight="false" outlineLevel="0" collapsed="false">
      <c r="J79" s="177"/>
    </row>
    <row r="80" customFormat="false" ht="11.25" hidden="false" customHeight="false" outlineLevel="0" collapsed="false">
      <c r="J80" s="177"/>
    </row>
    <row r="81" customFormat="false" ht="11.25" hidden="false" customHeight="false" outlineLevel="0" collapsed="false">
      <c r="J81" s="177"/>
    </row>
    <row r="82" customFormat="false" ht="11.25" hidden="false" customHeight="false" outlineLevel="0" collapsed="false">
      <c r="J82" s="177"/>
    </row>
    <row r="83" customFormat="false" ht="11.25" hidden="false" customHeight="false" outlineLevel="0" collapsed="false">
      <c r="J83" s="177"/>
    </row>
    <row r="84" customFormat="false" ht="11.25" hidden="false" customHeight="false" outlineLevel="0" collapsed="false">
      <c r="J84" s="177"/>
    </row>
    <row r="85" customFormat="false" ht="11.25" hidden="false" customHeight="false" outlineLevel="0" collapsed="false">
      <c r="J85" s="177"/>
    </row>
    <row r="86" customFormat="false" ht="11.25" hidden="false" customHeight="false" outlineLevel="0" collapsed="false">
      <c r="J86" s="177"/>
    </row>
    <row r="87" customFormat="false" ht="11.25" hidden="false" customHeight="false" outlineLevel="0" collapsed="false">
      <c r="J87" s="177"/>
    </row>
    <row r="88" customFormat="false" ht="11.25" hidden="false" customHeight="false" outlineLevel="0" collapsed="false">
      <c r="J88" s="177"/>
    </row>
    <row r="89" customFormat="false" ht="11.25" hidden="false" customHeight="false" outlineLevel="0" collapsed="false">
      <c r="J89" s="177"/>
    </row>
    <row r="90" customFormat="false" ht="11.25" hidden="false" customHeight="false" outlineLevel="0" collapsed="false">
      <c r="J90" s="177"/>
    </row>
    <row r="91" customFormat="false" ht="11.25" hidden="false" customHeight="false" outlineLevel="0" collapsed="false">
      <c r="J91" s="177"/>
    </row>
    <row r="92" customFormat="false" ht="11.25" hidden="false" customHeight="false" outlineLevel="0" collapsed="false">
      <c r="J92" s="177"/>
    </row>
    <row r="93" customFormat="false" ht="11.25" hidden="false" customHeight="false" outlineLevel="0" collapsed="false">
      <c r="J93" s="177"/>
    </row>
    <row r="94" customFormat="false" ht="11.25" hidden="false" customHeight="false" outlineLevel="0" collapsed="false">
      <c r="J94" s="177"/>
    </row>
    <row r="95" customFormat="false" ht="11.25" hidden="false" customHeight="false" outlineLevel="0" collapsed="false">
      <c r="J95" s="177"/>
    </row>
    <row r="96" customFormat="false" ht="11.25" hidden="false" customHeight="false" outlineLevel="0" collapsed="false">
      <c r="J96" s="177"/>
    </row>
    <row r="97" customFormat="false" ht="11.25" hidden="false" customHeight="false" outlineLevel="0" collapsed="false">
      <c r="J97" s="177"/>
    </row>
    <row r="98" customFormat="false" ht="11.25" hidden="false" customHeight="false" outlineLevel="0" collapsed="false">
      <c r="J98" s="177"/>
    </row>
    <row r="99" customFormat="false" ht="11.25" hidden="false" customHeight="false" outlineLevel="0" collapsed="false">
      <c r="J99" s="177"/>
    </row>
    <row r="100" customFormat="false" ht="11.25" hidden="false" customHeight="false" outlineLevel="0" collapsed="false">
      <c r="J100" s="177"/>
    </row>
    <row r="101" customFormat="false" ht="11.25" hidden="false" customHeight="false" outlineLevel="0" collapsed="false">
      <c r="J101" s="177"/>
    </row>
    <row r="102" customFormat="false" ht="11.25" hidden="false" customHeight="false" outlineLevel="0" collapsed="false">
      <c r="J102" s="177"/>
    </row>
    <row r="103" customFormat="false" ht="11.25" hidden="false" customHeight="false" outlineLevel="0" collapsed="false">
      <c r="J103" s="177"/>
    </row>
    <row r="104" customFormat="false" ht="11.25" hidden="false" customHeight="false" outlineLevel="0" collapsed="false">
      <c r="J104" s="177"/>
    </row>
    <row r="105" customFormat="false" ht="11.25" hidden="false" customHeight="false" outlineLevel="0" collapsed="false">
      <c r="J105" s="177"/>
    </row>
    <row r="106" customFormat="false" ht="11.25" hidden="false" customHeight="false" outlineLevel="0" collapsed="false">
      <c r="J106" s="177"/>
    </row>
    <row r="107" customFormat="false" ht="11.25" hidden="false" customHeight="false" outlineLevel="0" collapsed="false">
      <c r="J107" s="177"/>
    </row>
    <row r="108" customFormat="false" ht="11.25" hidden="false" customHeight="false" outlineLevel="0" collapsed="false">
      <c r="J108" s="177"/>
    </row>
    <row r="109" customFormat="false" ht="11.25" hidden="false" customHeight="false" outlineLevel="0" collapsed="false">
      <c r="J109" s="177"/>
    </row>
    <row r="110" customFormat="false" ht="11.25" hidden="false" customHeight="false" outlineLevel="0" collapsed="false">
      <c r="J110" s="177"/>
    </row>
    <row r="111" customFormat="false" ht="11.25" hidden="false" customHeight="false" outlineLevel="0" collapsed="false">
      <c r="J111" s="177"/>
    </row>
    <row r="112" customFormat="false" ht="11.25" hidden="false" customHeight="false" outlineLevel="0" collapsed="false">
      <c r="J112" s="177"/>
    </row>
    <row r="113" customFormat="false" ht="11.25" hidden="false" customHeight="false" outlineLevel="0" collapsed="false">
      <c r="J113" s="177"/>
    </row>
    <row r="114" customFormat="false" ht="11.25" hidden="false" customHeight="false" outlineLevel="0" collapsed="false">
      <c r="J114" s="177"/>
    </row>
    <row r="115" customFormat="false" ht="11.25" hidden="false" customHeight="false" outlineLevel="0" collapsed="false">
      <c r="J115" s="177"/>
    </row>
    <row r="116" customFormat="false" ht="11.25" hidden="false" customHeight="false" outlineLevel="0" collapsed="false">
      <c r="J116" s="177"/>
    </row>
    <row r="117" customFormat="false" ht="11.25" hidden="false" customHeight="false" outlineLevel="0" collapsed="false">
      <c r="J117" s="177"/>
    </row>
    <row r="118" customFormat="false" ht="11.25" hidden="false" customHeight="false" outlineLevel="0" collapsed="false">
      <c r="J118" s="177"/>
    </row>
    <row r="119" customFormat="false" ht="11.25" hidden="false" customHeight="false" outlineLevel="0" collapsed="false">
      <c r="J119" s="177"/>
    </row>
    <row r="120" customFormat="false" ht="11.25" hidden="false" customHeight="false" outlineLevel="0" collapsed="false">
      <c r="J120" s="177"/>
    </row>
    <row r="121" customFormat="false" ht="11.25" hidden="false" customHeight="false" outlineLevel="0" collapsed="false">
      <c r="J121" s="177"/>
    </row>
    <row r="122" customFormat="false" ht="11.25" hidden="false" customHeight="false" outlineLevel="0" collapsed="false">
      <c r="J122" s="177"/>
    </row>
    <row r="123" customFormat="false" ht="11.25" hidden="false" customHeight="false" outlineLevel="0" collapsed="false">
      <c r="J123" s="177"/>
    </row>
    <row r="124" customFormat="false" ht="11.25" hidden="false" customHeight="false" outlineLevel="0" collapsed="false">
      <c r="J124" s="177"/>
    </row>
    <row r="125" customFormat="false" ht="11.25" hidden="false" customHeight="false" outlineLevel="0" collapsed="false">
      <c r="J125" s="177"/>
    </row>
    <row r="126" customFormat="false" ht="11.25" hidden="false" customHeight="false" outlineLevel="0" collapsed="false">
      <c r="J126" s="177"/>
    </row>
    <row r="127" customFormat="false" ht="11.25" hidden="false" customHeight="false" outlineLevel="0" collapsed="false">
      <c r="J127" s="177"/>
    </row>
    <row r="128" customFormat="false" ht="11.25" hidden="false" customHeight="false" outlineLevel="0" collapsed="false">
      <c r="J128" s="177"/>
    </row>
    <row r="129" customFormat="false" ht="11.25" hidden="false" customHeight="false" outlineLevel="0" collapsed="false">
      <c r="J129" s="177"/>
    </row>
    <row r="130" customFormat="false" ht="11.25" hidden="false" customHeight="false" outlineLevel="0" collapsed="false">
      <c r="J130" s="177"/>
    </row>
    <row r="131" customFormat="false" ht="11.25" hidden="false" customHeight="false" outlineLevel="0" collapsed="false">
      <c r="J131" s="177"/>
    </row>
    <row r="132" customFormat="false" ht="11.25" hidden="false" customHeight="false" outlineLevel="0" collapsed="false">
      <c r="J132" s="177"/>
    </row>
    <row r="133" customFormat="false" ht="11.25" hidden="false" customHeight="false" outlineLevel="0" collapsed="false">
      <c r="J133" s="177"/>
    </row>
    <row r="134" customFormat="false" ht="11.25" hidden="false" customHeight="false" outlineLevel="0" collapsed="false">
      <c r="J134" s="177"/>
    </row>
    <row r="135" customFormat="false" ht="11.25" hidden="false" customHeight="false" outlineLevel="0" collapsed="false">
      <c r="J135" s="177"/>
    </row>
    <row r="136" customFormat="false" ht="11.25" hidden="false" customHeight="false" outlineLevel="0" collapsed="false">
      <c r="J136" s="177"/>
    </row>
    <row r="137" customFormat="false" ht="11.25" hidden="false" customHeight="false" outlineLevel="0" collapsed="false">
      <c r="J137" s="177"/>
    </row>
    <row r="138" customFormat="false" ht="11.25" hidden="false" customHeight="false" outlineLevel="0" collapsed="false">
      <c r="J138" s="177"/>
    </row>
    <row r="139" customFormat="false" ht="11.25" hidden="false" customHeight="false" outlineLevel="0" collapsed="false">
      <c r="J139" s="177"/>
    </row>
    <row r="140" customFormat="false" ht="11.25" hidden="false" customHeight="false" outlineLevel="0" collapsed="false">
      <c r="J140" s="177"/>
    </row>
    <row r="141" customFormat="false" ht="11.25" hidden="false" customHeight="false" outlineLevel="0" collapsed="false">
      <c r="J141" s="177"/>
    </row>
    <row r="142" customFormat="false" ht="11.25" hidden="false" customHeight="false" outlineLevel="0" collapsed="false">
      <c r="J142" s="177"/>
    </row>
    <row r="143" customFormat="false" ht="11.25" hidden="false" customHeight="false" outlineLevel="0" collapsed="false">
      <c r="J143" s="177"/>
    </row>
    <row r="144" customFormat="false" ht="11.25" hidden="false" customHeight="false" outlineLevel="0" collapsed="false">
      <c r="J144" s="177"/>
    </row>
    <row r="145" customFormat="false" ht="11.25" hidden="false" customHeight="false" outlineLevel="0" collapsed="false">
      <c r="J145" s="177"/>
    </row>
    <row r="146" customFormat="false" ht="11.25" hidden="false" customHeight="false" outlineLevel="0" collapsed="false">
      <c r="J146" s="177"/>
    </row>
    <row r="147" customFormat="false" ht="11.25" hidden="false" customHeight="false" outlineLevel="0" collapsed="false">
      <c r="J147" s="177"/>
    </row>
    <row r="148" customFormat="false" ht="11.25" hidden="false" customHeight="false" outlineLevel="0" collapsed="false">
      <c r="J148" s="177"/>
    </row>
    <row r="149" customFormat="false" ht="11.25" hidden="false" customHeight="false" outlineLevel="0" collapsed="false">
      <c r="J149" s="177"/>
    </row>
    <row r="150" customFormat="false" ht="11.25" hidden="false" customHeight="false" outlineLevel="0" collapsed="false">
      <c r="J150" s="177"/>
    </row>
    <row r="151" customFormat="false" ht="11.25" hidden="false" customHeight="false" outlineLevel="0" collapsed="false">
      <c r="J151" s="177"/>
    </row>
    <row r="152" customFormat="false" ht="11.25" hidden="false" customHeight="false" outlineLevel="0" collapsed="false">
      <c r="J152" s="177"/>
    </row>
    <row r="153" customFormat="false" ht="11.25" hidden="false" customHeight="false" outlineLevel="0" collapsed="false">
      <c r="J153" s="177"/>
    </row>
    <row r="154" customFormat="false" ht="11.25" hidden="false" customHeight="false" outlineLevel="0" collapsed="false">
      <c r="J154" s="177"/>
    </row>
    <row r="155" customFormat="false" ht="11.25" hidden="false" customHeight="false" outlineLevel="0" collapsed="false">
      <c r="J155" s="177"/>
    </row>
    <row r="156" customFormat="false" ht="11.25" hidden="false" customHeight="false" outlineLevel="0" collapsed="false">
      <c r="J156" s="177"/>
    </row>
    <row r="157" customFormat="false" ht="11.25" hidden="false" customHeight="false" outlineLevel="0" collapsed="false">
      <c r="J157" s="177"/>
    </row>
    <row r="158" customFormat="false" ht="11.25" hidden="false" customHeight="false" outlineLevel="0" collapsed="false">
      <c r="J158" s="177"/>
    </row>
    <row r="159" customFormat="false" ht="11.25" hidden="false" customHeight="false" outlineLevel="0" collapsed="false">
      <c r="J159" s="177"/>
    </row>
    <row r="160" customFormat="false" ht="11.25" hidden="false" customHeight="false" outlineLevel="0" collapsed="false">
      <c r="J160" s="177"/>
    </row>
    <row r="161" customFormat="false" ht="11.25" hidden="false" customHeight="false" outlineLevel="0" collapsed="false">
      <c r="J161" s="177"/>
    </row>
    <row r="162" customFormat="false" ht="11.25" hidden="false" customHeight="false" outlineLevel="0" collapsed="false">
      <c r="J162" s="177"/>
    </row>
    <row r="163" customFormat="false" ht="11.25" hidden="false" customHeight="false" outlineLevel="0" collapsed="false">
      <c r="J163" s="177"/>
    </row>
    <row r="164" customFormat="false" ht="11.25" hidden="false" customHeight="false" outlineLevel="0" collapsed="false">
      <c r="J164" s="177"/>
    </row>
    <row r="165" customFormat="false" ht="11.25" hidden="false" customHeight="false" outlineLevel="0" collapsed="false">
      <c r="J165" s="177"/>
    </row>
    <row r="166" customFormat="false" ht="11.25" hidden="false" customHeight="false" outlineLevel="0" collapsed="false">
      <c r="J166" s="177"/>
    </row>
    <row r="167" customFormat="false" ht="11.25" hidden="false" customHeight="false" outlineLevel="0" collapsed="false">
      <c r="J167" s="177"/>
    </row>
    <row r="168" customFormat="false" ht="11.25" hidden="false" customHeight="false" outlineLevel="0" collapsed="false">
      <c r="J168" s="177"/>
    </row>
    <row r="169" customFormat="false" ht="11.25" hidden="false" customHeight="false" outlineLevel="0" collapsed="false">
      <c r="J169" s="177"/>
    </row>
    <row r="170" customFormat="false" ht="11.25" hidden="false" customHeight="false" outlineLevel="0" collapsed="false">
      <c r="J170" s="177"/>
    </row>
    <row r="171" customFormat="false" ht="11.25" hidden="false" customHeight="false" outlineLevel="0" collapsed="false">
      <c r="J171" s="177"/>
    </row>
    <row r="172" customFormat="false" ht="11.25" hidden="false" customHeight="false" outlineLevel="0" collapsed="false">
      <c r="J172" s="177"/>
    </row>
    <row r="173" customFormat="false" ht="11.25" hidden="false" customHeight="false" outlineLevel="0" collapsed="false">
      <c r="J173" s="177"/>
    </row>
    <row r="174" customFormat="false" ht="11.25" hidden="false" customHeight="false" outlineLevel="0" collapsed="false">
      <c r="J174" s="177"/>
    </row>
    <row r="175" customFormat="false" ht="11.25" hidden="false" customHeight="false" outlineLevel="0" collapsed="false">
      <c r="J175" s="177"/>
    </row>
    <row r="176" customFormat="false" ht="11.25" hidden="false" customHeight="false" outlineLevel="0" collapsed="false">
      <c r="J176" s="177"/>
    </row>
    <row r="177" customFormat="false" ht="11.25" hidden="false" customHeight="false" outlineLevel="0" collapsed="false">
      <c r="J177" s="177"/>
    </row>
    <row r="178" customFormat="false" ht="11.25" hidden="false" customHeight="false" outlineLevel="0" collapsed="false">
      <c r="J178" s="177"/>
    </row>
    <row r="179" customFormat="false" ht="11.25" hidden="false" customHeight="false" outlineLevel="0" collapsed="false">
      <c r="J179" s="177"/>
    </row>
    <row r="180" customFormat="false" ht="11.25" hidden="false" customHeight="false" outlineLevel="0" collapsed="false">
      <c r="J180" s="177"/>
    </row>
    <row r="181" customFormat="false" ht="11.25" hidden="false" customHeight="false" outlineLevel="0" collapsed="false">
      <c r="J181" s="177"/>
    </row>
    <row r="182" customFormat="false" ht="11.25" hidden="false" customHeight="false" outlineLevel="0" collapsed="false">
      <c r="J182" s="177"/>
    </row>
    <row r="183" customFormat="false" ht="11.25" hidden="false" customHeight="false" outlineLevel="0" collapsed="false">
      <c r="J183" s="177"/>
    </row>
    <row r="184" customFormat="false" ht="11.25" hidden="false" customHeight="false" outlineLevel="0" collapsed="false">
      <c r="J184" s="177"/>
    </row>
    <row r="185" customFormat="false" ht="11.25" hidden="false" customHeight="false" outlineLevel="0" collapsed="false">
      <c r="J185" s="177"/>
    </row>
    <row r="186" customFormat="false" ht="11.25" hidden="false" customHeight="false" outlineLevel="0" collapsed="false">
      <c r="J186" s="177"/>
    </row>
    <row r="187" customFormat="false" ht="11.25" hidden="false" customHeight="false" outlineLevel="0" collapsed="false">
      <c r="J187" s="177"/>
    </row>
    <row r="188" customFormat="false" ht="11.25" hidden="false" customHeight="false" outlineLevel="0" collapsed="false">
      <c r="J188" s="177"/>
    </row>
    <row r="189" customFormat="false" ht="11.25" hidden="false" customHeight="false" outlineLevel="0" collapsed="false">
      <c r="J189" s="177"/>
    </row>
    <row r="190" customFormat="false" ht="11.25" hidden="false" customHeight="false" outlineLevel="0" collapsed="false">
      <c r="J190" s="177"/>
    </row>
    <row r="191" customFormat="false" ht="11.25" hidden="false" customHeight="false" outlineLevel="0" collapsed="false">
      <c r="J191" s="177"/>
    </row>
    <row r="192" customFormat="false" ht="11.25" hidden="false" customHeight="false" outlineLevel="0" collapsed="false">
      <c r="J192" s="177"/>
    </row>
    <row r="193" customFormat="false" ht="11.25" hidden="false" customHeight="false" outlineLevel="0" collapsed="false">
      <c r="J193" s="177"/>
    </row>
    <row r="194" customFormat="false" ht="11.25" hidden="false" customHeight="false" outlineLevel="0" collapsed="false">
      <c r="J194" s="177"/>
    </row>
    <row r="195" customFormat="false" ht="11.25" hidden="false" customHeight="false" outlineLevel="0" collapsed="false">
      <c r="J195" s="177"/>
    </row>
    <row r="196" customFormat="false" ht="11.25" hidden="false" customHeight="false" outlineLevel="0" collapsed="false">
      <c r="J196" s="177"/>
    </row>
    <row r="197" customFormat="false" ht="11.25" hidden="false" customHeight="false" outlineLevel="0" collapsed="false">
      <c r="J197" s="177"/>
    </row>
    <row r="198" customFormat="false" ht="11.25" hidden="false" customHeight="false" outlineLevel="0" collapsed="false">
      <c r="J198" s="177"/>
    </row>
    <row r="199" customFormat="false" ht="11.25" hidden="false" customHeight="false" outlineLevel="0" collapsed="false">
      <c r="J199" s="177"/>
    </row>
    <row r="200" customFormat="false" ht="11.25" hidden="false" customHeight="false" outlineLevel="0" collapsed="false">
      <c r="J200" s="177"/>
    </row>
    <row r="201" customFormat="false" ht="11.25" hidden="false" customHeight="false" outlineLevel="0" collapsed="false">
      <c r="J201" s="177"/>
    </row>
    <row r="202" customFormat="false" ht="11.25" hidden="false" customHeight="false" outlineLevel="0" collapsed="false">
      <c r="J202" s="177"/>
    </row>
    <row r="203" customFormat="false" ht="11.25" hidden="false" customHeight="false" outlineLevel="0" collapsed="false">
      <c r="J203" s="177"/>
    </row>
    <row r="204" customFormat="false" ht="11.25" hidden="false" customHeight="false" outlineLevel="0" collapsed="false">
      <c r="J204" s="177"/>
    </row>
    <row r="205" customFormat="false" ht="11.25" hidden="false" customHeight="false" outlineLevel="0" collapsed="false">
      <c r="J205" s="177"/>
    </row>
    <row r="206" customFormat="false" ht="11.25" hidden="false" customHeight="false" outlineLevel="0" collapsed="false">
      <c r="J206" s="177"/>
    </row>
    <row r="207" customFormat="false" ht="11.25" hidden="false" customHeight="false" outlineLevel="0" collapsed="false">
      <c r="J207" s="177"/>
    </row>
    <row r="208" customFormat="false" ht="11.25" hidden="false" customHeight="false" outlineLevel="0" collapsed="false">
      <c r="J208" s="177"/>
    </row>
    <row r="209" customFormat="false" ht="11.25" hidden="false" customHeight="false" outlineLevel="0" collapsed="false">
      <c r="J209" s="177"/>
    </row>
    <row r="210" customFormat="false" ht="11.25" hidden="false" customHeight="false" outlineLevel="0" collapsed="false">
      <c r="J210" s="177"/>
    </row>
    <row r="211" customFormat="false" ht="11.25" hidden="false" customHeight="false" outlineLevel="0" collapsed="false">
      <c r="J211" s="177"/>
    </row>
    <row r="212" customFormat="false" ht="11.25" hidden="false" customHeight="false" outlineLevel="0" collapsed="false">
      <c r="J212" s="177"/>
    </row>
    <row r="213" customFormat="false" ht="11.25" hidden="false" customHeight="false" outlineLevel="0" collapsed="false">
      <c r="J213" s="177"/>
    </row>
    <row r="214" customFormat="false" ht="11.25" hidden="false" customHeight="false" outlineLevel="0" collapsed="false">
      <c r="J214" s="177"/>
    </row>
    <row r="215" customFormat="false" ht="11.25" hidden="false" customHeight="false" outlineLevel="0" collapsed="false">
      <c r="J215" s="177"/>
    </row>
    <row r="216" customFormat="false" ht="11.25" hidden="false" customHeight="false" outlineLevel="0" collapsed="false">
      <c r="J216" s="177"/>
    </row>
    <row r="217" customFormat="false" ht="11.25" hidden="false" customHeight="false" outlineLevel="0" collapsed="false">
      <c r="J217" s="177"/>
    </row>
    <row r="218" customFormat="false" ht="11.25" hidden="false" customHeight="false" outlineLevel="0" collapsed="false">
      <c r="J218" s="177"/>
    </row>
    <row r="219" customFormat="false" ht="11.25" hidden="false" customHeight="false" outlineLevel="0" collapsed="false">
      <c r="J219" s="177"/>
    </row>
    <row r="220" customFormat="false" ht="11.25" hidden="false" customHeight="false" outlineLevel="0" collapsed="false">
      <c r="J220" s="177"/>
    </row>
    <row r="221" customFormat="false" ht="11.25" hidden="false" customHeight="false" outlineLevel="0" collapsed="false">
      <c r="J221" s="177"/>
    </row>
    <row r="222" customFormat="false" ht="11.25" hidden="false" customHeight="false" outlineLevel="0" collapsed="false">
      <c r="J222" s="177"/>
    </row>
    <row r="223" customFormat="false" ht="11.25" hidden="false" customHeight="false" outlineLevel="0" collapsed="false">
      <c r="J223" s="177"/>
    </row>
    <row r="224" customFormat="false" ht="11.25" hidden="false" customHeight="false" outlineLevel="0" collapsed="false">
      <c r="J224" s="177"/>
    </row>
    <row r="225" customFormat="false" ht="11.25" hidden="false" customHeight="false" outlineLevel="0" collapsed="false">
      <c r="J225" s="177"/>
    </row>
    <row r="226" customFormat="false" ht="11.25" hidden="false" customHeight="false" outlineLevel="0" collapsed="false">
      <c r="J226" s="177"/>
    </row>
    <row r="227" customFormat="false" ht="11.25" hidden="false" customHeight="false" outlineLevel="0" collapsed="false">
      <c r="J227" s="177"/>
    </row>
    <row r="228" customFormat="false" ht="11.25" hidden="false" customHeight="false" outlineLevel="0" collapsed="false">
      <c r="J228" s="177"/>
    </row>
    <row r="229" customFormat="false" ht="11.25" hidden="false" customHeight="false" outlineLevel="0" collapsed="false">
      <c r="J229" s="177"/>
    </row>
    <row r="230" customFormat="false" ht="11.25" hidden="false" customHeight="false" outlineLevel="0" collapsed="false">
      <c r="J230" s="177"/>
    </row>
    <row r="231" customFormat="false" ht="11.25" hidden="false" customHeight="false" outlineLevel="0" collapsed="false">
      <c r="J231" s="177"/>
    </row>
    <row r="232" customFormat="false" ht="11.25" hidden="false" customHeight="false" outlineLevel="0" collapsed="false">
      <c r="J232" s="177"/>
    </row>
    <row r="233" customFormat="false" ht="11.25" hidden="false" customHeight="false" outlineLevel="0" collapsed="false">
      <c r="J233" s="177"/>
    </row>
    <row r="234" customFormat="false" ht="11.25" hidden="false" customHeight="false" outlineLevel="0" collapsed="false">
      <c r="J234" s="177"/>
    </row>
    <row r="235" customFormat="false" ht="11.25" hidden="false" customHeight="false" outlineLevel="0" collapsed="false">
      <c r="J235" s="177"/>
    </row>
    <row r="236" customFormat="false" ht="11.25" hidden="false" customHeight="false" outlineLevel="0" collapsed="false">
      <c r="J236" s="177"/>
    </row>
    <row r="237" customFormat="false" ht="11.25" hidden="false" customHeight="false" outlineLevel="0" collapsed="false">
      <c r="J237" s="177"/>
    </row>
    <row r="238" customFormat="false" ht="11.25" hidden="false" customHeight="false" outlineLevel="0" collapsed="false">
      <c r="J238" s="177"/>
    </row>
    <row r="239" customFormat="false" ht="11.25" hidden="false" customHeight="false" outlineLevel="0" collapsed="false">
      <c r="J239" s="177"/>
    </row>
    <row r="240" customFormat="false" ht="11.25" hidden="false" customHeight="false" outlineLevel="0" collapsed="false">
      <c r="J240" s="177"/>
    </row>
    <row r="241" customFormat="false" ht="11.25" hidden="false" customHeight="false" outlineLevel="0" collapsed="false">
      <c r="J241" s="177"/>
    </row>
    <row r="242" customFormat="false" ht="11.25" hidden="false" customHeight="false" outlineLevel="0" collapsed="false">
      <c r="J242" s="177"/>
    </row>
    <row r="243" customFormat="false" ht="11.25" hidden="false" customHeight="false" outlineLevel="0" collapsed="false">
      <c r="J243" s="177"/>
    </row>
    <row r="244" customFormat="false" ht="11.25" hidden="false" customHeight="false" outlineLevel="0" collapsed="false">
      <c r="J244" s="177"/>
    </row>
    <row r="245" customFormat="false" ht="11.25" hidden="false" customHeight="false" outlineLevel="0" collapsed="false">
      <c r="J245" s="177"/>
    </row>
    <row r="246" customFormat="false" ht="11.25" hidden="false" customHeight="false" outlineLevel="0" collapsed="false">
      <c r="J246" s="177"/>
    </row>
    <row r="247" customFormat="false" ht="11.25" hidden="false" customHeight="false" outlineLevel="0" collapsed="false">
      <c r="J247" s="177"/>
    </row>
    <row r="248" customFormat="false" ht="11.25" hidden="false" customHeight="false" outlineLevel="0" collapsed="false">
      <c r="J248" s="177"/>
    </row>
    <row r="249" customFormat="false" ht="11.25" hidden="false" customHeight="false" outlineLevel="0" collapsed="false">
      <c r="J249" s="177"/>
    </row>
    <row r="250" customFormat="false" ht="11.25" hidden="false" customHeight="false" outlineLevel="0" collapsed="false">
      <c r="J250" s="177"/>
    </row>
    <row r="251" customFormat="false" ht="11.25" hidden="false" customHeight="false" outlineLevel="0" collapsed="false">
      <c r="J251" s="177"/>
    </row>
    <row r="252" customFormat="false" ht="11.25" hidden="false" customHeight="false" outlineLevel="0" collapsed="false">
      <c r="J252" s="177"/>
    </row>
    <row r="253" customFormat="false" ht="11.25" hidden="false" customHeight="false" outlineLevel="0" collapsed="false">
      <c r="J253" s="177"/>
    </row>
    <row r="254" customFormat="false" ht="11.25" hidden="false" customHeight="false" outlineLevel="0" collapsed="false">
      <c r="J254" s="177"/>
    </row>
    <row r="255" customFormat="false" ht="11.25" hidden="false" customHeight="false" outlineLevel="0" collapsed="false">
      <c r="J255" s="177"/>
    </row>
    <row r="256" customFormat="false" ht="11.25" hidden="false" customHeight="false" outlineLevel="0" collapsed="false">
      <c r="J256" s="177"/>
    </row>
    <row r="257" customFormat="false" ht="11.25" hidden="false" customHeight="false" outlineLevel="0" collapsed="false">
      <c r="J257" s="177"/>
    </row>
    <row r="258" customFormat="false" ht="11.25" hidden="false" customHeight="false" outlineLevel="0" collapsed="false">
      <c r="J258" s="177"/>
    </row>
    <row r="259" customFormat="false" ht="11.25" hidden="false" customHeight="false" outlineLevel="0" collapsed="false">
      <c r="J259" s="177"/>
    </row>
    <row r="260" customFormat="false" ht="11.25" hidden="false" customHeight="false" outlineLevel="0" collapsed="false">
      <c r="J260" s="177"/>
    </row>
    <row r="261" customFormat="false" ht="11.25" hidden="false" customHeight="false" outlineLevel="0" collapsed="false">
      <c r="J261" s="177"/>
    </row>
    <row r="262" customFormat="false" ht="11.25" hidden="false" customHeight="false" outlineLevel="0" collapsed="false">
      <c r="J262" s="177"/>
    </row>
    <row r="263" customFormat="false" ht="11.25" hidden="false" customHeight="false" outlineLevel="0" collapsed="false">
      <c r="J263" s="177"/>
    </row>
    <row r="264" customFormat="false" ht="11.25" hidden="false" customHeight="false" outlineLevel="0" collapsed="false">
      <c r="J264" s="177"/>
    </row>
    <row r="265" customFormat="false" ht="11.25" hidden="false" customHeight="false" outlineLevel="0" collapsed="false">
      <c r="J265" s="177"/>
    </row>
    <row r="266" customFormat="false" ht="11.25" hidden="false" customHeight="false" outlineLevel="0" collapsed="false">
      <c r="J266" s="177"/>
    </row>
    <row r="267" customFormat="false" ht="11.25" hidden="false" customHeight="false" outlineLevel="0" collapsed="false">
      <c r="J267" s="177"/>
    </row>
    <row r="268" customFormat="false" ht="11.25" hidden="false" customHeight="false" outlineLevel="0" collapsed="false">
      <c r="J268" s="177"/>
    </row>
    <row r="269" customFormat="false" ht="11.25" hidden="false" customHeight="false" outlineLevel="0" collapsed="false">
      <c r="J269" s="177"/>
    </row>
    <row r="270" customFormat="false" ht="11.25" hidden="false" customHeight="false" outlineLevel="0" collapsed="false">
      <c r="J270" s="177"/>
    </row>
    <row r="271" customFormat="false" ht="11.25" hidden="false" customHeight="false" outlineLevel="0" collapsed="false">
      <c r="J271" s="177"/>
    </row>
    <row r="272" customFormat="false" ht="11.25" hidden="false" customHeight="false" outlineLevel="0" collapsed="false">
      <c r="J272" s="177"/>
    </row>
    <row r="273" customFormat="false" ht="11.25" hidden="false" customHeight="false" outlineLevel="0" collapsed="false">
      <c r="J273" s="177"/>
    </row>
    <row r="274" customFormat="false" ht="11.25" hidden="false" customHeight="false" outlineLevel="0" collapsed="false">
      <c r="J274" s="177"/>
    </row>
    <row r="275" customFormat="false" ht="11.25" hidden="false" customHeight="false" outlineLevel="0" collapsed="false">
      <c r="J275" s="177"/>
    </row>
    <row r="276" customFormat="false" ht="11.25" hidden="false" customHeight="false" outlineLevel="0" collapsed="false">
      <c r="J276" s="177"/>
    </row>
    <row r="277" customFormat="false" ht="11.25" hidden="false" customHeight="false" outlineLevel="0" collapsed="false">
      <c r="J277" s="177"/>
    </row>
    <row r="278" customFormat="false" ht="11.25" hidden="false" customHeight="false" outlineLevel="0" collapsed="false">
      <c r="J278" s="177"/>
    </row>
    <row r="279" customFormat="false" ht="11.25" hidden="false" customHeight="false" outlineLevel="0" collapsed="false">
      <c r="J279" s="177"/>
    </row>
    <row r="280" customFormat="false" ht="11.25" hidden="false" customHeight="false" outlineLevel="0" collapsed="false">
      <c r="J280" s="177"/>
    </row>
    <row r="281" customFormat="false" ht="11.25" hidden="false" customHeight="false" outlineLevel="0" collapsed="false">
      <c r="J281" s="177"/>
    </row>
    <row r="282" customFormat="false" ht="11.25" hidden="false" customHeight="false" outlineLevel="0" collapsed="false">
      <c r="J282" s="177"/>
    </row>
    <row r="283" customFormat="false" ht="11.25" hidden="false" customHeight="false" outlineLevel="0" collapsed="false">
      <c r="J283" s="177"/>
    </row>
    <row r="284" customFormat="false" ht="11.25" hidden="false" customHeight="false" outlineLevel="0" collapsed="false">
      <c r="J284" s="177"/>
    </row>
    <row r="285" customFormat="false" ht="11.25" hidden="false" customHeight="false" outlineLevel="0" collapsed="false">
      <c r="J285" s="177"/>
    </row>
    <row r="286" customFormat="false" ht="11.25" hidden="false" customHeight="false" outlineLevel="0" collapsed="false">
      <c r="J286" s="177"/>
    </row>
    <row r="287" customFormat="false" ht="11.25" hidden="false" customHeight="false" outlineLevel="0" collapsed="false">
      <c r="J287" s="177"/>
    </row>
    <row r="288" customFormat="false" ht="11.25" hidden="false" customHeight="false" outlineLevel="0" collapsed="false">
      <c r="J288" s="177"/>
    </row>
    <row r="289" customFormat="false" ht="11.25" hidden="false" customHeight="false" outlineLevel="0" collapsed="false">
      <c r="J289" s="177"/>
    </row>
    <row r="290" customFormat="false" ht="11.25" hidden="false" customHeight="false" outlineLevel="0" collapsed="false">
      <c r="J290" s="177"/>
    </row>
    <row r="291" customFormat="false" ht="11.25" hidden="false" customHeight="false" outlineLevel="0" collapsed="false">
      <c r="J291" s="177"/>
    </row>
    <row r="292" customFormat="false" ht="11.25" hidden="false" customHeight="false" outlineLevel="0" collapsed="false">
      <c r="J292" s="177"/>
    </row>
    <row r="293" customFormat="false" ht="11.25" hidden="false" customHeight="false" outlineLevel="0" collapsed="false">
      <c r="J293" s="177"/>
    </row>
    <row r="294" customFormat="false" ht="11.25" hidden="false" customHeight="false" outlineLevel="0" collapsed="false">
      <c r="J294" s="177"/>
    </row>
    <row r="295" customFormat="false" ht="11.25" hidden="false" customHeight="false" outlineLevel="0" collapsed="false">
      <c r="J295" s="177"/>
    </row>
    <row r="296" customFormat="false" ht="11.25" hidden="false" customHeight="false" outlineLevel="0" collapsed="false">
      <c r="J296" s="177"/>
    </row>
    <row r="297" customFormat="false" ht="11.25" hidden="false" customHeight="false" outlineLevel="0" collapsed="false">
      <c r="J297" s="177"/>
    </row>
    <row r="298" customFormat="false" ht="11.25" hidden="false" customHeight="false" outlineLevel="0" collapsed="false">
      <c r="J298" s="177"/>
    </row>
    <row r="299" customFormat="false" ht="11.25" hidden="false" customHeight="false" outlineLevel="0" collapsed="false">
      <c r="J299" s="177"/>
    </row>
    <row r="300" customFormat="false" ht="11.25" hidden="false" customHeight="false" outlineLevel="0" collapsed="false">
      <c r="J300" s="177"/>
    </row>
    <row r="301" customFormat="false" ht="11.25" hidden="false" customHeight="false" outlineLevel="0" collapsed="false">
      <c r="J301" s="177"/>
    </row>
    <row r="302" customFormat="false" ht="11.25" hidden="false" customHeight="false" outlineLevel="0" collapsed="false">
      <c r="J302" s="177"/>
    </row>
    <row r="303" customFormat="false" ht="11.25" hidden="false" customHeight="false" outlineLevel="0" collapsed="false">
      <c r="J303" s="177"/>
    </row>
    <row r="304" customFormat="false" ht="11.25" hidden="false" customHeight="false" outlineLevel="0" collapsed="false">
      <c r="J304" s="177"/>
    </row>
    <row r="305" customFormat="false" ht="11.25" hidden="false" customHeight="false" outlineLevel="0" collapsed="false">
      <c r="J305" s="177"/>
    </row>
    <row r="306" customFormat="false" ht="11.25" hidden="false" customHeight="false" outlineLevel="0" collapsed="false">
      <c r="J306" s="177"/>
    </row>
    <row r="307" customFormat="false" ht="11.25" hidden="false" customHeight="false" outlineLevel="0" collapsed="false">
      <c r="J307" s="177"/>
    </row>
    <row r="308" customFormat="false" ht="11.25" hidden="false" customHeight="false" outlineLevel="0" collapsed="false">
      <c r="J308" s="177"/>
    </row>
    <row r="309" customFormat="false" ht="11.25" hidden="false" customHeight="false" outlineLevel="0" collapsed="false">
      <c r="J309" s="177"/>
    </row>
    <row r="310" customFormat="false" ht="11.25" hidden="false" customHeight="false" outlineLevel="0" collapsed="false">
      <c r="J310" s="177"/>
    </row>
    <row r="311" customFormat="false" ht="11.25" hidden="false" customHeight="false" outlineLevel="0" collapsed="false">
      <c r="J311" s="177"/>
    </row>
    <row r="312" customFormat="false" ht="11.25" hidden="false" customHeight="false" outlineLevel="0" collapsed="false">
      <c r="J312" s="177"/>
    </row>
    <row r="313" customFormat="false" ht="11.25" hidden="false" customHeight="false" outlineLevel="0" collapsed="false">
      <c r="J313" s="177"/>
    </row>
    <row r="314" customFormat="false" ht="11.25" hidden="false" customHeight="false" outlineLevel="0" collapsed="false">
      <c r="J314" s="177"/>
    </row>
    <row r="315" customFormat="false" ht="11.25" hidden="false" customHeight="false" outlineLevel="0" collapsed="false">
      <c r="J315" s="177"/>
    </row>
    <row r="316" customFormat="false" ht="11.25" hidden="false" customHeight="false" outlineLevel="0" collapsed="false">
      <c r="J316" s="177"/>
    </row>
    <row r="317" customFormat="false" ht="11.25" hidden="false" customHeight="false" outlineLevel="0" collapsed="false">
      <c r="J317" s="177"/>
    </row>
    <row r="318" customFormat="false" ht="11.25" hidden="false" customHeight="false" outlineLevel="0" collapsed="false">
      <c r="J318" s="177"/>
    </row>
    <row r="319" customFormat="false" ht="11.25" hidden="false" customHeight="false" outlineLevel="0" collapsed="false">
      <c r="J319" s="177"/>
    </row>
    <row r="320" customFormat="false" ht="11.25" hidden="false" customHeight="false" outlineLevel="0" collapsed="false">
      <c r="J320" s="177"/>
    </row>
    <row r="321" customFormat="false" ht="11.25" hidden="false" customHeight="false" outlineLevel="0" collapsed="false">
      <c r="J321" s="177"/>
    </row>
    <row r="322" customFormat="false" ht="11.25" hidden="false" customHeight="false" outlineLevel="0" collapsed="false">
      <c r="J322" s="177"/>
    </row>
    <row r="323" customFormat="false" ht="11.25" hidden="false" customHeight="false" outlineLevel="0" collapsed="false">
      <c r="J323" s="177"/>
    </row>
    <row r="324" customFormat="false" ht="11.25" hidden="false" customHeight="false" outlineLevel="0" collapsed="false">
      <c r="J324" s="177"/>
    </row>
    <row r="325" customFormat="false" ht="11.25" hidden="false" customHeight="false" outlineLevel="0" collapsed="false">
      <c r="J325" s="177"/>
    </row>
    <row r="326" customFormat="false" ht="11.25" hidden="false" customHeight="false" outlineLevel="0" collapsed="false">
      <c r="J326" s="177"/>
    </row>
    <row r="327" customFormat="false" ht="11.25" hidden="false" customHeight="false" outlineLevel="0" collapsed="false">
      <c r="J327" s="177"/>
    </row>
    <row r="328" customFormat="false" ht="11.25" hidden="false" customHeight="false" outlineLevel="0" collapsed="false">
      <c r="J328" s="177"/>
    </row>
    <row r="329" customFormat="false" ht="11.25" hidden="false" customHeight="false" outlineLevel="0" collapsed="false">
      <c r="J329" s="177"/>
    </row>
    <row r="330" customFormat="false" ht="11.25" hidden="false" customHeight="false" outlineLevel="0" collapsed="false">
      <c r="J330" s="177"/>
    </row>
    <row r="331" customFormat="false" ht="11.25" hidden="false" customHeight="false" outlineLevel="0" collapsed="false">
      <c r="J331" s="177"/>
    </row>
    <row r="332" customFormat="false" ht="11.25" hidden="false" customHeight="false" outlineLevel="0" collapsed="false">
      <c r="J332" s="177"/>
    </row>
    <row r="333" customFormat="false" ht="11.25" hidden="false" customHeight="false" outlineLevel="0" collapsed="false">
      <c r="J333" s="177"/>
    </row>
    <row r="334" customFormat="false" ht="11.25" hidden="false" customHeight="false" outlineLevel="0" collapsed="false">
      <c r="J334" s="177"/>
    </row>
    <row r="335" customFormat="false" ht="11.25" hidden="false" customHeight="false" outlineLevel="0" collapsed="false">
      <c r="J335" s="177"/>
    </row>
    <row r="336" customFormat="false" ht="11.25" hidden="false" customHeight="false" outlineLevel="0" collapsed="false">
      <c r="J336" s="177"/>
    </row>
    <row r="337" customFormat="false" ht="11.25" hidden="false" customHeight="false" outlineLevel="0" collapsed="false">
      <c r="J337" s="177"/>
    </row>
    <row r="338" customFormat="false" ht="11.25" hidden="false" customHeight="false" outlineLevel="0" collapsed="false">
      <c r="J338" s="177"/>
    </row>
    <row r="339" customFormat="false" ht="11.25" hidden="false" customHeight="false" outlineLevel="0" collapsed="false">
      <c r="J339" s="177"/>
    </row>
    <row r="340" customFormat="false" ht="11.25" hidden="false" customHeight="false" outlineLevel="0" collapsed="false">
      <c r="J340" s="177"/>
    </row>
    <row r="341" customFormat="false" ht="11.25" hidden="false" customHeight="false" outlineLevel="0" collapsed="false">
      <c r="J341" s="177"/>
    </row>
    <row r="342" customFormat="false" ht="11.25" hidden="false" customHeight="false" outlineLevel="0" collapsed="false">
      <c r="J342" s="177"/>
    </row>
    <row r="343" customFormat="false" ht="11.25" hidden="false" customHeight="false" outlineLevel="0" collapsed="false">
      <c r="J343" s="177"/>
    </row>
    <row r="344" customFormat="false" ht="11.25" hidden="false" customHeight="false" outlineLevel="0" collapsed="false">
      <c r="J344" s="177"/>
    </row>
    <row r="345" customFormat="false" ht="11.25" hidden="false" customHeight="false" outlineLevel="0" collapsed="false">
      <c r="J345" s="177"/>
    </row>
    <row r="346" customFormat="false" ht="11.25" hidden="false" customHeight="false" outlineLevel="0" collapsed="false">
      <c r="J346" s="177"/>
    </row>
    <row r="347" customFormat="false" ht="11.25" hidden="false" customHeight="false" outlineLevel="0" collapsed="false">
      <c r="J347" s="177"/>
    </row>
    <row r="348" customFormat="false" ht="11.25" hidden="false" customHeight="false" outlineLevel="0" collapsed="false">
      <c r="J348" s="177"/>
    </row>
    <row r="349" customFormat="false" ht="11.25" hidden="false" customHeight="false" outlineLevel="0" collapsed="false">
      <c r="J349" s="177"/>
    </row>
    <row r="350" customFormat="false" ht="11.25" hidden="false" customHeight="false" outlineLevel="0" collapsed="false">
      <c r="J350" s="177"/>
    </row>
    <row r="351" customFormat="false" ht="11.25" hidden="false" customHeight="false" outlineLevel="0" collapsed="false">
      <c r="J351" s="177"/>
    </row>
    <row r="352" customFormat="false" ht="11.25" hidden="false" customHeight="false" outlineLevel="0" collapsed="false">
      <c r="J352" s="177"/>
    </row>
    <row r="353" customFormat="false" ht="11.25" hidden="false" customHeight="false" outlineLevel="0" collapsed="false">
      <c r="J353" s="177"/>
    </row>
    <row r="354" customFormat="false" ht="11.25" hidden="false" customHeight="false" outlineLevel="0" collapsed="false">
      <c r="J354" s="177"/>
    </row>
    <row r="355" customFormat="false" ht="11.25" hidden="false" customHeight="false" outlineLevel="0" collapsed="false">
      <c r="J355" s="177"/>
    </row>
    <row r="356" customFormat="false" ht="11.25" hidden="false" customHeight="false" outlineLevel="0" collapsed="false">
      <c r="J356" s="177"/>
    </row>
    <row r="357" customFormat="false" ht="11.25" hidden="false" customHeight="false" outlineLevel="0" collapsed="false">
      <c r="J357" s="177"/>
    </row>
    <row r="358" customFormat="false" ht="11.25" hidden="false" customHeight="false" outlineLevel="0" collapsed="false">
      <c r="J358" s="177"/>
    </row>
    <row r="359" customFormat="false" ht="11.25" hidden="false" customHeight="false" outlineLevel="0" collapsed="false">
      <c r="J359" s="177"/>
    </row>
    <row r="360" customFormat="false" ht="11.25" hidden="false" customHeight="false" outlineLevel="0" collapsed="false">
      <c r="J360" s="177"/>
    </row>
    <row r="361" customFormat="false" ht="11.25" hidden="false" customHeight="false" outlineLevel="0" collapsed="false">
      <c r="J361" s="177"/>
    </row>
    <row r="362" customFormat="false" ht="11.25" hidden="false" customHeight="false" outlineLevel="0" collapsed="false">
      <c r="J362" s="177"/>
    </row>
    <row r="363" customFormat="false" ht="11.25" hidden="false" customHeight="false" outlineLevel="0" collapsed="false">
      <c r="J363" s="177"/>
    </row>
    <row r="364" customFormat="false" ht="11.25" hidden="false" customHeight="false" outlineLevel="0" collapsed="false">
      <c r="J364" s="177"/>
    </row>
    <row r="365" customFormat="false" ht="11.25" hidden="false" customHeight="false" outlineLevel="0" collapsed="false">
      <c r="J365" s="177"/>
    </row>
    <row r="366" customFormat="false" ht="11.25" hidden="false" customHeight="false" outlineLevel="0" collapsed="false">
      <c r="J366" s="177"/>
    </row>
    <row r="367" customFormat="false" ht="11.25" hidden="false" customHeight="false" outlineLevel="0" collapsed="false">
      <c r="J367" s="177"/>
    </row>
    <row r="368" customFormat="false" ht="11.25" hidden="false" customHeight="false" outlineLevel="0" collapsed="false">
      <c r="J368" s="177"/>
    </row>
    <row r="369" customFormat="false" ht="11.25" hidden="false" customHeight="false" outlineLevel="0" collapsed="false">
      <c r="J369" s="177"/>
    </row>
    <row r="370" customFormat="false" ht="11.25" hidden="false" customHeight="false" outlineLevel="0" collapsed="false">
      <c r="J370" s="177"/>
    </row>
    <row r="371" customFormat="false" ht="11.25" hidden="false" customHeight="false" outlineLevel="0" collapsed="false">
      <c r="J371" s="177"/>
    </row>
    <row r="372" customFormat="false" ht="11.25" hidden="false" customHeight="false" outlineLevel="0" collapsed="false">
      <c r="J372" s="177"/>
    </row>
    <row r="373" customFormat="false" ht="11.25" hidden="false" customHeight="false" outlineLevel="0" collapsed="false">
      <c r="J373" s="177"/>
    </row>
    <row r="374" customFormat="false" ht="11.25" hidden="false" customHeight="false" outlineLevel="0" collapsed="false">
      <c r="J374" s="177"/>
    </row>
    <row r="375" customFormat="false" ht="11.25" hidden="false" customHeight="false" outlineLevel="0" collapsed="false">
      <c r="J375" s="177"/>
    </row>
    <row r="376" customFormat="false" ht="11.25" hidden="false" customHeight="false" outlineLevel="0" collapsed="false">
      <c r="J376" s="177"/>
    </row>
    <row r="377" customFormat="false" ht="11.25" hidden="false" customHeight="false" outlineLevel="0" collapsed="false">
      <c r="J377" s="177"/>
    </row>
    <row r="378" customFormat="false" ht="11.25" hidden="false" customHeight="false" outlineLevel="0" collapsed="false">
      <c r="J378" s="177"/>
    </row>
    <row r="379" customFormat="false" ht="11.25" hidden="false" customHeight="false" outlineLevel="0" collapsed="false">
      <c r="J379" s="177"/>
    </row>
    <row r="380" customFormat="false" ht="11.25" hidden="false" customHeight="false" outlineLevel="0" collapsed="false">
      <c r="J380" s="177"/>
    </row>
    <row r="381" customFormat="false" ht="11.25" hidden="false" customHeight="false" outlineLevel="0" collapsed="false">
      <c r="J381" s="177"/>
    </row>
    <row r="382" customFormat="false" ht="11.25" hidden="false" customHeight="false" outlineLevel="0" collapsed="false">
      <c r="J382" s="177"/>
    </row>
    <row r="383" customFormat="false" ht="11.25" hidden="false" customHeight="false" outlineLevel="0" collapsed="false">
      <c r="J383" s="177"/>
    </row>
    <row r="384" customFormat="false" ht="11.25" hidden="false" customHeight="false" outlineLevel="0" collapsed="false">
      <c r="J384" s="177"/>
    </row>
    <row r="385" customFormat="false" ht="11.25" hidden="false" customHeight="false" outlineLevel="0" collapsed="false">
      <c r="J385" s="177"/>
    </row>
    <row r="386" customFormat="false" ht="11.25" hidden="false" customHeight="false" outlineLevel="0" collapsed="false">
      <c r="J386" s="177"/>
    </row>
    <row r="387" customFormat="false" ht="11.25" hidden="false" customHeight="false" outlineLevel="0" collapsed="false">
      <c r="J387" s="177"/>
    </row>
    <row r="388" customFormat="false" ht="11.25" hidden="false" customHeight="false" outlineLevel="0" collapsed="false">
      <c r="J388" s="177"/>
    </row>
    <row r="389" customFormat="false" ht="11.25" hidden="false" customHeight="false" outlineLevel="0" collapsed="false">
      <c r="J389" s="177"/>
    </row>
    <row r="390" customFormat="false" ht="11.25" hidden="false" customHeight="false" outlineLevel="0" collapsed="false">
      <c r="J390" s="177"/>
    </row>
    <row r="391" customFormat="false" ht="11.25" hidden="false" customHeight="false" outlineLevel="0" collapsed="false">
      <c r="J391" s="177"/>
    </row>
    <row r="392" customFormat="false" ht="11.25" hidden="false" customHeight="false" outlineLevel="0" collapsed="false">
      <c r="J392" s="177"/>
    </row>
    <row r="393" customFormat="false" ht="11.25" hidden="false" customHeight="false" outlineLevel="0" collapsed="false">
      <c r="J393" s="177"/>
    </row>
    <row r="394" customFormat="false" ht="11.25" hidden="false" customHeight="false" outlineLevel="0" collapsed="false">
      <c r="J394" s="177"/>
    </row>
    <row r="395" customFormat="false" ht="11.25" hidden="false" customHeight="false" outlineLevel="0" collapsed="false">
      <c r="J395" s="177"/>
    </row>
    <row r="396" customFormat="false" ht="11.25" hidden="false" customHeight="false" outlineLevel="0" collapsed="false">
      <c r="J396" s="177"/>
    </row>
    <row r="397" customFormat="false" ht="11.25" hidden="false" customHeight="false" outlineLevel="0" collapsed="false">
      <c r="J397" s="177"/>
    </row>
    <row r="398" customFormat="false" ht="11.25" hidden="false" customHeight="false" outlineLevel="0" collapsed="false">
      <c r="J398" s="177"/>
    </row>
    <row r="399" customFormat="false" ht="11.25" hidden="false" customHeight="false" outlineLevel="0" collapsed="false">
      <c r="J399" s="177"/>
    </row>
    <row r="400" customFormat="false" ht="11.25" hidden="false" customHeight="false" outlineLevel="0" collapsed="false">
      <c r="J400" s="177"/>
    </row>
    <row r="401" customFormat="false" ht="11.25" hidden="false" customHeight="false" outlineLevel="0" collapsed="false">
      <c r="J401" s="177"/>
    </row>
    <row r="402" customFormat="false" ht="11.25" hidden="false" customHeight="false" outlineLevel="0" collapsed="false">
      <c r="J402" s="177"/>
    </row>
    <row r="403" customFormat="false" ht="11.25" hidden="false" customHeight="false" outlineLevel="0" collapsed="false">
      <c r="J403" s="177"/>
    </row>
    <row r="404" customFormat="false" ht="11.25" hidden="false" customHeight="false" outlineLevel="0" collapsed="false">
      <c r="J404" s="177"/>
    </row>
    <row r="405" customFormat="false" ht="11.25" hidden="false" customHeight="false" outlineLevel="0" collapsed="false">
      <c r="J405" s="177"/>
    </row>
    <row r="406" customFormat="false" ht="11.25" hidden="false" customHeight="false" outlineLevel="0" collapsed="false">
      <c r="J406" s="177"/>
    </row>
    <row r="407" customFormat="false" ht="11.25" hidden="false" customHeight="false" outlineLevel="0" collapsed="false">
      <c r="J407" s="177"/>
    </row>
    <row r="408" customFormat="false" ht="11.25" hidden="false" customHeight="false" outlineLevel="0" collapsed="false">
      <c r="J408" s="177"/>
    </row>
    <row r="409" customFormat="false" ht="11.25" hidden="false" customHeight="false" outlineLevel="0" collapsed="false">
      <c r="J409" s="177"/>
    </row>
    <row r="410" customFormat="false" ht="11.25" hidden="false" customHeight="false" outlineLevel="0" collapsed="false">
      <c r="J410" s="177"/>
    </row>
    <row r="411" customFormat="false" ht="11.25" hidden="false" customHeight="false" outlineLevel="0" collapsed="false">
      <c r="J411" s="177"/>
    </row>
    <row r="412" customFormat="false" ht="11.25" hidden="false" customHeight="false" outlineLevel="0" collapsed="false">
      <c r="J412" s="177"/>
    </row>
    <row r="413" customFormat="false" ht="11.25" hidden="false" customHeight="false" outlineLevel="0" collapsed="false">
      <c r="J413" s="177"/>
    </row>
    <row r="414" customFormat="false" ht="11.25" hidden="false" customHeight="false" outlineLevel="0" collapsed="false">
      <c r="J414" s="177"/>
    </row>
    <row r="415" customFormat="false" ht="11.25" hidden="false" customHeight="false" outlineLevel="0" collapsed="false">
      <c r="J415" s="177"/>
    </row>
    <row r="416" customFormat="false" ht="11.25" hidden="false" customHeight="false" outlineLevel="0" collapsed="false">
      <c r="J416" s="177"/>
    </row>
    <row r="417" customFormat="false" ht="11.25" hidden="false" customHeight="false" outlineLevel="0" collapsed="false">
      <c r="J417" s="177"/>
    </row>
    <row r="418" customFormat="false" ht="11.25" hidden="false" customHeight="false" outlineLevel="0" collapsed="false">
      <c r="J418" s="177"/>
    </row>
    <row r="419" customFormat="false" ht="11.25" hidden="false" customHeight="false" outlineLevel="0" collapsed="false">
      <c r="J419" s="177"/>
    </row>
    <row r="420" customFormat="false" ht="11.25" hidden="false" customHeight="false" outlineLevel="0" collapsed="false">
      <c r="J420" s="177"/>
    </row>
    <row r="421" customFormat="false" ht="11.25" hidden="false" customHeight="false" outlineLevel="0" collapsed="false">
      <c r="J421" s="177"/>
    </row>
    <row r="422" customFormat="false" ht="11.25" hidden="false" customHeight="false" outlineLevel="0" collapsed="false">
      <c r="J422" s="177"/>
    </row>
    <row r="423" customFormat="false" ht="11.25" hidden="false" customHeight="false" outlineLevel="0" collapsed="false">
      <c r="J423" s="177"/>
    </row>
    <row r="424" customFormat="false" ht="11.25" hidden="false" customHeight="false" outlineLevel="0" collapsed="false">
      <c r="J424" s="177"/>
    </row>
    <row r="425" customFormat="false" ht="11.25" hidden="false" customHeight="false" outlineLevel="0" collapsed="false">
      <c r="J425" s="177"/>
    </row>
    <row r="426" customFormat="false" ht="11.25" hidden="false" customHeight="false" outlineLevel="0" collapsed="false">
      <c r="J426" s="177"/>
    </row>
    <row r="427" customFormat="false" ht="11.25" hidden="false" customHeight="false" outlineLevel="0" collapsed="false">
      <c r="J427" s="177"/>
    </row>
    <row r="428" customFormat="false" ht="11.25" hidden="false" customHeight="false" outlineLevel="0" collapsed="false">
      <c r="J428" s="177"/>
    </row>
    <row r="429" customFormat="false" ht="11.25" hidden="false" customHeight="false" outlineLevel="0" collapsed="false">
      <c r="J429" s="177"/>
    </row>
    <row r="430" customFormat="false" ht="11.25" hidden="false" customHeight="false" outlineLevel="0" collapsed="false">
      <c r="J430" s="177"/>
    </row>
    <row r="431" customFormat="false" ht="11.25" hidden="false" customHeight="false" outlineLevel="0" collapsed="false">
      <c r="J431" s="177"/>
    </row>
    <row r="432" customFormat="false" ht="11.25" hidden="false" customHeight="false" outlineLevel="0" collapsed="false">
      <c r="J432" s="177"/>
    </row>
    <row r="433" customFormat="false" ht="11.25" hidden="false" customHeight="false" outlineLevel="0" collapsed="false">
      <c r="J433" s="177"/>
    </row>
    <row r="434" customFormat="false" ht="11.25" hidden="false" customHeight="false" outlineLevel="0" collapsed="false">
      <c r="J434" s="177"/>
    </row>
    <row r="435" customFormat="false" ht="11.25" hidden="false" customHeight="false" outlineLevel="0" collapsed="false">
      <c r="J435" s="177"/>
    </row>
    <row r="436" customFormat="false" ht="11.25" hidden="false" customHeight="false" outlineLevel="0" collapsed="false">
      <c r="J436" s="177"/>
    </row>
    <row r="437" customFormat="false" ht="11.25" hidden="false" customHeight="false" outlineLevel="0" collapsed="false">
      <c r="J437" s="177"/>
    </row>
    <row r="438" customFormat="false" ht="11.25" hidden="false" customHeight="false" outlineLevel="0" collapsed="false">
      <c r="J438" s="177"/>
    </row>
    <row r="439" customFormat="false" ht="11.25" hidden="false" customHeight="false" outlineLevel="0" collapsed="false">
      <c r="J439" s="177"/>
    </row>
    <row r="440" customFormat="false" ht="11.25" hidden="false" customHeight="false" outlineLevel="0" collapsed="false">
      <c r="J440" s="177"/>
    </row>
    <row r="441" customFormat="false" ht="11.25" hidden="false" customHeight="false" outlineLevel="0" collapsed="false">
      <c r="J441" s="177"/>
    </row>
    <row r="442" customFormat="false" ht="11.25" hidden="false" customHeight="false" outlineLevel="0" collapsed="false">
      <c r="J442" s="177"/>
    </row>
    <row r="443" customFormat="false" ht="11.25" hidden="false" customHeight="false" outlineLevel="0" collapsed="false">
      <c r="J443" s="177"/>
    </row>
    <row r="444" customFormat="false" ht="11.25" hidden="false" customHeight="false" outlineLevel="0" collapsed="false">
      <c r="J444" s="177"/>
    </row>
    <row r="445" customFormat="false" ht="11.25" hidden="false" customHeight="false" outlineLevel="0" collapsed="false">
      <c r="J445" s="177"/>
    </row>
    <row r="446" customFormat="false" ht="11.25" hidden="false" customHeight="false" outlineLevel="0" collapsed="false">
      <c r="J446" s="177"/>
    </row>
    <row r="447" customFormat="false" ht="11.25" hidden="false" customHeight="false" outlineLevel="0" collapsed="false">
      <c r="J447" s="177"/>
    </row>
    <row r="448" customFormat="false" ht="11.25" hidden="false" customHeight="false" outlineLevel="0" collapsed="false">
      <c r="J448" s="177"/>
    </row>
    <row r="449" customFormat="false" ht="11.25" hidden="false" customHeight="false" outlineLevel="0" collapsed="false">
      <c r="J449" s="177"/>
    </row>
    <row r="450" customFormat="false" ht="11.25" hidden="false" customHeight="false" outlineLevel="0" collapsed="false">
      <c r="J450" s="177"/>
    </row>
    <row r="451" customFormat="false" ht="11.25" hidden="false" customHeight="false" outlineLevel="0" collapsed="false">
      <c r="J451" s="177"/>
    </row>
    <row r="452" customFormat="false" ht="11.25" hidden="false" customHeight="false" outlineLevel="0" collapsed="false">
      <c r="J452" s="177"/>
    </row>
    <row r="453" customFormat="false" ht="11.25" hidden="false" customHeight="false" outlineLevel="0" collapsed="false">
      <c r="J453" s="177"/>
    </row>
    <row r="454" customFormat="false" ht="11.25" hidden="false" customHeight="false" outlineLevel="0" collapsed="false">
      <c r="J454" s="177"/>
    </row>
    <row r="455" customFormat="false" ht="11.25" hidden="false" customHeight="false" outlineLevel="0" collapsed="false">
      <c r="J455" s="177"/>
    </row>
    <row r="456" customFormat="false" ht="11.25" hidden="false" customHeight="false" outlineLevel="0" collapsed="false">
      <c r="J456" s="177"/>
    </row>
    <row r="457" customFormat="false" ht="11.25" hidden="false" customHeight="false" outlineLevel="0" collapsed="false">
      <c r="J457" s="177"/>
    </row>
    <row r="458" customFormat="false" ht="11.25" hidden="false" customHeight="false" outlineLevel="0" collapsed="false">
      <c r="J458" s="177"/>
    </row>
    <row r="459" customFormat="false" ht="11.25" hidden="false" customHeight="false" outlineLevel="0" collapsed="false">
      <c r="J459" s="177"/>
    </row>
    <row r="460" customFormat="false" ht="11.25" hidden="false" customHeight="false" outlineLevel="0" collapsed="false">
      <c r="J460" s="177"/>
    </row>
    <row r="461" customFormat="false" ht="11.25" hidden="false" customHeight="false" outlineLevel="0" collapsed="false">
      <c r="J461" s="177"/>
    </row>
    <row r="462" customFormat="false" ht="11.25" hidden="false" customHeight="false" outlineLevel="0" collapsed="false">
      <c r="J462" s="177"/>
    </row>
    <row r="463" customFormat="false" ht="11.25" hidden="false" customHeight="false" outlineLevel="0" collapsed="false">
      <c r="J463" s="177"/>
    </row>
    <row r="464" customFormat="false" ht="11.25" hidden="false" customHeight="false" outlineLevel="0" collapsed="false">
      <c r="J464" s="177"/>
    </row>
    <row r="465" customFormat="false" ht="11.25" hidden="false" customHeight="false" outlineLevel="0" collapsed="false">
      <c r="J465" s="177"/>
    </row>
    <row r="466" customFormat="false" ht="11.25" hidden="false" customHeight="false" outlineLevel="0" collapsed="false">
      <c r="J466" s="177"/>
    </row>
    <row r="467" customFormat="false" ht="11.25" hidden="false" customHeight="false" outlineLevel="0" collapsed="false">
      <c r="J467" s="177"/>
    </row>
    <row r="468" customFormat="false" ht="11.25" hidden="false" customHeight="false" outlineLevel="0" collapsed="false">
      <c r="J468" s="177"/>
    </row>
    <row r="469" customFormat="false" ht="11.25" hidden="false" customHeight="false" outlineLevel="0" collapsed="false">
      <c r="J469" s="177"/>
    </row>
    <row r="470" customFormat="false" ht="11.25" hidden="false" customHeight="false" outlineLevel="0" collapsed="false">
      <c r="J470" s="177"/>
    </row>
    <row r="471" customFormat="false" ht="11.25" hidden="false" customHeight="false" outlineLevel="0" collapsed="false">
      <c r="J471" s="177"/>
    </row>
    <row r="472" customFormat="false" ht="11.25" hidden="false" customHeight="false" outlineLevel="0" collapsed="false">
      <c r="J472" s="177"/>
    </row>
    <row r="473" customFormat="false" ht="11.25" hidden="false" customHeight="false" outlineLevel="0" collapsed="false">
      <c r="J473" s="177"/>
    </row>
    <row r="474" customFormat="false" ht="11.25" hidden="false" customHeight="false" outlineLevel="0" collapsed="false">
      <c r="J474" s="177"/>
    </row>
    <row r="475" customFormat="false" ht="11.25" hidden="false" customHeight="false" outlineLevel="0" collapsed="false">
      <c r="J475" s="177"/>
    </row>
    <row r="476" customFormat="false" ht="11.25" hidden="false" customHeight="false" outlineLevel="0" collapsed="false">
      <c r="J476" s="177"/>
    </row>
    <row r="477" customFormat="false" ht="11.25" hidden="false" customHeight="false" outlineLevel="0" collapsed="false">
      <c r="J477" s="177"/>
    </row>
    <row r="478" customFormat="false" ht="11.25" hidden="false" customHeight="false" outlineLevel="0" collapsed="false">
      <c r="J478" s="177"/>
    </row>
    <row r="479" customFormat="false" ht="11.25" hidden="false" customHeight="false" outlineLevel="0" collapsed="false">
      <c r="J479" s="177"/>
    </row>
    <row r="480" customFormat="false" ht="11.25" hidden="false" customHeight="false" outlineLevel="0" collapsed="false">
      <c r="J480" s="177"/>
    </row>
    <row r="481" customFormat="false" ht="11.25" hidden="false" customHeight="false" outlineLevel="0" collapsed="false">
      <c r="J481" s="177"/>
    </row>
    <row r="482" customFormat="false" ht="11.25" hidden="false" customHeight="false" outlineLevel="0" collapsed="false">
      <c r="J482" s="177"/>
    </row>
    <row r="483" customFormat="false" ht="11.25" hidden="false" customHeight="false" outlineLevel="0" collapsed="false">
      <c r="J483" s="177"/>
    </row>
    <row r="484" customFormat="false" ht="11.25" hidden="false" customHeight="false" outlineLevel="0" collapsed="false">
      <c r="J484" s="177"/>
    </row>
    <row r="485" customFormat="false" ht="11.25" hidden="false" customHeight="false" outlineLevel="0" collapsed="false">
      <c r="J485" s="177"/>
    </row>
    <row r="486" customFormat="false" ht="11.25" hidden="false" customHeight="false" outlineLevel="0" collapsed="false">
      <c r="J486" s="177"/>
    </row>
    <row r="487" customFormat="false" ht="11.25" hidden="false" customHeight="false" outlineLevel="0" collapsed="false">
      <c r="J487" s="177"/>
    </row>
    <row r="488" customFormat="false" ht="11.25" hidden="false" customHeight="false" outlineLevel="0" collapsed="false">
      <c r="J488" s="177"/>
    </row>
    <row r="489" customFormat="false" ht="11.25" hidden="false" customHeight="false" outlineLevel="0" collapsed="false">
      <c r="J489" s="177"/>
    </row>
    <row r="490" customFormat="false" ht="11.25" hidden="false" customHeight="false" outlineLevel="0" collapsed="false">
      <c r="J490" s="177"/>
    </row>
    <row r="491" customFormat="false" ht="11.25" hidden="false" customHeight="false" outlineLevel="0" collapsed="false">
      <c r="J491" s="177"/>
    </row>
    <row r="492" customFormat="false" ht="11.25" hidden="false" customHeight="false" outlineLevel="0" collapsed="false">
      <c r="J492" s="177"/>
    </row>
    <row r="493" customFormat="false" ht="11.25" hidden="false" customHeight="false" outlineLevel="0" collapsed="false">
      <c r="J493" s="177"/>
    </row>
    <row r="494" customFormat="false" ht="11.25" hidden="false" customHeight="false" outlineLevel="0" collapsed="false">
      <c r="J494" s="177"/>
    </row>
    <row r="495" customFormat="false" ht="11.25" hidden="false" customHeight="false" outlineLevel="0" collapsed="false">
      <c r="J495" s="177"/>
    </row>
    <row r="496" customFormat="false" ht="11.25" hidden="false" customHeight="false" outlineLevel="0" collapsed="false">
      <c r="J496" s="177"/>
    </row>
    <row r="497" customFormat="false" ht="11.25" hidden="false" customHeight="false" outlineLevel="0" collapsed="false">
      <c r="J497" s="177"/>
    </row>
    <row r="498" customFormat="false" ht="11.25" hidden="false" customHeight="false" outlineLevel="0" collapsed="false">
      <c r="J498" s="177"/>
    </row>
    <row r="499" customFormat="false" ht="11.25" hidden="false" customHeight="false" outlineLevel="0" collapsed="false">
      <c r="J499" s="177"/>
    </row>
    <row r="500" customFormat="false" ht="11.25" hidden="false" customHeight="false" outlineLevel="0" collapsed="false">
      <c r="J500" s="177"/>
    </row>
    <row r="501" customFormat="false" ht="11.25" hidden="false" customHeight="false" outlineLevel="0" collapsed="false">
      <c r="J501" s="177"/>
    </row>
    <row r="502" customFormat="false" ht="11.25" hidden="false" customHeight="false" outlineLevel="0" collapsed="false">
      <c r="J502" s="177"/>
    </row>
    <row r="503" customFormat="false" ht="11.25" hidden="false" customHeight="false" outlineLevel="0" collapsed="false">
      <c r="J503" s="177"/>
    </row>
    <row r="504" customFormat="false" ht="11.25" hidden="false" customHeight="false" outlineLevel="0" collapsed="false">
      <c r="J504" s="177"/>
    </row>
    <row r="505" customFormat="false" ht="11.25" hidden="false" customHeight="false" outlineLevel="0" collapsed="false">
      <c r="J505" s="177"/>
    </row>
    <row r="506" customFormat="false" ht="11.25" hidden="false" customHeight="false" outlineLevel="0" collapsed="false">
      <c r="J506" s="177"/>
    </row>
    <row r="507" customFormat="false" ht="11.25" hidden="false" customHeight="false" outlineLevel="0" collapsed="false">
      <c r="J507" s="177"/>
    </row>
    <row r="508" customFormat="false" ht="11.25" hidden="false" customHeight="false" outlineLevel="0" collapsed="false">
      <c r="J508" s="177"/>
    </row>
    <row r="509" customFormat="false" ht="11.25" hidden="false" customHeight="false" outlineLevel="0" collapsed="false">
      <c r="J509" s="177"/>
    </row>
    <row r="510" customFormat="false" ht="11.25" hidden="false" customHeight="false" outlineLevel="0" collapsed="false">
      <c r="J510" s="177"/>
    </row>
    <row r="511" customFormat="false" ht="11.25" hidden="false" customHeight="false" outlineLevel="0" collapsed="false">
      <c r="J511" s="177"/>
    </row>
    <row r="512" customFormat="false" ht="11.25" hidden="false" customHeight="false" outlineLevel="0" collapsed="false">
      <c r="J512" s="177"/>
    </row>
    <row r="513" customFormat="false" ht="11.25" hidden="false" customHeight="false" outlineLevel="0" collapsed="false">
      <c r="J513" s="177"/>
    </row>
    <row r="514" customFormat="false" ht="11.25" hidden="false" customHeight="false" outlineLevel="0" collapsed="false">
      <c r="J514" s="177"/>
    </row>
    <row r="515" customFormat="false" ht="11.25" hidden="false" customHeight="false" outlineLevel="0" collapsed="false">
      <c r="J515" s="177"/>
    </row>
    <row r="516" customFormat="false" ht="11.25" hidden="false" customHeight="false" outlineLevel="0" collapsed="false">
      <c r="J516" s="177"/>
    </row>
    <row r="517" customFormat="false" ht="11.25" hidden="false" customHeight="false" outlineLevel="0" collapsed="false">
      <c r="J517" s="177"/>
    </row>
    <row r="518" customFormat="false" ht="11.25" hidden="false" customHeight="false" outlineLevel="0" collapsed="false">
      <c r="J518" s="177"/>
    </row>
    <row r="519" customFormat="false" ht="11.25" hidden="false" customHeight="false" outlineLevel="0" collapsed="false">
      <c r="J519" s="177"/>
    </row>
    <row r="520" customFormat="false" ht="11.25" hidden="false" customHeight="false" outlineLevel="0" collapsed="false">
      <c r="J520" s="177"/>
    </row>
    <row r="521" customFormat="false" ht="11.25" hidden="false" customHeight="false" outlineLevel="0" collapsed="false">
      <c r="J521" s="177"/>
    </row>
    <row r="522" customFormat="false" ht="11.25" hidden="false" customHeight="false" outlineLevel="0" collapsed="false">
      <c r="J522" s="177"/>
    </row>
    <row r="523" customFormat="false" ht="11.25" hidden="false" customHeight="false" outlineLevel="0" collapsed="false">
      <c r="J523" s="177"/>
    </row>
    <row r="524" customFormat="false" ht="11.25" hidden="false" customHeight="false" outlineLevel="0" collapsed="false">
      <c r="J524" s="177"/>
    </row>
    <row r="525" customFormat="false" ht="11.25" hidden="false" customHeight="false" outlineLevel="0" collapsed="false">
      <c r="J525" s="177"/>
    </row>
    <row r="526" customFormat="false" ht="11.25" hidden="false" customHeight="false" outlineLevel="0" collapsed="false">
      <c r="J526" s="177"/>
    </row>
    <row r="527" customFormat="false" ht="11.25" hidden="false" customHeight="false" outlineLevel="0" collapsed="false">
      <c r="J527" s="177"/>
    </row>
    <row r="528" customFormat="false" ht="11.25" hidden="false" customHeight="false" outlineLevel="0" collapsed="false">
      <c r="J528" s="177"/>
    </row>
    <row r="529" customFormat="false" ht="11.25" hidden="false" customHeight="false" outlineLevel="0" collapsed="false">
      <c r="J529" s="177"/>
    </row>
    <row r="530" customFormat="false" ht="11.25" hidden="false" customHeight="false" outlineLevel="0" collapsed="false">
      <c r="J530" s="177"/>
    </row>
    <row r="531" customFormat="false" ht="11.25" hidden="false" customHeight="false" outlineLevel="0" collapsed="false">
      <c r="J531" s="177"/>
    </row>
    <row r="532" customFormat="false" ht="11.25" hidden="false" customHeight="false" outlineLevel="0" collapsed="false">
      <c r="J532" s="177"/>
    </row>
    <row r="533" customFormat="false" ht="11.25" hidden="false" customHeight="false" outlineLevel="0" collapsed="false">
      <c r="J533" s="177"/>
    </row>
    <row r="534" customFormat="false" ht="11.25" hidden="false" customHeight="false" outlineLevel="0" collapsed="false">
      <c r="J534" s="177"/>
    </row>
    <row r="535" customFormat="false" ht="11.25" hidden="false" customHeight="false" outlineLevel="0" collapsed="false">
      <c r="J535" s="177"/>
    </row>
    <row r="536" customFormat="false" ht="11.25" hidden="false" customHeight="false" outlineLevel="0" collapsed="false">
      <c r="J536" s="177"/>
    </row>
    <row r="537" customFormat="false" ht="11.25" hidden="false" customHeight="false" outlineLevel="0" collapsed="false">
      <c r="J537" s="177"/>
    </row>
    <row r="538" customFormat="false" ht="11.25" hidden="false" customHeight="false" outlineLevel="0" collapsed="false">
      <c r="J538" s="177"/>
    </row>
    <row r="539" customFormat="false" ht="11.25" hidden="false" customHeight="false" outlineLevel="0" collapsed="false">
      <c r="J539" s="177"/>
    </row>
    <row r="540" customFormat="false" ht="11.25" hidden="false" customHeight="false" outlineLevel="0" collapsed="false">
      <c r="J540" s="177"/>
    </row>
    <row r="541" customFormat="false" ht="11.25" hidden="false" customHeight="false" outlineLevel="0" collapsed="false">
      <c r="J541" s="177"/>
    </row>
    <row r="542" customFormat="false" ht="11.25" hidden="false" customHeight="false" outlineLevel="0" collapsed="false">
      <c r="J542" s="177"/>
    </row>
    <row r="543" customFormat="false" ht="11.25" hidden="false" customHeight="false" outlineLevel="0" collapsed="false">
      <c r="J543" s="177"/>
    </row>
    <row r="544" customFormat="false" ht="11.25" hidden="false" customHeight="false" outlineLevel="0" collapsed="false">
      <c r="J544" s="177"/>
    </row>
    <row r="545" customFormat="false" ht="11.25" hidden="false" customHeight="false" outlineLevel="0" collapsed="false">
      <c r="J545" s="177"/>
    </row>
    <row r="546" customFormat="false" ht="11.25" hidden="false" customHeight="false" outlineLevel="0" collapsed="false">
      <c r="J546" s="177"/>
    </row>
    <row r="547" customFormat="false" ht="11.25" hidden="false" customHeight="false" outlineLevel="0" collapsed="false">
      <c r="J547" s="177"/>
    </row>
    <row r="548" customFormat="false" ht="11.25" hidden="false" customHeight="false" outlineLevel="0" collapsed="false">
      <c r="J548" s="177"/>
    </row>
    <row r="549" customFormat="false" ht="11.25" hidden="false" customHeight="false" outlineLevel="0" collapsed="false">
      <c r="J549" s="177"/>
    </row>
    <row r="550" customFormat="false" ht="11.25" hidden="false" customHeight="false" outlineLevel="0" collapsed="false">
      <c r="J550" s="177"/>
    </row>
    <row r="551" customFormat="false" ht="11.25" hidden="false" customHeight="false" outlineLevel="0" collapsed="false">
      <c r="J551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21,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0</v>
      </c>
      <c r="P87" s="33" t="n">
        <f aca="false">SUM(O83:O87)</f>
        <v>336.015</v>
      </c>
      <c r="Q87" s="33" t="n">
        <f aca="false">VAR!B82/1000</f>
        <v>0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750.722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1244.422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1206.935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0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21,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4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6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4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6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4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6" t="n">
        <f aca="false">'5-DAY'!A118</f>
        <v>37221</v>
      </c>
      <c r="O87" s="33"/>
      <c r="P87" s="33"/>
      <c r="Q87" s="34"/>
      <c r="R87" s="33"/>
      <c r="S87" s="33"/>
      <c r="T87" s="33"/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" hidden="false" customHeight="true" outlineLevel="0" collapsed="false">
      <c r="A6" s="42" t="s">
        <v>35</v>
      </c>
      <c r="B6" s="43"/>
      <c r="C6" s="44" t="s">
        <v>36</v>
      </c>
      <c r="D6" s="44" t="s">
        <v>37</v>
      </c>
      <c r="E6" s="44" t="s">
        <v>38</v>
      </c>
      <c r="F6" s="44" t="s">
        <v>39</v>
      </c>
      <c r="G6" s="44" t="s">
        <v>40</v>
      </c>
      <c r="H6" s="44" t="s">
        <v>41</v>
      </c>
      <c r="I6" s="44" t="s">
        <v>42</v>
      </c>
      <c r="J6" s="44" t="s">
        <v>43</v>
      </c>
      <c r="K6" s="44" t="s">
        <v>44</v>
      </c>
      <c r="L6" s="44" t="s">
        <v>45</v>
      </c>
      <c r="M6" s="44" t="s">
        <v>46</v>
      </c>
      <c r="N6" s="44" t="s">
        <v>47</v>
      </c>
      <c r="O6" s="44" t="s">
        <v>48</v>
      </c>
      <c r="P6" s="44" t="s">
        <v>49</v>
      </c>
      <c r="Q6" s="44" t="s">
        <v>50</v>
      </c>
      <c r="R6" s="44" t="s">
        <v>51</v>
      </c>
      <c r="S6" s="44" t="s">
        <v>52</v>
      </c>
      <c r="T6" s="44" t="s">
        <v>53</v>
      </c>
      <c r="U6" s="44" t="s">
        <v>54</v>
      </c>
      <c r="V6" s="44" t="s">
        <v>55</v>
      </c>
      <c r="W6" s="44" t="s">
        <v>56</v>
      </c>
      <c r="X6" s="44" t="s">
        <v>57</v>
      </c>
      <c r="Y6" s="44" t="s">
        <v>58</v>
      </c>
      <c r="Z6" s="44" t="s">
        <v>59</v>
      </c>
      <c r="AA6" s="44" t="s">
        <v>35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1.25" hidden="false" customHeight="true" outlineLevel="0" collapsed="false">
      <c r="A7" s="45" t="s">
        <v>60</v>
      </c>
      <c r="B7" s="41"/>
      <c r="C7" s="45" t="n">
        <f aca="false">SUM(($C$16+$C$28))</f>
        <v>-1181.2441</v>
      </c>
      <c r="D7" s="45" t="n">
        <f aca="false">SUM(($D$16+$D$28))</f>
        <v>-7275.1678</v>
      </c>
      <c r="E7" s="45" t="n">
        <f aca="false">SUM(($E$16+$E$28))</f>
        <v>-2565.4546</v>
      </c>
      <c r="F7" s="45" t="n">
        <f aca="false">SUM(($F$16+$F$28))</f>
        <v>692.6064</v>
      </c>
      <c r="G7" s="45" t="n">
        <f aca="false">SUM(($G$16+$G$28))</f>
        <v>-10788.4968</v>
      </c>
      <c r="H7" s="45" t="n">
        <f aca="false">SUM(($H$16+$H$28))</f>
        <v>7381.3957</v>
      </c>
      <c r="I7" s="45" t="n">
        <f aca="false">SUM(($I$16+$I$28))</f>
        <v>-1716.0785</v>
      </c>
      <c r="J7" s="45" t="n">
        <f aca="false">SUM(($J$16+$J$28))</f>
        <v>-15653.6807</v>
      </c>
      <c r="K7" s="45" t="n">
        <f aca="false">SUM(($K$16+$K$28))</f>
        <v>-18105.2936</v>
      </c>
      <c r="L7" s="45" t="n">
        <f aca="false">SUM(($L$16+$L$28))</f>
        <v>-13682.7452</v>
      </c>
      <c r="M7" s="45" t="n">
        <f aca="false">SUM(($M$16+$M$28))</f>
        <v>-10137.5839</v>
      </c>
      <c r="N7" s="45" t="n">
        <f aca="false">SUM(($N$16+$N$28))</f>
        <v>-6143.6269</v>
      </c>
      <c r="O7" s="45" t="n">
        <f aca="false">SUM(($O$16+$O$28))</f>
        <v>-6172.6925</v>
      </c>
      <c r="P7" s="45" t="n">
        <f aca="false">SUM(($P$16+$P$28))</f>
        <v>-8334.0151</v>
      </c>
      <c r="Q7" s="45" t="n">
        <f aca="false">SUM(($Q$16+$Q$28))</f>
        <v>-5365.0888</v>
      </c>
      <c r="R7" s="45" t="n">
        <f aca="false">SUM(($R$16+$R$28))</f>
        <v>-2237.2086</v>
      </c>
      <c r="S7" s="45" t="n">
        <f aca="false">SUM(($S$16+$S$28))</f>
        <v>-4055.1635</v>
      </c>
      <c r="T7" s="45" t="n">
        <f aca="false">SUM(($T$16+$T$28))</f>
        <v>-6296.0237</v>
      </c>
      <c r="U7" s="45" t="n">
        <f aca="false">SUM(($U$16+$U$28))</f>
        <v>-6455.1301</v>
      </c>
      <c r="V7" s="45" t="n">
        <f aca="false">SUM(($V$16+$V$28))</f>
        <v>-15715.443</v>
      </c>
      <c r="W7" s="45" t="n">
        <f aca="false">SUM(($W$16+$W$28))</f>
        <v>-19457.3462</v>
      </c>
      <c r="X7" s="45" t="n">
        <f aca="false">SUM(($X$16+$X$28))</f>
        <v>-17188.4968</v>
      </c>
      <c r="Y7" s="45" t="n">
        <f aca="false">SUM(($Y$16+$Y$28))</f>
        <v>-12973.4753</v>
      </c>
      <c r="Z7" s="45" t="n">
        <f aca="false">SUM(($Z$16+$Z$28))</f>
        <v>-23700</v>
      </c>
      <c r="AA7" s="4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1.25" hidden="false" customHeight="true" outlineLevel="0" collapsed="false">
      <c r="A8" s="45" t="s">
        <v>61</v>
      </c>
      <c r="B8" s="41"/>
      <c r="C8" s="45" t="n">
        <f aca="false">SUM(($C$17+$C$29))</f>
        <v>-10193.5484</v>
      </c>
      <c r="D8" s="45" t="n">
        <f aca="false">SUM(($D$17+$D$29))</f>
        <v>-6064.4839</v>
      </c>
      <c r="E8" s="45" t="n">
        <f aca="false">SUM(($E$17+$E$29))</f>
        <v>-5750</v>
      </c>
      <c r="F8" s="45" t="n">
        <f aca="false">SUM(($F$17+$F$29))</f>
        <v>-13870.9677</v>
      </c>
      <c r="G8" s="45" t="n">
        <f aca="false">SUM(($G$17+$G$29))</f>
        <v>-12500</v>
      </c>
      <c r="H8" s="45" t="n">
        <f aca="false">SUM(($H$17+$H$29))</f>
        <v>-26645.1613</v>
      </c>
      <c r="I8" s="45" t="n">
        <f aca="false">SUM(($I$17+$I$29))</f>
        <v>-11633.3</v>
      </c>
      <c r="J8" s="45" t="n">
        <f aca="false">SUM(($J$17+$J$29))</f>
        <v>-41193.5484</v>
      </c>
      <c r="K8" s="45" t="n">
        <f aca="false">SUM(($K$17+$K$29))</f>
        <v>-41741.9355</v>
      </c>
      <c r="L8" s="45" t="n">
        <f aca="false">SUM(($L$17+$L$29))</f>
        <v>-29033.3333</v>
      </c>
      <c r="M8" s="45" t="n">
        <f aca="false">SUM(($M$17+$M$29))</f>
        <v>-19161.2903</v>
      </c>
      <c r="N8" s="45" t="n">
        <f aca="false">SUM(($N$17+$N$29))</f>
        <v>-8433.3</v>
      </c>
      <c r="O8" s="45" t="n">
        <f aca="false">SUM(($O$17+$O$29))</f>
        <v>-14225.7742</v>
      </c>
      <c r="P8" s="45" t="n">
        <f aca="false">SUM(($P$17+$P$29))</f>
        <v>-12741.9355</v>
      </c>
      <c r="Q8" s="45" t="n">
        <f aca="false">SUM(($Q$17+$Q$29))</f>
        <v>-12464.25</v>
      </c>
      <c r="R8" s="45" t="n">
        <f aca="false">SUM(($R$17+$R$29))</f>
        <v>-2774.2258</v>
      </c>
      <c r="S8" s="45" t="n">
        <f aca="false">SUM(($S$17+$S$29))</f>
        <v>-26366.6667</v>
      </c>
      <c r="T8" s="45" t="n">
        <f aca="false">SUM(($T$17+$T$29))</f>
        <v>-16612.871</v>
      </c>
      <c r="U8" s="45" t="n">
        <f aca="false">SUM(($U$17+$U$29))</f>
        <v>-17600</v>
      </c>
      <c r="V8" s="45" t="n">
        <f aca="false">SUM(($V$17+$V$29))</f>
        <v>-45032.2903</v>
      </c>
      <c r="W8" s="45" t="n">
        <f aca="false">SUM(($W$17+$W$29))</f>
        <v>-53032.2581</v>
      </c>
      <c r="X8" s="45" t="n">
        <f aca="false">SUM(($X$17+$X$29))</f>
        <v>-45900</v>
      </c>
      <c r="Y8" s="45" t="n">
        <f aca="false">SUM(($Y$17+$Y$29))</f>
        <v>-33709.6774</v>
      </c>
      <c r="Z8" s="45" t="n">
        <f aca="false">SUM(($Z$17+$Z$29))</f>
        <v>-34066.6667</v>
      </c>
      <c r="AA8" s="4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1.25" hidden="false" customHeight="true" outlineLevel="0" collapsed="false">
      <c r="A9" s="45" t="s">
        <v>62</v>
      </c>
      <c r="B9" s="41"/>
      <c r="C9" s="45" t="n">
        <f aca="false">SUM(($C$18+$C$30))</f>
        <v>30000</v>
      </c>
      <c r="D9" s="45" t="n">
        <f aca="false">SUM(($D$18+$D$30))</f>
        <v>30000</v>
      </c>
      <c r="E9" s="45" t="n">
        <f aca="false">SUM(($E$18+$E$30))</f>
        <v>20000</v>
      </c>
      <c r="F9" s="45" t="n">
        <f aca="false">SUM(($F$18+$F$30))</f>
        <v>10000</v>
      </c>
      <c r="G9" s="45" t="n">
        <f aca="false">SUM(($G$18+$G$30))</f>
        <v>15000</v>
      </c>
      <c r="H9" s="45" t="n">
        <f aca="false">SUM(($H$18+$H$30))</f>
        <v>30000</v>
      </c>
      <c r="I9" s="45" t="n">
        <f aca="false">SUM(($I$18+$I$30))</f>
        <v>30000</v>
      </c>
      <c r="J9" s="45" t="n">
        <f aca="false">SUM(($J$18+$J$30))</f>
        <v>50000</v>
      </c>
      <c r="K9" s="45" t="n">
        <f aca="false">SUM(($K$18+$K$30))</f>
        <v>50000</v>
      </c>
      <c r="L9" s="45" t="n">
        <f aca="false">SUM(($L$18+$L$30))</f>
        <v>50000</v>
      </c>
      <c r="M9" s="45" t="n">
        <f aca="false">SUM(($M$18+$M$30))</f>
        <v>50000</v>
      </c>
      <c r="N9" s="45" t="n">
        <f aca="false">SUM(($N$18+$N$30))</f>
        <v>25000</v>
      </c>
      <c r="O9" s="45" t="n">
        <f aca="false">SUM(($O$18+$O$30))</f>
        <v>25000</v>
      </c>
      <c r="P9" s="45" t="n">
        <f aca="false">SUM(($P$18+$P$30))</f>
        <v>25000</v>
      </c>
      <c r="Q9" s="45" t="n">
        <f aca="false">SUM(($Q$18+$Q$30))</f>
        <v>25000</v>
      </c>
      <c r="R9" s="45" t="n">
        <f aca="false">SUM(($R$18+$R$30))</f>
        <v>25000</v>
      </c>
      <c r="S9" s="45" t="n">
        <f aca="false">SUM(($S$18+$S$30))</f>
        <v>5000</v>
      </c>
      <c r="T9" s="45" t="n">
        <f aca="false">SUM(($T$18+$T$30))</f>
        <v>5000</v>
      </c>
      <c r="U9" s="45" t="n">
        <f aca="false">SUM(($U$18+$U$30))</f>
        <v>5000</v>
      </c>
      <c r="V9" s="45" t="n">
        <f aca="false">SUM(($V$18+$V$30))</f>
        <v>5000</v>
      </c>
      <c r="W9" s="45" t="n">
        <f aca="false">SUM(($W$18+$W$30))</f>
        <v>5000</v>
      </c>
      <c r="X9" s="45" t="n">
        <f aca="false">SUM(($X$18+$X$30))</f>
        <v>5000</v>
      </c>
      <c r="Y9" s="45" t="n">
        <f aca="false">SUM(($Y$18+$Y$30))</f>
        <v>5000</v>
      </c>
      <c r="Z9" s="45" t="n">
        <f aca="false">SUM(($Z$18+$Z$30))</f>
        <v>0</v>
      </c>
      <c r="AA9" s="4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45" t="s">
        <v>63</v>
      </c>
      <c r="B10" s="41"/>
      <c r="C10" s="45" t="n">
        <f aca="false">SUM(($C$19+$C$31))</f>
        <v>-6451.6129</v>
      </c>
      <c r="D10" s="45" t="n">
        <f aca="false">SUM(($D$19+$D$31))</f>
        <v>-6451.6129</v>
      </c>
      <c r="E10" s="45" t="n">
        <f aca="false">SUM(($E$19+$E$31))</f>
        <v>0</v>
      </c>
      <c r="F10" s="45" t="n">
        <f aca="false">SUM(($F$19+$F$31))</f>
        <v>0</v>
      </c>
      <c r="G10" s="45" t="n">
        <f aca="false">SUM(($G$19+$G$31))</f>
        <v>0</v>
      </c>
      <c r="H10" s="45" t="n">
        <f aca="false">SUM(($H$19+$H$31))</f>
        <v>0</v>
      </c>
      <c r="I10" s="45" t="n">
        <f aca="false">SUM(($I$19+$I$31))</f>
        <v>0</v>
      </c>
      <c r="J10" s="45" t="n">
        <f aca="false">SUM(($J$19+$J$31))</f>
        <v>0</v>
      </c>
      <c r="K10" s="45" t="n">
        <f aca="false">SUM(($K$19+$K$31))</f>
        <v>0</v>
      </c>
      <c r="L10" s="45" t="n">
        <f aca="false">SUM(($L$19+$L$31))</f>
        <v>0</v>
      </c>
      <c r="M10" s="45" t="n">
        <f aca="false">SUM(($M$19+$M$31))</f>
        <v>0</v>
      </c>
      <c r="N10" s="45" t="n">
        <f aca="false">SUM(($N$19+$N$31))</f>
        <v>0</v>
      </c>
      <c r="O10" s="45" t="n">
        <f aca="false">SUM(($O$19+$O$31))</f>
        <v>0</v>
      </c>
      <c r="P10" s="45" t="n">
        <f aca="false">SUM(($P$19+$P$31))</f>
        <v>0</v>
      </c>
      <c r="Q10" s="45" t="n">
        <f aca="false">SUM(($Q$19+$Q$31))</f>
        <v>0</v>
      </c>
      <c r="R10" s="45" t="n">
        <f aca="false">SUM(($R$19+$R$31))</f>
        <v>0</v>
      </c>
      <c r="S10" s="45" t="n">
        <f aca="false">SUM(($S$19+$S$31))</f>
        <v>0</v>
      </c>
      <c r="T10" s="45" t="n">
        <f aca="false">SUM(($T$19+$T$31))</f>
        <v>0</v>
      </c>
      <c r="U10" s="45" t="n">
        <f aca="false">SUM(($U$19+$U$31))</f>
        <v>0</v>
      </c>
      <c r="V10" s="45" t="n">
        <f aca="false">SUM(($V$19+$V$31))</f>
        <v>0</v>
      </c>
      <c r="W10" s="45" t="n">
        <f aca="false">SUM(($W$19+$W$31))</f>
        <v>0</v>
      </c>
      <c r="X10" s="45" t="n">
        <f aca="false">SUM(($X$19+$X$31))</f>
        <v>0</v>
      </c>
      <c r="Y10" s="45" t="n">
        <f aca="false">SUM(($Y$19+$Y$31))</f>
        <v>0</v>
      </c>
      <c r="Z10" s="45" t="n">
        <f aca="false">SUM(($Z$19+$Z$31))</f>
        <v>0</v>
      </c>
      <c r="AA10" s="4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46" t="s">
        <v>64</v>
      </c>
      <c r="B11" s="47"/>
      <c r="C11" s="47" t="n">
        <f aca="false">SUM($C$7:$C$10)</f>
        <v>12173.5946</v>
      </c>
      <c r="D11" s="47" t="n">
        <f aca="false">SUM($D$7:$D$10)</f>
        <v>10208.7354</v>
      </c>
      <c r="E11" s="47" t="n">
        <f aca="false">SUM($E$7:$E$10)</f>
        <v>11684.5454</v>
      </c>
      <c r="F11" s="47" t="n">
        <f aca="false">SUM($F$7:$F$10)</f>
        <v>-3178.3613</v>
      </c>
      <c r="G11" s="47" t="n">
        <f aca="false">SUM($G$7:$G$10)</f>
        <v>-8288.4968</v>
      </c>
      <c r="H11" s="47" t="n">
        <f aca="false">SUM($H$7:$H$10)</f>
        <v>10736.2344</v>
      </c>
      <c r="I11" s="47" t="n">
        <f aca="false">SUM($I$7:$I$10)</f>
        <v>16650.6215</v>
      </c>
      <c r="J11" s="47" t="n">
        <f aca="false">SUM($J$7:$J$10)</f>
        <v>-6847.2291</v>
      </c>
      <c r="K11" s="47" t="n">
        <f aca="false">SUM($K$7:$K$10)</f>
        <v>-9847.2291</v>
      </c>
      <c r="L11" s="47" t="n">
        <f aca="false">SUM($L$7:$L$10)</f>
        <v>7283.9215</v>
      </c>
      <c r="M11" s="47" t="n">
        <f aca="false">SUM($M$7:$M$10)</f>
        <v>20701.1258</v>
      </c>
      <c r="N11" s="47" t="n">
        <f aca="false">SUM($N$7:$N$10)</f>
        <v>10423.0731</v>
      </c>
      <c r="O11" s="47" t="n">
        <f aca="false">SUM($O$7:$O$10)</f>
        <v>4601.5333</v>
      </c>
      <c r="P11" s="47" t="n">
        <f aca="false">SUM($P$7:$P$10)</f>
        <v>3924.0494</v>
      </c>
      <c r="Q11" s="47" t="n">
        <f aca="false">SUM($Q$7:$Q$10)</f>
        <v>7170.6612</v>
      </c>
      <c r="R11" s="47" t="n">
        <f aca="false">SUM($R$7:$R$10)</f>
        <v>19988.5656</v>
      </c>
      <c r="S11" s="47" t="n">
        <f aca="false">SUM($S$7:$S$10)</f>
        <v>-25421.8302</v>
      </c>
      <c r="T11" s="47" t="n">
        <f aca="false">SUM($T$7:$T$10)</f>
        <v>-17908.8947</v>
      </c>
      <c r="U11" s="47" t="n">
        <f aca="false">SUM($U$7:$U$10)</f>
        <v>-19055.1301</v>
      </c>
      <c r="V11" s="47" t="n">
        <f aca="false">SUM($V$7:$V$10)</f>
        <v>-55747.7333</v>
      </c>
      <c r="W11" s="47" t="n">
        <f aca="false">SUM($W$7:$W$10)</f>
        <v>-67489.6043</v>
      </c>
      <c r="X11" s="47" t="n">
        <f aca="false">SUM($X$7:$X$10)</f>
        <v>-58088.4968</v>
      </c>
      <c r="Y11" s="47" t="n">
        <f aca="false">SUM($Y$7:$Y$10)</f>
        <v>-41683.1527</v>
      </c>
      <c r="Z11" s="48" t="n">
        <f aca="false">SUM($Z$7:$Z$10)</f>
        <v>-57766.6667</v>
      </c>
      <c r="AA11" s="4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5" hidden="false" customHeight="tru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5" hidden="false" customHeight="tru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42" t="s">
        <v>65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45" t="s">
        <v>60</v>
      </c>
      <c r="B16" s="41"/>
      <c r="C16" s="45" t="n">
        <v>0</v>
      </c>
      <c r="D16" s="45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0</v>
      </c>
      <c r="W16" s="45" t="n">
        <v>0</v>
      </c>
      <c r="X16" s="45" t="n">
        <v>0</v>
      </c>
      <c r="Y16" s="45" t="n">
        <v>0</v>
      </c>
      <c r="Z16" s="45" t="n">
        <v>0</v>
      </c>
      <c r="AA16" s="4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45" t="s">
        <v>61</v>
      </c>
      <c r="B17" s="41"/>
      <c r="C17" s="45" t="n">
        <v>0</v>
      </c>
      <c r="D17" s="45" t="n">
        <v>0</v>
      </c>
      <c r="E17" s="45" t="n">
        <v>0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5" t="n">
        <v>0</v>
      </c>
      <c r="AA17" s="4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45" t="s">
        <v>62</v>
      </c>
      <c r="B18" s="41"/>
      <c r="C18" s="45" t="n">
        <v>0</v>
      </c>
      <c r="D18" s="45" t="n">
        <v>0</v>
      </c>
      <c r="E18" s="45" t="n">
        <v>0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  <c r="P18" s="45" t="n">
        <v>0</v>
      </c>
      <c r="Q18" s="45" t="n">
        <v>0</v>
      </c>
      <c r="R18" s="45" t="n">
        <v>0</v>
      </c>
      <c r="S18" s="45" t="n">
        <v>0</v>
      </c>
      <c r="T18" s="45" t="n">
        <v>0</v>
      </c>
      <c r="U18" s="45" t="n">
        <v>0</v>
      </c>
      <c r="V18" s="45" t="n">
        <v>0</v>
      </c>
      <c r="W18" s="45" t="n">
        <v>0</v>
      </c>
      <c r="X18" s="45" t="n">
        <v>0</v>
      </c>
      <c r="Y18" s="45" t="n">
        <v>0</v>
      </c>
      <c r="Z18" s="45" t="n">
        <v>0</v>
      </c>
      <c r="AA18" s="4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45" t="s">
        <v>63</v>
      </c>
      <c r="B19" s="41"/>
      <c r="C19" s="45" t="n">
        <v>-6451.6129</v>
      </c>
      <c r="D19" s="45" t="n">
        <v>-6451.6129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0</v>
      </c>
      <c r="V19" s="45" t="n">
        <v>0</v>
      </c>
      <c r="W19" s="45" t="n">
        <v>0</v>
      </c>
      <c r="X19" s="45" t="n">
        <v>0</v>
      </c>
      <c r="Y19" s="45" t="n">
        <v>0</v>
      </c>
      <c r="Z19" s="45" t="n">
        <v>0</v>
      </c>
      <c r="AA19" s="4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46" t="s">
        <v>64</v>
      </c>
      <c r="B20" s="47"/>
      <c r="C20" s="47" t="n">
        <f aca="false">SUM($C$16:$C$19)</f>
        <v>-6451.6129</v>
      </c>
      <c r="D20" s="47" t="n">
        <f aca="false">SUM($D$16:$D$19)</f>
        <v>-6451.6129</v>
      </c>
      <c r="E20" s="47" t="n">
        <f aca="false">SUM($E$16:$E$19)</f>
        <v>0</v>
      </c>
      <c r="F20" s="47" t="n">
        <f aca="false">SUM($F$16:$F$19)</f>
        <v>0</v>
      </c>
      <c r="G20" s="47" t="n">
        <f aca="false">SUM($G$16:$G$19)</f>
        <v>0</v>
      </c>
      <c r="H20" s="47" t="n">
        <f aca="false">SUM($H$16:$H$19)</f>
        <v>0</v>
      </c>
      <c r="I20" s="47" t="n">
        <f aca="false">SUM($I$16:$I$19)</f>
        <v>0</v>
      </c>
      <c r="J20" s="47" t="n">
        <f aca="false">SUM($J$16:$J$19)</f>
        <v>0</v>
      </c>
      <c r="K20" s="47" t="n">
        <f aca="false">SUM($K$16:$K$19)</f>
        <v>0</v>
      </c>
      <c r="L20" s="47" t="n">
        <f aca="false">SUM($L$16:$L$19)</f>
        <v>0</v>
      </c>
      <c r="M20" s="47" t="n">
        <f aca="false">SUM($M$16:$M$19)</f>
        <v>0</v>
      </c>
      <c r="N20" s="47" t="n">
        <f aca="false">SUM($N$16:$N$19)</f>
        <v>0</v>
      </c>
      <c r="O20" s="47" t="n">
        <f aca="false">SUM($O$16:$O$19)</f>
        <v>0</v>
      </c>
      <c r="P20" s="47" t="n">
        <f aca="false">SUM($P$16:$P$19)</f>
        <v>0</v>
      </c>
      <c r="Q20" s="47" t="n">
        <f aca="false">SUM($Q$16:$Q$19)</f>
        <v>0</v>
      </c>
      <c r="R20" s="47" t="n">
        <f aca="false">SUM($R$16:$R$19)</f>
        <v>0</v>
      </c>
      <c r="S20" s="47" t="n">
        <f aca="false">SUM($S$16:$S$19)</f>
        <v>0</v>
      </c>
      <c r="T20" s="47" t="n">
        <f aca="false">SUM($T$16:$T$19)</f>
        <v>0</v>
      </c>
      <c r="U20" s="47" t="n">
        <f aca="false">SUM($U$16:$U$19)</f>
        <v>0</v>
      </c>
      <c r="V20" s="47" t="n">
        <f aca="false">SUM($V$16:$V$19)</f>
        <v>0</v>
      </c>
      <c r="W20" s="47" t="n">
        <f aca="false">SUM($W$16:$W$19)</f>
        <v>0</v>
      </c>
      <c r="X20" s="47" t="n">
        <f aca="false">SUM($X$16:$X$19)</f>
        <v>0</v>
      </c>
      <c r="Y20" s="47" t="n">
        <f aca="false">SUM($Y$16:$Y$19)</f>
        <v>0</v>
      </c>
      <c r="Z20" s="48" t="n">
        <f aca="false">SUM($Z$16:$Z$19)</f>
        <v>0</v>
      </c>
      <c r="AA20" s="4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3.5" hidden="false" customHeight="true" outlineLevel="0" collapsed="false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45" t="s">
        <v>66</v>
      </c>
      <c r="B22" s="41"/>
      <c r="C22" s="45" t="n">
        <v>25000</v>
      </c>
      <c r="D22" s="45" t="n">
        <v>25000</v>
      </c>
      <c r="E22" s="45" t="n">
        <v>25000</v>
      </c>
      <c r="F22" s="45" t="n">
        <v>25000</v>
      </c>
      <c r="G22" s="45" t="n">
        <v>25000</v>
      </c>
      <c r="H22" s="45" t="n">
        <v>25000</v>
      </c>
      <c r="I22" s="45" t="n">
        <v>25000</v>
      </c>
      <c r="J22" s="45" t="n">
        <v>25000</v>
      </c>
      <c r="K22" s="45" t="n">
        <v>25000</v>
      </c>
      <c r="L22" s="45" t="n">
        <v>25000</v>
      </c>
      <c r="M22" s="45" t="n">
        <v>25000</v>
      </c>
      <c r="N22" s="45" t="n">
        <v>25000</v>
      </c>
      <c r="O22" s="45" t="n">
        <v>25000</v>
      </c>
      <c r="P22" s="45" t="n">
        <v>25000</v>
      </c>
      <c r="Q22" s="45" t="n">
        <v>25000</v>
      </c>
      <c r="R22" s="45" t="n">
        <v>25000</v>
      </c>
      <c r="S22" s="45" t="n">
        <v>25000</v>
      </c>
      <c r="T22" s="45" t="n">
        <v>25000</v>
      </c>
      <c r="U22" s="45" t="n">
        <v>25000</v>
      </c>
      <c r="V22" s="45" t="n">
        <v>25000</v>
      </c>
      <c r="W22" s="45" t="n">
        <v>25000</v>
      </c>
      <c r="X22" s="45" t="n">
        <v>25000</v>
      </c>
      <c r="Y22" s="45" t="n">
        <v>25000</v>
      </c>
      <c r="Z22" s="45" t="n">
        <v>25000</v>
      </c>
      <c r="AA22" s="45" t="n">
        <f aca="false">SUM($C$22:$Z$22)</f>
        <v>600000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46" t="s">
        <v>67</v>
      </c>
      <c r="B23" s="47"/>
      <c r="C23" s="47" t="n">
        <f aca="false">IF((ABS($C$20)&gt;$C$22),((ABS($C$20)-$C$22)*(ABS($C$20)/$C$20)),0)</f>
        <v>0</v>
      </c>
      <c r="D23" s="47" t="n">
        <f aca="false">IF((ABS($D$20)&gt;$D$22),((ABS($D$20)-$D$22)*(ABS($D$20)/$D$20)),0)</f>
        <v>0</v>
      </c>
      <c r="E23" s="47" t="n">
        <f aca="false">IF((ABS($E$20)&gt;$E$22),((ABS($E$20)-$E$22)*(ABS($E$20)/$E$20)),0)</f>
        <v>0</v>
      </c>
      <c r="F23" s="47" t="n">
        <f aca="false">IF((ABS($F$20)&gt;$F$22),((ABS($F$20)-$F$22)*(ABS($F$20)/$F$20)),0)</f>
        <v>0</v>
      </c>
      <c r="G23" s="47" t="n">
        <f aca="false">IF((ABS($G$20)&gt;$G$22),((ABS($G$20)-$G$22)*(ABS($G$20)/$G$20)),0)</f>
        <v>0</v>
      </c>
      <c r="H23" s="47" t="n">
        <f aca="false">IF((ABS($H$20)&gt;$H$22),((ABS($H$20)-$H$22)*(ABS($H$20)/$H$20)),0)</f>
        <v>0</v>
      </c>
      <c r="I23" s="47" t="n">
        <f aca="false">IF((ABS($I$20)&gt;$I$22),((ABS($I$20)-$I$22)*(ABS($I$20)/$I$20)),0)</f>
        <v>0</v>
      </c>
      <c r="J23" s="47" t="n">
        <f aca="false">IF((ABS($J$20)&gt;$J$22),((ABS($J$20)-$J$22)*(ABS($J$20)/$J$20)),0)</f>
        <v>0</v>
      </c>
      <c r="K23" s="47" t="n">
        <f aca="false">IF((ABS($K$20)&gt;$K$22),((ABS($K$20)-$K$22)*(ABS($K$20)/$K$20)),0)</f>
        <v>0</v>
      </c>
      <c r="L23" s="47" t="n">
        <f aca="false">IF((ABS($L$20)&gt;$L$22),((ABS($L$20)-$L$22)*(ABS($L$20)/$L$20)),0)</f>
        <v>0</v>
      </c>
      <c r="M23" s="47" t="n">
        <f aca="false">IF((ABS($M$20)&gt;$M$22),((ABS($M$20)-$M$22)*(ABS($M$20)/$M$20)),0)</f>
        <v>0</v>
      </c>
      <c r="N23" s="47" t="n">
        <f aca="false">IF((ABS($N$20)&gt;$N$22),((ABS($N$20)-$N$22)*(ABS($N$20)/$N$20)),0)</f>
        <v>0</v>
      </c>
      <c r="O23" s="47" t="n">
        <f aca="false">IF((ABS($O$20)&gt;$O$22),((ABS($O$20)-$O$22)*(ABS($O$20)/$O$20)),0)</f>
        <v>0</v>
      </c>
      <c r="P23" s="47" t="n">
        <f aca="false">IF((ABS($P$20)&gt;$P$22),((ABS($P$20)-$P$22)*(ABS($P$20)/$P$20)),0)</f>
        <v>0</v>
      </c>
      <c r="Q23" s="47" t="n">
        <f aca="false">IF((ABS($Q$20)&gt;$Q$22),((ABS($Q$20)-$Q$22)*(ABS($Q$20)/$Q$20)),0)</f>
        <v>0</v>
      </c>
      <c r="R23" s="47" t="n">
        <f aca="false">IF((ABS($R$20)&gt;$R$22),((ABS($R$20)-$R$22)*(ABS($R$20)/$R$20)),0)</f>
        <v>0</v>
      </c>
      <c r="S23" s="47" t="n">
        <f aca="false">IF((ABS($S$20)&gt;$S$22),((ABS($S$20)-$S$22)*(ABS($S$20)/$S$20)),0)</f>
        <v>0</v>
      </c>
      <c r="T23" s="47" t="n">
        <f aca="false">IF((ABS($T$20)&gt;$T$22),((ABS($T$20)-$T$22)*(ABS($T$20)/$T$20)),0)</f>
        <v>0</v>
      </c>
      <c r="U23" s="47" t="n">
        <f aca="false">IF((ABS($U$20)&gt;$U$22),((ABS($U$20)-$U$22)*(ABS($U$20)/$U$20)),0)</f>
        <v>0</v>
      </c>
      <c r="V23" s="47" t="n">
        <f aca="false">IF((ABS($V$20)&gt;$V$22),((ABS($V$20)-$V$22)*(ABS($V$20)/$V$20)),0)</f>
        <v>0</v>
      </c>
      <c r="W23" s="47" t="n">
        <f aca="false">IF((ABS($W$20)&gt;$W$22),((ABS($W$20)-$W$22)*(ABS($W$20)/$W$20)),0)</f>
        <v>0</v>
      </c>
      <c r="X23" s="47" t="n">
        <f aca="false">IF((ABS($X$20)&gt;$X$22),((ABS($X$20)-$X$22)*(ABS($X$20)/$X$20)),0)</f>
        <v>0</v>
      </c>
      <c r="Y23" s="47" t="n">
        <f aca="false">IF((ABS($Y$20)&gt;$Y$22),((ABS($Y$20)-$Y$22)*(ABS($Y$20)/$Y$20)),0)</f>
        <v>0</v>
      </c>
      <c r="Z23" s="47" t="n">
        <f aca="false">IF((ABS($Z$20)&gt;$Z$22),((ABS($Z$20)-$Z$22)*(ABS($Z$20)/$Z$20)),0)</f>
        <v>0</v>
      </c>
      <c r="AA23" s="4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3.5" hidden="false" customHeight="true" outlineLevel="0" collapsed="false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3.5" hidden="false" customHeight="true" outlineLevel="0" collapsed="false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" hidden="false" customHeight="true" outlineLevel="0" collapsed="false">
      <c r="A27" s="42" t="s">
        <v>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45" t="s">
        <v>60</v>
      </c>
      <c r="B28" s="41"/>
      <c r="C28" s="45" t="n">
        <v>-1181.2441</v>
      </c>
      <c r="D28" s="45" t="n">
        <v>-7275.1678</v>
      </c>
      <c r="E28" s="45" t="n">
        <v>-2565.4546</v>
      </c>
      <c r="F28" s="45" t="n">
        <v>692.6064</v>
      </c>
      <c r="G28" s="45" t="n">
        <v>-10788.4968</v>
      </c>
      <c r="H28" s="45" t="n">
        <v>7381.3957</v>
      </c>
      <c r="I28" s="45" t="n">
        <v>-1716.0785</v>
      </c>
      <c r="J28" s="45" t="n">
        <v>-15653.6807</v>
      </c>
      <c r="K28" s="45" t="n">
        <v>-18105.2936</v>
      </c>
      <c r="L28" s="45" t="n">
        <v>-13682.7452</v>
      </c>
      <c r="M28" s="45" t="n">
        <v>-10137.5839</v>
      </c>
      <c r="N28" s="45" t="n">
        <v>-6143.6269</v>
      </c>
      <c r="O28" s="45" t="n">
        <v>-6172.6925</v>
      </c>
      <c r="P28" s="45" t="n">
        <v>-8334.0151</v>
      </c>
      <c r="Q28" s="45" t="n">
        <v>-5365.0888</v>
      </c>
      <c r="R28" s="45" t="n">
        <v>-2237.2086</v>
      </c>
      <c r="S28" s="45" t="n">
        <v>-4055.1635</v>
      </c>
      <c r="T28" s="45" t="n">
        <v>-6296.0237</v>
      </c>
      <c r="U28" s="45" t="n">
        <v>-6455.1301</v>
      </c>
      <c r="V28" s="45" t="n">
        <v>-15715.443</v>
      </c>
      <c r="W28" s="45" t="n">
        <v>-19457.3462</v>
      </c>
      <c r="X28" s="45" t="n">
        <v>-17188.4968</v>
      </c>
      <c r="Y28" s="45" t="n">
        <v>-12973.4753</v>
      </c>
      <c r="Z28" s="45" t="n">
        <v>-23700</v>
      </c>
      <c r="AA28" s="4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5" t="s">
        <v>61</v>
      </c>
      <c r="B29" s="41"/>
      <c r="C29" s="45" t="n">
        <f aca="false">14806.4516-25000</f>
        <v>-10193.5484</v>
      </c>
      <c r="D29" s="45" t="n">
        <f aca="false">18935.5161-25000</f>
        <v>-6064.4839</v>
      </c>
      <c r="E29" s="45" t="n">
        <f aca="false">19250-25000</f>
        <v>-5750</v>
      </c>
      <c r="F29" s="45" t="n">
        <f aca="false">11129.0323-25000</f>
        <v>-13870.9677</v>
      </c>
      <c r="G29" s="45" t="n">
        <v>-12500</v>
      </c>
      <c r="H29" s="45" t="n">
        <v>-26645.1613</v>
      </c>
      <c r="I29" s="45" t="n">
        <v>-11633.3</v>
      </c>
      <c r="J29" s="45" t="n">
        <v>-41193.5484</v>
      </c>
      <c r="K29" s="45" t="n">
        <v>-41741.9355</v>
      </c>
      <c r="L29" s="45" t="n">
        <v>-29033.3333</v>
      </c>
      <c r="M29" s="45" t="n">
        <v>-19161.2903</v>
      </c>
      <c r="N29" s="45" t="n">
        <v>-8433.3</v>
      </c>
      <c r="O29" s="45" t="n">
        <v>-14225.7742</v>
      </c>
      <c r="P29" s="45" t="n">
        <v>-12741.9355</v>
      </c>
      <c r="Q29" s="45" t="n">
        <v>-12464.25</v>
      </c>
      <c r="R29" s="45" t="n">
        <v>-2774.2258</v>
      </c>
      <c r="S29" s="45" t="n">
        <v>-26366.6667</v>
      </c>
      <c r="T29" s="45" t="n">
        <v>-16612.871</v>
      </c>
      <c r="U29" s="45" t="n">
        <v>-17600</v>
      </c>
      <c r="V29" s="45" t="n">
        <v>-45032.2903</v>
      </c>
      <c r="W29" s="45" t="n">
        <v>-53032.2581</v>
      </c>
      <c r="X29" s="45" t="n">
        <v>-45900</v>
      </c>
      <c r="Y29" s="45" t="n">
        <v>-33709.6774</v>
      </c>
      <c r="Z29" s="45" t="n">
        <v>-34066.6667</v>
      </c>
      <c r="AA29" s="4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45" t="s">
        <v>62</v>
      </c>
      <c r="B30" s="41"/>
      <c r="C30" s="45" t="n">
        <v>30000</v>
      </c>
      <c r="D30" s="45" t="n">
        <v>30000</v>
      </c>
      <c r="E30" s="45" t="n">
        <v>20000</v>
      </c>
      <c r="F30" s="45" t="n">
        <v>10000</v>
      </c>
      <c r="G30" s="45" t="n">
        <v>15000</v>
      </c>
      <c r="H30" s="45" t="n">
        <v>30000</v>
      </c>
      <c r="I30" s="45" t="n">
        <v>30000</v>
      </c>
      <c r="J30" s="45" t="n">
        <v>50000</v>
      </c>
      <c r="K30" s="45" t="n">
        <v>50000</v>
      </c>
      <c r="L30" s="45" t="n">
        <v>50000</v>
      </c>
      <c r="M30" s="45" t="n">
        <v>50000</v>
      </c>
      <c r="N30" s="45" t="n">
        <v>25000</v>
      </c>
      <c r="O30" s="45" t="n">
        <v>25000</v>
      </c>
      <c r="P30" s="45" t="n">
        <v>25000</v>
      </c>
      <c r="Q30" s="45" t="n">
        <v>25000</v>
      </c>
      <c r="R30" s="45" t="n">
        <v>25000</v>
      </c>
      <c r="S30" s="45" t="n">
        <v>5000</v>
      </c>
      <c r="T30" s="45" t="n">
        <v>5000</v>
      </c>
      <c r="U30" s="45" t="n">
        <v>5000</v>
      </c>
      <c r="V30" s="45" t="n">
        <v>5000</v>
      </c>
      <c r="W30" s="45" t="n">
        <v>5000</v>
      </c>
      <c r="X30" s="45" t="n">
        <v>5000</v>
      </c>
      <c r="Y30" s="45" t="n">
        <v>5000</v>
      </c>
      <c r="Z30" s="45" t="n">
        <v>0</v>
      </c>
      <c r="AA30" s="41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45" t="s">
        <v>63</v>
      </c>
      <c r="B31" s="41"/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5" t="n">
        <v>0</v>
      </c>
      <c r="AA31" s="41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46" t="s">
        <v>64</v>
      </c>
      <c r="B32" s="47"/>
      <c r="C32" s="47" t="n">
        <f aca="false">SUM($C$28:$C$31)</f>
        <v>18625.2075</v>
      </c>
      <c r="D32" s="47" t="n">
        <f aca="false">SUM($D$28:$D$31)</f>
        <v>16660.3483</v>
      </c>
      <c r="E32" s="47" t="n">
        <f aca="false">SUM($E$28:$E$31)</f>
        <v>11684.5454</v>
      </c>
      <c r="F32" s="47" t="n">
        <f aca="false">SUM($F$28:$F$31)</f>
        <v>-3178.3613</v>
      </c>
      <c r="G32" s="47" t="n">
        <f aca="false">SUM($G$28:$G$31)</f>
        <v>-8288.4968</v>
      </c>
      <c r="H32" s="47" t="n">
        <f aca="false">SUM($H$28:$H$31)</f>
        <v>10736.2344</v>
      </c>
      <c r="I32" s="47" t="n">
        <f aca="false">SUM($I$28:$I$31)</f>
        <v>16650.6215</v>
      </c>
      <c r="J32" s="47" t="n">
        <f aca="false">SUM($J$28:$J$31)</f>
        <v>-6847.2291</v>
      </c>
      <c r="K32" s="47" t="n">
        <f aca="false">SUM($K$28:$K$31)</f>
        <v>-9847.2291</v>
      </c>
      <c r="L32" s="47" t="n">
        <f aca="false">SUM($L$28:$L$31)</f>
        <v>7283.9215</v>
      </c>
      <c r="M32" s="47" t="n">
        <f aca="false">SUM($M$28:$M$31)</f>
        <v>20701.1258</v>
      </c>
      <c r="N32" s="47" t="n">
        <f aca="false">SUM($N$28:$N$31)</f>
        <v>10423.0731</v>
      </c>
      <c r="O32" s="47" t="n">
        <f aca="false">SUM($O$28:$O$31)</f>
        <v>4601.5333</v>
      </c>
      <c r="P32" s="47" t="n">
        <f aca="false">SUM($P$28:$P$31)</f>
        <v>3924.0494</v>
      </c>
      <c r="Q32" s="47" t="n">
        <f aca="false">SUM($Q$28:$Q$31)</f>
        <v>7170.6612</v>
      </c>
      <c r="R32" s="47" t="n">
        <f aca="false">SUM($R$28:$R$31)</f>
        <v>19988.5656</v>
      </c>
      <c r="S32" s="47" t="n">
        <f aca="false">SUM($S$28:$S$31)</f>
        <v>-25421.8302</v>
      </c>
      <c r="T32" s="47" t="n">
        <f aca="false">SUM($T$28:$T$31)</f>
        <v>-17908.8947</v>
      </c>
      <c r="U32" s="47" t="n">
        <f aca="false">SUM($U$28:$U$31)</f>
        <v>-19055.1301</v>
      </c>
      <c r="V32" s="47" t="n">
        <f aca="false">SUM($V$28:$V$31)</f>
        <v>-55747.7333</v>
      </c>
      <c r="W32" s="47" t="n">
        <f aca="false">SUM($W$28:$W$31)</f>
        <v>-67489.6043</v>
      </c>
      <c r="X32" s="47" t="n">
        <f aca="false">SUM($X$28:$X$31)</f>
        <v>-58088.4968</v>
      </c>
      <c r="Y32" s="47" t="n">
        <f aca="false">SUM($Y$28:$Y$31)</f>
        <v>-41683.1527</v>
      </c>
      <c r="Z32" s="48" t="n">
        <f aca="false">SUM($Z$28:$Z$31)</f>
        <v>-57766.6667</v>
      </c>
      <c r="AA32" s="41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3.5" hidden="false" customHeight="tru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45" t="s">
        <v>69</v>
      </c>
      <c r="B34" s="41"/>
      <c r="C34" s="45" t="n">
        <v>20000</v>
      </c>
      <c r="D34" s="45" t="n">
        <v>20000</v>
      </c>
      <c r="E34" s="45" t="n">
        <v>20000</v>
      </c>
      <c r="F34" s="45" t="n">
        <v>20000</v>
      </c>
      <c r="G34" s="45" t="n">
        <v>20000</v>
      </c>
      <c r="H34" s="45" t="n">
        <v>20000</v>
      </c>
      <c r="I34" s="45" t="n">
        <v>20000</v>
      </c>
      <c r="J34" s="45" t="n">
        <v>20000</v>
      </c>
      <c r="K34" s="45" t="n">
        <v>20000</v>
      </c>
      <c r="L34" s="45" t="n">
        <v>20000</v>
      </c>
      <c r="M34" s="45" t="n">
        <v>20000</v>
      </c>
      <c r="N34" s="45" t="n">
        <v>20000</v>
      </c>
      <c r="O34" s="45" t="n">
        <v>40000</v>
      </c>
      <c r="P34" s="45" t="n">
        <v>40000</v>
      </c>
      <c r="Q34" s="45" t="n">
        <v>40000</v>
      </c>
      <c r="R34" s="45" t="n">
        <v>40000</v>
      </c>
      <c r="S34" s="45" t="n">
        <v>40000</v>
      </c>
      <c r="T34" s="45" t="n">
        <v>40000</v>
      </c>
      <c r="U34" s="45" t="n">
        <v>40000</v>
      </c>
      <c r="V34" s="45" t="n">
        <v>40000</v>
      </c>
      <c r="W34" s="45" t="n">
        <v>40000</v>
      </c>
      <c r="X34" s="45" t="n">
        <v>40000</v>
      </c>
      <c r="Y34" s="45" t="n">
        <v>40000</v>
      </c>
      <c r="Z34" s="45" t="n">
        <v>40000</v>
      </c>
      <c r="AA34" s="45" t="n">
        <f aca="false">SUM($C$34:$Z$34)</f>
        <v>720000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46" t="s">
        <v>67</v>
      </c>
      <c r="B35" s="47"/>
      <c r="C35" s="47" t="n">
        <f aca="false">IF((ABS($C$32)&gt;$C$34),((ABS($C$32)-$C$34)*(ABS($C$32)/$C$32)),0)</f>
        <v>0</v>
      </c>
      <c r="D35" s="47" t="n">
        <f aca="false">IF((ABS($D$32)&gt;$D$34),((ABS($D$32)-$D$34)*(ABS($D$32)/$D$32)),0)</f>
        <v>0</v>
      </c>
      <c r="E35" s="47" t="n">
        <f aca="false">IF((ABS($E$32)&gt;$E$34),((ABS($E$32)-$E$34)*(ABS($E$32)/$E$32)),0)</f>
        <v>0</v>
      </c>
      <c r="F35" s="47" t="n">
        <f aca="false">IF((ABS($F$32)&gt;$F$34),((ABS($F$32)-$F$34)*(ABS($F$32)/$F$32)),0)</f>
        <v>0</v>
      </c>
      <c r="G35" s="47" t="n">
        <f aca="false">IF((ABS($G$32)&gt;$G$34),((ABS($G$32)-$G$34)*(ABS($G$32)/$G$32)),0)</f>
        <v>0</v>
      </c>
      <c r="H35" s="47" t="n">
        <f aca="false">IF((ABS($H$32)&gt;$H$34),((ABS($H$32)-$H$34)*(ABS($H$32)/$H$32)),0)</f>
        <v>0</v>
      </c>
      <c r="I35" s="47" t="n">
        <f aca="false">IF((ABS($I$32)&gt;$I$34),((ABS($I$32)-$I$34)*(ABS($I$32)/$I$32)),0)</f>
        <v>0</v>
      </c>
      <c r="J35" s="47" t="n">
        <f aca="false">IF((ABS($J$32)&gt;$J$34),((ABS($J$32)-$J$34)*(ABS($J$32)/$J$32)),0)</f>
        <v>0</v>
      </c>
      <c r="K35" s="47" t="n">
        <f aca="false">IF((ABS($K$32)&gt;$K$34),((ABS($K$32)-$K$34)*(ABS($K$32)/$K$32)),0)</f>
        <v>0</v>
      </c>
      <c r="L35" s="47" t="n">
        <f aca="false">IF((ABS($L$32)&gt;$L$34),((ABS($L$32)-$L$34)*(ABS($L$32)/$L$32)),0)</f>
        <v>0</v>
      </c>
      <c r="M35" s="47" t="n">
        <f aca="false">IF((ABS($M$32)&gt;$M$34),((ABS($M$32)-$M$34)*(ABS($M$32)/$M$32)),0)</f>
        <v>701.125800000002</v>
      </c>
      <c r="N35" s="47" t="n">
        <f aca="false">IF((ABS($N$32)&gt;$N$34),((ABS($N$32)-$N$34)*(ABS($N$32)/$N$32)),0)</f>
        <v>0</v>
      </c>
      <c r="O35" s="47" t="n">
        <f aca="false">IF((ABS($O$32)&gt;$O$34),((ABS($O$32)-$O$34)*(ABS($O$32)/$O$32)),0)</f>
        <v>0</v>
      </c>
      <c r="P35" s="47" t="n">
        <f aca="false">IF((ABS($P$32)&gt;$P$34),((ABS($P$32)-$P$34)*(ABS($P$32)/$P$32)),0)</f>
        <v>0</v>
      </c>
      <c r="Q35" s="47" t="n">
        <f aca="false">IF((ABS($Q$32)&gt;$Q$34),((ABS($Q$32)-$Q$34)*(ABS($Q$32)/$Q$32)),0)</f>
        <v>0</v>
      </c>
      <c r="R35" s="47" t="n">
        <f aca="false">IF((ABS($R$32)&gt;$R$34),((ABS($R$32)-$R$34)*(ABS($R$32)/$R$32)),0)</f>
        <v>0</v>
      </c>
      <c r="S35" s="47" t="n">
        <f aca="false">IF((ABS($S$32)&gt;$S$34),((ABS($S$32)-$S$34)*(ABS($S$32)/$S$32)),0)</f>
        <v>0</v>
      </c>
      <c r="T35" s="47" t="n">
        <f aca="false">IF((ABS($T$32)&gt;$T$34),((ABS($T$32)-$T$34)*(ABS($T$32)/$T$32)),0)</f>
        <v>0</v>
      </c>
      <c r="U35" s="47" t="n">
        <f aca="false">IF((ABS($U$32)&gt;$U$34),((ABS($U$32)-$U$34)*(ABS($U$32)/$U$32)),0)</f>
        <v>0</v>
      </c>
      <c r="V35" s="47" t="n">
        <f aca="false">IF((ABS($V$32)&gt;$V$34),((ABS($V$32)-$V$34)*(ABS($V$32)/$V$32)),0)</f>
        <v>-15747.7333</v>
      </c>
      <c r="W35" s="47" t="n">
        <f aca="false">IF((ABS($W$32)&gt;$W$34),((ABS($W$32)-$W$34)*(ABS($W$32)/$W$32)),0)</f>
        <v>-27489.6043</v>
      </c>
      <c r="X35" s="47" t="n">
        <f aca="false">IF((ABS($X$32)&gt;$X$34),((ABS($X$32)-$X$34)*(ABS($X$32)/$X$32)),0)</f>
        <v>-18088.4968</v>
      </c>
      <c r="Y35" s="47" t="n">
        <f aca="false">IF((ABS($Y$32)&gt;$Y$34),((ABS($Y$32)-$Y$34)*(ABS($Y$32)/$Y$32)),0)</f>
        <v>-1683.1527</v>
      </c>
      <c r="Z35" s="48" t="n">
        <f aca="false">IF((ABS($Z$32)&gt;$Z$34),((ABS($Z$32)-$Z$34)*(ABS($Z$32)/$Z$32)),0)</f>
        <v>-17766.6667</v>
      </c>
      <c r="AA35" s="4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49" t="s">
        <v>71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customFormat="false" ht="11.25" hidden="false" customHeight="true" outlineLevel="0" collapsed="false">
      <c r="A40" s="52" t="s">
        <v>60</v>
      </c>
      <c r="B40" s="50"/>
      <c r="C40" s="53" t="n">
        <v>0</v>
      </c>
      <c r="D40" s="53" t="n">
        <v>0</v>
      </c>
      <c r="E40" s="53" t="n">
        <v>0</v>
      </c>
      <c r="F40" s="53" t="n">
        <v>0</v>
      </c>
      <c r="G40" s="53" t="n">
        <v>0</v>
      </c>
      <c r="H40" s="53" t="n">
        <v>0</v>
      </c>
      <c r="I40" s="53" t="n">
        <v>0</v>
      </c>
      <c r="J40" s="53" t="n">
        <v>0</v>
      </c>
      <c r="K40" s="53" t="n">
        <v>0</v>
      </c>
      <c r="L40" s="53" t="n">
        <v>0</v>
      </c>
      <c r="M40" s="53" t="n">
        <v>0</v>
      </c>
      <c r="N40" s="53" t="n">
        <v>0</v>
      </c>
      <c r="O40" s="53" t="n">
        <v>0</v>
      </c>
      <c r="P40" s="53" t="n">
        <v>0</v>
      </c>
      <c r="Q40" s="53" t="n">
        <v>0</v>
      </c>
      <c r="R40" s="53" t="n">
        <v>0</v>
      </c>
      <c r="S40" s="53" t="n">
        <v>0</v>
      </c>
      <c r="T40" s="53" t="n">
        <v>0</v>
      </c>
      <c r="U40" s="53" t="n">
        <v>0</v>
      </c>
      <c r="V40" s="53" t="n">
        <v>0</v>
      </c>
      <c r="W40" s="53" t="n">
        <v>0</v>
      </c>
      <c r="X40" s="53" t="n">
        <v>0</v>
      </c>
      <c r="Y40" s="53" t="n">
        <v>0</v>
      </c>
      <c r="Z40" s="53" t="n">
        <v>0</v>
      </c>
      <c r="AA40" s="50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1.25" hidden="false" customHeight="true" outlineLevel="0" collapsed="false">
      <c r="A41" s="52" t="s">
        <v>61</v>
      </c>
      <c r="B41" s="50"/>
      <c r="C41" s="53" t="n">
        <v>25000</v>
      </c>
      <c r="D41" s="53" t="n">
        <v>25000</v>
      </c>
      <c r="E41" s="53" t="n">
        <v>25000</v>
      </c>
      <c r="F41" s="53" t="n">
        <v>25000</v>
      </c>
      <c r="G41" s="53" t="n">
        <v>0</v>
      </c>
      <c r="H41" s="53" t="n">
        <v>0</v>
      </c>
      <c r="I41" s="53" t="n">
        <v>0</v>
      </c>
      <c r="J41" s="53" t="n">
        <v>0</v>
      </c>
      <c r="K41" s="53" t="n">
        <v>0</v>
      </c>
      <c r="L41" s="53" t="n">
        <v>0</v>
      </c>
      <c r="M41" s="53" t="n">
        <v>0</v>
      </c>
      <c r="N41" s="53" t="n">
        <v>0</v>
      </c>
      <c r="O41" s="53" t="n">
        <v>0</v>
      </c>
      <c r="P41" s="53" t="n">
        <v>0</v>
      </c>
      <c r="Q41" s="53" t="n">
        <v>0</v>
      </c>
      <c r="R41" s="53" t="n">
        <v>0</v>
      </c>
      <c r="S41" s="53" t="n">
        <v>0</v>
      </c>
      <c r="T41" s="53" t="n">
        <v>0</v>
      </c>
      <c r="U41" s="53" t="n">
        <v>0</v>
      </c>
      <c r="V41" s="53" t="n">
        <v>0</v>
      </c>
      <c r="W41" s="53" t="n">
        <v>0</v>
      </c>
      <c r="X41" s="53" t="n">
        <v>0</v>
      </c>
      <c r="Y41" s="53" t="n">
        <v>0</v>
      </c>
      <c r="Z41" s="53" t="n">
        <v>0</v>
      </c>
      <c r="AA41" s="50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customFormat="false" ht="11.25" hidden="false" customHeight="true" outlineLevel="0" collapsed="false">
      <c r="A42" s="52" t="s">
        <v>62</v>
      </c>
      <c r="B42" s="50"/>
      <c r="C42" s="53" t="n">
        <v>0</v>
      </c>
      <c r="D42" s="53" t="n">
        <v>0</v>
      </c>
      <c r="E42" s="53" t="n">
        <v>0</v>
      </c>
      <c r="F42" s="53" t="n">
        <v>0</v>
      </c>
      <c r="G42" s="53" t="n">
        <v>0</v>
      </c>
      <c r="H42" s="53" t="n">
        <v>0</v>
      </c>
      <c r="I42" s="53" t="n">
        <v>0</v>
      </c>
      <c r="J42" s="53" t="n">
        <v>0</v>
      </c>
      <c r="K42" s="53" t="n">
        <v>0</v>
      </c>
      <c r="L42" s="53" t="n">
        <v>0</v>
      </c>
      <c r="M42" s="53" t="n">
        <v>0</v>
      </c>
      <c r="N42" s="53" t="n">
        <v>0</v>
      </c>
      <c r="O42" s="53" t="n">
        <v>0</v>
      </c>
      <c r="P42" s="53" t="n">
        <v>0</v>
      </c>
      <c r="Q42" s="53" t="n">
        <v>0</v>
      </c>
      <c r="R42" s="53" t="n">
        <v>0</v>
      </c>
      <c r="S42" s="53" t="n">
        <v>0</v>
      </c>
      <c r="T42" s="53" t="n">
        <v>0</v>
      </c>
      <c r="U42" s="53" t="n">
        <v>0</v>
      </c>
      <c r="V42" s="53" t="n">
        <v>0</v>
      </c>
      <c r="W42" s="53" t="n">
        <v>0</v>
      </c>
      <c r="X42" s="53" t="n">
        <v>0</v>
      </c>
      <c r="Y42" s="53" t="n">
        <v>0</v>
      </c>
      <c r="Z42" s="53" t="n">
        <v>0</v>
      </c>
      <c r="AA42" s="50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customFormat="false" ht="11.25" hidden="false" customHeight="true" outlineLevel="0" collapsed="false">
      <c r="A43" s="52" t="s">
        <v>63</v>
      </c>
      <c r="B43" s="50"/>
      <c r="C43" s="53" t="n">
        <v>0</v>
      </c>
      <c r="D43" s="53" t="n">
        <v>0</v>
      </c>
      <c r="E43" s="53" t="n">
        <v>0</v>
      </c>
      <c r="F43" s="53" t="n">
        <v>0</v>
      </c>
      <c r="G43" s="53" t="n">
        <v>0</v>
      </c>
      <c r="H43" s="53" t="n">
        <v>0</v>
      </c>
      <c r="I43" s="53" t="n">
        <v>0</v>
      </c>
      <c r="J43" s="53" t="n">
        <v>0</v>
      </c>
      <c r="K43" s="53" t="n">
        <v>0</v>
      </c>
      <c r="L43" s="53" t="n">
        <v>0</v>
      </c>
      <c r="M43" s="53" t="n">
        <v>0</v>
      </c>
      <c r="N43" s="53" t="n">
        <v>0</v>
      </c>
      <c r="O43" s="53" t="n">
        <v>0</v>
      </c>
      <c r="P43" s="53" t="n">
        <v>0</v>
      </c>
      <c r="Q43" s="53" t="n">
        <v>0</v>
      </c>
      <c r="R43" s="53" t="n">
        <v>0</v>
      </c>
      <c r="S43" s="53" t="n">
        <v>0</v>
      </c>
      <c r="T43" s="53" t="n">
        <v>0</v>
      </c>
      <c r="U43" s="53" t="n">
        <v>0</v>
      </c>
      <c r="V43" s="53" t="n">
        <v>0</v>
      </c>
      <c r="W43" s="53" t="n">
        <v>0</v>
      </c>
      <c r="X43" s="53" t="n">
        <v>0</v>
      </c>
      <c r="Y43" s="53" t="n">
        <v>0</v>
      </c>
      <c r="Z43" s="53" t="n">
        <v>0</v>
      </c>
      <c r="AA43" s="50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4" customFormat="false" ht="11.25" hidden="false" customHeight="true" outlineLevel="0" collapsed="false">
      <c r="A44" s="54" t="s">
        <v>64</v>
      </c>
      <c r="B44" s="55"/>
      <c r="C44" s="55" t="n">
        <f aca="false">SUM(C40:C43)</f>
        <v>25000</v>
      </c>
      <c r="D44" s="55" t="n">
        <f aca="false">SUM(D40:D43)</f>
        <v>25000</v>
      </c>
      <c r="E44" s="55" t="n">
        <f aca="false">SUM(E40:E43)</f>
        <v>25000</v>
      </c>
      <c r="F44" s="55" t="n">
        <f aca="false">SUM(F40:F43)</f>
        <v>25000</v>
      </c>
      <c r="G44" s="55" t="n">
        <f aca="false">SUM(G40:G43)</f>
        <v>0</v>
      </c>
      <c r="H44" s="55" t="n">
        <f aca="false">SUM(H40:H43)</f>
        <v>0</v>
      </c>
      <c r="I44" s="55" t="n">
        <f aca="false">SUM(I40:I43)</f>
        <v>0</v>
      </c>
      <c r="J44" s="55" t="n">
        <f aca="false">SUM(J40:J43)</f>
        <v>0</v>
      </c>
      <c r="K44" s="55" t="n">
        <f aca="false">SUM(K40:K43)</f>
        <v>0</v>
      </c>
      <c r="L44" s="55" t="n">
        <f aca="false">SUM(L40:L43)</f>
        <v>0</v>
      </c>
      <c r="M44" s="55" t="n">
        <f aca="false">SUM(M40:M43)</f>
        <v>0</v>
      </c>
      <c r="N44" s="55" t="n">
        <f aca="false">SUM(N40:N43)</f>
        <v>0</v>
      </c>
      <c r="O44" s="55" t="n">
        <f aca="false">SUM(O40:O43)</f>
        <v>0</v>
      </c>
      <c r="P44" s="55" t="n">
        <f aca="false">SUM(P40:P43)</f>
        <v>0</v>
      </c>
      <c r="Q44" s="55" t="n">
        <f aca="false">SUM(Q40:Q43)</f>
        <v>0</v>
      </c>
      <c r="R44" s="55" t="n">
        <f aca="false">SUM(R40:R43)</f>
        <v>0</v>
      </c>
      <c r="S44" s="55" t="n">
        <f aca="false">SUM(S40:S43)</f>
        <v>0</v>
      </c>
      <c r="T44" s="55" t="n">
        <f aca="false">SUM(T40:T43)</f>
        <v>0</v>
      </c>
      <c r="U44" s="55" t="n">
        <f aca="false">SUM(U40:U43)</f>
        <v>0</v>
      </c>
      <c r="V44" s="55" t="n">
        <f aca="false">SUM(V40:V43)</f>
        <v>0</v>
      </c>
      <c r="W44" s="55" t="n">
        <f aca="false">SUM(W40:W43)</f>
        <v>0</v>
      </c>
      <c r="X44" s="55" t="n">
        <f aca="false">SUM(X40:X43)</f>
        <v>0</v>
      </c>
      <c r="Y44" s="55" t="n">
        <f aca="false">SUM(Y40:Y43)</f>
        <v>0</v>
      </c>
      <c r="Z44" s="55" t="n">
        <f aca="false">SUM(Z40:Z43)</f>
        <v>0</v>
      </c>
      <c r="AA44" s="19"/>
    </row>
    <row r="46" customFormat="false" ht="13.5" hidden="false" customHeight="true" outlineLevel="0" collapsed="false">
      <c r="A46" s="56" t="s">
        <v>72</v>
      </c>
    </row>
    <row r="47" customFormat="false" ht="13.5" hidden="false" customHeight="true" outlineLevel="0" collapsed="false">
      <c r="A47" s="57" t="s">
        <v>73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</row>
    <row r="48" customFormat="false" ht="13.5" hidden="false" customHeight="true" outlineLevel="0" collapsed="false">
      <c r="A48" s="57" t="s">
        <v>74</v>
      </c>
      <c r="B48" s="58"/>
      <c r="C48" s="58" t="n">
        <f aca="false">[1]Summary!E59</f>
        <v>0.832748641990617</v>
      </c>
      <c r="D48" s="58" t="n">
        <f aca="false">[1]Summary!F59</f>
        <v>0.695696747753815</v>
      </c>
      <c r="E48" s="58" t="n">
        <f aca="false">[1]Summary!G59</f>
        <v>0.695693374320764</v>
      </c>
      <c r="F48" s="58" t="n">
        <f aca="false">[1]Summary!H59</f>
        <v>0.248051254301278</v>
      </c>
      <c r="G48" s="58" t="n">
        <f aca="false">[1]Summary!I59</f>
        <v>0.208441178078874</v>
      </c>
      <c r="H48" s="58" t="n">
        <f aca="false">[1]Summary!J59</f>
        <v>0.46187289113609</v>
      </c>
      <c r="I48" s="58" t="n">
        <f aca="false">[1]Summary!K59</f>
        <v>0.604194307341463</v>
      </c>
      <c r="J48" s="58" t="n">
        <f aca="false">[1]Summary!L59</f>
        <v>0.934352816706098</v>
      </c>
      <c r="K48" s="58" t="n">
        <f aca="false">[1]Summary!M59</f>
        <v>0.974768434085328</v>
      </c>
      <c r="L48" s="58" t="n">
        <f aca="false">[1]Summary!N59</f>
        <v>0.88742679688544</v>
      </c>
      <c r="M48" s="58" t="n">
        <f aca="false">[1]Summary!O59</f>
        <v>0.757905255618689</v>
      </c>
      <c r="N48" s="58" t="n">
        <f aca="false">[1]Summary!P59</f>
        <v>0.667563813400293</v>
      </c>
      <c r="O48" s="58" t="n">
        <f aca="false">[1]Summary!Q59</f>
        <v>0.683191367488273</v>
      </c>
      <c r="P48" s="58" t="n">
        <f aca="false">[1]Summary!R59</f>
        <v>0.700028089188386</v>
      </c>
      <c r="Q48" s="58" t="n">
        <f aca="false">[1]Summary!S59</f>
        <v>0.645672095200587</v>
      </c>
      <c r="R48" s="58" t="n">
        <f aca="false">[1]Summary!T59</f>
        <v>0.563085067561025</v>
      </c>
      <c r="S48" s="58" t="n">
        <f aca="false">[1]Summary!U59</f>
        <v>0.619343451419418</v>
      </c>
      <c r="T48" s="58" t="n">
        <f aca="false">[1]Summary!V59</f>
        <v>0.536181357396259</v>
      </c>
      <c r="U48" s="58" t="n">
        <f aca="false">[1]Summary!W59</f>
        <v>0.586267035504745</v>
      </c>
      <c r="V48" s="58" t="n">
        <f aca="false">[1]Summary!X59</f>
        <v>0.842314956524338</v>
      </c>
      <c r="W48" s="58" t="n">
        <f aca="false">[1]Summary!Y59</f>
        <v>0.884280242817441</v>
      </c>
      <c r="X48" s="58" t="n">
        <f aca="false">[1]Summary!Z59</f>
        <v>0.825606910048561</v>
      </c>
      <c r="Y48" s="58" t="n">
        <f aca="false">[1]Summary!AA59</f>
        <v>0.710537495623368</v>
      </c>
      <c r="Z48" s="58" t="n">
        <f aca="false">[1]Summary!AB59</f>
        <v>0.663179759058556</v>
      </c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</row>
    <row r="49" customFormat="false" ht="13.5" hidden="false" customHeight="true" outlineLevel="0" collapsed="false">
      <c r="A49" s="57" t="s">
        <v>75</v>
      </c>
      <c r="B49" s="58"/>
      <c r="C49" s="58" t="n">
        <f aca="false">[1]Summary!E60</f>
        <v>0.0270697422376416</v>
      </c>
      <c r="D49" s="58" t="n">
        <f aca="false">[1]Summary!F60</f>
        <v>0.172578526808255</v>
      </c>
      <c r="E49" s="58" t="n">
        <f aca="false">[1]Summary!G60</f>
        <v>0.269471436383126</v>
      </c>
      <c r="F49" s="58" t="n">
        <f aca="false">[1]Summary!H60</f>
        <v>0.0429150070996683</v>
      </c>
      <c r="G49" s="58" t="n">
        <f aca="false">[1]Summary!I60</f>
        <v>0.0264531608266767</v>
      </c>
      <c r="H49" s="58" t="n">
        <f aca="false">[1]Summary!J60</f>
        <v>0.141040968078393</v>
      </c>
      <c r="I49" s="58" t="n">
        <f aca="false">[1]Summary!K60</f>
        <v>0.265117800111172</v>
      </c>
      <c r="J49" s="58" t="n">
        <f aca="false">[1]Summary!L60</f>
        <v>0.431555573058729</v>
      </c>
      <c r="K49" s="58" t="n">
        <f aca="false">[1]Summary!M60</f>
        <v>0.57734532706541</v>
      </c>
      <c r="L49" s="58" t="n">
        <f aca="false">[1]Summary!N60</f>
        <v>0.460756025779032</v>
      </c>
      <c r="M49" s="58" t="n">
        <f aca="false">[1]Summary!O60</f>
        <v>0.30584062717268</v>
      </c>
      <c r="N49" s="58" t="n">
        <f aca="false">[1]Summary!P60</f>
        <v>0.174011750742854</v>
      </c>
      <c r="O49" s="58" t="n">
        <f aca="false">[1]Summary!Q60</f>
        <v>0.49836533666184</v>
      </c>
      <c r="P49" s="58" t="n">
        <f aca="false">[1]Summary!R60</f>
        <v>0.253171736666854</v>
      </c>
      <c r="Q49" s="58" t="n">
        <f aca="false">[1]Summary!S60</f>
        <v>0.173523154998845</v>
      </c>
      <c r="R49" s="58" t="n">
        <f aca="false">[1]Summary!T60</f>
        <v>0.419179963273628</v>
      </c>
      <c r="S49" s="58" t="n">
        <f aca="false">[1]Summary!U60</f>
        <v>0.312721405668789</v>
      </c>
      <c r="T49" s="58" t="n">
        <f aca="false">[1]Summary!V60</f>
        <v>0.299300820618775</v>
      </c>
      <c r="U49" s="58" t="n">
        <f aca="false">[1]Summary!W60</f>
        <v>0.20625515153472</v>
      </c>
      <c r="V49" s="58" t="n">
        <f aca="false">[1]Summary!X60</f>
        <v>0.539638721074113</v>
      </c>
      <c r="W49" s="58" t="n">
        <f aca="false">[1]Summary!Y60</f>
        <v>0.579730758084784</v>
      </c>
      <c r="X49" s="58" t="n">
        <f aca="false">[1]Summary!Z60</f>
        <v>0.551475880456246</v>
      </c>
      <c r="Y49" s="58" t="n">
        <f aca="false">[1]Summary!AA60</f>
        <v>0.433124150294192</v>
      </c>
      <c r="Z49" s="58" t="n">
        <f aca="false">[1]Summary!AB60</f>
        <v>0.253399509729916</v>
      </c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</row>
    <row r="50" customFormat="false" ht="13.5" hidden="false" customHeight="true" outlineLevel="0" collapsed="false">
      <c r="A50" s="57" t="s">
        <v>76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</row>
    <row r="51" customFormat="false" ht="13.5" hidden="false" customHeight="true" outlineLevel="0" collapsed="false">
      <c r="A51" s="57" t="s">
        <v>74</v>
      </c>
      <c r="B51" s="58"/>
      <c r="C51" s="58" t="n">
        <f aca="false">[1]Summary!E62</f>
        <v>0.998900942245179</v>
      </c>
      <c r="D51" s="58" t="n">
        <f aca="false">[1]Summary!F62</f>
        <v>0.982481667081121</v>
      </c>
      <c r="E51" s="58" t="n">
        <f aca="false">[1]Summary!G62</f>
        <v>0.931764686027318</v>
      </c>
      <c r="F51" s="58" t="n">
        <f aca="false">[1]Summary!H62</f>
        <v>0.913804501077215</v>
      </c>
      <c r="G51" s="58" t="n">
        <f aca="false">[1]Summary!I62</f>
        <v>0.792298433117998</v>
      </c>
      <c r="H51" s="58" t="n">
        <f aca="false">[1]Summary!J62</f>
        <v>0.793339645609427</v>
      </c>
      <c r="I51" s="58" t="n">
        <f aca="false">[1]Summary!K62</f>
        <v>0.751806684777073</v>
      </c>
      <c r="J51" s="58" t="n">
        <f aca="false">[1]Summary!L62</f>
        <v>0.98378977107985</v>
      </c>
      <c r="K51" s="58" t="n">
        <f aca="false">[1]Summary!M62</f>
        <v>0.994852418020654</v>
      </c>
      <c r="L51" s="58" t="n">
        <f aca="false">[1]Summary!N62</f>
        <v>0.960284231255431</v>
      </c>
      <c r="M51" s="58" t="n">
        <f aca="false">[1]Summary!O62</f>
        <v>0.879770525192895</v>
      </c>
      <c r="N51" s="58" t="n">
        <f aca="false">[1]Summary!P62</f>
        <v>0.887911825463432</v>
      </c>
      <c r="O51" s="58" t="n">
        <f aca="false">[1]Summary!Q62</f>
        <v>0.90304656852762</v>
      </c>
      <c r="P51" s="58" t="n">
        <f aca="false">[1]Summary!R62</f>
        <v>0.917243048900364</v>
      </c>
      <c r="Q51" s="58" t="n">
        <f aca="false">[1]Summary!S62</f>
        <v>0.885404920166889</v>
      </c>
      <c r="R51" s="58" t="n">
        <f aca="false">[1]Summary!T62</f>
        <v>0.833386513659235</v>
      </c>
      <c r="S51" s="58" t="n">
        <f aca="false">[1]Summary!U62</f>
        <v>0.803489830250542</v>
      </c>
      <c r="T51" s="58" t="n">
        <f aca="false">[1]Summary!V62</f>
        <v>0.728376189705682</v>
      </c>
      <c r="U51" s="58" t="n">
        <f aca="false">[1]Summary!W62</f>
        <v>0.766893762312471</v>
      </c>
      <c r="V51" s="58" t="n">
        <f aca="false">[1]Summary!X62</f>
        <v>0.915798339592594</v>
      </c>
      <c r="W51" s="58" t="n">
        <f aca="false">[1]Summary!Y62</f>
        <v>0.950653684306153</v>
      </c>
      <c r="X51" s="58" t="n">
        <f aca="false">[1]Summary!Z62</f>
        <v>0.913668595681338</v>
      </c>
      <c r="Y51" s="58" t="n">
        <f aca="false">[1]Summary!AA62</f>
        <v>0.852433357295836</v>
      </c>
      <c r="Z51" s="58" t="n">
        <f aca="false">[1]Summary!AB62</f>
        <v>0.867706118759981</v>
      </c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</row>
    <row r="52" customFormat="false" ht="13.5" hidden="false" customHeight="true" outlineLevel="0" collapsed="false">
      <c r="A52" s="57" t="s">
        <v>75</v>
      </c>
      <c r="B52" s="58"/>
      <c r="C52" s="58" t="n">
        <f aca="false">[1]Summary!E63</f>
        <v>0.667892509007159</v>
      </c>
      <c r="D52" s="58" t="n">
        <f aca="false">[1]Summary!F63</f>
        <v>0.742262600874566</v>
      </c>
      <c r="E52" s="58" t="n">
        <f aca="false">[1]Summary!G63</f>
        <v>0.659313509642122</v>
      </c>
      <c r="F52" s="58" t="n">
        <f aca="false">[1]Summary!H63</f>
        <v>0.546577318090928</v>
      </c>
      <c r="G52" s="58" t="n">
        <f aca="false">[1]Summary!I63</f>
        <v>0.347966416201247</v>
      </c>
      <c r="H52" s="58" t="n">
        <f aca="false">[1]Summary!J63</f>
        <v>0.324458258754841</v>
      </c>
      <c r="I52" s="58" t="n">
        <f aca="false">[1]Summary!K63</f>
        <v>0.413681596615322</v>
      </c>
      <c r="J52" s="58" t="n">
        <f aca="false">[1]Summary!L63</f>
        <v>0.687882976439398</v>
      </c>
      <c r="K52" s="58" t="n">
        <f aca="false">[1]Summary!M63</f>
        <v>0.800767738271993</v>
      </c>
      <c r="L52" s="58" t="n">
        <f aca="false">[1]Summary!N63</f>
        <v>0.670991716585557</v>
      </c>
      <c r="M52" s="58" t="n">
        <f aca="false">[1]Summary!O63</f>
        <v>0.528049646328469</v>
      </c>
      <c r="N52" s="58" t="n">
        <f aca="false">[1]Summary!P63</f>
        <v>0.524958037199822</v>
      </c>
      <c r="O52" s="58" t="n">
        <f aca="false">[1]Summary!Q63</f>
        <v>0.661021767861141</v>
      </c>
      <c r="P52" s="58" t="n">
        <f aca="false">[1]Summary!R63</f>
        <v>0.570857747896839</v>
      </c>
      <c r="Q52" s="58" t="n">
        <f aca="false">[1]Summary!S63</f>
        <v>0.480129282338596</v>
      </c>
      <c r="R52" s="58" t="n">
        <f aca="false">[1]Summary!T63</f>
        <v>0.589505580088692</v>
      </c>
      <c r="S52" s="58" t="n">
        <f aca="false">[1]Summary!U63</f>
        <v>0.484796918847921</v>
      </c>
      <c r="T52" s="58" t="n">
        <f aca="false">[1]Summary!V63</f>
        <v>0.458385181645127</v>
      </c>
      <c r="U52" s="58" t="n">
        <f aca="false">[1]Summary!W63</f>
        <v>0.366201754485422</v>
      </c>
      <c r="V52" s="58" t="n">
        <f aca="false">[1]Summary!X63</f>
        <v>0.733113746204822</v>
      </c>
      <c r="W52" s="58" t="n">
        <f aca="false">[1]Summary!Y63</f>
        <v>0.804393125512578</v>
      </c>
      <c r="X52" s="58" t="n">
        <f aca="false">[1]Summary!Z63</f>
        <v>0.748065253490742</v>
      </c>
      <c r="Y52" s="58" t="n">
        <f aca="false">[1]Summary!AA63</f>
        <v>0.600143714926027</v>
      </c>
      <c r="Z52" s="58" t="n">
        <f aca="false">[1]Summary!AB63</f>
        <v>0.575037711236775</v>
      </c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</row>
    <row r="53" customFormat="false" ht="13.5" hidden="false" customHeight="true" outlineLevel="0" collapsed="false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0" width="47.15"/>
    <col collapsed="false" customWidth="true" hidden="false" outlineLevel="0" max="2" min="2" style="61" width="3.99"/>
    <col collapsed="false" customWidth="true" hidden="false" outlineLevel="0" max="6" min="3" style="61" width="13.32"/>
    <col collapsed="false" customWidth="true" hidden="true" outlineLevel="0" max="7" min="7" style="61" width="13.32"/>
    <col collapsed="false" customWidth="true" hidden="true" outlineLevel="0" max="8" min="8" style="61" width="5.99"/>
    <col collapsed="false" customWidth="true" hidden="true" outlineLevel="0" max="9" min="9" style="61" width="4.99"/>
    <col collapsed="false" customWidth="true" hidden="true" outlineLevel="0" max="10" min="10" style="61" width="9.15"/>
    <col collapsed="false" customWidth="true" hidden="true" outlineLevel="0" max="11" min="11" style="61" width="2.32"/>
    <col collapsed="false" customWidth="true" hidden="true" outlineLevel="0" max="12" min="12" style="61" width="5.99"/>
    <col collapsed="false" customWidth="true" hidden="true" outlineLevel="0" max="13" min="13" style="61" width="4.99"/>
    <col collapsed="false" customWidth="true" hidden="true" outlineLevel="0" max="14" min="14" style="61" width="9.15"/>
    <col collapsed="false" customWidth="true" hidden="true" outlineLevel="0" max="15" min="15" style="61" width="1.33"/>
    <col collapsed="false" customWidth="true" hidden="true" outlineLevel="0" max="16" min="16" style="61" width="5.99"/>
    <col collapsed="false" customWidth="true" hidden="true" outlineLevel="0" max="17" min="17" style="61" width="4.99"/>
    <col collapsed="false" customWidth="true" hidden="true" outlineLevel="0" max="18" min="18" style="61" width="9.15"/>
    <col collapsed="false" customWidth="true" hidden="false" outlineLevel="0" max="26" min="19" style="61" width="13.32"/>
    <col collapsed="false" customWidth="true" hidden="true" outlineLevel="0" max="27" min="27" style="61" width="15.99"/>
    <col collapsed="false" customWidth="false" hidden="false" outlineLevel="0" max="257" min="28" style="61" width="11.99"/>
  </cols>
  <sheetData>
    <row r="1" customFormat="false" ht="12" hidden="false" customHeight="true" outlineLevel="0" collapsed="false">
      <c r="A1" s="62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3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2" t="str">
        <f aca="false">Dth_Day!A3</f>
        <v>Valuation Date:  11/21/2001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2" t="str">
        <f aca="false">Dth_Day!A4</f>
        <v>As of:                11/21/2001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4" t="s">
        <v>78</v>
      </c>
      <c r="C7" s="65" t="str">
        <f aca="false">Dth_Day!C6</f>
        <v>Dec-01</v>
      </c>
      <c r="D7" s="65" t="str">
        <f aca="false">Dth_Day!D6</f>
        <v>Jan-02</v>
      </c>
      <c r="E7" s="65" t="str">
        <f aca="false">Dth_Day!E6</f>
        <v>Feb-02</v>
      </c>
    </row>
    <row r="8" customFormat="false" ht="13.5" hidden="false" customHeight="true" outlineLevel="0" collapsed="false">
      <c r="A8" s="66" t="s">
        <v>60</v>
      </c>
      <c r="C8" s="61" t="n">
        <f aca="false">Dth_Day!C28</f>
        <v>-1181.2441</v>
      </c>
      <c r="D8" s="61" t="n">
        <f aca="false">Dth_Day!D28</f>
        <v>-7275.1678</v>
      </c>
      <c r="E8" s="61" t="n">
        <f aca="false">Dth_Day!E28</f>
        <v>-2565.4546</v>
      </c>
    </row>
    <row r="9" customFormat="false" ht="13.5" hidden="false" customHeight="true" outlineLevel="0" collapsed="false">
      <c r="A9" s="66" t="s">
        <v>61</v>
      </c>
      <c r="C9" s="61" t="n">
        <f aca="false">Dth_Day!C29</f>
        <v>-10193.5484</v>
      </c>
      <c r="D9" s="61" t="n">
        <f aca="false">Dth_Day!D29</f>
        <v>-6064.4839</v>
      </c>
      <c r="E9" s="61" t="n">
        <f aca="false">Dth_Day!E29</f>
        <v>-5750</v>
      </c>
    </row>
    <row r="10" customFormat="false" ht="13.5" hidden="false" customHeight="true" outlineLevel="0" collapsed="false">
      <c r="A10" s="66" t="s">
        <v>62</v>
      </c>
      <c r="C10" s="61" t="n">
        <f aca="false">Dth_Day!C30</f>
        <v>30000</v>
      </c>
      <c r="D10" s="61" t="n">
        <f aca="false">Dth_Day!D30</f>
        <v>30000</v>
      </c>
      <c r="E10" s="61" t="n">
        <f aca="false">Dth_Day!E30</f>
        <v>20000</v>
      </c>
    </row>
    <row r="11" customFormat="false" ht="13.5" hidden="false" customHeight="true" outlineLevel="0" collapsed="false">
      <c r="A11" s="66" t="s">
        <v>63</v>
      </c>
      <c r="C11" s="61" t="n">
        <f aca="false">Dth_Day!C31</f>
        <v>0</v>
      </c>
      <c r="D11" s="61" t="n">
        <f aca="false">Dth_Day!D31</f>
        <v>0</v>
      </c>
      <c r="E11" s="61" t="n">
        <f aca="false">Dth_Day!E31</f>
        <v>0</v>
      </c>
    </row>
    <row r="12" customFormat="false" ht="13.5" hidden="false" customHeight="true" outlineLevel="0" collapsed="false">
      <c r="A12" s="67" t="s">
        <v>64</v>
      </c>
      <c r="B12" s="68"/>
      <c r="C12" s="68" t="n">
        <f aca="false">SUM(C8:C11)</f>
        <v>18625.2075</v>
      </c>
      <c r="D12" s="68" t="n">
        <f aca="false">SUM(D8:D11)</f>
        <v>16660.3483</v>
      </c>
      <c r="E12" s="68" t="n">
        <f aca="false">SUM(E8:E11)</f>
        <v>11684.5454</v>
      </c>
    </row>
    <row r="14" customFormat="false" ht="13.5" hidden="false" customHeight="true" outlineLevel="0" collapsed="false">
      <c r="A14" s="69" t="s">
        <v>73</v>
      </c>
    </row>
    <row r="15" customFormat="false" ht="13.5" hidden="false" customHeight="true" outlineLevel="0" collapsed="false">
      <c r="A15" s="69" t="s">
        <v>74</v>
      </c>
      <c r="C15" s="70" t="n">
        <f aca="false">Dth_Day!C48</f>
        <v>0.832748641990617</v>
      </c>
      <c r="D15" s="70" t="n">
        <f aca="false">Dth_Day!D48</f>
        <v>0.695696747753815</v>
      </c>
      <c r="E15" s="70" t="n">
        <f aca="false">Dth_Day!E48</f>
        <v>0.695693374320764</v>
      </c>
    </row>
    <row r="16" customFormat="false" ht="13.5" hidden="false" customHeight="true" outlineLevel="0" collapsed="false">
      <c r="A16" s="69" t="s">
        <v>75</v>
      </c>
      <c r="C16" s="70" t="n">
        <f aca="false">Dth_Day!C49</f>
        <v>0.0270697422376416</v>
      </c>
      <c r="D16" s="70" t="n">
        <f aca="false">Dth_Day!D49</f>
        <v>0.172578526808255</v>
      </c>
      <c r="E16" s="70" t="n">
        <f aca="false">Dth_Day!E49</f>
        <v>0.269471436383126</v>
      </c>
    </row>
    <row r="17" customFormat="false" ht="13.5" hidden="false" customHeight="true" outlineLevel="0" collapsed="false">
      <c r="A17" s="69" t="s">
        <v>76</v>
      </c>
      <c r="C17" s="70"/>
      <c r="D17" s="70"/>
      <c r="E17" s="70"/>
    </row>
    <row r="18" customFormat="false" ht="13.5" hidden="false" customHeight="true" outlineLevel="0" collapsed="false">
      <c r="A18" s="69" t="s">
        <v>74</v>
      </c>
      <c r="C18" s="70" t="n">
        <f aca="false">Dth_Day!C51</f>
        <v>0.998900942245179</v>
      </c>
      <c r="D18" s="70" t="n">
        <f aca="false">Dth_Day!D51</f>
        <v>0.982481667081121</v>
      </c>
      <c r="E18" s="70" t="n">
        <f aca="false">Dth_Day!E51</f>
        <v>0.931764686027318</v>
      </c>
    </row>
    <row r="19" customFormat="false" ht="13.5" hidden="false" customHeight="true" outlineLevel="0" collapsed="false">
      <c r="A19" s="69" t="s">
        <v>75</v>
      </c>
      <c r="C19" s="70" t="n">
        <f aca="false">Dth_Day!C52</f>
        <v>0.667892509007159</v>
      </c>
      <c r="D19" s="70" t="n">
        <f aca="false">Dth_Day!D52</f>
        <v>0.742262600874566</v>
      </c>
      <c r="E19" s="70" t="n">
        <f aca="false">Dth_Day!E52</f>
        <v>0.659313509642122</v>
      </c>
    </row>
    <row r="21" customFormat="false" ht="13.5" hidden="false" customHeight="true" outlineLevel="0" collapsed="false">
      <c r="G21" s="71"/>
    </row>
    <row r="22" customFormat="false" ht="13.5" hidden="false" customHeight="true" outlineLevel="0" collapsed="false">
      <c r="A22" s="64" t="s">
        <v>79</v>
      </c>
      <c r="C22" s="65" t="str">
        <f aca="false">C7</f>
        <v>Dec-01</v>
      </c>
      <c r="D22" s="65" t="str">
        <f aca="false">D7</f>
        <v>Jan-02</v>
      </c>
      <c r="E22" s="65" t="str">
        <f aca="false">E7</f>
        <v>Feb-02</v>
      </c>
    </row>
    <row r="23" customFormat="false" ht="13.5" hidden="false" customHeight="true" outlineLevel="0" collapsed="false">
      <c r="A23" s="66" t="s">
        <v>60</v>
      </c>
      <c r="C23" s="61" t="n">
        <f aca="false">C8+J42</f>
        <v>-7988.5177207231</v>
      </c>
      <c r="D23" s="61" t="n">
        <f aca="false">D8+N42</f>
        <v>-13138.7127747908</v>
      </c>
      <c r="E23" s="61" t="n">
        <f aca="false">E8+R42</f>
        <v>-10721.9218656844</v>
      </c>
      <c r="H23" s="72" t="s">
        <v>80</v>
      </c>
      <c r="I23" s="72"/>
      <c r="J23" s="72"/>
      <c r="L23" s="72" t="s">
        <v>81</v>
      </c>
      <c r="M23" s="72"/>
      <c r="N23" s="72"/>
      <c r="P23" s="72" t="s">
        <v>82</v>
      </c>
      <c r="Q23" s="72"/>
      <c r="R23" s="72"/>
    </row>
    <row r="24" customFormat="false" ht="13.5" hidden="false" customHeight="true" outlineLevel="0" collapsed="false">
      <c r="A24" s="66" t="s">
        <v>61</v>
      </c>
      <c r="C24" s="61" t="n">
        <f aca="false">C9+J32</f>
        <v>-57876.8085209081</v>
      </c>
      <c r="D24" s="61" t="n">
        <f aca="false">D9+N32</f>
        <v>-58838.1913266861</v>
      </c>
      <c r="E24" s="61" t="n">
        <f aca="false">E9+R32</f>
        <v>-49783.5918647855</v>
      </c>
      <c r="G24" s="61" t="s">
        <v>73</v>
      </c>
      <c r="H24" s="61" t="s">
        <v>83</v>
      </c>
      <c r="I24" s="61" t="s">
        <v>84</v>
      </c>
      <c r="J24" s="61" t="s">
        <v>85</v>
      </c>
      <c r="L24" s="61" t="s">
        <v>83</v>
      </c>
      <c r="M24" s="61" t="s">
        <v>84</v>
      </c>
      <c r="N24" s="61" t="s">
        <v>85</v>
      </c>
      <c r="P24" s="61" t="s">
        <v>83</v>
      </c>
      <c r="Q24" s="61" t="s">
        <v>84</v>
      </c>
      <c r="R24" s="61" t="s">
        <v>85</v>
      </c>
    </row>
    <row r="25" customFormat="false" ht="13.5" hidden="false" customHeight="true" outlineLevel="0" collapsed="false">
      <c r="A25" s="66" t="s">
        <v>62</v>
      </c>
      <c r="C25" s="61" t="n">
        <f aca="false">C10</f>
        <v>30000</v>
      </c>
      <c r="D25" s="61" t="n">
        <f aca="false">D10</f>
        <v>30000</v>
      </c>
      <c r="E25" s="61" t="n">
        <f aca="false">E10</f>
        <v>20000</v>
      </c>
      <c r="G25" s="61" t="s">
        <v>86</v>
      </c>
      <c r="H25" s="73" t="n">
        <f aca="false">'[2]MWA Prompt'!H29</f>
        <v>401.695927162078</v>
      </c>
      <c r="I25" s="73" t="n">
        <f aca="false">'[2]MWA Prompt'!I29</f>
        <v>456</v>
      </c>
      <c r="J25" s="73" t="n">
        <f aca="false">I25-H25</f>
        <v>54.304072837922</v>
      </c>
      <c r="L25" s="73" t="n">
        <f aca="false">'[2]MWA Prompt'!L29</f>
        <v>315.704966438703</v>
      </c>
      <c r="M25" s="73" t="n">
        <f aca="false">'[2]MWA Prompt'!M29</f>
        <v>446</v>
      </c>
      <c r="N25" s="73" t="n">
        <f aca="false">M25-L25</f>
        <v>130.295033561297</v>
      </c>
      <c r="P25" s="73" t="n">
        <f aca="false">'[2]MWA Prompt'!$P$29</f>
        <v>290.477112805131</v>
      </c>
      <c r="Q25" s="73" t="n">
        <f aca="false">'[2]MWA Prompt'!Q29</f>
        <v>410</v>
      </c>
      <c r="R25" s="73" t="n">
        <f aca="false">Q25-P25</f>
        <v>119.522887194869</v>
      </c>
    </row>
    <row r="26" customFormat="false" ht="13.5" hidden="false" customHeight="true" outlineLevel="0" collapsed="false">
      <c r="A26" s="66" t="s">
        <v>63</v>
      </c>
      <c r="C26" s="61" t="n">
        <f aca="false">C11</f>
        <v>0</v>
      </c>
      <c r="D26" s="61" t="n">
        <f aca="false">D11</f>
        <v>0</v>
      </c>
      <c r="E26" s="61" t="n">
        <f aca="false">E11</f>
        <v>0</v>
      </c>
      <c r="G26" s="61" t="s">
        <v>87</v>
      </c>
      <c r="H26" s="73" t="n">
        <f aca="false">'[2]MWA Prompt'!H30</f>
        <v>19.0125552440447</v>
      </c>
      <c r="I26" s="73" t="n">
        <f aca="false">'[2]MWA Prompt'!I30</f>
        <v>456</v>
      </c>
      <c r="J26" s="73" t="n">
        <f aca="false">I26-H26</f>
        <v>436.987444755955</v>
      </c>
      <c r="L26" s="73" t="n">
        <f aca="false">'[2]MWA Prompt'!L30</f>
        <v>72.5506270462745</v>
      </c>
      <c r="M26" s="73" t="n">
        <f aca="false">'[2]MWA Prompt'!M30</f>
        <v>446</v>
      </c>
      <c r="N26" s="73" t="n">
        <f aca="false">M26-L26</f>
        <v>373.449372953726</v>
      </c>
      <c r="P26" s="73" t="n">
        <f aca="false">'[2]MWA Prompt'!$P$30</f>
        <v>111.90775670918</v>
      </c>
      <c r="Q26" s="73" t="n">
        <f aca="false">'[2]MWA Prompt'!Q30</f>
        <v>410</v>
      </c>
      <c r="R26" s="73" t="n">
        <f aca="false">Q26-P26</f>
        <v>298.09224329082</v>
      </c>
    </row>
    <row r="27" customFormat="false" ht="13.5" hidden="false" customHeight="true" outlineLevel="0" collapsed="false">
      <c r="A27" s="67" t="s">
        <v>64</v>
      </c>
      <c r="B27" s="68"/>
      <c r="C27" s="68" t="n">
        <f aca="false">SUM(C23:C26)</f>
        <v>-35865.3262416312</v>
      </c>
      <c r="D27" s="68" t="n">
        <f aca="false">SUM(D23:D26)</f>
        <v>-41976.9041014769</v>
      </c>
      <c r="E27" s="68" t="n">
        <f aca="false">SUM(E23:E26)</f>
        <v>-40505.5137304699</v>
      </c>
      <c r="G27" s="61" t="s">
        <v>88</v>
      </c>
      <c r="H27" s="73" t="n">
        <f aca="false">((H25*H46)+(H26*H47))/H48</f>
        <v>240.917544060945</v>
      </c>
      <c r="I27" s="73" t="n">
        <f aca="false">((I25*I46)+(I26*I47))/I48</f>
        <v>456</v>
      </c>
      <c r="J27" s="73" t="n">
        <f aca="false">((J25*J46)+(J26*J47))/J48</f>
        <v>215.082455939055</v>
      </c>
      <c r="L27" s="73" t="n">
        <f aca="false">((L25*L46)+(L26*L47))/L48</f>
        <v>207.636371153179</v>
      </c>
      <c r="M27" s="73" t="n">
        <f aca="false">((M25*M46)+(M26*M47))/M48</f>
        <v>446</v>
      </c>
      <c r="N27" s="73" t="n">
        <f aca="false">((N25*N46)+(N26*N47))/N48</f>
        <v>238.363628846821</v>
      </c>
      <c r="P27" s="73" t="n">
        <f aca="false">((P25*P46)+(P26*P47))/P48</f>
        <v>211.112954540264</v>
      </c>
      <c r="Q27" s="73" t="n">
        <f aca="false">((Q25*Q46)+(Q26*Q47))/Q48</f>
        <v>410</v>
      </c>
      <c r="R27" s="73" t="n">
        <f aca="false">((R25*R46)+(R26*R47))/R48</f>
        <v>198.887045459736</v>
      </c>
    </row>
    <row r="28" customFormat="false" ht="13.5" hidden="false" customHeight="true" outlineLevel="0" collapsed="false">
      <c r="G28" s="61" t="s">
        <v>89</v>
      </c>
      <c r="H28" s="74"/>
      <c r="I28" s="74"/>
      <c r="J28" s="74" t="n">
        <v>9.225</v>
      </c>
      <c r="K28" s="75"/>
      <c r="L28" s="74"/>
      <c r="M28" s="74"/>
      <c r="N28" s="74" t="n">
        <v>9.225</v>
      </c>
      <c r="P28" s="74"/>
      <c r="Q28" s="74"/>
      <c r="R28" s="74" t="n">
        <v>9.225</v>
      </c>
    </row>
    <row r="29" customFormat="false" ht="13.5" hidden="false" customHeight="true" outlineLevel="0" collapsed="false">
      <c r="G29" s="61" t="s">
        <v>90</v>
      </c>
      <c r="H29" s="73"/>
      <c r="I29" s="73"/>
      <c r="J29" s="73" t="n">
        <f aca="false">J48</f>
        <v>745</v>
      </c>
      <c r="L29" s="73"/>
      <c r="M29" s="73"/>
      <c r="N29" s="73" t="n">
        <v>720</v>
      </c>
      <c r="P29" s="73"/>
      <c r="Q29" s="73"/>
      <c r="R29" s="73" t="n">
        <v>720</v>
      </c>
    </row>
    <row r="30" customFormat="false" ht="13.5" hidden="false" customHeight="true" outlineLevel="0" collapsed="false">
      <c r="G30" s="61" t="s">
        <v>91</v>
      </c>
      <c r="H30" s="73"/>
      <c r="I30" s="73"/>
      <c r="J30" s="73" t="n">
        <f aca="false">J27*J28*J29</f>
        <v>1478181.06374815</v>
      </c>
      <c r="L30" s="73"/>
      <c r="M30" s="73"/>
      <c r="N30" s="73" t="n">
        <f aca="false">N27*N28*N29</f>
        <v>1583211.22280058</v>
      </c>
      <c r="P30" s="73"/>
      <c r="Q30" s="73"/>
      <c r="R30" s="73" t="n">
        <f aca="false">R27*R28*R29</f>
        <v>1321007.75594357</v>
      </c>
    </row>
    <row r="31" customFormat="false" ht="13.5" hidden="false" customHeight="true" outlineLevel="0" collapsed="false">
      <c r="G31" s="61" t="s">
        <v>92</v>
      </c>
      <c r="H31" s="73"/>
      <c r="I31" s="73"/>
      <c r="J31" s="73" t="n">
        <v>31</v>
      </c>
      <c r="L31" s="73"/>
      <c r="M31" s="73"/>
      <c r="N31" s="73" t="n">
        <v>30</v>
      </c>
      <c r="P31" s="73"/>
      <c r="Q31" s="73"/>
      <c r="R31" s="73" t="n">
        <v>30</v>
      </c>
    </row>
    <row r="32" customFormat="false" ht="13.5" hidden="false" customHeight="true" outlineLevel="0" collapsed="false">
      <c r="G32" s="61" t="s">
        <v>93</v>
      </c>
      <c r="H32" s="73"/>
      <c r="I32" s="73"/>
      <c r="J32" s="73" t="n">
        <f aca="false">J30/-J31</f>
        <v>-47683.2601209081</v>
      </c>
      <c r="L32" s="73"/>
      <c r="M32" s="73"/>
      <c r="N32" s="73" t="n">
        <f aca="false">N30/-N31</f>
        <v>-52773.7074266861</v>
      </c>
      <c r="P32" s="73"/>
      <c r="Q32" s="73"/>
      <c r="R32" s="73" t="n">
        <f aca="false">R30/-R31</f>
        <v>-44033.5918647855</v>
      </c>
    </row>
    <row r="34" customFormat="false" ht="13.5" hidden="false" customHeight="true" outlineLevel="0" collapsed="false">
      <c r="G34" s="61" t="s">
        <v>76</v>
      </c>
      <c r="H34" s="61" t="s">
        <v>83</v>
      </c>
      <c r="I34" s="61" t="s">
        <v>84</v>
      </c>
      <c r="J34" s="61" t="s">
        <v>85</v>
      </c>
      <c r="L34" s="61" t="s">
        <v>83</v>
      </c>
      <c r="M34" s="61" t="s">
        <v>84</v>
      </c>
      <c r="N34" s="61" t="s">
        <v>85</v>
      </c>
      <c r="P34" s="61" t="s">
        <v>83</v>
      </c>
      <c r="Q34" s="61" t="s">
        <v>84</v>
      </c>
      <c r="R34" s="61" t="s">
        <v>85</v>
      </c>
    </row>
    <row r="35" customFormat="false" ht="13.5" hidden="false" customHeight="true" outlineLevel="0" collapsed="false">
      <c r="G35" s="61" t="s">
        <v>86</v>
      </c>
      <c r="H35" s="73" t="n">
        <f aca="false">'[2]MWA Prompt'!H33</f>
        <v>230.586098230177</v>
      </c>
      <c r="I35" s="73" t="n">
        <f aca="false">'[2]MWA Prompt'!I33</f>
        <v>231</v>
      </c>
      <c r="J35" s="73" t="n">
        <f aca="false">I35-H35</f>
        <v>0.413901769822985</v>
      </c>
      <c r="L35" s="73" t="n">
        <f aca="false">'[2]MWA Prompt'!L33</f>
        <v>228.051914481193</v>
      </c>
      <c r="M35" s="73" t="n">
        <f aca="false">'[2]MWA Prompt'!M33</f>
        <v>233</v>
      </c>
      <c r="N35" s="73" t="n">
        <f aca="false">M35-L35</f>
        <v>4.94808551880655</v>
      </c>
      <c r="P35" s="73" t="n">
        <f aca="false">'[2]MWA Prompt'!P33</f>
        <v>211.615309543693</v>
      </c>
      <c r="Q35" s="73" t="n">
        <f aca="false">'[2]MWA Prompt'!Q33</f>
        <v>228</v>
      </c>
      <c r="R35" s="73" t="n">
        <f aca="false">Q35-P35</f>
        <v>16.3846904563068</v>
      </c>
    </row>
    <row r="36" customFormat="false" ht="13.5" hidden="false" customHeight="true" outlineLevel="0" collapsed="false">
      <c r="G36" s="61" t="s">
        <v>87</v>
      </c>
      <c r="H36" s="73" t="n">
        <f aca="false">'[2]MWA Prompt'!H34</f>
        <v>139.088023912687</v>
      </c>
      <c r="I36" s="73" t="n">
        <f aca="false">'[2]MWA Prompt'!I34</f>
        <v>231</v>
      </c>
      <c r="J36" s="73" t="n">
        <f aca="false">I36-H36</f>
        <v>91.9119760873129</v>
      </c>
      <c r="L36" s="73" t="n">
        <f aca="false">'[2]MWA Prompt'!L34</f>
        <v>163.779435926404</v>
      </c>
      <c r="M36" s="73" t="n">
        <f aca="false">'[2]MWA Prompt'!M34</f>
        <v>233</v>
      </c>
      <c r="N36" s="73" t="n">
        <f aca="false">M36-L36</f>
        <v>69.2205640735961</v>
      </c>
      <c r="P36" s="73" t="n">
        <f aca="false">'[2]MWA Prompt'!P34</f>
        <v>143.588022719504</v>
      </c>
      <c r="Q36" s="73" t="n">
        <f aca="false">'[2]MWA Prompt'!Q34</f>
        <v>228</v>
      </c>
      <c r="R36" s="73" t="n">
        <f aca="false">Q36-P36</f>
        <v>84.4119772804958</v>
      </c>
    </row>
    <row r="37" customFormat="false" ht="13.5" hidden="false" customHeight="true" outlineLevel="0" collapsed="false">
      <c r="G37" s="61" t="s">
        <v>88</v>
      </c>
      <c r="H37" s="73" t="n">
        <f aca="false">((H35*H46)+(H36*H47))/H48</f>
        <v>192.144625396117</v>
      </c>
      <c r="I37" s="73" t="n">
        <f aca="false">((I35*I46)+(I36*I47))/I48</f>
        <v>231</v>
      </c>
      <c r="J37" s="73" t="n">
        <f aca="false">((J35*J46)+(J36*J47))/J48</f>
        <v>38.8553746038825</v>
      </c>
      <c r="L37" s="73" t="n">
        <f aca="false">((L35*L46)+(L36*L47))/L48</f>
        <v>199.486368456843</v>
      </c>
      <c r="M37" s="73" t="n">
        <f aca="false">((M35*M46)+(M36*M47))/M48</f>
        <v>233</v>
      </c>
      <c r="N37" s="73" t="n">
        <f aca="false">((N35*N46)+(N36*N47))/N48</f>
        <v>33.5136315431575</v>
      </c>
      <c r="P37" s="73" t="n">
        <f aca="false">((P35*P46)+(P36*P47))/P48</f>
        <v>181.380959844054</v>
      </c>
      <c r="Q37" s="73" t="n">
        <f aca="false">((Q35*Q46)+(Q36*Q47))/Q48</f>
        <v>228</v>
      </c>
      <c r="R37" s="73" t="n">
        <f aca="false">((R35*R46)+(R36*R47))/R48</f>
        <v>46.6190401559464</v>
      </c>
    </row>
    <row r="38" customFormat="false" ht="13.5" hidden="false" customHeight="true" outlineLevel="0" collapsed="false">
      <c r="G38" s="61" t="s">
        <v>89</v>
      </c>
      <c r="H38" s="73"/>
      <c r="I38" s="73"/>
      <c r="J38" s="74" t="n">
        <v>7.29</v>
      </c>
      <c r="L38" s="73"/>
      <c r="M38" s="73"/>
      <c r="N38" s="74" t="n">
        <v>7.29</v>
      </c>
      <c r="P38" s="73"/>
      <c r="Q38" s="73"/>
      <c r="R38" s="74" t="n">
        <v>7.29</v>
      </c>
    </row>
    <row r="39" customFormat="false" ht="13.5" hidden="false" customHeight="true" outlineLevel="0" collapsed="false">
      <c r="G39" s="61" t="s">
        <v>90</v>
      </c>
      <c r="H39" s="73"/>
      <c r="I39" s="73"/>
      <c r="J39" s="73" t="n">
        <f aca="false">J48</f>
        <v>745</v>
      </c>
      <c r="L39" s="73"/>
      <c r="M39" s="73"/>
      <c r="N39" s="73" t="n">
        <f aca="false">N48</f>
        <v>720</v>
      </c>
      <c r="P39" s="73"/>
      <c r="Q39" s="73"/>
      <c r="R39" s="73" t="n">
        <f aca="false">R48</f>
        <v>720</v>
      </c>
    </row>
    <row r="40" customFormat="false" ht="13.5" hidden="false" customHeight="true" outlineLevel="0" collapsed="false">
      <c r="G40" s="61" t="s">
        <v>91</v>
      </c>
      <c r="H40" s="73"/>
      <c r="I40" s="73"/>
      <c r="J40" s="73" t="n">
        <f aca="false">J37*J38*J39</f>
        <v>211025.482242416</v>
      </c>
      <c r="L40" s="73"/>
      <c r="M40" s="73"/>
      <c r="N40" s="73" t="n">
        <f aca="false">N37*N38*N39</f>
        <v>175906.349243725</v>
      </c>
      <c r="P40" s="73"/>
      <c r="Q40" s="73"/>
      <c r="R40" s="73" t="n">
        <f aca="false">R37*R38*R39</f>
        <v>244694.017970531</v>
      </c>
    </row>
    <row r="41" customFormat="false" ht="13.5" hidden="false" customHeight="true" outlineLevel="0" collapsed="false">
      <c r="G41" s="61" t="s">
        <v>92</v>
      </c>
      <c r="H41" s="73"/>
      <c r="I41" s="73"/>
      <c r="J41" s="73" t="n">
        <v>31</v>
      </c>
      <c r="L41" s="73"/>
      <c r="M41" s="73"/>
      <c r="N41" s="73" t="n">
        <v>30</v>
      </c>
      <c r="P41" s="73"/>
      <c r="Q41" s="73"/>
      <c r="R41" s="73" t="n">
        <v>30</v>
      </c>
    </row>
    <row r="42" customFormat="false" ht="13.5" hidden="false" customHeight="true" outlineLevel="0" collapsed="false">
      <c r="G42" s="61" t="s">
        <v>94</v>
      </c>
      <c r="H42" s="73"/>
      <c r="I42" s="73"/>
      <c r="J42" s="73" t="n">
        <f aca="false">J40/-J41</f>
        <v>-6807.2736207231</v>
      </c>
      <c r="L42" s="73"/>
      <c r="M42" s="73"/>
      <c r="N42" s="73" t="n">
        <f aca="false">N40/-N41</f>
        <v>-5863.54497479083</v>
      </c>
      <c r="P42" s="73"/>
      <c r="Q42" s="73"/>
      <c r="R42" s="73" t="n">
        <f aca="false">R40/-R41</f>
        <v>-8156.46726568437</v>
      </c>
    </row>
    <row r="43" customFormat="false" ht="13.5" hidden="false" customHeight="true" outlineLevel="0" collapsed="false">
      <c r="H43" s="76"/>
      <c r="I43" s="76"/>
      <c r="J43" s="76"/>
      <c r="K43" s="76"/>
      <c r="L43" s="76"/>
      <c r="M43" s="76"/>
      <c r="N43" s="76"/>
      <c r="P43" s="76"/>
      <c r="Q43" s="76"/>
      <c r="R43" s="76"/>
    </row>
    <row r="44" customFormat="false" ht="13.5" hidden="false" customHeight="true" outlineLevel="0" collapsed="false">
      <c r="J44" s="61" t="n">
        <f aca="false">J32+J42</f>
        <v>-54490.5337416312</v>
      </c>
      <c r="N44" s="61" t="n">
        <f aca="false">N32+N42</f>
        <v>-58637.2524014769</v>
      </c>
      <c r="R44" s="61" t="n">
        <f aca="false">R32+R42</f>
        <v>-52190.0591304699</v>
      </c>
    </row>
    <row r="46" customFormat="false" ht="13.5" hidden="false" customHeight="true" outlineLevel="0" collapsed="false">
      <c r="H46" s="61" t="n">
        <v>432</v>
      </c>
      <c r="I46" s="61" t="n">
        <v>432</v>
      </c>
      <c r="J46" s="61" t="n">
        <v>432</v>
      </c>
      <c r="L46" s="61" t="n">
        <v>400</v>
      </c>
      <c r="M46" s="61" t="n">
        <v>400</v>
      </c>
      <c r="N46" s="61" t="n">
        <v>400</v>
      </c>
      <c r="P46" s="61" t="n">
        <v>400</v>
      </c>
      <c r="Q46" s="61" t="n">
        <v>400</v>
      </c>
      <c r="R46" s="61" t="n">
        <v>400</v>
      </c>
    </row>
    <row r="47" customFormat="false" ht="13.5" hidden="false" customHeight="true" outlineLevel="0" collapsed="false">
      <c r="H47" s="61" t="n">
        <v>313</v>
      </c>
      <c r="I47" s="61" t="n">
        <v>313</v>
      </c>
      <c r="J47" s="61" t="n">
        <v>313</v>
      </c>
      <c r="L47" s="61" t="n">
        <v>320</v>
      </c>
      <c r="M47" s="61" t="n">
        <v>320</v>
      </c>
      <c r="N47" s="61" t="n">
        <v>320</v>
      </c>
      <c r="P47" s="61" t="n">
        <v>320</v>
      </c>
      <c r="Q47" s="61" t="n">
        <v>320</v>
      </c>
      <c r="R47" s="61" t="n">
        <v>320</v>
      </c>
    </row>
    <row r="48" customFormat="false" ht="13.5" hidden="false" customHeight="true" outlineLevel="0" collapsed="false">
      <c r="H48" s="61" t="n">
        <v>745</v>
      </c>
      <c r="I48" s="61" t="n">
        <v>745</v>
      </c>
      <c r="J48" s="61" t="n">
        <v>745</v>
      </c>
      <c r="L48" s="61" t="n">
        <v>720</v>
      </c>
      <c r="M48" s="61" t="n">
        <v>720</v>
      </c>
      <c r="N48" s="61" t="n">
        <v>720</v>
      </c>
      <c r="P48" s="61" t="n">
        <v>720</v>
      </c>
      <c r="Q48" s="61" t="n">
        <v>720</v>
      </c>
      <c r="R48" s="61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7" width="31.83"/>
    <col collapsed="false" customWidth="true" hidden="false" outlineLevel="0" max="2" min="2" style="77" width="3.99"/>
    <col collapsed="false" customWidth="true" hidden="false" outlineLevel="0" max="26" min="3" style="77" width="13.32"/>
    <col collapsed="false" customWidth="true" hidden="false" outlineLevel="0" max="27" min="27" style="77" width="15.99"/>
  </cols>
  <sheetData>
    <row r="1" customFormat="false" ht="12" hidden="false" customHeight="true" outlineLevel="0" collapsed="false">
      <c r="A1" s="78" t="s">
        <v>95</v>
      </c>
    </row>
    <row r="2" customFormat="false" ht="12" hidden="false" customHeight="true" outlineLevel="0" collapsed="false">
      <c r="A2" s="78" t="s">
        <v>33</v>
      </c>
    </row>
    <row r="3" customFormat="false" ht="12" hidden="false" customHeight="true" outlineLevel="0" collapsed="false">
      <c r="A3" s="78" t="s">
        <v>96</v>
      </c>
    </row>
    <row r="4" customFormat="false" ht="12" hidden="false" customHeight="true" outlineLevel="0" collapsed="false">
      <c r="A4" s="78" t="s">
        <v>97</v>
      </c>
    </row>
    <row r="6" customFormat="false" ht="12" hidden="false" customHeight="true" outlineLevel="0" collapsed="false">
      <c r="A6" s="79" t="s">
        <v>98</v>
      </c>
      <c r="C6" s="80" t="s">
        <v>36</v>
      </c>
      <c r="D6" s="80" t="s">
        <v>37</v>
      </c>
      <c r="E6" s="80" t="s">
        <v>38</v>
      </c>
      <c r="F6" s="80" t="s">
        <v>39</v>
      </c>
      <c r="G6" s="80" t="s">
        <v>40</v>
      </c>
      <c r="H6" s="80" t="s">
        <v>41</v>
      </c>
      <c r="I6" s="80" t="s">
        <v>42</v>
      </c>
      <c r="J6" s="80" t="s">
        <v>43</v>
      </c>
      <c r="K6" s="80" t="s">
        <v>44</v>
      </c>
      <c r="L6" s="80" t="s">
        <v>45</v>
      </c>
      <c r="M6" s="80" t="s">
        <v>46</v>
      </c>
      <c r="N6" s="80" t="s">
        <v>47</v>
      </c>
      <c r="O6" s="80" t="s">
        <v>48</v>
      </c>
      <c r="P6" s="80" t="s">
        <v>49</v>
      </c>
      <c r="Q6" s="80" t="s">
        <v>50</v>
      </c>
      <c r="R6" s="80" t="s">
        <v>51</v>
      </c>
      <c r="S6" s="80" t="s">
        <v>52</v>
      </c>
      <c r="T6" s="80" t="s">
        <v>53</v>
      </c>
      <c r="U6" s="80" t="s">
        <v>54</v>
      </c>
      <c r="V6" s="80" t="s">
        <v>55</v>
      </c>
      <c r="W6" s="80" t="s">
        <v>56</v>
      </c>
      <c r="X6" s="80" t="s">
        <v>57</v>
      </c>
      <c r="Y6" s="80" t="s">
        <v>58</v>
      </c>
      <c r="Z6" s="80" t="s">
        <v>59</v>
      </c>
      <c r="AA6" s="80" t="s">
        <v>35</v>
      </c>
    </row>
    <row r="7" customFormat="false" ht="11.25" hidden="false" customHeight="true" outlineLevel="0" collapsed="false">
      <c r="A7" s="81" t="s">
        <v>60</v>
      </c>
      <c r="C7" s="81" t="n">
        <v>33173.5946</v>
      </c>
      <c r="D7" s="81" t="n">
        <v>28434.5096</v>
      </c>
      <c r="E7" s="81" t="n">
        <v>28434.5096</v>
      </c>
      <c r="F7" s="81" t="n">
        <v>28434.5096</v>
      </c>
      <c r="G7" s="81" t="n">
        <v>9478.1699</v>
      </c>
      <c r="H7" s="81" t="n">
        <v>9478.1699</v>
      </c>
      <c r="I7" s="81" t="n">
        <v>14217.2548</v>
      </c>
      <c r="J7" s="81" t="n">
        <v>14217.2548</v>
      </c>
      <c r="K7" s="81" t="n">
        <v>14217.2548</v>
      </c>
      <c r="L7" s="81" t="n">
        <v>14217.2548</v>
      </c>
      <c r="M7" s="81" t="n">
        <v>14217.2548</v>
      </c>
      <c r="N7" s="81" t="n">
        <v>18956.3398</v>
      </c>
      <c r="O7" s="81" t="n">
        <v>18956.3398</v>
      </c>
      <c r="P7" s="81" t="n">
        <v>18956.3398</v>
      </c>
      <c r="Q7" s="81" t="n">
        <v>18956.3398</v>
      </c>
      <c r="R7" s="81" t="n">
        <v>18956.3398</v>
      </c>
      <c r="S7" s="81" t="n">
        <v>9478.1699</v>
      </c>
      <c r="T7" s="81" t="n">
        <v>9478.1699</v>
      </c>
      <c r="U7" s="81" t="n">
        <v>9478.1699</v>
      </c>
      <c r="V7" s="81" t="n">
        <v>9478.1699</v>
      </c>
      <c r="W7" s="81" t="n">
        <v>9478.1699</v>
      </c>
      <c r="X7" s="81" t="n">
        <v>9478.1699</v>
      </c>
      <c r="Y7" s="81" t="n">
        <v>9478.1699</v>
      </c>
      <c r="Z7" s="81" t="n">
        <v>0</v>
      </c>
    </row>
    <row r="8" customFormat="false" ht="11.25" hidden="false" customHeight="true" outlineLevel="0" collapsed="false">
      <c r="A8" s="81" t="s">
        <v>99</v>
      </c>
      <c r="C8" s="81" t="n">
        <v>-34354.8387</v>
      </c>
      <c r="D8" s="81" t="n">
        <v>-35709.6774</v>
      </c>
      <c r="E8" s="81" t="n">
        <v>-30999.9643</v>
      </c>
      <c r="F8" s="81" t="n">
        <v>-27741.9032</v>
      </c>
      <c r="G8" s="81" t="n">
        <v>-20266.6667</v>
      </c>
      <c r="H8" s="81" t="n">
        <v>-2096.7742</v>
      </c>
      <c r="I8" s="81" t="n">
        <v>-15933.3333</v>
      </c>
      <c r="J8" s="81" t="n">
        <v>-29870.9355</v>
      </c>
      <c r="K8" s="81" t="n">
        <v>-32322.5484</v>
      </c>
      <c r="L8" s="81" t="n">
        <v>-27900</v>
      </c>
      <c r="M8" s="81" t="n">
        <v>-24354.8387</v>
      </c>
      <c r="N8" s="81" t="n">
        <v>-25099.9667</v>
      </c>
      <c r="O8" s="81" t="n">
        <v>-25129.0323</v>
      </c>
      <c r="P8" s="81" t="n">
        <v>-27290.3548</v>
      </c>
      <c r="Q8" s="81" t="n">
        <v>-24321.4286</v>
      </c>
      <c r="R8" s="81" t="n">
        <v>-21193.5484</v>
      </c>
      <c r="S8" s="81" t="n">
        <v>-13533.3333</v>
      </c>
      <c r="T8" s="81" t="n">
        <v>-15774.1935</v>
      </c>
      <c r="U8" s="81" t="n">
        <v>-15933.3</v>
      </c>
      <c r="V8" s="81" t="n">
        <v>-25193.6129</v>
      </c>
      <c r="W8" s="81" t="n">
        <v>-28935.5161</v>
      </c>
      <c r="X8" s="81" t="n">
        <v>-26666.6667</v>
      </c>
      <c r="Y8" s="81" t="n">
        <v>-22451.6452</v>
      </c>
      <c r="Z8" s="81" t="n">
        <v>-23700</v>
      </c>
    </row>
    <row r="9" customFormat="false" ht="11.25" hidden="false" customHeight="true" outlineLevel="0" collapsed="false">
      <c r="A9" s="78" t="s">
        <v>100</v>
      </c>
      <c r="C9" s="82" t="n">
        <f aca="false">SUM($C$7:$C$8)</f>
        <v>-1181.2441</v>
      </c>
      <c r="D9" s="82" t="n">
        <f aca="false">SUM($D$7:$D$8)</f>
        <v>-7275.1678</v>
      </c>
      <c r="E9" s="82" t="n">
        <f aca="false">SUM($E$7:$E$8)</f>
        <v>-2565.4547</v>
      </c>
      <c r="F9" s="82" t="n">
        <f aca="false">SUM($F$7:$F$8)</f>
        <v>692.606400000001</v>
      </c>
      <c r="G9" s="82" t="n">
        <f aca="false">SUM($G$7:$G$8)</f>
        <v>-10788.4968</v>
      </c>
      <c r="H9" s="82" t="n">
        <f aca="false">SUM($H$7:$H$8)</f>
        <v>7381.3957</v>
      </c>
      <c r="I9" s="82" t="n">
        <f aca="false">SUM($I$7:$I$8)</f>
        <v>-1716.0785</v>
      </c>
      <c r="J9" s="82" t="n">
        <f aca="false">SUM($J$7:$J$8)</f>
        <v>-15653.6807</v>
      </c>
      <c r="K9" s="82" t="n">
        <f aca="false">SUM($K$7:$K$8)</f>
        <v>-18105.2936</v>
      </c>
      <c r="L9" s="82" t="n">
        <f aca="false">SUM($L$7:$L$8)</f>
        <v>-13682.7452</v>
      </c>
      <c r="M9" s="82" t="n">
        <f aca="false">SUM($M$7:$M$8)</f>
        <v>-10137.5839</v>
      </c>
      <c r="N9" s="82" t="n">
        <f aca="false">SUM($N$7:$N$8)</f>
        <v>-6143.6269</v>
      </c>
      <c r="O9" s="82" t="n">
        <f aca="false">SUM($O$7:$O$8)</f>
        <v>-6172.6925</v>
      </c>
      <c r="P9" s="82" t="n">
        <f aca="false">SUM($P$7:$P$8)</f>
        <v>-8334.015</v>
      </c>
      <c r="Q9" s="82" t="n">
        <f aca="false">SUM($Q$7:$Q$8)</f>
        <v>-5365.0888</v>
      </c>
      <c r="R9" s="82" t="n">
        <f aca="false">SUM($R$7:$R$8)</f>
        <v>-2237.2086</v>
      </c>
      <c r="S9" s="82" t="n">
        <f aca="false">SUM($S$7:$S$8)</f>
        <v>-4055.1634</v>
      </c>
      <c r="T9" s="82" t="n">
        <f aca="false">SUM($T$7:$T$8)</f>
        <v>-6296.0236</v>
      </c>
      <c r="U9" s="82" t="n">
        <f aca="false">SUM($U$7:$U$8)</f>
        <v>-6455.1301</v>
      </c>
      <c r="V9" s="82" t="n">
        <f aca="false">SUM($V$7:$V$8)</f>
        <v>-15715.443</v>
      </c>
      <c r="W9" s="82" t="n">
        <f aca="false">SUM($W$7:$W$8)</f>
        <v>-19457.3462</v>
      </c>
      <c r="X9" s="82" t="n">
        <f aca="false">SUM($X$7:$X$8)</f>
        <v>-17188.4968</v>
      </c>
      <c r="Y9" s="82" t="n">
        <f aca="false">SUM($Y$7:$Y$8)</f>
        <v>-12973.4753</v>
      </c>
      <c r="Z9" s="82" t="n">
        <f aca="false">SUM($Z$7:$Z$8)</f>
        <v>-23700</v>
      </c>
    </row>
    <row r="11" customFormat="false" ht="11.25" hidden="false" customHeight="true" outlineLevel="0" collapsed="false">
      <c r="A11" s="81" t="s">
        <v>61</v>
      </c>
      <c r="C11" s="81" t="n">
        <f aca="false">60000-25000</f>
        <v>35000</v>
      </c>
      <c r="D11" s="81" t="n">
        <f aca="false">60000-25000</f>
        <v>35000</v>
      </c>
      <c r="E11" s="81" t="n">
        <f aca="false">60000-25000</f>
        <v>35000</v>
      </c>
      <c r="F11" s="81" t="n">
        <f aca="false">20000-25000</f>
        <v>-5000</v>
      </c>
      <c r="G11" s="81" t="n">
        <v>-5000</v>
      </c>
      <c r="H11" s="81" t="n">
        <v>-5000</v>
      </c>
      <c r="I11" s="81" t="n">
        <v>15000</v>
      </c>
      <c r="J11" s="81" t="n">
        <v>20000</v>
      </c>
      <c r="K11" s="81" t="n">
        <v>25000</v>
      </c>
      <c r="L11" s="81" t="n">
        <v>25000</v>
      </c>
      <c r="M11" s="81" t="n">
        <v>25000</v>
      </c>
      <c r="N11" s="81" t="n">
        <v>25000</v>
      </c>
      <c r="O11" s="81" t="n">
        <v>25000</v>
      </c>
      <c r="P11" s="81" t="n">
        <v>25000</v>
      </c>
      <c r="Q11" s="81" t="n">
        <v>20000</v>
      </c>
      <c r="R11" s="81" t="n">
        <v>20000</v>
      </c>
      <c r="S11" s="81" t="n">
        <v>5000</v>
      </c>
      <c r="T11" s="81" t="n">
        <v>5000</v>
      </c>
      <c r="U11" s="81" t="n">
        <v>5000</v>
      </c>
      <c r="V11" s="81" t="n">
        <v>5000</v>
      </c>
      <c r="W11" s="81" t="n">
        <v>5000</v>
      </c>
      <c r="X11" s="81" t="n">
        <v>5000</v>
      </c>
      <c r="Y11" s="81" t="n">
        <v>5000</v>
      </c>
      <c r="Z11" s="81" t="n">
        <v>0</v>
      </c>
    </row>
    <row r="12" customFormat="false" ht="11.25" hidden="false" customHeight="true" outlineLevel="0" collapsed="false">
      <c r="A12" s="81" t="s">
        <v>62</v>
      </c>
      <c r="C12" s="81" t="n">
        <v>30000</v>
      </c>
      <c r="D12" s="81" t="n">
        <v>30000</v>
      </c>
      <c r="E12" s="81" t="n">
        <v>20000</v>
      </c>
      <c r="F12" s="81" t="n">
        <v>10000</v>
      </c>
      <c r="G12" s="81" t="n">
        <v>15000</v>
      </c>
      <c r="H12" s="81" t="n">
        <v>30000</v>
      </c>
      <c r="I12" s="81" t="n">
        <v>30000</v>
      </c>
      <c r="J12" s="81" t="n">
        <v>50000</v>
      </c>
      <c r="K12" s="81" t="n">
        <v>50000</v>
      </c>
      <c r="L12" s="81" t="n">
        <v>50000</v>
      </c>
      <c r="M12" s="81" t="n">
        <v>50000</v>
      </c>
      <c r="N12" s="81" t="n">
        <v>25000</v>
      </c>
      <c r="O12" s="81" t="n">
        <v>25000</v>
      </c>
      <c r="P12" s="81" t="n">
        <v>25000</v>
      </c>
      <c r="Q12" s="81" t="n">
        <v>25000</v>
      </c>
      <c r="R12" s="81" t="n">
        <v>25000</v>
      </c>
      <c r="S12" s="81" t="n">
        <v>5000</v>
      </c>
      <c r="T12" s="81" t="n">
        <v>5000</v>
      </c>
      <c r="U12" s="81" t="n">
        <v>5000</v>
      </c>
      <c r="V12" s="81" t="n">
        <v>5000</v>
      </c>
      <c r="W12" s="81" t="n">
        <v>5000</v>
      </c>
      <c r="X12" s="81" t="n">
        <v>5000</v>
      </c>
      <c r="Y12" s="81" t="n">
        <v>5000</v>
      </c>
      <c r="Z12" s="81" t="n">
        <v>0</v>
      </c>
    </row>
    <row r="13" customFormat="false" ht="11.25" hidden="false" customHeight="true" outlineLevel="0" collapsed="false">
      <c r="A13" s="81" t="s">
        <v>101</v>
      </c>
      <c r="C13" s="81" t="n">
        <v>-45193.5484</v>
      </c>
      <c r="D13" s="81" t="n">
        <v>-41064.4839</v>
      </c>
      <c r="E13" s="81" t="n">
        <v>-40750</v>
      </c>
      <c r="F13" s="81" t="n">
        <v>-8870.9677</v>
      </c>
      <c r="G13" s="81" t="n">
        <v>-7500</v>
      </c>
      <c r="H13" s="81" t="n">
        <v>-21645.1613</v>
      </c>
      <c r="I13" s="81" t="n">
        <v>-26633.3</v>
      </c>
      <c r="J13" s="81" t="n">
        <v>-61193.5484</v>
      </c>
      <c r="K13" s="81" t="n">
        <v>-66741.9355</v>
      </c>
      <c r="L13" s="81" t="n">
        <v>-54033.3333</v>
      </c>
      <c r="M13" s="81" t="n">
        <v>-44161.2903</v>
      </c>
      <c r="N13" s="81" t="n">
        <v>-33433.3</v>
      </c>
      <c r="O13" s="81" t="n">
        <v>-39225.7742</v>
      </c>
      <c r="P13" s="81" t="n">
        <v>-37741.9355</v>
      </c>
      <c r="Q13" s="81" t="n">
        <v>-32464.25</v>
      </c>
      <c r="R13" s="81" t="n">
        <v>-22774.2258</v>
      </c>
      <c r="S13" s="81" t="n">
        <v>-31366.6667</v>
      </c>
      <c r="T13" s="81" t="n">
        <v>-21612.871</v>
      </c>
      <c r="U13" s="81" t="n">
        <v>-22600</v>
      </c>
      <c r="V13" s="81" t="n">
        <v>-50032.2903</v>
      </c>
      <c r="W13" s="81" t="n">
        <v>-58032.2581</v>
      </c>
      <c r="X13" s="81" t="n">
        <v>-50900</v>
      </c>
      <c r="Y13" s="81" t="n">
        <v>-38709.6774</v>
      </c>
      <c r="Z13" s="81" t="n">
        <v>-34066.6667</v>
      </c>
    </row>
    <row r="14" customFormat="false" ht="11.25" hidden="false" customHeight="true" outlineLevel="0" collapsed="false">
      <c r="A14" s="81" t="s">
        <v>102</v>
      </c>
      <c r="C14" s="81" t="n">
        <v>0</v>
      </c>
      <c r="D14" s="81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81" t="n">
        <v>0</v>
      </c>
      <c r="R14" s="81" t="n">
        <v>0</v>
      </c>
      <c r="S14" s="81" t="n">
        <v>0</v>
      </c>
      <c r="T14" s="81" t="n">
        <v>0</v>
      </c>
      <c r="U14" s="81" t="n">
        <v>0</v>
      </c>
      <c r="V14" s="81" t="n">
        <v>0</v>
      </c>
      <c r="W14" s="81" t="n">
        <v>0</v>
      </c>
      <c r="X14" s="81" t="n">
        <v>0</v>
      </c>
      <c r="Y14" s="81" t="n">
        <v>0</v>
      </c>
      <c r="Z14" s="81" t="n">
        <v>0</v>
      </c>
    </row>
    <row r="15" customFormat="false" ht="11.25" hidden="false" customHeight="true" outlineLevel="0" collapsed="false">
      <c r="A15" s="78" t="s">
        <v>103</v>
      </c>
      <c r="C15" s="82" t="n">
        <f aca="false">SUM($C$11:$C$14)</f>
        <v>19806.4516</v>
      </c>
      <c r="D15" s="82" t="n">
        <f aca="false">SUM($D$11:$D$14)</f>
        <v>23935.5161</v>
      </c>
      <c r="E15" s="82" t="n">
        <f aca="false">SUM($E$11:$E$14)</f>
        <v>14250</v>
      </c>
      <c r="F15" s="82" t="n">
        <f aca="false">SUM($F$11:$F$14)</f>
        <v>-3870.9677</v>
      </c>
      <c r="G15" s="82" t="n">
        <f aca="false">SUM($G$11:$G$14)</f>
        <v>2500</v>
      </c>
      <c r="H15" s="82" t="n">
        <f aca="false">SUM($H$11:$H$14)</f>
        <v>3354.8387</v>
      </c>
      <c r="I15" s="82" t="n">
        <f aca="false">SUM($I$11:$I$14)</f>
        <v>18366.7</v>
      </c>
      <c r="J15" s="82" t="n">
        <f aca="false">SUM($J$11:$J$14)</f>
        <v>8806.4516</v>
      </c>
      <c r="K15" s="82" t="n">
        <f aca="false">SUM($K$11:$K$14)</f>
        <v>8258.06449999999</v>
      </c>
      <c r="L15" s="82" t="n">
        <f aca="false">SUM($L$11:$L$14)</f>
        <v>20966.6667</v>
      </c>
      <c r="M15" s="82" t="n">
        <f aca="false">SUM($M$11:$M$14)</f>
        <v>30838.7097</v>
      </c>
      <c r="N15" s="82" t="n">
        <f aca="false">SUM($N$11:$N$14)</f>
        <v>16566.7</v>
      </c>
      <c r="O15" s="82" t="n">
        <f aca="false">SUM($O$11:$O$14)</f>
        <v>10774.2258</v>
      </c>
      <c r="P15" s="82" t="n">
        <f aca="false">SUM($P$11:$P$14)</f>
        <v>12258.0645</v>
      </c>
      <c r="Q15" s="82" t="n">
        <f aca="false">SUM($Q$11:$Q$14)</f>
        <v>12535.75</v>
      </c>
      <c r="R15" s="82" t="n">
        <f aca="false">SUM($R$11:$R$14)</f>
        <v>22225.7742</v>
      </c>
      <c r="S15" s="82" t="n">
        <f aca="false">SUM($S$11:$S$14)</f>
        <v>-21366.6667</v>
      </c>
      <c r="T15" s="82" t="n">
        <f aca="false">SUM($T$11:$T$14)</f>
        <v>-11612.871</v>
      </c>
      <c r="U15" s="82" t="n">
        <f aca="false">SUM($U$11:$U$14)</f>
        <v>-12600</v>
      </c>
      <c r="V15" s="82" t="n">
        <f aca="false">SUM($V$11:$V$14)</f>
        <v>-40032.2903</v>
      </c>
      <c r="W15" s="82" t="n">
        <f aca="false">SUM($W$11:$W$14)</f>
        <v>-48032.2581</v>
      </c>
      <c r="X15" s="82" t="n">
        <f aca="false">SUM($X$11:$X$14)</f>
        <v>-40900</v>
      </c>
      <c r="Y15" s="82" t="n">
        <f aca="false">SUM($Y$11:$Y$14)</f>
        <v>-28709.6774</v>
      </c>
      <c r="Z15" s="82" t="n">
        <f aca="false">SUM($Z$11:$Z$14)</f>
        <v>-34066.6667</v>
      </c>
    </row>
    <row r="17" customFormat="false" ht="11.25" hidden="false" customHeight="true" outlineLevel="0" collapsed="false">
      <c r="A17" s="81" t="s">
        <v>63</v>
      </c>
      <c r="C17" s="81" t="n">
        <v>0</v>
      </c>
      <c r="D17" s="81" t="n">
        <v>0</v>
      </c>
      <c r="E17" s="81" t="n">
        <v>0</v>
      </c>
      <c r="F17" s="81" t="n">
        <v>0</v>
      </c>
      <c r="G17" s="81" t="n">
        <v>0</v>
      </c>
      <c r="H17" s="81" t="n">
        <v>0</v>
      </c>
      <c r="I17" s="81" t="n">
        <v>0</v>
      </c>
      <c r="J17" s="81" t="n">
        <v>0</v>
      </c>
      <c r="K17" s="81" t="n">
        <v>0</v>
      </c>
      <c r="L17" s="81" t="n">
        <v>0</v>
      </c>
      <c r="M17" s="81" t="n">
        <v>0</v>
      </c>
      <c r="N17" s="81" t="n">
        <v>0</v>
      </c>
      <c r="O17" s="81" t="n">
        <v>0</v>
      </c>
      <c r="P17" s="81" t="n">
        <v>0</v>
      </c>
      <c r="Q17" s="81" t="n">
        <v>0</v>
      </c>
      <c r="R17" s="81" t="n">
        <v>0</v>
      </c>
      <c r="S17" s="81" t="n">
        <v>0</v>
      </c>
      <c r="T17" s="81" t="n">
        <v>0</v>
      </c>
      <c r="U17" s="81" t="n">
        <v>0</v>
      </c>
      <c r="V17" s="81" t="n">
        <v>0</v>
      </c>
      <c r="W17" s="81" t="n">
        <v>0</v>
      </c>
      <c r="X17" s="81" t="n">
        <v>0</v>
      </c>
      <c r="Y17" s="81" t="n">
        <v>0</v>
      </c>
      <c r="Z17" s="81" t="n">
        <v>0</v>
      </c>
    </row>
    <row r="19" customFormat="false" ht="11.25" hidden="false" customHeight="true" outlineLevel="0" collapsed="false">
      <c r="A19" s="83" t="s">
        <v>64</v>
      </c>
      <c r="B19" s="84"/>
      <c r="C19" s="84" t="n">
        <f aca="false">SUM((($C$9+$C$15)+$C$17))</f>
        <v>18625.2075</v>
      </c>
      <c r="D19" s="84" t="n">
        <f aca="false">SUM((($D$9+$D$15)+$D$17))</f>
        <v>16660.3483</v>
      </c>
      <c r="E19" s="84" t="n">
        <f aca="false">SUM((($E$9+$E$15)+$E$17))</f>
        <v>11684.5453</v>
      </c>
      <c r="F19" s="84" t="n">
        <f aca="false">SUM((($F$9+$F$15)+$F$17))</f>
        <v>-3178.3613</v>
      </c>
      <c r="G19" s="84" t="n">
        <f aca="false">SUM((($G$9+$G$15)+$G$17))</f>
        <v>-8288.4968</v>
      </c>
      <c r="H19" s="84" t="n">
        <f aca="false">SUM((($H$9+$H$15)+$H$17))</f>
        <v>10736.2344</v>
      </c>
      <c r="I19" s="84" t="n">
        <f aca="false">SUM((($I$9+$I$15)+$I$17))</f>
        <v>16650.6215</v>
      </c>
      <c r="J19" s="84" t="n">
        <f aca="false">SUM((($J$9+$J$15)+$J$17))</f>
        <v>-6847.2291</v>
      </c>
      <c r="K19" s="84" t="n">
        <f aca="false">SUM((($K$9+$K$15)+$K$17))</f>
        <v>-9847.2291</v>
      </c>
      <c r="L19" s="84" t="n">
        <f aca="false">SUM((($L$9+$L$15)+$L$17))</f>
        <v>7283.9215</v>
      </c>
      <c r="M19" s="84" t="n">
        <f aca="false">SUM((($M$9+$M$15)+$M$17))</f>
        <v>20701.1258</v>
      </c>
      <c r="N19" s="84" t="n">
        <f aca="false">SUM((($N$9+$N$15)+$N$17))</f>
        <v>10423.0731</v>
      </c>
      <c r="O19" s="84" t="n">
        <f aca="false">SUM((($O$9+$O$15)+$O$17))</f>
        <v>4601.5333</v>
      </c>
      <c r="P19" s="84" t="n">
        <f aca="false">SUM((($P$9+$P$15)+$P$17))</f>
        <v>3924.0495</v>
      </c>
      <c r="Q19" s="84" t="n">
        <f aca="false">SUM((($Q$9+$Q$15)+$Q$17))</f>
        <v>7170.6612</v>
      </c>
      <c r="R19" s="84" t="n">
        <f aca="false">SUM((($R$9+$R$15)+$R$17))</f>
        <v>19988.5656</v>
      </c>
      <c r="S19" s="84" t="n">
        <f aca="false">SUM((($S$9+$S$15)+$S$17))</f>
        <v>-25421.8301</v>
      </c>
      <c r="T19" s="84" t="n">
        <f aca="false">SUM((($T$9+$T$15)+$T$17))</f>
        <v>-17908.8946</v>
      </c>
      <c r="U19" s="84" t="n">
        <f aca="false">SUM((($U$9+$U$15)+$U$17))</f>
        <v>-19055.1301</v>
      </c>
      <c r="V19" s="84" t="n">
        <f aca="false">SUM((($V$9+$V$15)+$V$17))</f>
        <v>-55747.7333</v>
      </c>
      <c r="W19" s="84" t="n">
        <f aca="false">SUM((($W$9+$W$15)+$W$17))</f>
        <v>-67489.6043</v>
      </c>
      <c r="X19" s="84" t="n">
        <f aca="false">SUM((($X$9+$X$15)+$X$17))</f>
        <v>-58088.4968</v>
      </c>
      <c r="Y19" s="84" t="n">
        <f aca="false">SUM((($Y$9+$Y$15)+$Y$17))</f>
        <v>-41683.1527</v>
      </c>
      <c r="Z19" s="85" t="n">
        <f aca="false">SUM((($Z$9+$Z$15)+$Z$17))</f>
        <v>-57766.6667</v>
      </c>
    </row>
    <row r="21" customFormat="false" ht="11.25" hidden="false" customHeight="true" outlineLevel="0" collapsed="false">
      <c r="A21" s="81" t="s">
        <v>104</v>
      </c>
      <c r="C21" s="81" t="n">
        <f aca="false">46625.2075-25000</f>
        <v>21625.2075</v>
      </c>
      <c r="D21" s="81" t="n">
        <f aca="false">48595.8322-25000</f>
        <v>23595.8322</v>
      </c>
      <c r="E21" s="81" t="n">
        <f aca="false">41827.4025-25000</f>
        <v>16827.4025</v>
      </c>
      <c r="F21" s="81" t="n">
        <f aca="false">26305.5096-25000</f>
        <v>1305.5096</v>
      </c>
      <c r="G21" s="81" t="n">
        <v>-7188.4968</v>
      </c>
      <c r="H21" s="81" t="n">
        <v>11607.2021</v>
      </c>
      <c r="I21" s="81" t="n">
        <v>18050.6215</v>
      </c>
      <c r="J21" s="81" t="n">
        <v>-4105.2936</v>
      </c>
      <c r="K21" s="81" t="n">
        <v>-7556.9065</v>
      </c>
      <c r="L21" s="81" t="n">
        <v>10350.5882</v>
      </c>
      <c r="M21" s="81" t="n">
        <v>24314.029</v>
      </c>
      <c r="N21" s="81" t="n">
        <v>13423.0731</v>
      </c>
      <c r="O21" s="81" t="n">
        <v>7537.0172</v>
      </c>
      <c r="P21" s="81" t="n">
        <v>6698.243</v>
      </c>
      <c r="Q21" s="81" t="n">
        <v>9813.5183</v>
      </c>
      <c r="R21" s="81" t="n">
        <v>22117.5978</v>
      </c>
      <c r="S21" s="81" t="n">
        <v>-22388.4968</v>
      </c>
      <c r="T21" s="81" t="n">
        <v>-14908.8946</v>
      </c>
      <c r="U21" s="81" t="n">
        <v>-16055.1301</v>
      </c>
      <c r="V21" s="81" t="n">
        <v>-52715.4753</v>
      </c>
      <c r="W21" s="81" t="n">
        <v>-64489.6043</v>
      </c>
      <c r="X21" s="81" t="n">
        <v>-54855.1635</v>
      </c>
      <c r="Y21" s="81" t="n">
        <v>-38263.7979</v>
      </c>
      <c r="Z21" s="81" t="n">
        <v>-53833.3333</v>
      </c>
    </row>
    <row r="22" customFormat="false" ht="11.25" hidden="false" customHeight="true" outlineLevel="0" collapsed="false">
      <c r="A22" s="81" t="s">
        <v>105</v>
      </c>
      <c r="C22" s="86" t="n">
        <f aca="false">SUM(($C$19-$C$21))</f>
        <v>-3000</v>
      </c>
      <c r="D22" s="86" t="n">
        <f aca="false">SUM(($D$19-$D$21))</f>
        <v>-6935.4839</v>
      </c>
      <c r="E22" s="86" t="n">
        <f aca="false">SUM(($E$19-$E$21))</f>
        <v>-5142.8572</v>
      </c>
      <c r="F22" s="86" t="n">
        <f aca="false">SUM(($F$19-$F$21))</f>
        <v>-4483.8709</v>
      </c>
      <c r="G22" s="86" t="n">
        <f aca="false">SUM(($G$19-$G$21))</f>
        <v>-1100</v>
      </c>
      <c r="H22" s="86" t="n">
        <f aca="false">SUM(($H$19-$H$21))</f>
        <v>-870.967699999999</v>
      </c>
      <c r="I22" s="86" t="n">
        <f aca="false">SUM(($I$19-$I$21))</f>
        <v>-1400</v>
      </c>
      <c r="J22" s="86" t="n">
        <f aca="false">SUM(($J$19-$J$21))</f>
        <v>-2741.9355</v>
      </c>
      <c r="K22" s="86" t="n">
        <f aca="false">SUM(($K$19-$K$21))</f>
        <v>-2290.3226</v>
      </c>
      <c r="L22" s="86" t="n">
        <f aca="false">SUM(($L$19-$L$21))</f>
        <v>-3066.6667</v>
      </c>
      <c r="M22" s="86" t="n">
        <f aca="false">SUM(($M$19-$M$21))</f>
        <v>-3612.9032</v>
      </c>
      <c r="N22" s="86" t="n">
        <f aca="false">SUM(($N$19-$N$21))</f>
        <v>-3000</v>
      </c>
      <c r="O22" s="86" t="n">
        <f aca="false">SUM(($O$19-$O$21))</f>
        <v>-2935.4839</v>
      </c>
      <c r="P22" s="86" t="n">
        <f aca="false">SUM(($P$19-$P$21))</f>
        <v>-2774.1935</v>
      </c>
      <c r="Q22" s="86" t="n">
        <f aca="false">SUM(($Q$19-$Q$21))</f>
        <v>-2642.8571</v>
      </c>
      <c r="R22" s="86" t="n">
        <f aca="false">SUM(($R$19-$R$21))</f>
        <v>-2129.0322</v>
      </c>
      <c r="S22" s="86" t="n">
        <f aca="false">SUM(($S$19-$S$21))</f>
        <v>-3033.3333</v>
      </c>
      <c r="T22" s="86" t="n">
        <f aca="false">SUM(($T$19-$T$21))</f>
        <v>-3000</v>
      </c>
      <c r="U22" s="86" t="n">
        <f aca="false">SUM(($U$19-$U$21))</f>
        <v>-3000</v>
      </c>
      <c r="V22" s="86" t="n">
        <f aca="false">SUM(($V$19-$V$21))</f>
        <v>-3032.258</v>
      </c>
      <c r="W22" s="86" t="n">
        <f aca="false">SUM(($W$19-$W$21))</f>
        <v>-3000.00000000001</v>
      </c>
      <c r="X22" s="86" t="n">
        <f aca="false">SUM(($X$19-$X$21))</f>
        <v>-3233.3333</v>
      </c>
      <c r="Y22" s="86" t="n">
        <f aca="false">SUM(($Y$19-$Y$21))</f>
        <v>-3419.3548</v>
      </c>
      <c r="Z22" s="86" t="n">
        <f aca="false">SUM(($Z$19-$Z$21))</f>
        <v>-3933.3334</v>
      </c>
    </row>
    <row r="24" customFormat="false" ht="12" hidden="false" customHeight="true" outlineLevel="0" collapsed="false">
      <c r="A24" s="79" t="s">
        <v>106</v>
      </c>
    </row>
    <row r="25" customFormat="false" ht="11.25" hidden="false" customHeight="true" outlineLevel="0" collapsed="false">
      <c r="A25" s="81" t="s">
        <v>107</v>
      </c>
      <c r="C25" s="81" t="n">
        <v>-5529608</v>
      </c>
      <c r="D25" s="81" t="n">
        <v>-4997455</v>
      </c>
      <c r="E25" s="81" t="n">
        <v>-4327483</v>
      </c>
      <c r="F25" s="81" t="n">
        <v>-4073418</v>
      </c>
      <c r="G25" s="81" t="n">
        <v>-2351067</v>
      </c>
      <c r="H25" s="81" t="n">
        <v>-2689760</v>
      </c>
      <c r="I25" s="81" t="n">
        <v>-2963907</v>
      </c>
      <c r="J25" s="81" t="n">
        <v>-3532317</v>
      </c>
      <c r="K25" s="81" t="n">
        <v>-3794190</v>
      </c>
      <c r="L25" s="81" t="n">
        <v>-3647172</v>
      </c>
      <c r="M25" s="81" t="n">
        <v>-3701353</v>
      </c>
      <c r="N25" s="81" t="n">
        <v>-5142415</v>
      </c>
      <c r="O25" s="81" t="n">
        <v>-4919965</v>
      </c>
      <c r="P25" s="81" t="n">
        <v>-4691923</v>
      </c>
      <c r="Q25" s="81" t="n">
        <v>-4207160</v>
      </c>
      <c r="R25" s="81" t="n">
        <v>-4860051</v>
      </c>
      <c r="S25" s="81" t="n">
        <v>112679</v>
      </c>
      <c r="T25" s="81" t="n">
        <v>111881</v>
      </c>
      <c r="U25" s="81" t="n">
        <v>124960</v>
      </c>
      <c r="V25" s="81" t="n">
        <v>145029</v>
      </c>
      <c r="W25" s="81" t="n">
        <v>162785</v>
      </c>
      <c r="X25" s="81" t="n">
        <v>156931</v>
      </c>
      <c r="Y25" s="81" t="n">
        <v>181573</v>
      </c>
      <c r="Z25" s="81" t="n">
        <v>0</v>
      </c>
      <c r="AA25" s="81" t="n">
        <f aca="false">SUM($C$25:$Z$25)</f>
        <v>-64433406</v>
      </c>
    </row>
    <row r="26" customFormat="false" ht="11.25" hidden="false" customHeight="true" outlineLevel="0" collapsed="false">
      <c r="A26" s="81" t="s">
        <v>108</v>
      </c>
      <c r="C26" s="81" t="n">
        <v>14605347</v>
      </c>
      <c r="D26" s="81" t="n">
        <v>14590662</v>
      </c>
      <c r="E26" s="81" t="n">
        <v>11178095</v>
      </c>
      <c r="F26" s="81" t="n">
        <v>4219916</v>
      </c>
      <c r="G26" s="81" t="n">
        <v>1670384</v>
      </c>
      <c r="H26" s="81" t="n">
        <v>2271274</v>
      </c>
      <c r="I26" s="81" t="n">
        <v>4067160</v>
      </c>
      <c r="J26" s="81" t="n">
        <v>5609399</v>
      </c>
      <c r="K26" s="81" t="n">
        <v>5143227</v>
      </c>
      <c r="L26" s="81" t="n">
        <v>5783204</v>
      </c>
      <c r="M26" s="81" t="n">
        <v>6125069</v>
      </c>
      <c r="N26" s="81" t="n">
        <v>6015489</v>
      </c>
      <c r="O26" s="81" t="n">
        <v>6063040</v>
      </c>
      <c r="P26" s="81" t="n">
        <v>2131679</v>
      </c>
      <c r="Q26" s="81" t="n">
        <v>1467655</v>
      </c>
      <c r="R26" s="81" t="n">
        <v>1721860</v>
      </c>
      <c r="S26" s="81" t="n">
        <v>32726</v>
      </c>
      <c r="T26" s="81" t="n">
        <v>-53427</v>
      </c>
      <c r="U26" s="81" t="n">
        <v>99120</v>
      </c>
      <c r="V26" s="81" t="n">
        <v>106330</v>
      </c>
      <c r="W26" s="81" t="n">
        <v>111098</v>
      </c>
      <c r="X26" s="81" t="n">
        <v>185863</v>
      </c>
      <c r="Y26" s="81" t="n">
        <v>243120</v>
      </c>
      <c r="Z26" s="81" t="n">
        <v>2030723</v>
      </c>
      <c r="AA26" s="81" t="n">
        <f aca="false">SUM($C$26:$Z$26)</f>
        <v>95419013</v>
      </c>
    </row>
    <row r="27" customFormat="false" ht="11.25" hidden="false" customHeight="true" outlineLevel="0" collapsed="false">
      <c r="A27" s="83" t="s">
        <v>109</v>
      </c>
      <c r="B27" s="84"/>
      <c r="C27" s="84" t="n">
        <f aca="false">SUM($C$25:$C$26)</f>
        <v>9075739</v>
      </c>
      <c r="D27" s="84" t="n">
        <f aca="false">SUM($D$25:$D$26)</f>
        <v>9593207</v>
      </c>
      <c r="E27" s="84" t="n">
        <f aca="false">SUM($E$25:$E$26)</f>
        <v>6850612</v>
      </c>
      <c r="F27" s="84" t="n">
        <f aca="false">SUM($F$25:$F$26)</f>
        <v>146498</v>
      </c>
      <c r="G27" s="84" t="n">
        <f aca="false">SUM($G$25:$G$26)</f>
        <v>-680683</v>
      </c>
      <c r="H27" s="84" t="n">
        <f aca="false">SUM($H$25:$H$26)</f>
        <v>-418486</v>
      </c>
      <c r="I27" s="84" t="n">
        <f aca="false">SUM($I$25:$I$26)</f>
        <v>1103253</v>
      </c>
      <c r="J27" s="84" t="n">
        <f aca="false">SUM($J$25:$J$26)</f>
        <v>2077082</v>
      </c>
      <c r="K27" s="84" t="n">
        <f aca="false">SUM($K$25:$K$26)</f>
        <v>1349037</v>
      </c>
      <c r="L27" s="84" t="n">
        <f aca="false">SUM($L$25:$L$26)</f>
        <v>2136032</v>
      </c>
      <c r="M27" s="84" t="n">
        <f aca="false">SUM($M$25:$M$26)</f>
        <v>2423716</v>
      </c>
      <c r="N27" s="84" t="n">
        <f aca="false">SUM($N$25:$N$26)</f>
        <v>873074</v>
      </c>
      <c r="O27" s="84" t="n">
        <f aca="false">SUM($O$25:$O$26)</f>
        <v>1143075</v>
      </c>
      <c r="P27" s="84" t="n">
        <f aca="false">SUM($P$25:$P$26)</f>
        <v>-2560244</v>
      </c>
      <c r="Q27" s="84" t="n">
        <f aca="false">SUM($Q$25:$Q$26)</f>
        <v>-2739505</v>
      </c>
      <c r="R27" s="84" t="n">
        <f aca="false">SUM($R$25:$R$26)</f>
        <v>-3138191</v>
      </c>
      <c r="S27" s="84" t="n">
        <f aca="false">SUM($S$25:$S$26)</f>
        <v>145405</v>
      </c>
      <c r="T27" s="84" t="n">
        <f aca="false">SUM($T$25:$T$26)</f>
        <v>58454</v>
      </c>
      <c r="U27" s="84" t="n">
        <f aca="false">SUM($U$25:$U$26)</f>
        <v>224080</v>
      </c>
      <c r="V27" s="84" t="n">
        <f aca="false">SUM($V$25:$V$26)</f>
        <v>251359</v>
      </c>
      <c r="W27" s="84" t="n">
        <f aca="false">SUM($W$25:$W$26)</f>
        <v>273883</v>
      </c>
      <c r="X27" s="84" t="n">
        <f aca="false">SUM($X$25:$X$26)</f>
        <v>342794</v>
      </c>
      <c r="Y27" s="84" t="n">
        <f aca="false">SUM($Y$25:$Y$26)</f>
        <v>424693</v>
      </c>
      <c r="Z27" s="84" t="n">
        <f aca="false">SUM($Z$25:$Z$26)</f>
        <v>2030723</v>
      </c>
      <c r="AA27" s="85" t="n">
        <f aca="false">SUM($AA$25:$AA$26)</f>
        <v>30985607</v>
      </c>
    </row>
    <row r="28" customFormat="false" ht="11.25" hidden="false" customHeight="true" outlineLevel="0" collapsed="false">
      <c r="A28" s="81" t="s">
        <v>110</v>
      </c>
      <c r="C28" s="81" t="n">
        <v>9024046</v>
      </c>
      <c r="D28" s="81" t="n">
        <v>9594884</v>
      </c>
      <c r="E28" s="81" t="n">
        <v>6841995</v>
      </c>
      <c r="F28" s="81" t="n">
        <v>131308</v>
      </c>
      <c r="G28" s="81" t="n">
        <v>-702777</v>
      </c>
      <c r="H28" s="81" t="n">
        <v>-393613</v>
      </c>
      <c r="I28" s="81" t="n">
        <v>1138694</v>
      </c>
      <c r="J28" s="81" t="n">
        <v>2053728</v>
      </c>
      <c r="K28" s="81" t="n">
        <v>1328447</v>
      </c>
      <c r="L28" s="81" t="n">
        <v>2145953</v>
      </c>
      <c r="M28" s="81" t="n">
        <v>2485795</v>
      </c>
      <c r="N28" s="81" t="n">
        <v>922421</v>
      </c>
      <c r="O28" s="81" t="n">
        <v>1177558</v>
      </c>
      <c r="P28" s="81" t="n">
        <v>-2526740</v>
      </c>
      <c r="Q28" s="81" t="n">
        <v>-2699335</v>
      </c>
      <c r="R28" s="81" t="n">
        <v>-3057688</v>
      </c>
      <c r="S28" s="81" t="n">
        <v>59092</v>
      </c>
      <c r="T28" s="81" t="n">
        <v>-6355</v>
      </c>
      <c r="U28" s="81" t="n">
        <v>156686</v>
      </c>
      <c r="V28" s="81" t="n">
        <v>14740</v>
      </c>
      <c r="W28" s="81" t="n">
        <v>-14549</v>
      </c>
      <c r="X28" s="81" t="n">
        <v>91744</v>
      </c>
      <c r="Y28" s="81" t="n">
        <v>235798</v>
      </c>
      <c r="Z28" s="81" t="n">
        <v>1776840</v>
      </c>
      <c r="AA28" s="81" t="n">
        <f aca="false">SUM($C$28:$Z$28)</f>
        <v>29778672</v>
      </c>
    </row>
    <row r="29" customFormat="false" ht="11.25" hidden="false" customHeight="true" outlineLevel="0" collapsed="false">
      <c r="A29" s="81" t="s">
        <v>105</v>
      </c>
      <c r="C29" s="86" t="n">
        <f aca="false">SUM(($C$27-$C$28))</f>
        <v>51693</v>
      </c>
      <c r="D29" s="86" t="n">
        <f aca="false">SUM(($D$27-$D$28))</f>
        <v>-1677</v>
      </c>
      <c r="E29" s="86" t="n">
        <f aca="false">SUM(($E$27-$E$28))</f>
        <v>8617</v>
      </c>
      <c r="F29" s="86" t="n">
        <f aca="false">SUM(($F$27-$F$28))</f>
        <v>15190</v>
      </c>
      <c r="G29" s="86" t="n">
        <f aca="false">SUM(($G$27-$G$28))</f>
        <v>22094</v>
      </c>
      <c r="H29" s="86" t="n">
        <f aca="false">SUM(($H$27-$H$28))</f>
        <v>-24873</v>
      </c>
      <c r="I29" s="86" t="n">
        <f aca="false">SUM(($I$27-$I$28))</f>
        <v>-35441</v>
      </c>
      <c r="J29" s="86" t="n">
        <f aca="false">SUM(($J$27-$J$28))</f>
        <v>23354</v>
      </c>
      <c r="K29" s="86" t="n">
        <f aca="false">SUM(($K$27-$K$28))</f>
        <v>20590</v>
      </c>
      <c r="L29" s="86" t="n">
        <f aca="false">SUM(($L$27-$L$28))</f>
        <v>-9921</v>
      </c>
      <c r="M29" s="86" t="n">
        <f aca="false">SUM(($M$27-$M$28))</f>
        <v>-62079</v>
      </c>
      <c r="N29" s="86" t="n">
        <f aca="false">SUM(($N$27-$N$28))</f>
        <v>-49347</v>
      </c>
      <c r="O29" s="86" t="n">
        <f aca="false">SUM(($O$27-$O$28))</f>
        <v>-34483</v>
      </c>
      <c r="P29" s="86" t="n">
        <f aca="false">SUM(($P$27-$P$28))</f>
        <v>-33504</v>
      </c>
      <c r="Q29" s="86" t="n">
        <f aca="false">SUM(($Q$27-$Q$28))</f>
        <v>-40170</v>
      </c>
      <c r="R29" s="86" t="n">
        <f aca="false">SUM(($R$27-$R$28))</f>
        <v>-80503</v>
      </c>
      <c r="S29" s="86" t="n">
        <f aca="false">SUM(($S$27-$S$28))</f>
        <v>86313</v>
      </c>
      <c r="T29" s="86" t="n">
        <f aca="false">SUM(($T$27-$T$28))</f>
        <v>64809</v>
      </c>
      <c r="U29" s="86" t="n">
        <f aca="false">SUM(($U$27-$U$28))</f>
        <v>67394</v>
      </c>
      <c r="V29" s="86" t="n">
        <f aca="false">SUM(($V$27-$V$28))</f>
        <v>236619</v>
      </c>
      <c r="W29" s="86" t="n">
        <f aca="false">SUM(($W$27-$W$28))</f>
        <v>288432</v>
      </c>
      <c r="X29" s="86" t="n">
        <f aca="false">SUM(($X$27-$X$28))</f>
        <v>251050</v>
      </c>
      <c r="Y29" s="86" t="n">
        <f aca="false">SUM(($Y$27-$Y$28))</f>
        <v>188895</v>
      </c>
      <c r="Z29" s="86" t="n">
        <f aca="false">SUM(($Z$27-$Z$28))</f>
        <v>253883</v>
      </c>
      <c r="AA29" s="86" t="n">
        <f aca="false">SUM(($AA$27-$AA$28))</f>
        <v>1206935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7" width="33.15"/>
    <col collapsed="false" customWidth="true" hidden="false" outlineLevel="0" max="2" min="2" style="87" width="3.99"/>
    <col collapsed="false" customWidth="true" hidden="false" outlineLevel="0" max="26" min="3" style="87" width="13.32"/>
    <col collapsed="false" customWidth="true" hidden="false" outlineLevel="0" max="27" min="27" style="87" width="15.99"/>
  </cols>
  <sheetData>
    <row r="1" customFormat="false" ht="12" hidden="false" customHeight="true" outlineLevel="0" collapsed="false">
      <c r="A1" s="88" t="s">
        <v>111</v>
      </c>
    </row>
    <row r="2" customFormat="false" ht="12" hidden="false" customHeight="true" outlineLevel="0" collapsed="false">
      <c r="A2" s="88" t="s">
        <v>33</v>
      </c>
    </row>
    <row r="3" customFormat="false" ht="12" hidden="false" customHeight="true" outlineLevel="0" collapsed="false">
      <c r="A3" s="88" t="s">
        <v>96</v>
      </c>
    </row>
    <row r="4" customFormat="false" ht="12" hidden="false" customHeight="true" outlineLevel="0" collapsed="false">
      <c r="A4" s="88" t="s">
        <v>97</v>
      </c>
    </row>
    <row r="6" customFormat="false" ht="12" hidden="false" customHeight="true" outlineLevel="0" collapsed="false">
      <c r="A6" s="89" t="s">
        <v>98</v>
      </c>
      <c r="C6" s="90" t="s">
        <v>36</v>
      </c>
      <c r="D6" s="90" t="s">
        <v>37</v>
      </c>
      <c r="E6" s="90" t="s">
        <v>38</v>
      </c>
      <c r="F6" s="90" t="s">
        <v>39</v>
      </c>
      <c r="G6" s="90" t="s">
        <v>40</v>
      </c>
      <c r="H6" s="90" t="s">
        <v>41</v>
      </c>
      <c r="I6" s="90" t="s">
        <v>42</v>
      </c>
      <c r="J6" s="90" t="s">
        <v>43</v>
      </c>
      <c r="K6" s="90" t="s">
        <v>44</v>
      </c>
      <c r="L6" s="90" t="s">
        <v>45</v>
      </c>
      <c r="M6" s="90" t="s">
        <v>46</v>
      </c>
      <c r="N6" s="90" t="s">
        <v>47</v>
      </c>
      <c r="O6" s="90" t="s">
        <v>48</v>
      </c>
      <c r="P6" s="90" t="s">
        <v>49</v>
      </c>
      <c r="Q6" s="90" t="s">
        <v>50</v>
      </c>
      <c r="R6" s="90" t="s">
        <v>51</v>
      </c>
      <c r="S6" s="90" t="s">
        <v>52</v>
      </c>
      <c r="T6" s="90" t="s">
        <v>53</v>
      </c>
      <c r="U6" s="90" t="s">
        <v>54</v>
      </c>
      <c r="V6" s="90" t="s">
        <v>55</v>
      </c>
      <c r="W6" s="90" t="s">
        <v>56</v>
      </c>
      <c r="X6" s="90" t="s">
        <v>57</v>
      </c>
      <c r="Y6" s="90" t="s">
        <v>58</v>
      </c>
      <c r="Z6" s="90" t="s">
        <v>59</v>
      </c>
      <c r="AA6" s="90" t="s">
        <v>35</v>
      </c>
    </row>
    <row r="7" customFormat="false" ht="11.25" hidden="false" customHeight="true" outlineLevel="0" collapsed="false">
      <c r="A7" s="91" t="s">
        <v>60</v>
      </c>
      <c r="C7" s="91" t="n">
        <v>0</v>
      </c>
      <c r="D7" s="91" t="n">
        <v>0</v>
      </c>
      <c r="E7" s="91" t="n">
        <v>0</v>
      </c>
      <c r="F7" s="91" t="n">
        <v>0</v>
      </c>
      <c r="G7" s="91" t="n">
        <v>0</v>
      </c>
      <c r="H7" s="91" t="n">
        <v>0</v>
      </c>
      <c r="I7" s="91" t="n">
        <v>0</v>
      </c>
      <c r="J7" s="91" t="n">
        <v>0</v>
      </c>
      <c r="K7" s="91" t="n">
        <v>0</v>
      </c>
      <c r="L7" s="91" t="n">
        <v>0</v>
      </c>
      <c r="M7" s="91" t="n">
        <v>0</v>
      </c>
      <c r="N7" s="91" t="n">
        <v>0</v>
      </c>
      <c r="O7" s="91" t="n">
        <v>0</v>
      </c>
      <c r="P7" s="91" t="n">
        <v>0</v>
      </c>
      <c r="Q7" s="91" t="n">
        <v>0</v>
      </c>
      <c r="R7" s="91" t="n">
        <v>0</v>
      </c>
      <c r="S7" s="91" t="n">
        <v>0</v>
      </c>
      <c r="T7" s="91" t="n">
        <v>0</v>
      </c>
      <c r="U7" s="91" t="n">
        <v>0</v>
      </c>
      <c r="V7" s="91" t="n">
        <v>0</v>
      </c>
      <c r="W7" s="91" t="n">
        <v>0</v>
      </c>
      <c r="X7" s="91" t="n">
        <v>0</v>
      </c>
      <c r="Y7" s="91" t="n">
        <v>0</v>
      </c>
      <c r="Z7" s="91" t="n">
        <v>0</v>
      </c>
    </row>
    <row r="8" customFormat="false" ht="11.25" hidden="false" customHeight="true" outlineLevel="0" collapsed="false">
      <c r="A8" s="91" t="s">
        <v>99</v>
      </c>
      <c r="C8" s="91" t="n">
        <v>0</v>
      </c>
      <c r="D8" s="91" t="n">
        <v>0</v>
      </c>
      <c r="E8" s="91" t="n">
        <v>0</v>
      </c>
      <c r="F8" s="91" t="n">
        <v>0</v>
      </c>
      <c r="G8" s="91" t="n">
        <v>0</v>
      </c>
      <c r="H8" s="91" t="n">
        <v>0</v>
      </c>
      <c r="I8" s="91" t="n">
        <v>0</v>
      </c>
      <c r="J8" s="91" t="n">
        <v>0</v>
      </c>
      <c r="K8" s="91" t="n">
        <v>0</v>
      </c>
      <c r="L8" s="91" t="n">
        <v>0</v>
      </c>
      <c r="M8" s="91" t="n">
        <v>0</v>
      </c>
      <c r="N8" s="91" t="n">
        <v>0</v>
      </c>
      <c r="O8" s="91" t="n">
        <v>0</v>
      </c>
      <c r="P8" s="91" t="n">
        <v>0</v>
      </c>
      <c r="Q8" s="91" t="n">
        <v>0</v>
      </c>
      <c r="R8" s="91" t="n">
        <v>0</v>
      </c>
      <c r="S8" s="91" t="n">
        <v>0</v>
      </c>
      <c r="T8" s="91" t="n">
        <v>0</v>
      </c>
      <c r="U8" s="91" t="n">
        <v>0</v>
      </c>
      <c r="V8" s="91" t="n">
        <v>0</v>
      </c>
      <c r="W8" s="91" t="n">
        <v>0</v>
      </c>
      <c r="X8" s="91" t="n">
        <v>0</v>
      </c>
      <c r="Y8" s="91" t="n">
        <v>0</v>
      </c>
      <c r="Z8" s="91" t="n">
        <v>0</v>
      </c>
    </row>
    <row r="9" customFormat="false" ht="11.25" hidden="false" customHeight="true" outlineLevel="0" collapsed="false">
      <c r="A9" s="88" t="s">
        <v>100</v>
      </c>
      <c r="C9" s="92" t="n">
        <f aca="false">SUM($C$7:$C$8)</f>
        <v>0</v>
      </c>
      <c r="D9" s="92" t="n">
        <f aca="false">SUM($D$7:$D$8)</f>
        <v>0</v>
      </c>
      <c r="E9" s="92" t="n">
        <f aca="false">SUM($E$7:$E$8)</f>
        <v>0</v>
      </c>
      <c r="F9" s="92" t="n">
        <f aca="false">SUM($F$7:$F$8)</f>
        <v>0</v>
      </c>
      <c r="G9" s="92" t="n">
        <f aca="false">SUM($G$7:$G$8)</f>
        <v>0</v>
      </c>
      <c r="H9" s="92" t="n">
        <f aca="false">SUM($H$7:$H$8)</f>
        <v>0</v>
      </c>
      <c r="I9" s="92" t="n">
        <f aca="false">SUM($I$7:$I$8)</f>
        <v>0</v>
      </c>
      <c r="J9" s="92" t="n">
        <f aca="false">SUM($J$7:$J$8)</f>
        <v>0</v>
      </c>
      <c r="K9" s="92" t="n">
        <f aca="false">SUM($K$7:$K$8)</f>
        <v>0</v>
      </c>
      <c r="L9" s="92" t="n">
        <f aca="false">SUM($L$7:$L$8)</f>
        <v>0</v>
      </c>
      <c r="M9" s="92" t="n">
        <f aca="false">SUM($M$7:$M$8)</f>
        <v>0</v>
      </c>
      <c r="N9" s="92" t="n">
        <f aca="false">SUM($N$7:$N$8)</f>
        <v>0</v>
      </c>
      <c r="O9" s="92" t="n">
        <f aca="false">SUM($O$7:$O$8)</f>
        <v>0</v>
      </c>
      <c r="P9" s="92" t="n">
        <f aca="false">SUM($P$7:$P$8)</f>
        <v>0</v>
      </c>
      <c r="Q9" s="92" t="n">
        <f aca="false">SUM($Q$7:$Q$8)</f>
        <v>0</v>
      </c>
      <c r="R9" s="92" t="n">
        <f aca="false">SUM($R$7:$R$8)</f>
        <v>0</v>
      </c>
      <c r="S9" s="92" t="n">
        <f aca="false">SUM($S$7:$S$8)</f>
        <v>0</v>
      </c>
      <c r="T9" s="92" t="n">
        <f aca="false">SUM($T$7:$T$8)</f>
        <v>0</v>
      </c>
      <c r="U9" s="92" t="n">
        <f aca="false">SUM($U$7:$U$8)</f>
        <v>0</v>
      </c>
      <c r="V9" s="92" t="n">
        <f aca="false">SUM($V$7:$V$8)</f>
        <v>0</v>
      </c>
      <c r="W9" s="92" t="n">
        <f aca="false">SUM($W$7:$W$8)</f>
        <v>0</v>
      </c>
      <c r="X9" s="92" t="n">
        <f aca="false">SUM($X$7:$X$8)</f>
        <v>0</v>
      </c>
      <c r="Y9" s="92" t="n">
        <f aca="false">SUM($Y$7:$Y$8)</f>
        <v>0</v>
      </c>
      <c r="Z9" s="92" t="n">
        <f aca="false">SUM($Z$7:$Z$8)</f>
        <v>0</v>
      </c>
    </row>
    <row r="11" customFormat="false" ht="11.25" hidden="false" customHeight="true" outlineLevel="0" collapsed="false">
      <c r="A11" s="91" t="s">
        <v>61</v>
      </c>
      <c r="C11" s="91" t="n">
        <v>0</v>
      </c>
      <c r="D11" s="91" t="n">
        <v>0</v>
      </c>
      <c r="E11" s="91" t="n">
        <v>0</v>
      </c>
      <c r="F11" s="91" t="n">
        <v>0</v>
      </c>
      <c r="G11" s="91" t="n">
        <v>0</v>
      </c>
      <c r="H11" s="91" t="n">
        <v>0</v>
      </c>
      <c r="I11" s="91" t="n">
        <v>0</v>
      </c>
      <c r="J11" s="91" t="n">
        <v>0</v>
      </c>
      <c r="K11" s="91" t="n">
        <v>0</v>
      </c>
      <c r="L11" s="91" t="n">
        <v>0</v>
      </c>
      <c r="M11" s="91" t="n">
        <v>0</v>
      </c>
      <c r="N11" s="91" t="n">
        <v>0</v>
      </c>
      <c r="O11" s="91" t="n">
        <v>0</v>
      </c>
      <c r="P11" s="91" t="n">
        <v>0</v>
      </c>
      <c r="Q11" s="91" t="n">
        <v>0</v>
      </c>
      <c r="R11" s="91" t="n">
        <v>0</v>
      </c>
      <c r="S11" s="91" t="n">
        <v>0</v>
      </c>
      <c r="T11" s="91" t="n">
        <v>0</v>
      </c>
      <c r="U11" s="91" t="n">
        <v>0</v>
      </c>
      <c r="V11" s="91" t="n">
        <v>0</v>
      </c>
      <c r="W11" s="91" t="n">
        <v>0</v>
      </c>
      <c r="X11" s="91" t="n">
        <v>0</v>
      </c>
      <c r="Y11" s="91" t="n">
        <v>0</v>
      </c>
      <c r="Z11" s="91" t="n">
        <v>0</v>
      </c>
    </row>
    <row r="12" customFormat="false" ht="11.25" hidden="false" customHeight="true" outlineLevel="0" collapsed="false">
      <c r="A12" s="91" t="s">
        <v>62</v>
      </c>
      <c r="C12" s="91" t="n">
        <v>0</v>
      </c>
      <c r="D12" s="91" t="n">
        <v>0</v>
      </c>
      <c r="E12" s="91" t="n">
        <v>0</v>
      </c>
      <c r="F12" s="91" t="n">
        <v>0</v>
      </c>
      <c r="G12" s="91" t="n">
        <v>0</v>
      </c>
      <c r="H12" s="91" t="n">
        <v>0</v>
      </c>
      <c r="I12" s="91" t="n">
        <v>0</v>
      </c>
      <c r="J12" s="91" t="n">
        <v>0</v>
      </c>
      <c r="K12" s="91" t="n">
        <v>0</v>
      </c>
      <c r="L12" s="91" t="n">
        <v>0</v>
      </c>
      <c r="M12" s="91" t="n">
        <v>0</v>
      </c>
      <c r="N12" s="91" t="n">
        <v>0</v>
      </c>
      <c r="O12" s="91" t="n">
        <v>0</v>
      </c>
      <c r="P12" s="91" t="n">
        <v>0</v>
      </c>
      <c r="Q12" s="91" t="n">
        <v>0</v>
      </c>
      <c r="R12" s="91" t="n">
        <v>0</v>
      </c>
      <c r="S12" s="91" t="n">
        <v>0</v>
      </c>
      <c r="T12" s="91" t="n">
        <v>0</v>
      </c>
      <c r="U12" s="91" t="n">
        <v>0</v>
      </c>
      <c r="V12" s="91" t="n">
        <v>0</v>
      </c>
      <c r="W12" s="91" t="n">
        <v>0</v>
      </c>
      <c r="X12" s="91" t="n">
        <v>0</v>
      </c>
      <c r="Y12" s="91" t="n">
        <v>0</v>
      </c>
      <c r="Z12" s="91" t="n">
        <v>0</v>
      </c>
    </row>
    <row r="13" customFormat="false" ht="11.25" hidden="false" customHeight="true" outlineLevel="0" collapsed="false">
      <c r="A13" s="91" t="s">
        <v>101</v>
      </c>
      <c r="C13" s="91" t="n">
        <v>0</v>
      </c>
      <c r="D13" s="91" t="n">
        <v>0</v>
      </c>
      <c r="E13" s="91" t="n">
        <v>0</v>
      </c>
      <c r="F13" s="91" t="n">
        <v>0</v>
      </c>
      <c r="G13" s="91" t="n">
        <v>0</v>
      </c>
      <c r="H13" s="91" t="n">
        <v>0</v>
      </c>
      <c r="I13" s="91" t="n">
        <v>0</v>
      </c>
      <c r="J13" s="91" t="n">
        <v>0</v>
      </c>
      <c r="K13" s="91" t="n">
        <v>0</v>
      </c>
      <c r="L13" s="91" t="n">
        <v>0</v>
      </c>
      <c r="M13" s="91" t="n">
        <v>0</v>
      </c>
      <c r="N13" s="91" t="n">
        <v>0</v>
      </c>
      <c r="O13" s="91" t="n">
        <v>0</v>
      </c>
      <c r="P13" s="91" t="n">
        <v>0</v>
      </c>
      <c r="Q13" s="91" t="n">
        <v>0</v>
      </c>
      <c r="R13" s="91" t="n">
        <v>0</v>
      </c>
      <c r="S13" s="91" t="n">
        <v>0</v>
      </c>
      <c r="T13" s="91" t="n">
        <v>0</v>
      </c>
      <c r="U13" s="91" t="n">
        <v>0</v>
      </c>
      <c r="V13" s="91" t="n">
        <v>0</v>
      </c>
      <c r="W13" s="91" t="n">
        <v>0</v>
      </c>
      <c r="X13" s="91" t="n">
        <v>0</v>
      </c>
      <c r="Y13" s="91" t="n">
        <v>0</v>
      </c>
      <c r="Z13" s="91" t="n">
        <v>0</v>
      </c>
    </row>
    <row r="14" customFormat="false" ht="11.25" hidden="false" customHeight="true" outlineLevel="0" collapsed="false">
      <c r="A14" s="91" t="s">
        <v>102</v>
      </c>
      <c r="C14" s="91" t="n">
        <v>0</v>
      </c>
      <c r="D14" s="91" t="n">
        <v>0</v>
      </c>
      <c r="E14" s="91" t="n">
        <v>0</v>
      </c>
      <c r="F14" s="91" t="n">
        <v>0</v>
      </c>
      <c r="G14" s="91" t="n">
        <v>0</v>
      </c>
      <c r="H14" s="91" t="n">
        <v>0</v>
      </c>
      <c r="I14" s="91" t="n">
        <v>0</v>
      </c>
      <c r="J14" s="91" t="n">
        <v>0</v>
      </c>
      <c r="K14" s="91" t="n">
        <v>0</v>
      </c>
      <c r="L14" s="91" t="n">
        <v>0</v>
      </c>
      <c r="M14" s="91" t="n">
        <v>0</v>
      </c>
      <c r="N14" s="91" t="n">
        <v>0</v>
      </c>
      <c r="O14" s="91" t="n">
        <v>0</v>
      </c>
      <c r="P14" s="91" t="n">
        <v>0</v>
      </c>
      <c r="Q14" s="91" t="n">
        <v>0</v>
      </c>
      <c r="R14" s="91" t="n">
        <v>0</v>
      </c>
      <c r="S14" s="91" t="n">
        <v>0</v>
      </c>
      <c r="T14" s="91" t="n">
        <v>0</v>
      </c>
      <c r="U14" s="91" t="n">
        <v>0</v>
      </c>
      <c r="V14" s="91" t="n">
        <v>0</v>
      </c>
      <c r="W14" s="91" t="n">
        <v>0</v>
      </c>
      <c r="X14" s="91" t="n">
        <v>0</v>
      </c>
      <c r="Y14" s="91" t="n">
        <v>0</v>
      </c>
      <c r="Z14" s="91" t="n">
        <v>0</v>
      </c>
    </row>
    <row r="15" customFormat="false" ht="11.25" hidden="false" customHeight="true" outlineLevel="0" collapsed="false">
      <c r="A15" s="88" t="s">
        <v>103</v>
      </c>
      <c r="C15" s="92" t="n">
        <f aca="false">SUM($C$11:$C$14)</f>
        <v>0</v>
      </c>
      <c r="D15" s="92" t="n">
        <f aca="false">SUM($D$11:$D$14)</f>
        <v>0</v>
      </c>
      <c r="E15" s="92" t="n">
        <f aca="false">SUM($E$11:$E$14)</f>
        <v>0</v>
      </c>
      <c r="F15" s="92" t="n">
        <f aca="false">SUM($F$11:$F$14)</f>
        <v>0</v>
      </c>
      <c r="G15" s="92" t="n">
        <f aca="false">SUM($G$11:$G$14)</f>
        <v>0</v>
      </c>
      <c r="H15" s="92" t="n">
        <f aca="false">SUM($H$11:$H$14)</f>
        <v>0</v>
      </c>
      <c r="I15" s="92" t="n">
        <f aca="false">SUM($I$11:$I$14)</f>
        <v>0</v>
      </c>
      <c r="J15" s="92" t="n">
        <f aca="false">SUM($J$11:$J$14)</f>
        <v>0</v>
      </c>
      <c r="K15" s="92" t="n">
        <f aca="false">SUM($K$11:$K$14)</f>
        <v>0</v>
      </c>
      <c r="L15" s="92" t="n">
        <f aca="false">SUM($L$11:$L$14)</f>
        <v>0</v>
      </c>
      <c r="M15" s="92" t="n">
        <f aca="false">SUM($M$11:$M$14)</f>
        <v>0</v>
      </c>
      <c r="N15" s="92" t="n">
        <f aca="false">SUM($N$11:$N$14)</f>
        <v>0</v>
      </c>
      <c r="O15" s="92" t="n">
        <f aca="false">SUM($O$11:$O$14)</f>
        <v>0</v>
      </c>
      <c r="P15" s="92" t="n">
        <f aca="false">SUM($P$11:$P$14)</f>
        <v>0</v>
      </c>
      <c r="Q15" s="92" t="n">
        <f aca="false">SUM($Q$11:$Q$14)</f>
        <v>0</v>
      </c>
      <c r="R15" s="92" t="n">
        <f aca="false">SUM($R$11:$R$14)</f>
        <v>0</v>
      </c>
      <c r="S15" s="92" t="n">
        <f aca="false">SUM($S$11:$S$14)</f>
        <v>0</v>
      </c>
      <c r="T15" s="92" t="n">
        <f aca="false">SUM($T$11:$T$14)</f>
        <v>0</v>
      </c>
      <c r="U15" s="92" t="n">
        <f aca="false">SUM($U$11:$U$14)</f>
        <v>0</v>
      </c>
      <c r="V15" s="92" t="n">
        <f aca="false">SUM($V$11:$V$14)</f>
        <v>0</v>
      </c>
      <c r="W15" s="92" t="n">
        <f aca="false">SUM($W$11:$W$14)</f>
        <v>0</v>
      </c>
      <c r="X15" s="92" t="n">
        <f aca="false">SUM($X$11:$X$14)</f>
        <v>0</v>
      </c>
      <c r="Y15" s="92" t="n">
        <f aca="false">SUM($Y$11:$Y$14)</f>
        <v>0</v>
      </c>
      <c r="Z15" s="92" t="n">
        <f aca="false">SUM($Z$11:$Z$14)</f>
        <v>0</v>
      </c>
    </row>
    <row r="17" customFormat="false" ht="11.25" hidden="false" customHeight="true" outlineLevel="0" collapsed="false">
      <c r="A17" s="91" t="s">
        <v>63</v>
      </c>
      <c r="C17" s="91" t="n">
        <v>-6451.6129</v>
      </c>
      <c r="D17" s="91" t="n">
        <v>-6451.6129</v>
      </c>
      <c r="E17" s="93" t="n">
        <v>0</v>
      </c>
      <c r="F17" s="91" t="n">
        <v>0</v>
      </c>
      <c r="G17" s="91" t="n">
        <v>0</v>
      </c>
      <c r="H17" s="91" t="n">
        <v>0</v>
      </c>
      <c r="I17" s="91" t="n">
        <v>0</v>
      </c>
      <c r="J17" s="91" t="n">
        <v>0</v>
      </c>
      <c r="K17" s="91" t="n">
        <v>0</v>
      </c>
      <c r="L17" s="91" t="n">
        <v>0</v>
      </c>
      <c r="M17" s="91" t="n">
        <v>0</v>
      </c>
      <c r="N17" s="91" t="n">
        <v>0</v>
      </c>
      <c r="O17" s="91" t="n">
        <v>0</v>
      </c>
      <c r="P17" s="91" t="n">
        <v>0</v>
      </c>
      <c r="Q17" s="91" t="n">
        <v>0</v>
      </c>
      <c r="R17" s="91" t="n">
        <v>0</v>
      </c>
      <c r="S17" s="91" t="n">
        <v>0</v>
      </c>
      <c r="T17" s="91" t="n">
        <v>0</v>
      </c>
      <c r="U17" s="91" t="n">
        <v>0</v>
      </c>
      <c r="V17" s="91" t="n">
        <v>0</v>
      </c>
      <c r="W17" s="91" t="n">
        <v>0</v>
      </c>
      <c r="X17" s="91" t="n">
        <v>0</v>
      </c>
      <c r="Y17" s="91" t="n">
        <v>0</v>
      </c>
      <c r="Z17" s="91" t="n">
        <v>0</v>
      </c>
    </row>
    <row r="19" customFormat="false" ht="11.25" hidden="false" customHeight="true" outlineLevel="0" collapsed="false">
      <c r="A19" s="94" t="s">
        <v>64</v>
      </c>
      <c r="B19" s="95"/>
      <c r="C19" s="95" t="n">
        <f aca="false">SUM((($C$9+$C$15)+$C$17))</f>
        <v>-6451.6129</v>
      </c>
      <c r="D19" s="95" t="n">
        <f aca="false">SUM((($D$9+$D$15)+$D$17))</f>
        <v>-6451.6129</v>
      </c>
      <c r="E19" s="95" t="n">
        <f aca="false">SUM((($E$9+$E$15)+$E$17))</f>
        <v>0</v>
      </c>
      <c r="F19" s="95" t="n">
        <f aca="false">SUM((($F$9+$F$15)+$F$17))</f>
        <v>0</v>
      </c>
      <c r="G19" s="95" t="n">
        <f aca="false">SUM((($G$9+$G$15)+$G$17))</f>
        <v>0</v>
      </c>
      <c r="H19" s="95" t="n">
        <f aca="false">SUM((($H$9+$H$15)+$H$17))</f>
        <v>0</v>
      </c>
      <c r="I19" s="95" t="n">
        <f aca="false">SUM((($I$9+$I$15)+$I$17))</f>
        <v>0</v>
      </c>
      <c r="J19" s="95" t="n">
        <f aca="false">SUM((($J$9+$J$15)+$J$17))</f>
        <v>0</v>
      </c>
      <c r="K19" s="95" t="n">
        <f aca="false">SUM((($K$9+$K$15)+$K$17))</f>
        <v>0</v>
      </c>
      <c r="L19" s="95" t="n">
        <f aca="false">SUM((($L$9+$L$15)+$L$17))</f>
        <v>0</v>
      </c>
      <c r="M19" s="95" t="n">
        <f aca="false">SUM((($M$9+$M$15)+$M$17))</f>
        <v>0</v>
      </c>
      <c r="N19" s="95" t="n">
        <f aca="false">SUM((($N$9+$N$15)+$N$17))</f>
        <v>0</v>
      </c>
      <c r="O19" s="95" t="n">
        <f aca="false">SUM((($O$9+$O$15)+$O$17))</f>
        <v>0</v>
      </c>
      <c r="P19" s="95" t="n">
        <f aca="false">SUM((($P$9+$P$15)+$P$17))</f>
        <v>0</v>
      </c>
      <c r="Q19" s="95" t="n">
        <f aca="false">SUM((($Q$9+$Q$15)+$Q$17))</f>
        <v>0</v>
      </c>
      <c r="R19" s="95" t="n">
        <f aca="false">SUM((($R$9+$R$15)+$R$17))</f>
        <v>0</v>
      </c>
      <c r="S19" s="95" t="n">
        <f aca="false">SUM((($S$9+$S$15)+$S$17))</f>
        <v>0</v>
      </c>
      <c r="T19" s="95" t="n">
        <f aca="false">SUM((($T$9+$T$15)+$T$17))</f>
        <v>0</v>
      </c>
      <c r="U19" s="95" t="n">
        <f aca="false">SUM((($U$9+$U$15)+$U$17))</f>
        <v>0</v>
      </c>
      <c r="V19" s="95" t="n">
        <f aca="false">SUM((($V$9+$V$15)+$V$17))</f>
        <v>0</v>
      </c>
      <c r="W19" s="95" t="n">
        <f aca="false">SUM((($W$9+$W$15)+$W$17))</f>
        <v>0</v>
      </c>
      <c r="X19" s="95" t="n">
        <f aca="false">SUM((($X$9+$X$15)+$X$17))</f>
        <v>0</v>
      </c>
      <c r="Y19" s="95" t="n">
        <f aca="false">SUM((($Y$9+$Y$15)+$Y$17))</f>
        <v>0</v>
      </c>
      <c r="Z19" s="96" t="n">
        <f aca="false">SUM((($Z$9+$Z$15)+$Z$17))</f>
        <v>0</v>
      </c>
    </row>
    <row r="21" customFormat="false" ht="11.25" hidden="false" customHeight="true" outlineLevel="0" collapsed="false">
      <c r="A21" s="91" t="s">
        <v>104</v>
      </c>
      <c r="C21" s="91" t="n">
        <v>-6451.6129</v>
      </c>
      <c r="D21" s="91" t="n">
        <v>-6451.6129</v>
      </c>
      <c r="E21" s="91" t="n">
        <v>0</v>
      </c>
      <c r="F21" s="91" t="n">
        <v>0</v>
      </c>
      <c r="G21" s="91" t="n">
        <v>-5000</v>
      </c>
      <c r="H21" s="91" t="n">
        <v>-5000</v>
      </c>
      <c r="I21" s="91" t="n">
        <v>-5000</v>
      </c>
      <c r="J21" s="91" t="n">
        <v>-5000</v>
      </c>
      <c r="K21" s="91" t="n">
        <v>-5000</v>
      </c>
      <c r="L21" s="91" t="n">
        <v>-5000</v>
      </c>
      <c r="M21" s="91" t="n">
        <v>-5000</v>
      </c>
      <c r="N21" s="91" t="n">
        <v>0</v>
      </c>
      <c r="O21" s="91" t="n">
        <v>0</v>
      </c>
      <c r="P21" s="91" t="n">
        <v>0</v>
      </c>
      <c r="Q21" s="91" t="n">
        <v>0</v>
      </c>
      <c r="R21" s="91" t="n">
        <v>0</v>
      </c>
      <c r="S21" s="91" t="n">
        <v>0</v>
      </c>
      <c r="T21" s="91" t="n">
        <v>0</v>
      </c>
      <c r="U21" s="91" t="n">
        <v>0</v>
      </c>
      <c r="V21" s="91" t="n">
        <v>0</v>
      </c>
      <c r="W21" s="91" t="n">
        <v>0</v>
      </c>
      <c r="X21" s="91" t="n">
        <v>0</v>
      </c>
      <c r="Y21" s="91" t="n">
        <v>0</v>
      </c>
      <c r="Z21" s="91" t="n">
        <v>0</v>
      </c>
    </row>
    <row r="22" customFormat="false" ht="11.25" hidden="false" customHeight="true" outlineLevel="0" collapsed="false">
      <c r="A22" s="91" t="s">
        <v>105</v>
      </c>
      <c r="C22" s="97" t="n">
        <f aca="false">SUM(($C$19-$C$21))</f>
        <v>0</v>
      </c>
      <c r="D22" s="97" t="n">
        <f aca="false">SUM(($D$19-$D$21))</f>
        <v>0</v>
      </c>
      <c r="E22" s="97" t="n">
        <f aca="false">SUM(($E$19-$E$21))</f>
        <v>0</v>
      </c>
      <c r="F22" s="97" t="n">
        <f aca="false">SUM(($F$19-$F$21))</f>
        <v>0</v>
      </c>
      <c r="G22" s="97" t="n">
        <f aca="false">SUM(($G$19-$G$21))</f>
        <v>5000</v>
      </c>
      <c r="H22" s="97" t="n">
        <f aca="false">SUM(($H$19-$H$21))</f>
        <v>5000</v>
      </c>
      <c r="I22" s="97" t="n">
        <f aca="false">SUM(($I$19-$I$21))</f>
        <v>5000</v>
      </c>
      <c r="J22" s="97" t="n">
        <f aca="false">SUM(($J$19-$J$21))</f>
        <v>5000</v>
      </c>
      <c r="K22" s="97" t="n">
        <f aca="false">SUM(($K$19-$K$21))</f>
        <v>5000</v>
      </c>
      <c r="L22" s="97" t="n">
        <f aca="false">SUM(($L$19-$L$21))</f>
        <v>5000</v>
      </c>
      <c r="M22" s="97" t="n">
        <f aca="false">SUM(($M$19-$M$21))</f>
        <v>5000</v>
      </c>
      <c r="N22" s="97" t="n">
        <f aca="false">SUM(($N$19-$N$21))</f>
        <v>0</v>
      </c>
      <c r="O22" s="97" t="n">
        <f aca="false">SUM(($O$19-$O$21))</f>
        <v>0</v>
      </c>
      <c r="P22" s="97" t="n">
        <f aca="false">SUM(($P$19-$P$21))</f>
        <v>0</v>
      </c>
      <c r="Q22" s="97" t="n">
        <f aca="false">SUM(($Q$19-$Q$21))</f>
        <v>0</v>
      </c>
      <c r="R22" s="97" t="n">
        <f aca="false">SUM(($R$19-$R$21))</f>
        <v>0</v>
      </c>
      <c r="S22" s="97" t="n">
        <f aca="false">SUM(($S$19-$S$21))</f>
        <v>0</v>
      </c>
      <c r="T22" s="97" t="n">
        <f aca="false">SUM(($T$19-$T$21))</f>
        <v>0</v>
      </c>
      <c r="U22" s="97" t="n">
        <f aca="false">SUM(($U$19-$U$21))</f>
        <v>0</v>
      </c>
      <c r="V22" s="97" t="n">
        <f aca="false">SUM(($V$19-$V$21))</f>
        <v>0</v>
      </c>
      <c r="W22" s="97" t="n">
        <f aca="false">SUM(($W$19-$W$21))</f>
        <v>0</v>
      </c>
      <c r="X22" s="97" t="n">
        <f aca="false">SUM(($X$19-$X$21))</f>
        <v>0</v>
      </c>
      <c r="Y22" s="97" t="n">
        <f aca="false">SUM(($Y$19-$Y$21))</f>
        <v>0</v>
      </c>
      <c r="Z22" s="97" t="n">
        <f aca="false">SUM(($Z$19-$Z$21))</f>
        <v>0</v>
      </c>
    </row>
    <row r="24" customFormat="false" ht="12" hidden="false" customHeight="true" outlineLevel="0" collapsed="false">
      <c r="A24" s="89" t="s">
        <v>106</v>
      </c>
    </row>
    <row r="25" customFormat="false" ht="11.25" hidden="false" customHeight="true" outlineLevel="0" collapsed="false">
      <c r="A25" s="91" t="s">
        <v>107</v>
      </c>
      <c r="C25" s="91" t="n">
        <v>74038</v>
      </c>
      <c r="D25" s="91" t="n">
        <v>149208</v>
      </c>
      <c r="E25" s="91" t="n">
        <v>137486</v>
      </c>
      <c r="F25" s="91" t="n">
        <v>145861</v>
      </c>
      <c r="G25" s="91" t="n">
        <v>-19521</v>
      </c>
      <c r="H25" s="91" t="n">
        <v>-20127</v>
      </c>
      <c r="I25" s="91" t="n">
        <v>-19433</v>
      </c>
      <c r="J25" s="91" t="n">
        <v>-20027</v>
      </c>
      <c r="K25" s="91" t="n">
        <v>-19981</v>
      </c>
      <c r="L25" s="91" t="n">
        <v>-19299</v>
      </c>
      <c r="M25" s="91" t="n">
        <v>-19895</v>
      </c>
      <c r="N25" s="91" t="n">
        <v>0</v>
      </c>
      <c r="O25" s="91" t="n">
        <v>0</v>
      </c>
      <c r="P25" s="91" t="n">
        <v>0</v>
      </c>
      <c r="Q25" s="91" t="n">
        <v>0</v>
      </c>
      <c r="R25" s="91" t="n">
        <v>0</v>
      </c>
      <c r="S25" s="91" t="n">
        <v>0</v>
      </c>
      <c r="T25" s="91" t="n">
        <v>0</v>
      </c>
      <c r="U25" s="91" t="n">
        <v>0</v>
      </c>
      <c r="V25" s="91" t="n">
        <v>0</v>
      </c>
      <c r="W25" s="91" t="n">
        <v>0</v>
      </c>
      <c r="X25" s="91" t="n">
        <v>0</v>
      </c>
      <c r="Y25" s="91" t="n">
        <v>0</v>
      </c>
      <c r="Z25" s="91" t="n">
        <v>0</v>
      </c>
      <c r="AA25" s="91" t="n">
        <f aca="false">SUM($C$25:$Z$25)</f>
        <v>368310</v>
      </c>
    </row>
    <row r="26" customFormat="false" ht="11.25" hidden="false" customHeight="true" outlineLevel="0" collapsed="false">
      <c r="A26" s="91" t="s">
        <v>108</v>
      </c>
      <c r="C26" s="91" t="n">
        <v>0</v>
      </c>
      <c r="D26" s="91" t="n">
        <v>0</v>
      </c>
      <c r="E26" s="91" t="n">
        <v>0</v>
      </c>
      <c r="F26" s="91" t="n">
        <v>0</v>
      </c>
      <c r="G26" s="91" t="n">
        <v>0</v>
      </c>
      <c r="H26" s="91" t="n">
        <v>0</v>
      </c>
      <c r="I26" s="91" t="n">
        <v>0</v>
      </c>
      <c r="J26" s="91" t="n">
        <v>0</v>
      </c>
      <c r="K26" s="91" t="n">
        <v>0</v>
      </c>
      <c r="L26" s="91" t="n">
        <v>0</v>
      </c>
      <c r="M26" s="91" t="n">
        <v>0</v>
      </c>
      <c r="N26" s="91" t="n">
        <v>0</v>
      </c>
      <c r="O26" s="91" t="n">
        <v>0</v>
      </c>
      <c r="P26" s="91" t="n">
        <v>0</v>
      </c>
      <c r="Q26" s="91" t="n">
        <v>0</v>
      </c>
      <c r="R26" s="91" t="n">
        <v>0</v>
      </c>
      <c r="S26" s="91" t="n">
        <v>0</v>
      </c>
      <c r="T26" s="91" t="n">
        <v>0</v>
      </c>
      <c r="U26" s="91" t="n">
        <v>0</v>
      </c>
      <c r="V26" s="91" t="n">
        <v>0</v>
      </c>
      <c r="W26" s="91" t="n">
        <v>0</v>
      </c>
      <c r="X26" s="91" t="n">
        <v>0</v>
      </c>
      <c r="Y26" s="91" t="n">
        <v>0</v>
      </c>
      <c r="Z26" s="91" t="n">
        <v>0</v>
      </c>
      <c r="AA26" s="91" t="n">
        <f aca="false">SUM($C$26:$Z$26)</f>
        <v>0</v>
      </c>
    </row>
    <row r="27" customFormat="false" ht="11.25" hidden="false" customHeight="true" outlineLevel="0" collapsed="false">
      <c r="A27" s="94" t="s">
        <v>109</v>
      </c>
      <c r="B27" s="95"/>
      <c r="C27" s="95" t="n">
        <f aca="false">SUM($C$25:$C$26)</f>
        <v>74038</v>
      </c>
      <c r="D27" s="95" t="n">
        <f aca="false">SUM($D$25:$D$26)</f>
        <v>149208</v>
      </c>
      <c r="E27" s="95" t="n">
        <f aca="false">SUM($E$25:$E$26)</f>
        <v>137486</v>
      </c>
      <c r="F27" s="95" t="n">
        <f aca="false">SUM($F$25:$F$26)</f>
        <v>145861</v>
      </c>
      <c r="G27" s="95" t="n">
        <f aca="false">SUM($G$25:$G$26)</f>
        <v>-19521</v>
      </c>
      <c r="H27" s="95" t="n">
        <f aca="false">SUM($H$25:$H$26)</f>
        <v>-20127</v>
      </c>
      <c r="I27" s="95" t="n">
        <f aca="false">SUM($I$25:$I$26)</f>
        <v>-19433</v>
      </c>
      <c r="J27" s="95" t="n">
        <f aca="false">SUM($J$25:$J$26)</f>
        <v>-20027</v>
      </c>
      <c r="K27" s="95" t="n">
        <f aca="false">SUM($K$25:$K$26)</f>
        <v>-19981</v>
      </c>
      <c r="L27" s="95" t="n">
        <f aca="false">SUM($L$25:$L$26)</f>
        <v>-19299</v>
      </c>
      <c r="M27" s="95" t="n">
        <f aca="false">SUM($M$25:$M$26)</f>
        <v>-19895</v>
      </c>
      <c r="N27" s="95" t="n">
        <f aca="false">SUM($N$25:$N$26)</f>
        <v>0</v>
      </c>
      <c r="O27" s="95" t="n">
        <f aca="false">SUM($O$25:$O$26)</f>
        <v>0</v>
      </c>
      <c r="P27" s="95" t="n">
        <f aca="false">SUM($P$25:$P$26)</f>
        <v>0</v>
      </c>
      <c r="Q27" s="95" t="n">
        <f aca="false">SUM($Q$25:$Q$26)</f>
        <v>0</v>
      </c>
      <c r="R27" s="95" t="n">
        <f aca="false">SUM($R$25:$R$26)</f>
        <v>0</v>
      </c>
      <c r="S27" s="95" t="n">
        <f aca="false">SUM($S$25:$S$26)</f>
        <v>0</v>
      </c>
      <c r="T27" s="95" t="n">
        <f aca="false">SUM($T$25:$T$26)</f>
        <v>0</v>
      </c>
      <c r="U27" s="95" t="n">
        <f aca="false">SUM($U$25:$U$26)</f>
        <v>0</v>
      </c>
      <c r="V27" s="95" t="n">
        <f aca="false">SUM($V$25:$V$26)</f>
        <v>0</v>
      </c>
      <c r="W27" s="95" t="n">
        <f aca="false">SUM($W$25:$W$26)</f>
        <v>0</v>
      </c>
      <c r="X27" s="95" t="n">
        <f aca="false">SUM($X$25:$X$26)</f>
        <v>0</v>
      </c>
      <c r="Y27" s="95" t="n">
        <f aca="false">SUM($Y$25:$Y$26)</f>
        <v>0</v>
      </c>
      <c r="Z27" s="95" t="n">
        <f aca="false">SUM($Z$25:$Z$26)</f>
        <v>0</v>
      </c>
      <c r="AA27" s="96" t="n">
        <f aca="false">SUM($AA$25:$AA$26)</f>
        <v>368310</v>
      </c>
    </row>
    <row r="28" customFormat="false" ht="11.25" hidden="false" customHeight="true" outlineLevel="0" collapsed="false">
      <c r="A28" s="91" t="s">
        <v>110</v>
      </c>
      <c r="C28" s="91" t="n">
        <v>62042</v>
      </c>
      <c r="D28" s="91" t="n">
        <v>135240</v>
      </c>
      <c r="E28" s="91" t="n">
        <v>137476</v>
      </c>
      <c r="F28" s="91" t="n">
        <v>145851</v>
      </c>
      <c r="G28" s="91" t="n">
        <v>-15062</v>
      </c>
      <c r="H28" s="91" t="n">
        <v>-21657</v>
      </c>
      <c r="I28" s="91" t="n">
        <v>-26827</v>
      </c>
      <c r="J28" s="91" t="n">
        <v>-33751</v>
      </c>
      <c r="K28" s="91" t="n">
        <v>-39758</v>
      </c>
      <c r="L28" s="91" t="n">
        <v>-39863</v>
      </c>
      <c r="M28" s="91" t="n">
        <v>-45637</v>
      </c>
      <c r="N28" s="91" t="n">
        <v>0</v>
      </c>
      <c r="O28" s="91" t="n">
        <v>0</v>
      </c>
      <c r="P28" s="91" t="n">
        <v>0</v>
      </c>
      <c r="Q28" s="91" t="n">
        <v>0</v>
      </c>
      <c r="R28" s="91" t="n">
        <v>0</v>
      </c>
      <c r="S28" s="91" t="n">
        <v>0</v>
      </c>
      <c r="T28" s="91" t="n">
        <v>0</v>
      </c>
      <c r="U28" s="91" t="n">
        <v>0</v>
      </c>
      <c r="V28" s="91" t="n">
        <v>0</v>
      </c>
      <c r="W28" s="91" t="n">
        <v>0</v>
      </c>
      <c r="X28" s="91" t="n">
        <v>0</v>
      </c>
      <c r="Y28" s="91" t="n">
        <v>0</v>
      </c>
      <c r="Z28" s="91" t="n">
        <v>0</v>
      </c>
      <c r="AA28" s="91" t="n">
        <f aca="false">SUM($C$28:$Z$28)</f>
        <v>258054</v>
      </c>
    </row>
    <row r="29" customFormat="false" ht="11.25" hidden="false" customHeight="true" outlineLevel="0" collapsed="false">
      <c r="A29" s="91" t="s">
        <v>105</v>
      </c>
      <c r="C29" s="97" t="n">
        <f aca="false">SUM(($C$27-$C$28))</f>
        <v>11996</v>
      </c>
      <c r="D29" s="97" t="n">
        <f aca="false">SUM(($D$27-$D$28))</f>
        <v>13968</v>
      </c>
      <c r="E29" s="97" t="n">
        <f aca="false">SUM(($E$27-$E$28))</f>
        <v>10</v>
      </c>
      <c r="F29" s="97" t="n">
        <f aca="false">SUM(($F$27-$F$28))</f>
        <v>10</v>
      </c>
      <c r="G29" s="97" t="n">
        <f aca="false">SUM(($G$27-$G$28))</f>
        <v>-4459</v>
      </c>
      <c r="H29" s="97" t="n">
        <f aca="false">SUM(($H$27-$H$28))</f>
        <v>1530</v>
      </c>
      <c r="I29" s="97" t="n">
        <f aca="false">SUM(($I$27-$I$28))</f>
        <v>7394</v>
      </c>
      <c r="J29" s="97" t="n">
        <f aca="false">SUM(($J$27-$J$28))</f>
        <v>13724</v>
      </c>
      <c r="K29" s="97" t="n">
        <f aca="false">SUM(($K$27-$K$28))</f>
        <v>19777</v>
      </c>
      <c r="L29" s="97" t="n">
        <f aca="false">SUM(($L$27-$L$28))</f>
        <v>20564</v>
      </c>
      <c r="M29" s="97" t="n">
        <f aca="false">SUM(($M$27-$M$28))</f>
        <v>25742</v>
      </c>
      <c r="N29" s="97" t="n">
        <f aca="false">SUM(($N$27-$N$28))</f>
        <v>0</v>
      </c>
      <c r="O29" s="97" t="n">
        <f aca="false">SUM(($O$27-$O$28))</f>
        <v>0</v>
      </c>
      <c r="P29" s="97" t="n">
        <f aca="false">SUM(($P$27-$P$28))</f>
        <v>0</v>
      </c>
      <c r="Q29" s="97" t="n">
        <f aca="false">SUM(($Q$27-$Q$28))</f>
        <v>0</v>
      </c>
      <c r="R29" s="97" t="n">
        <f aca="false">SUM(($R$27-$R$28))</f>
        <v>0</v>
      </c>
      <c r="S29" s="97" t="n">
        <f aca="false">SUM(($S$27-$S$28))</f>
        <v>0</v>
      </c>
      <c r="T29" s="97" t="n">
        <f aca="false">SUM(($T$27-$T$28))</f>
        <v>0</v>
      </c>
      <c r="U29" s="97" t="n">
        <f aca="false">SUM(($U$27-$U$28))</f>
        <v>0</v>
      </c>
      <c r="V29" s="97" t="n">
        <f aca="false">SUM(($V$27-$V$28))</f>
        <v>0</v>
      </c>
      <c r="W29" s="97" t="n">
        <f aca="false">SUM(($W$27-$W$28))</f>
        <v>0</v>
      </c>
      <c r="X29" s="97" t="n">
        <f aca="false">SUM(($X$27-$X$28))</f>
        <v>0</v>
      </c>
      <c r="Y29" s="97" t="n">
        <f aca="false">SUM(($Y$27-$Y$28))</f>
        <v>0</v>
      </c>
      <c r="Z29" s="97" t="n">
        <f aca="false">SUM(($Z$27-$Z$28))</f>
        <v>0</v>
      </c>
      <c r="AA29" s="97" t="n">
        <f aca="false">SUM(($AA$27-$AA$28))</f>
        <v>110256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tru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112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0</v>
      </c>
      <c r="D10" s="106" t="n">
        <v>0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f aca="false">SUM($C$10:$Z$10)</f>
        <v>0</v>
      </c>
    </row>
    <row r="11" customFormat="false" ht="11.25" hidden="false" customHeight="true" outlineLevel="0" collapsed="false">
      <c r="A11" s="105" t="s">
        <v>114</v>
      </c>
      <c r="C11" s="106" t="n">
        <v>0</v>
      </c>
      <c r="D11" s="106" t="n">
        <v>0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f aca="false">SUM($C$11:$Z$11)</f>
        <v>0</v>
      </c>
    </row>
    <row r="12" customFormat="false" ht="11.25" hidden="false" customHeight="true" outlineLevel="0" collapsed="false">
      <c r="A12" s="105" t="s">
        <v>105</v>
      </c>
      <c r="C12" s="107" t="n">
        <f aca="false">SUM(($C$10-$C$11))</f>
        <v>0</v>
      </c>
      <c r="D12" s="107" t="n">
        <f aca="false">SUM(($D$10-$D$11))</f>
        <v>0</v>
      </c>
      <c r="E12" s="107" t="n">
        <f aca="false">SUM(($E$10-$E$11))</f>
        <v>0</v>
      </c>
      <c r="F12" s="107" t="n">
        <f aca="false">SUM(($F$10-$F$11))</f>
        <v>0</v>
      </c>
      <c r="G12" s="107" t="n">
        <f aca="false">SUM(($G$10-$G$11))</f>
        <v>0</v>
      </c>
      <c r="H12" s="107" t="n">
        <f aca="false">SUM(($H$10-$H$11))</f>
        <v>0</v>
      </c>
      <c r="I12" s="107" t="n">
        <f aca="false">SUM(($I$10-$I$11))</f>
        <v>0</v>
      </c>
      <c r="J12" s="107" t="n">
        <f aca="false">SUM(($J$10-$J$11))</f>
        <v>0</v>
      </c>
      <c r="K12" s="107" t="n">
        <f aca="false">SUM(($K$10-$K$11))</f>
        <v>0</v>
      </c>
      <c r="L12" s="107" t="n">
        <f aca="false">SUM(($L$10-$L$11))</f>
        <v>0</v>
      </c>
      <c r="M12" s="107" t="n">
        <f aca="false">SUM(($M$10-$M$11))</f>
        <v>0</v>
      </c>
      <c r="N12" s="107" t="n">
        <f aca="false">SUM(($N$10-$N$11))</f>
        <v>0</v>
      </c>
      <c r="O12" s="107" t="n">
        <f aca="false">SUM(($O$10-$O$11))</f>
        <v>0</v>
      </c>
      <c r="P12" s="107" t="n">
        <f aca="false">SUM(($P$10-$P$11))</f>
        <v>0</v>
      </c>
      <c r="Q12" s="107" t="n">
        <f aca="false">SUM(($Q$10-$Q$11))</f>
        <v>0</v>
      </c>
      <c r="R12" s="107" t="n">
        <f aca="false">SUM(($R$10-$R$11))</f>
        <v>0</v>
      </c>
      <c r="S12" s="107" t="n">
        <f aca="false">SUM(($S$10-$S$11))</f>
        <v>0</v>
      </c>
      <c r="T12" s="107" t="n">
        <f aca="false">SUM(($T$10-$T$11))</f>
        <v>0</v>
      </c>
      <c r="U12" s="107" t="n">
        <f aca="false">SUM(($U$10-$U$11))</f>
        <v>0</v>
      </c>
      <c r="V12" s="107" t="n">
        <f aca="false">SUM(($V$10-$V$11))</f>
        <v>0</v>
      </c>
      <c r="W12" s="107" t="n">
        <f aca="false">SUM(($W$10-$W$11))</f>
        <v>0</v>
      </c>
      <c r="X12" s="107" t="n">
        <f aca="false">SUM(($X$10-$X$11))</f>
        <v>0</v>
      </c>
      <c r="Y12" s="107" t="n">
        <f aca="false">SUM(($Y$10-$Y$11))</f>
        <v>0</v>
      </c>
      <c r="Z12" s="107" t="n">
        <f aca="false">SUM(($Z$10-$Z$11))</f>
        <v>0</v>
      </c>
      <c r="AA12" s="107" t="n">
        <f aca="false">SUM(($AA$10-$AA$11))</f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2.81</v>
      </c>
      <c r="D15" s="108" t="n">
        <v>2.99</v>
      </c>
      <c r="E15" s="108" t="n">
        <v>3.04</v>
      </c>
      <c r="F15" s="108" t="n">
        <v>3.01</v>
      </c>
      <c r="G15" s="108" t="n">
        <v>2.95</v>
      </c>
      <c r="H15" s="108" t="n">
        <v>2.98</v>
      </c>
      <c r="I15" s="108" t="n">
        <v>3.02</v>
      </c>
      <c r="J15" s="108" t="n">
        <v>3.06</v>
      </c>
      <c r="K15" s="108" t="n">
        <v>3.09</v>
      </c>
      <c r="L15" s="108" t="n">
        <v>3.1</v>
      </c>
      <c r="M15" s="108" t="n">
        <v>3.12</v>
      </c>
      <c r="N15" s="108" t="n">
        <v>3.3</v>
      </c>
      <c r="O15" s="108" t="n">
        <v>3.48</v>
      </c>
      <c r="P15" s="108" t="n">
        <v>3.58</v>
      </c>
      <c r="Q15" s="108" t="n">
        <v>3.51</v>
      </c>
      <c r="R15" s="108" t="n">
        <v>3.4</v>
      </c>
      <c r="S15" s="108" t="n">
        <v>3.28</v>
      </c>
      <c r="T15" s="108" t="n">
        <v>3.27</v>
      </c>
      <c r="U15" s="108" t="n">
        <v>3.3</v>
      </c>
      <c r="V15" s="108" t="n">
        <v>3.33</v>
      </c>
      <c r="W15" s="108" t="n">
        <v>3.36</v>
      </c>
      <c r="X15" s="108" t="n">
        <v>3.36</v>
      </c>
      <c r="Y15" s="108" t="n">
        <v>3.4</v>
      </c>
      <c r="Z15" s="108" t="n">
        <v>3.54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2.87</v>
      </c>
      <c r="D16" s="108" t="n">
        <v>3.06</v>
      </c>
      <c r="E16" s="108" t="n">
        <v>3.1</v>
      </c>
      <c r="F16" s="108" t="n">
        <v>3.06</v>
      </c>
      <c r="G16" s="108" t="n">
        <v>3.03</v>
      </c>
      <c r="H16" s="108" t="n">
        <v>3.07</v>
      </c>
      <c r="I16" s="108" t="n">
        <v>3.11</v>
      </c>
      <c r="J16" s="108" t="n">
        <v>3.15</v>
      </c>
      <c r="K16" s="108" t="n">
        <v>3.18</v>
      </c>
      <c r="L16" s="108" t="n">
        <v>3.19</v>
      </c>
      <c r="M16" s="108" t="n">
        <v>3.22</v>
      </c>
      <c r="N16" s="108" t="n">
        <v>3.41</v>
      </c>
      <c r="O16" s="108" t="n">
        <v>3.59</v>
      </c>
      <c r="P16" s="108" t="n">
        <v>3.7</v>
      </c>
      <c r="Q16" s="108" t="n">
        <v>3.63</v>
      </c>
      <c r="R16" s="108" t="n">
        <v>3.52</v>
      </c>
      <c r="S16" s="108" t="n">
        <v>3.41</v>
      </c>
      <c r="T16" s="108" t="n">
        <v>3.42</v>
      </c>
      <c r="U16" s="108" t="n">
        <v>3.45</v>
      </c>
      <c r="V16" s="108" t="n">
        <v>3.48</v>
      </c>
      <c r="W16" s="108" t="n">
        <v>3.51</v>
      </c>
      <c r="X16" s="108" t="n">
        <v>3.52</v>
      </c>
      <c r="Y16" s="108" t="n">
        <v>3.56</v>
      </c>
      <c r="Z16" s="108" t="n">
        <v>3.71</v>
      </c>
      <c r="AA16" s="108"/>
    </row>
    <row r="17" customFormat="false" ht="11.25" hidden="false" customHeight="true" outlineLevel="0" collapsed="false">
      <c r="A17" s="105" t="s">
        <v>105</v>
      </c>
      <c r="C17" s="109" t="n">
        <f aca="false">SUM(($C$15-$C$16))</f>
        <v>-0.0600000000000001</v>
      </c>
      <c r="D17" s="109" t="n">
        <f aca="false">SUM(($D$15-$D$16))</f>
        <v>-0.0699999999999998</v>
      </c>
      <c r="E17" s="109" t="n">
        <f aca="false">SUM(($E$15-$E$16))</f>
        <v>-0.0600000000000001</v>
      </c>
      <c r="F17" s="109" t="n">
        <f aca="false">SUM(($F$15-$F$16))</f>
        <v>-0.0500000000000003</v>
      </c>
      <c r="G17" s="109" t="n">
        <f aca="false">SUM(($G$15-$G$16))</f>
        <v>-0.0799999999999996</v>
      </c>
      <c r="H17" s="109" t="n">
        <f aca="false">SUM(($H$15-$H$16))</f>
        <v>-0.0899999999999999</v>
      </c>
      <c r="I17" s="109" t="n">
        <f aca="false">SUM(($I$15-$I$16))</f>
        <v>-0.0899999999999999</v>
      </c>
      <c r="J17" s="109" t="n">
        <f aca="false">SUM(($J$15-$J$16))</f>
        <v>-0.0899999999999999</v>
      </c>
      <c r="K17" s="109" t="n">
        <f aca="false">SUM(($K$15-$K$16))</f>
        <v>-0.0900000000000003</v>
      </c>
      <c r="L17" s="109" t="n">
        <f aca="false">SUM(($L$15-$L$16))</f>
        <v>-0.0899999999999999</v>
      </c>
      <c r="M17" s="109" t="n">
        <f aca="false">SUM(($M$15-$M$16))</f>
        <v>-0.1</v>
      </c>
      <c r="N17" s="109" t="n">
        <f aca="false">SUM(($N$15-$N$16))</f>
        <v>-0.11</v>
      </c>
      <c r="O17" s="109" t="n">
        <f aca="false">SUM(($O$15-$O$16))</f>
        <v>-0.11</v>
      </c>
      <c r="P17" s="109" t="n">
        <f aca="false">SUM(($P$15-$P$16))</f>
        <v>-0.12</v>
      </c>
      <c r="Q17" s="109" t="n">
        <f aca="false">SUM(($Q$15-$Q$16))</f>
        <v>-0.12</v>
      </c>
      <c r="R17" s="109" t="n">
        <f aca="false">SUM(($R$15-$R$16))</f>
        <v>-0.12</v>
      </c>
      <c r="S17" s="109" t="n">
        <f aca="false">SUM(($S$15-$S$16))</f>
        <v>-0.13</v>
      </c>
      <c r="T17" s="109" t="n">
        <f aca="false">SUM(($T$15-$T$16))</f>
        <v>-0.15</v>
      </c>
      <c r="U17" s="109" t="n">
        <f aca="false">SUM(($U$15-$U$16))</f>
        <v>-0.15</v>
      </c>
      <c r="V17" s="109" t="n">
        <f aca="false">SUM(($V$15-$V$16))</f>
        <v>-0.15</v>
      </c>
      <c r="W17" s="109" t="n">
        <f aca="false">SUM(($W$15-$W$16))</f>
        <v>-0.15</v>
      </c>
      <c r="X17" s="109" t="n">
        <f aca="false">SUM(($X$15-$X$16))</f>
        <v>-0.16</v>
      </c>
      <c r="Y17" s="109" t="n">
        <f aca="false">SUM(($Y$15-$Y$16))</f>
        <v>-0.16</v>
      </c>
      <c r="Z17" s="109" t="n">
        <f aca="false">SUM(($Z$15-$Z$16))</f>
        <v>-0.17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0</v>
      </c>
      <c r="D20" s="106" t="n">
        <v>0</v>
      </c>
      <c r="E20" s="106" t="n">
        <v>0</v>
      </c>
      <c r="F20" s="106" t="n">
        <v>0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f aca="false">SUM($C$20:$Z$20)</f>
        <v>0</v>
      </c>
    </row>
    <row r="21" customFormat="false" ht="11.25" hidden="false" customHeight="true" outlineLevel="0" collapsed="false">
      <c r="A21" s="105" t="s">
        <v>110</v>
      </c>
      <c r="C21" s="106" t="n">
        <v>0</v>
      </c>
      <c r="D21" s="106" t="n">
        <v>0</v>
      </c>
      <c r="E21" s="106" t="n">
        <v>0</v>
      </c>
      <c r="F21" s="106" t="n">
        <v>0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f aca="false">SUM($C$21:$Z$21)</f>
        <v>0</v>
      </c>
    </row>
    <row r="22" customFormat="false" ht="11.25" hidden="false" customHeight="true" outlineLevel="0" collapsed="false">
      <c r="A22" s="105" t="s">
        <v>105</v>
      </c>
      <c r="C22" s="107" t="n">
        <f aca="false">SUM(($C$20-$C$21))</f>
        <v>0</v>
      </c>
      <c r="D22" s="107" t="n">
        <f aca="false">SUM(($D$20-$D$21))</f>
        <v>0</v>
      </c>
      <c r="E22" s="107" t="n">
        <f aca="false">SUM(($E$20-$E$21))</f>
        <v>0</v>
      </c>
      <c r="F22" s="107" t="n">
        <f aca="false">SUM(($F$20-$F$21))</f>
        <v>0</v>
      </c>
      <c r="G22" s="107" t="n">
        <f aca="false">SUM(($G$20-$G$21))</f>
        <v>0</v>
      </c>
      <c r="H22" s="107" t="n">
        <f aca="false">SUM(($H$20-$H$21))</f>
        <v>0</v>
      </c>
      <c r="I22" s="107" t="n">
        <f aca="false">SUM(($I$20-$I$21))</f>
        <v>0</v>
      </c>
      <c r="J22" s="107" t="n">
        <f aca="false">SUM(($J$20-$J$21))</f>
        <v>0</v>
      </c>
      <c r="K22" s="107" t="n">
        <f aca="false">SUM(($K$20-$K$21))</f>
        <v>0</v>
      </c>
      <c r="L22" s="107" t="n">
        <f aca="false">SUM(($L$20-$L$21))</f>
        <v>0</v>
      </c>
      <c r="M22" s="107" t="n">
        <f aca="false">SUM(($M$20-$M$21))</f>
        <v>0</v>
      </c>
      <c r="N22" s="107" t="n">
        <f aca="false">SUM(($N$20-$N$21))</f>
        <v>0</v>
      </c>
      <c r="O22" s="107" t="n">
        <f aca="false">SUM(($O$20-$O$21))</f>
        <v>0</v>
      </c>
      <c r="P22" s="107" t="n">
        <f aca="false">SUM(($P$20-$P$21))</f>
        <v>0</v>
      </c>
      <c r="Q22" s="107" t="n">
        <f aca="false">SUM(($Q$20-$Q$21))</f>
        <v>0</v>
      </c>
      <c r="R22" s="107" t="n">
        <f aca="false">SUM(($R$20-$R$21))</f>
        <v>0</v>
      </c>
      <c r="S22" s="107" t="n">
        <f aca="false">SUM(($S$20-$S$21))</f>
        <v>0</v>
      </c>
      <c r="T22" s="107" t="n">
        <f aca="false">SUM(($T$20-$T$21))</f>
        <v>0</v>
      </c>
      <c r="U22" s="107" t="n">
        <f aca="false">SUM(($U$20-$U$21))</f>
        <v>0</v>
      </c>
      <c r="V22" s="107" t="n">
        <f aca="false">SUM(($V$20-$V$21))</f>
        <v>0</v>
      </c>
      <c r="W22" s="107" t="n">
        <f aca="false">SUM(($W$20-$W$21))</f>
        <v>0</v>
      </c>
      <c r="X22" s="107" t="n">
        <f aca="false">SUM(($X$20-$X$21))</f>
        <v>0</v>
      </c>
      <c r="Y22" s="107" t="n">
        <f aca="false">SUM(($Y$20-$Y$21))</f>
        <v>0</v>
      </c>
      <c r="Z22" s="107" t="n">
        <f aca="false">SUM(($Z$20-$Z$21))</f>
        <v>0</v>
      </c>
      <c r="AA22" s="107" t="n">
        <f aca="false">SUM(($AA$20-$AA$21))</f>
        <v>0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33173.5946</v>
      </c>
      <c r="D27" s="106" t="n">
        <v>33173.5946</v>
      </c>
      <c r="E27" s="106" t="n">
        <v>33173.5946</v>
      </c>
      <c r="F27" s="106" t="n">
        <v>33173.5946</v>
      </c>
      <c r="G27" s="106" t="n">
        <v>14217.2548</v>
      </c>
      <c r="H27" s="106" t="n">
        <v>14217.2548</v>
      </c>
      <c r="I27" s="106" t="n">
        <v>14217.2548</v>
      </c>
      <c r="J27" s="106" t="n">
        <v>14217.2548</v>
      </c>
      <c r="K27" s="106" t="n">
        <v>14217.2548</v>
      </c>
      <c r="L27" s="106" t="n">
        <v>14217.2548</v>
      </c>
      <c r="M27" s="106" t="n">
        <v>14217.2548</v>
      </c>
      <c r="N27" s="106" t="n">
        <v>14217.2548</v>
      </c>
      <c r="O27" s="106" t="n">
        <v>14217.2548</v>
      </c>
      <c r="P27" s="106" t="n">
        <v>14217.2548</v>
      </c>
      <c r="Q27" s="106" t="n">
        <v>14217.2548</v>
      </c>
      <c r="R27" s="106" t="n">
        <v>14217.2548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f aca="false">SUM($C$27:$Z$27)</f>
        <v>303301.436</v>
      </c>
    </row>
    <row r="28" customFormat="false" ht="11.25" hidden="false" customHeight="true" outlineLevel="0" collapsed="false">
      <c r="A28" s="105" t="s">
        <v>121</v>
      </c>
      <c r="C28" s="106" t="n">
        <v>-34354.8387</v>
      </c>
      <c r="D28" s="106" t="n">
        <v>-35709.6774</v>
      </c>
      <c r="E28" s="106" t="n">
        <v>-30999.9643</v>
      </c>
      <c r="F28" s="106" t="n">
        <v>-27741.9032</v>
      </c>
      <c r="G28" s="106" t="n">
        <v>-20266.6667</v>
      </c>
      <c r="H28" s="106" t="n">
        <v>-2096.7742</v>
      </c>
      <c r="I28" s="106" t="n">
        <v>-15933.3333</v>
      </c>
      <c r="J28" s="106" t="n">
        <v>-29870.9355</v>
      </c>
      <c r="K28" s="106" t="n">
        <v>-32322.5484</v>
      </c>
      <c r="L28" s="106" t="n">
        <v>-27900</v>
      </c>
      <c r="M28" s="106" t="n">
        <v>-24354.8387</v>
      </c>
      <c r="N28" s="106" t="n">
        <v>-25099.9667</v>
      </c>
      <c r="O28" s="106" t="n">
        <v>-25129.0323</v>
      </c>
      <c r="P28" s="106" t="n">
        <v>-27290.3548</v>
      </c>
      <c r="Q28" s="106" t="n">
        <v>-24321.4286</v>
      </c>
      <c r="R28" s="106" t="n">
        <v>-21193.5484</v>
      </c>
      <c r="S28" s="106" t="n">
        <v>-13533.3333</v>
      </c>
      <c r="T28" s="106" t="n">
        <v>-15774.1935</v>
      </c>
      <c r="U28" s="106" t="n">
        <v>-15933.3</v>
      </c>
      <c r="V28" s="106" t="n">
        <v>-25193.6129</v>
      </c>
      <c r="W28" s="106" t="n">
        <v>-28935.5161</v>
      </c>
      <c r="X28" s="106" t="n">
        <v>-26666.6667</v>
      </c>
      <c r="Y28" s="106" t="n">
        <v>-22451.6452</v>
      </c>
      <c r="Z28" s="106" t="n">
        <v>-23700</v>
      </c>
      <c r="AA28" s="106" t="n">
        <f aca="false">SUM($C$28:$Z$28)</f>
        <v>-576774.0789</v>
      </c>
    </row>
    <row r="29" customFormat="false" ht="11.25" hidden="false" customHeight="true" outlineLevel="0" collapsed="false">
      <c r="A29" s="105" t="s">
        <v>122</v>
      </c>
      <c r="C29" s="107" t="n">
        <f aca="false">SUM($C$27:$C$28)</f>
        <v>-1181.2441</v>
      </c>
      <c r="D29" s="107" t="n">
        <f aca="false">SUM($D$27:$D$28)</f>
        <v>-2536.0828</v>
      </c>
      <c r="E29" s="107" t="n">
        <f aca="false">SUM($E$27:$E$28)</f>
        <v>2173.6303</v>
      </c>
      <c r="F29" s="107" t="n">
        <f aca="false">SUM($F$27:$F$28)</f>
        <v>5431.6914</v>
      </c>
      <c r="G29" s="107" t="n">
        <f aca="false">SUM($G$27:$G$28)</f>
        <v>-6049.4119</v>
      </c>
      <c r="H29" s="107" t="n">
        <f aca="false">SUM($H$27:$H$28)</f>
        <v>12120.4806</v>
      </c>
      <c r="I29" s="107" t="n">
        <f aca="false">SUM($I$27:$I$28)</f>
        <v>-1716.0785</v>
      </c>
      <c r="J29" s="107" t="n">
        <f aca="false">SUM($J$27:$J$28)</f>
        <v>-15653.6807</v>
      </c>
      <c r="K29" s="107" t="n">
        <f aca="false">SUM($K$27:$K$28)</f>
        <v>-18105.2936</v>
      </c>
      <c r="L29" s="107" t="n">
        <f aca="false">SUM($L$27:$L$28)</f>
        <v>-13682.7452</v>
      </c>
      <c r="M29" s="107" t="n">
        <f aca="false">SUM($M$27:$M$28)</f>
        <v>-10137.5839</v>
      </c>
      <c r="N29" s="107" t="n">
        <f aca="false">SUM($N$27:$N$28)</f>
        <v>-10882.7119</v>
      </c>
      <c r="O29" s="107" t="n">
        <f aca="false">SUM($O$27:$O$28)</f>
        <v>-10911.7775</v>
      </c>
      <c r="P29" s="107" t="n">
        <f aca="false">SUM($P$27:$P$28)</f>
        <v>-13073.1</v>
      </c>
      <c r="Q29" s="107" t="n">
        <f aca="false">SUM($Q$27:$Q$28)</f>
        <v>-10104.1738</v>
      </c>
      <c r="R29" s="107" t="n">
        <f aca="false">SUM($R$27:$R$28)</f>
        <v>-6976.2936</v>
      </c>
      <c r="S29" s="107" t="n">
        <f aca="false">SUM($S$27:$S$28)</f>
        <v>-13533.3333</v>
      </c>
      <c r="T29" s="107" t="n">
        <f aca="false">SUM($T$27:$T$28)</f>
        <v>-15774.1935</v>
      </c>
      <c r="U29" s="107" t="n">
        <f aca="false">SUM($U$27:$U$28)</f>
        <v>-15933.3</v>
      </c>
      <c r="V29" s="107" t="n">
        <f aca="false">SUM($V$27:$V$28)</f>
        <v>-25193.6129</v>
      </c>
      <c r="W29" s="107" t="n">
        <f aca="false">SUM($W$27:$W$28)</f>
        <v>-28935.5161</v>
      </c>
      <c r="X29" s="107" t="n">
        <f aca="false">SUM($X$27:$X$28)</f>
        <v>-26666.6667</v>
      </c>
      <c r="Y29" s="107" t="n">
        <f aca="false">SUM($Y$27:$Y$28)</f>
        <v>-22451.6452</v>
      </c>
      <c r="Z29" s="107" t="n">
        <f aca="false">SUM($Z$27:$Z$28)</f>
        <v>-23700</v>
      </c>
      <c r="AA29" s="107" t="n">
        <f aca="false">SUM($AA$27:$AA$28)</f>
        <v>-273472.6429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-4739.0849</v>
      </c>
      <c r="E32" s="106" t="n">
        <v>-4739.0849</v>
      </c>
      <c r="F32" s="106" t="n">
        <v>-4739.0849</v>
      </c>
      <c r="G32" s="106" t="n">
        <v>-4739.0849</v>
      </c>
      <c r="H32" s="106" t="n">
        <v>-4739.0849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4739.0849</v>
      </c>
      <c r="O32" s="106" t="n">
        <v>4739.0849</v>
      </c>
      <c r="P32" s="106" t="n">
        <v>4739.0849</v>
      </c>
      <c r="Q32" s="106" t="n">
        <v>4739.0849</v>
      </c>
      <c r="R32" s="106" t="n">
        <v>4739.0849</v>
      </c>
      <c r="S32" s="106" t="n">
        <v>9478.1699</v>
      </c>
      <c r="T32" s="106" t="n">
        <v>9478.1699</v>
      </c>
      <c r="U32" s="106" t="n">
        <v>9478.1699</v>
      </c>
      <c r="V32" s="106" t="n">
        <v>9478.1699</v>
      </c>
      <c r="W32" s="106" t="n">
        <v>9478.1699</v>
      </c>
      <c r="X32" s="106" t="n">
        <v>9478.1699</v>
      </c>
      <c r="Y32" s="106" t="n">
        <v>9478.1699</v>
      </c>
      <c r="Z32" s="106" t="n">
        <v>0</v>
      </c>
      <c r="AA32" s="106" t="n">
        <f aca="false">SUM($C$32:$Z$32)</f>
        <v>66347.1893</v>
      </c>
    </row>
    <row r="34" customFormat="false" ht="11.25" hidden="false" customHeight="true" outlineLevel="0" collapsed="false">
      <c r="A34" s="110" t="s">
        <v>122</v>
      </c>
      <c r="B34" s="111"/>
      <c r="C34" s="112" t="n">
        <f aca="false">SUM(($C$29+$C$32))</f>
        <v>-1181.2441</v>
      </c>
      <c r="D34" s="112" t="n">
        <f aca="false">SUM(($D$29+$D$32))</f>
        <v>-7275.1677</v>
      </c>
      <c r="E34" s="112" t="n">
        <f aca="false">SUM(($E$29+$E$32))</f>
        <v>-2565.4546</v>
      </c>
      <c r="F34" s="112" t="n">
        <f aca="false">SUM(($F$29+$F$32))</f>
        <v>692.606499999996</v>
      </c>
      <c r="G34" s="112" t="n">
        <f aca="false">SUM(($G$29+$G$32))</f>
        <v>-10788.4968</v>
      </c>
      <c r="H34" s="112" t="n">
        <f aca="false">SUM(($H$29+$H$32))</f>
        <v>7381.3957</v>
      </c>
      <c r="I34" s="112" t="n">
        <f aca="false">SUM(($I$29+$I$32))</f>
        <v>-1716.0785</v>
      </c>
      <c r="J34" s="112" t="n">
        <f aca="false">SUM(($J$29+$J$32))</f>
        <v>-15653.6807</v>
      </c>
      <c r="K34" s="112" t="n">
        <f aca="false">SUM(($K$29+$K$32))</f>
        <v>-18105.2936</v>
      </c>
      <c r="L34" s="112" t="n">
        <f aca="false">SUM(($L$29+$L$32))</f>
        <v>-13682.7452</v>
      </c>
      <c r="M34" s="112" t="n">
        <f aca="false">SUM(($M$29+$M$32))</f>
        <v>-10137.5839</v>
      </c>
      <c r="N34" s="112" t="n">
        <f aca="false">SUM(($N$29+$N$32))</f>
        <v>-6143.627</v>
      </c>
      <c r="O34" s="112" t="n">
        <f aca="false">SUM(($O$29+$O$32))</f>
        <v>-6172.6926</v>
      </c>
      <c r="P34" s="112" t="n">
        <f aca="false">SUM(($P$29+$P$32))</f>
        <v>-8334.0151</v>
      </c>
      <c r="Q34" s="112" t="n">
        <f aca="false">SUM(($Q$29+$Q$32))</f>
        <v>-5365.0889</v>
      </c>
      <c r="R34" s="112" t="n">
        <f aca="false">SUM(($R$29+$R$32))</f>
        <v>-2237.2087</v>
      </c>
      <c r="S34" s="112" t="n">
        <f aca="false">SUM(($S$29+$S$32))</f>
        <v>-4055.1634</v>
      </c>
      <c r="T34" s="112" t="n">
        <f aca="false">SUM(($T$29+$T$32))</f>
        <v>-6296.0236</v>
      </c>
      <c r="U34" s="112" t="n">
        <f aca="false">SUM(($U$29+$U$32))</f>
        <v>-6455.1301</v>
      </c>
      <c r="V34" s="112" t="n">
        <f aca="false">SUM(($V$29+$V$32))</f>
        <v>-15715.443</v>
      </c>
      <c r="W34" s="112" t="n">
        <f aca="false">SUM(($W$29+$W$32))</f>
        <v>-19457.3462</v>
      </c>
      <c r="X34" s="112" t="n">
        <f aca="false">SUM(($X$29+$X$32))</f>
        <v>-17188.4968</v>
      </c>
      <c r="Y34" s="112" t="n">
        <f aca="false">SUM(($Y$29+$Y$32))</f>
        <v>-12973.4753</v>
      </c>
      <c r="Z34" s="112" t="n">
        <f aca="false">SUM(($Z$29+$Z$32))</f>
        <v>-23700</v>
      </c>
      <c r="AA34" s="113" t="n">
        <f aca="false">SUM(($AA$29+$AA$32))</f>
        <v>-207125.4536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33173.5946</v>
      </c>
      <c r="D37" s="106" t="n">
        <v>33173.5946</v>
      </c>
      <c r="E37" s="106" t="n">
        <v>33173.5946</v>
      </c>
      <c r="F37" s="106" t="n">
        <v>33173.5946</v>
      </c>
      <c r="G37" s="106" t="n">
        <v>14217.2548</v>
      </c>
      <c r="H37" s="106" t="n">
        <v>14217.2548</v>
      </c>
      <c r="I37" s="106" t="n">
        <v>14217.2548</v>
      </c>
      <c r="J37" s="106" t="n">
        <v>14217.2548</v>
      </c>
      <c r="K37" s="106" t="n">
        <v>14217.2548</v>
      </c>
      <c r="L37" s="106" t="n">
        <v>14217.2548</v>
      </c>
      <c r="M37" s="106" t="n">
        <v>14217.2548</v>
      </c>
      <c r="N37" s="106" t="n">
        <v>14217.2548</v>
      </c>
      <c r="O37" s="106" t="n">
        <v>14217.2548</v>
      </c>
      <c r="P37" s="106" t="n">
        <v>14217.2548</v>
      </c>
      <c r="Q37" s="106" t="n">
        <v>14217.2548</v>
      </c>
      <c r="R37" s="106" t="n">
        <v>14217.2548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f aca="false">SUM($C$37:$Z$37)</f>
        <v>303301.436</v>
      </c>
    </row>
    <row r="38" customFormat="false" ht="11.25" hidden="false" customHeight="true" outlineLevel="0" collapsed="false">
      <c r="A38" s="105" t="s">
        <v>121</v>
      </c>
      <c r="C38" s="106" t="n">
        <v>-33032.2581</v>
      </c>
      <c r="D38" s="106" t="n">
        <v>-34741.9355</v>
      </c>
      <c r="E38" s="106" t="n">
        <v>-30249.9643</v>
      </c>
      <c r="F38" s="106" t="n">
        <v>-27225.7742</v>
      </c>
      <c r="G38" s="106" t="n">
        <v>-19366.6667</v>
      </c>
      <c r="H38" s="106" t="n">
        <v>-2000</v>
      </c>
      <c r="I38" s="106" t="n">
        <v>-15366.6667</v>
      </c>
      <c r="J38" s="106" t="n">
        <v>-29225.7742</v>
      </c>
      <c r="K38" s="106" t="n">
        <v>-31806.4194</v>
      </c>
      <c r="L38" s="106" t="n">
        <v>-27100</v>
      </c>
      <c r="M38" s="106" t="n">
        <v>-23290.3226</v>
      </c>
      <c r="N38" s="106" t="n">
        <v>-24033.3</v>
      </c>
      <c r="O38" s="106" t="n">
        <v>-24225.8065</v>
      </c>
      <c r="P38" s="106" t="n">
        <v>-26419.3871</v>
      </c>
      <c r="Q38" s="106" t="n">
        <v>-23464.2857</v>
      </c>
      <c r="R38" s="106" t="n">
        <v>-20419.3548</v>
      </c>
      <c r="S38" s="106" t="n">
        <v>-12900</v>
      </c>
      <c r="T38" s="106" t="n">
        <v>-14838.7097</v>
      </c>
      <c r="U38" s="106" t="n">
        <v>-14999.9667</v>
      </c>
      <c r="V38" s="106" t="n">
        <v>-24483.9355</v>
      </c>
      <c r="W38" s="106" t="n">
        <v>-28322.6129</v>
      </c>
      <c r="X38" s="106" t="n">
        <v>-26000</v>
      </c>
      <c r="Y38" s="106" t="n">
        <v>-21677.4516</v>
      </c>
      <c r="Z38" s="106" t="n">
        <v>-22733.3333</v>
      </c>
      <c r="AA38" s="106" t="n">
        <f aca="false">SUM($C$38:$Z$38)</f>
        <v>-557923.9255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-4739.0849</v>
      </c>
      <c r="E39" s="106" t="n">
        <v>-4739.0849</v>
      </c>
      <c r="F39" s="106" t="n">
        <v>-4739.0849</v>
      </c>
      <c r="G39" s="106" t="n">
        <v>-4739.0849</v>
      </c>
      <c r="H39" s="106" t="n">
        <v>-4739.0849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4739.0849</v>
      </c>
      <c r="O39" s="106" t="n">
        <v>4739.0849</v>
      </c>
      <c r="P39" s="106" t="n">
        <v>4739.0849</v>
      </c>
      <c r="Q39" s="106" t="n">
        <v>4739.0849</v>
      </c>
      <c r="R39" s="106" t="n">
        <v>4739.0849</v>
      </c>
      <c r="S39" s="106" t="n">
        <v>9478.1699</v>
      </c>
      <c r="T39" s="106" t="n">
        <v>9478.1699</v>
      </c>
      <c r="U39" s="106" t="n">
        <v>9478.1699</v>
      </c>
      <c r="V39" s="106" t="n">
        <v>9478.1699</v>
      </c>
      <c r="W39" s="106" t="n">
        <v>9478.1699</v>
      </c>
      <c r="X39" s="106" t="n">
        <v>9478.1699</v>
      </c>
      <c r="Y39" s="106" t="n">
        <v>9478.1699</v>
      </c>
      <c r="Z39" s="106" t="n">
        <v>0</v>
      </c>
      <c r="AA39" s="106" t="n">
        <f aca="false">SUM($C$39:$Z$39)</f>
        <v>66347.1893</v>
      </c>
    </row>
    <row r="40" customFormat="false" ht="11.25" hidden="false" customHeight="true" outlineLevel="0" collapsed="false">
      <c r="A40" s="105" t="s">
        <v>122</v>
      </c>
      <c r="C40" s="107" t="n">
        <f aca="false">SUM($C$37:$C$39)</f>
        <v>141.336499999998</v>
      </c>
      <c r="D40" s="107" t="n">
        <f aca="false">SUM($D$37:$D$39)</f>
        <v>-6307.4258</v>
      </c>
      <c r="E40" s="107" t="n">
        <f aca="false">SUM($E$37:$E$39)</f>
        <v>-1815.4546</v>
      </c>
      <c r="F40" s="107" t="n">
        <f aca="false">SUM($F$37:$F$39)</f>
        <v>1208.7355</v>
      </c>
      <c r="G40" s="107" t="n">
        <f aca="false">SUM($G$37:$G$39)</f>
        <v>-9888.4968</v>
      </c>
      <c r="H40" s="107" t="n">
        <f aca="false">SUM($H$37:$H$39)</f>
        <v>7478.1699</v>
      </c>
      <c r="I40" s="107" t="n">
        <f aca="false">SUM($I$37:$I$39)</f>
        <v>-1149.4119</v>
      </c>
      <c r="J40" s="107" t="n">
        <f aca="false">SUM($J$37:$J$39)</f>
        <v>-15008.5194</v>
      </c>
      <c r="K40" s="107" t="n">
        <f aca="false">SUM($K$37:$K$39)</f>
        <v>-17589.1646</v>
      </c>
      <c r="L40" s="107" t="n">
        <f aca="false">SUM($L$37:$L$39)</f>
        <v>-12882.7452</v>
      </c>
      <c r="M40" s="107" t="n">
        <f aca="false">SUM($M$37:$M$39)</f>
        <v>-9073.0678</v>
      </c>
      <c r="N40" s="107" t="n">
        <f aca="false">SUM($N$37:$N$39)</f>
        <v>-5076.9603</v>
      </c>
      <c r="O40" s="107" t="n">
        <f aca="false">SUM($O$37:$O$39)</f>
        <v>-5269.4668</v>
      </c>
      <c r="P40" s="107" t="n">
        <f aca="false">SUM($P$37:$P$39)</f>
        <v>-7463.0474</v>
      </c>
      <c r="Q40" s="107" t="n">
        <f aca="false">SUM($Q$37:$Q$39)</f>
        <v>-4507.946</v>
      </c>
      <c r="R40" s="107" t="n">
        <f aca="false">SUM($R$37:$R$39)</f>
        <v>-1463.0151</v>
      </c>
      <c r="S40" s="107" t="n">
        <f aca="false">SUM($S$37:$S$39)</f>
        <v>-3421.8301</v>
      </c>
      <c r="T40" s="107" t="n">
        <f aca="false">SUM($T$37:$T$39)</f>
        <v>-5360.5398</v>
      </c>
      <c r="U40" s="107" t="n">
        <f aca="false">SUM($U$37:$U$39)</f>
        <v>-5521.7968</v>
      </c>
      <c r="V40" s="107" t="n">
        <f aca="false">SUM($V$37:$V$39)</f>
        <v>-15005.7656</v>
      </c>
      <c r="W40" s="107" t="n">
        <f aca="false">SUM($W$37:$W$39)</f>
        <v>-18844.443</v>
      </c>
      <c r="X40" s="107" t="n">
        <f aca="false">SUM($X$37:$X$39)</f>
        <v>-16521.8301</v>
      </c>
      <c r="Y40" s="107" t="n">
        <f aca="false">SUM($Y$37:$Y$39)</f>
        <v>-12199.2817</v>
      </c>
      <c r="Z40" s="107" t="n">
        <f aca="false">SUM($Z$37:$Z$39)</f>
        <v>-22733.3333</v>
      </c>
      <c r="AA40" s="107" t="n">
        <f aca="false">SUM($AA$37:$AA$39)</f>
        <v>-188275.3002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f aca="false">SUM(($C$27-$C$37))</f>
        <v>0</v>
      </c>
      <c r="D43" s="106" t="n">
        <f aca="false">SUM(($D$27-$D$37))</f>
        <v>0</v>
      </c>
      <c r="E43" s="106" t="n">
        <f aca="false">SUM(($E$27-$E$37))</f>
        <v>0</v>
      </c>
      <c r="F43" s="106" t="n">
        <f aca="false">SUM(($F$27-$F$37))</f>
        <v>0</v>
      </c>
      <c r="G43" s="106" t="n">
        <f aca="false">SUM(($G$27-$G$37))</f>
        <v>0</v>
      </c>
      <c r="H43" s="106" t="n">
        <f aca="false">SUM(($H$27-$H$37))</f>
        <v>0</v>
      </c>
      <c r="I43" s="106" t="n">
        <f aca="false">SUM(($I$27-$I$37))</f>
        <v>0</v>
      </c>
      <c r="J43" s="106" t="n">
        <f aca="false">SUM(($J$27-$J$37))</f>
        <v>0</v>
      </c>
      <c r="K43" s="106" t="n">
        <f aca="false">SUM(($K$27-$K$37))</f>
        <v>0</v>
      </c>
      <c r="L43" s="106" t="n">
        <f aca="false">SUM(($L$27-$L$37))</f>
        <v>0</v>
      </c>
      <c r="M43" s="106" t="n">
        <f aca="false">SUM(($M$27-$M$37))</f>
        <v>0</v>
      </c>
      <c r="N43" s="106" t="n">
        <f aca="false">SUM(($N$27-$N$37))</f>
        <v>0</v>
      </c>
      <c r="O43" s="106" t="n">
        <f aca="false">SUM(($O$27-$O$37))</f>
        <v>0</v>
      </c>
      <c r="P43" s="106" t="n">
        <f aca="false">SUM(($P$27-$P$37))</f>
        <v>0</v>
      </c>
      <c r="Q43" s="106" t="n">
        <f aca="false">SUM(($Q$27-$Q$37))</f>
        <v>0</v>
      </c>
      <c r="R43" s="106" t="n">
        <f aca="false">SUM(($R$27-$R$37))</f>
        <v>0</v>
      </c>
      <c r="S43" s="106" t="n">
        <f aca="false">SUM(($S$27-$S$37))</f>
        <v>0</v>
      </c>
      <c r="T43" s="106" t="n">
        <f aca="false">SUM(($T$27-$T$37))</f>
        <v>0</v>
      </c>
      <c r="U43" s="106" t="n">
        <f aca="false">SUM(($U$27-$U$37))</f>
        <v>0</v>
      </c>
      <c r="V43" s="106" t="n">
        <f aca="false">SUM(($V$27-$V$37))</f>
        <v>0</v>
      </c>
      <c r="W43" s="106" t="n">
        <f aca="false">SUM(($W$27-$W$37))</f>
        <v>0</v>
      </c>
      <c r="X43" s="106" t="n">
        <f aca="false">SUM(($X$27-$X$37))</f>
        <v>0</v>
      </c>
      <c r="Y43" s="106" t="n">
        <f aca="false">SUM(($Y$27-$Y$37))</f>
        <v>0</v>
      </c>
      <c r="Z43" s="106" t="n">
        <f aca="false">SUM(($Z$27-$Z$37))</f>
        <v>0</v>
      </c>
      <c r="AA43" s="106" t="n">
        <f aca="false">SUM(($AA$27-$AA$37))</f>
        <v>0</v>
      </c>
    </row>
    <row r="44" customFormat="false" ht="11.25" hidden="false" customHeight="true" outlineLevel="0" collapsed="false">
      <c r="A44" s="105" t="s">
        <v>121</v>
      </c>
      <c r="C44" s="106" t="n">
        <f aca="false">SUM(($C$28-$C$38))</f>
        <v>-1322.5806</v>
      </c>
      <c r="D44" s="106" t="n">
        <f aca="false">SUM(($D$28-$D$38))</f>
        <v>-967.741900000001</v>
      </c>
      <c r="E44" s="106" t="n">
        <f aca="false">SUM(($E$28-$E$38))</f>
        <v>-750</v>
      </c>
      <c r="F44" s="106" t="n">
        <f aca="false">SUM(($F$28-$F$38))</f>
        <v>-516.129000000001</v>
      </c>
      <c r="G44" s="106" t="n">
        <f aca="false">SUM(($G$28-$G$38))</f>
        <v>-900</v>
      </c>
      <c r="H44" s="106" t="n">
        <f aca="false">SUM(($H$28-$H$38))</f>
        <v>-96.7741999999998</v>
      </c>
      <c r="I44" s="106" t="n">
        <f aca="false">SUM(($I$28-$I$38))</f>
        <v>-566.666600000001</v>
      </c>
      <c r="J44" s="106" t="n">
        <f aca="false">SUM(($J$28-$J$38))</f>
        <v>-645.1613</v>
      </c>
      <c r="K44" s="106" t="n">
        <f aca="false">SUM(($K$28-$K$38))</f>
        <v>-516.129000000001</v>
      </c>
      <c r="L44" s="106" t="n">
        <f aca="false">SUM(($L$28-$L$38))</f>
        <v>-800</v>
      </c>
      <c r="M44" s="106" t="n">
        <f aca="false">SUM(($M$28-$M$38))</f>
        <v>-1064.5161</v>
      </c>
      <c r="N44" s="106" t="n">
        <f aca="false">SUM(($N$28-$N$38))</f>
        <v>-1066.6667</v>
      </c>
      <c r="O44" s="106" t="n">
        <f aca="false">SUM(($O$28-$O$38))</f>
        <v>-903.2258</v>
      </c>
      <c r="P44" s="106" t="n">
        <f aca="false">SUM(($P$28-$P$38))</f>
        <v>-870.967700000001</v>
      </c>
      <c r="Q44" s="106" t="n">
        <f aca="false">SUM(($Q$28-$Q$38))</f>
        <v>-857.142899999999</v>
      </c>
      <c r="R44" s="106" t="n">
        <f aca="false">SUM(($R$28-$R$38))</f>
        <v>-774.193599999999</v>
      </c>
      <c r="S44" s="106" t="n">
        <f aca="false">SUM(($S$28-$S$38))</f>
        <v>-633.3333</v>
      </c>
      <c r="T44" s="106" t="n">
        <f aca="false">SUM(($T$28-$T$38))</f>
        <v>-935.4838</v>
      </c>
      <c r="U44" s="106" t="n">
        <f aca="false">SUM(($U$28-$U$38))</f>
        <v>-933.333299999998</v>
      </c>
      <c r="V44" s="106" t="n">
        <f aca="false">SUM(($V$28-$V$38))</f>
        <v>-709.677400000001</v>
      </c>
      <c r="W44" s="106" t="n">
        <f aca="false">SUM(($W$28-$W$38))</f>
        <v>-612.903200000001</v>
      </c>
      <c r="X44" s="106" t="n">
        <f aca="false">SUM(($X$28-$X$38))</f>
        <v>-666.666700000002</v>
      </c>
      <c r="Y44" s="106" t="n">
        <f aca="false">SUM(($Y$28-$Y$38))</f>
        <v>-774.193599999999</v>
      </c>
      <c r="Z44" s="106" t="n">
        <f aca="false">SUM(($Z$28-$Z$38))</f>
        <v>-966.666700000002</v>
      </c>
      <c r="AA44" s="106" t="n">
        <f aca="false">SUM(($AA$28-$AA$38))</f>
        <v>-18850.1534000001</v>
      </c>
    </row>
    <row r="45" customFormat="false" ht="11.25" hidden="false" customHeight="true" outlineLevel="0" collapsed="false">
      <c r="A45" s="105" t="s">
        <v>123</v>
      </c>
      <c r="C45" s="106" t="n">
        <f aca="false">SUM(($C$32-$C$39))</f>
        <v>0</v>
      </c>
      <c r="D45" s="106" t="n">
        <f aca="false">SUM(($D$32-$D$39))</f>
        <v>0</v>
      </c>
      <c r="E45" s="106" t="n">
        <f aca="false">SUM(($E$32-$E$39))</f>
        <v>0</v>
      </c>
      <c r="F45" s="106" t="n">
        <f aca="false">SUM(($F$32-$F$39))</f>
        <v>0</v>
      </c>
      <c r="G45" s="106" t="n">
        <f aca="false">SUM(($G$32-$G$39))</f>
        <v>0</v>
      </c>
      <c r="H45" s="106" t="n">
        <f aca="false">SUM(($H$32-$H$39))</f>
        <v>0</v>
      </c>
      <c r="I45" s="106" t="n">
        <f aca="false">SUM(($I$32-$I$39))</f>
        <v>0</v>
      </c>
      <c r="J45" s="106" t="n">
        <f aca="false">SUM(($J$32-$J$39))</f>
        <v>0</v>
      </c>
      <c r="K45" s="106" t="n">
        <f aca="false">SUM(($K$32-$K$39))</f>
        <v>0</v>
      </c>
      <c r="L45" s="106" t="n">
        <f aca="false">SUM(($L$32-$L$39))</f>
        <v>0</v>
      </c>
      <c r="M45" s="106" t="n">
        <f aca="false">SUM(($M$32-$M$39))</f>
        <v>0</v>
      </c>
      <c r="N45" s="106" t="n">
        <f aca="false">SUM(($N$32-$N$39))</f>
        <v>0</v>
      </c>
      <c r="O45" s="106" t="n">
        <f aca="false">SUM(($O$32-$O$39))</f>
        <v>0</v>
      </c>
      <c r="P45" s="106" t="n">
        <f aca="false">SUM(($P$32-$P$39))</f>
        <v>0</v>
      </c>
      <c r="Q45" s="106" t="n">
        <f aca="false">SUM(($Q$32-$Q$39))</f>
        <v>0</v>
      </c>
      <c r="R45" s="106" t="n">
        <f aca="false">SUM(($R$32-$R$39))</f>
        <v>0</v>
      </c>
      <c r="S45" s="106" t="n">
        <f aca="false">SUM(($S$32-$S$39))</f>
        <v>0</v>
      </c>
      <c r="T45" s="106" t="n">
        <f aca="false">SUM(($T$32-$T$39))</f>
        <v>0</v>
      </c>
      <c r="U45" s="106" t="n">
        <f aca="false">SUM(($U$32-$U$39))</f>
        <v>0</v>
      </c>
      <c r="V45" s="106" t="n">
        <f aca="false">SUM(($V$32-$V$39))</f>
        <v>0</v>
      </c>
      <c r="W45" s="106" t="n">
        <f aca="false">SUM(($W$32-$W$39))</f>
        <v>0</v>
      </c>
      <c r="X45" s="106" t="n">
        <f aca="false">SUM(($X$32-$X$39))</f>
        <v>0</v>
      </c>
      <c r="Y45" s="106" t="n">
        <f aca="false">SUM(($Y$32-$Y$39))</f>
        <v>0</v>
      </c>
      <c r="Z45" s="106" t="n">
        <f aca="false">SUM(($Z$32-$Z$39))</f>
        <v>0</v>
      </c>
      <c r="AA45" s="106" t="n">
        <f aca="false">SUM(($AA$32-$AA$39))</f>
        <v>0</v>
      </c>
    </row>
    <row r="46" customFormat="false" ht="11.25" hidden="false" customHeight="true" outlineLevel="0" collapsed="false">
      <c r="A46" s="105" t="s">
        <v>122</v>
      </c>
      <c r="C46" s="107" t="n">
        <f aca="false">SUM($C$43:$C$45)</f>
        <v>-1322.5806</v>
      </c>
      <c r="D46" s="107" t="n">
        <f aca="false">SUM($D$43:$D$45)</f>
        <v>-967.741900000001</v>
      </c>
      <c r="E46" s="107" t="n">
        <f aca="false">SUM($E$43:$E$45)</f>
        <v>-750</v>
      </c>
      <c r="F46" s="107" t="n">
        <f aca="false">SUM($F$43:$F$45)</f>
        <v>-516.129000000001</v>
      </c>
      <c r="G46" s="107" t="n">
        <f aca="false">SUM($G$43:$G$45)</f>
        <v>-900</v>
      </c>
      <c r="H46" s="107" t="n">
        <f aca="false">SUM($H$43:$H$45)</f>
        <v>-96.7741999999998</v>
      </c>
      <c r="I46" s="107" t="n">
        <f aca="false">SUM($I$43:$I$45)</f>
        <v>-566.666600000001</v>
      </c>
      <c r="J46" s="107" t="n">
        <f aca="false">SUM($J$43:$J$45)</f>
        <v>-645.1613</v>
      </c>
      <c r="K46" s="107" t="n">
        <f aca="false">SUM($K$43:$K$45)</f>
        <v>-516.129000000001</v>
      </c>
      <c r="L46" s="107" t="n">
        <f aca="false">SUM($L$43:$L$45)</f>
        <v>-800</v>
      </c>
      <c r="M46" s="107" t="n">
        <f aca="false">SUM($M$43:$M$45)</f>
        <v>-1064.5161</v>
      </c>
      <c r="N46" s="107" t="n">
        <f aca="false">SUM($N$43:$N$45)</f>
        <v>-1066.6667</v>
      </c>
      <c r="O46" s="107" t="n">
        <f aca="false">SUM($O$43:$O$45)</f>
        <v>-903.2258</v>
      </c>
      <c r="P46" s="107" t="n">
        <f aca="false">SUM($P$43:$P$45)</f>
        <v>-870.967700000001</v>
      </c>
      <c r="Q46" s="107" t="n">
        <f aca="false">SUM($Q$43:$Q$45)</f>
        <v>-857.142899999999</v>
      </c>
      <c r="R46" s="107" t="n">
        <f aca="false">SUM($R$43:$R$45)</f>
        <v>-774.193599999999</v>
      </c>
      <c r="S46" s="107" t="n">
        <f aca="false">SUM($S$43:$S$45)</f>
        <v>-633.3333</v>
      </c>
      <c r="T46" s="107" t="n">
        <f aca="false">SUM($T$43:$T$45)</f>
        <v>-935.4838</v>
      </c>
      <c r="U46" s="107" t="n">
        <f aca="false">SUM($U$43:$U$45)</f>
        <v>-933.333299999998</v>
      </c>
      <c r="V46" s="107" t="n">
        <f aca="false">SUM($V$43:$V$45)</f>
        <v>-709.677400000001</v>
      </c>
      <c r="W46" s="107" t="n">
        <f aca="false">SUM($W$43:$W$45)</f>
        <v>-612.903200000001</v>
      </c>
      <c r="X46" s="107" t="n">
        <f aca="false">SUM($X$43:$X$45)</f>
        <v>-666.666700000002</v>
      </c>
      <c r="Y46" s="107" t="n">
        <f aca="false">SUM($Y$43:$Y$45)</f>
        <v>-774.193599999999</v>
      </c>
      <c r="Z46" s="107" t="n">
        <f aca="false">SUM($Z$43:$Z$45)</f>
        <v>-966.666700000002</v>
      </c>
      <c r="AA46" s="107" t="n">
        <f aca="false">SUM($AA$43:$AA$45)</f>
        <v>-18850.1534000001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3.72</v>
      </c>
      <c r="D49" s="108" t="n">
        <v>3.86</v>
      </c>
      <c r="E49" s="108" t="n">
        <v>3.89</v>
      </c>
      <c r="F49" s="108" t="n">
        <v>3.77</v>
      </c>
      <c r="G49" s="108" t="n">
        <v>3.68</v>
      </c>
      <c r="H49" s="108" t="n">
        <v>3.73</v>
      </c>
      <c r="I49" s="108" t="n">
        <v>3.79</v>
      </c>
      <c r="J49" s="108" t="n">
        <v>3.85</v>
      </c>
      <c r="K49" s="108" t="n">
        <v>3.9</v>
      </c>
      <c r="L49" s="108" t="n">
        <v>3.9</v>
      </c>
      <c r="M49" s="108" t="n">
        <v>3.94</v>
      </c>
      <c r="N49" s="108" t="n">
        <v>4.31</v>
      </c>
      <c r="O49" s="108" t="n">
        <v>4.58</v>
      </c>
      <c r="P49" s="108" t="n">
        <v>4.74</v>
      </c>
      <c r="Q49" s="108" t="n">
        <v>4.63</v>
      </c>
      <c r="R49" s="108" t="n">
        <v>4.45</v>
      </c>
      <c r="S49" s="108" t="n">
        <v>4.27</v>
      </c>
      <c r="T49" s="108" t="n">
        <v>4.26</v>
      </c>
      <c r="U49" s="108" t="n">
        <v>4.31</v>
      </c>
      <c r="V49" s="108" t="n">
        <v>4.35</v>
      </c>
      <c r="W49" s="108" t="n">
        <v>4.4</v>
      </c>
      <c r="X49" s="108" t="n">
        <v>4.4</v>
      </c>
      <c r="Y49" s="108" t="n">
        <v>4.45</v>
      </c>
      <c r="Z49" s="108" t="n">
        <v>4.7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3.8</v>
      </c>
      <c r="D50" s="108" t="n">
        <v>3.96</v>
      </c>
      <c r="E50" s="108" t="n">
        <v>3.98</v>
      </c>
      <c r="F50" s="108" t="n">
        <v>3.86</v>
      </c>
      <c r="G50" s="108" t="n">
        <v>3.8</v>
      </c>
      <c r="H50" s="108" t="n">
        <v>3.86</v>
      </c>
      <c r="I50" s="108" t="n">
        <v>3.92</v>
      </c>
      <c r="J50" s="108" t="n">
        <v>3.98</v>
      </c>
      <c r="K50" s="108" t="n">
        <v>4.03</v>
      </c>
      <c r="L50" s="108" t="n">
        <v>4.05</v>
      </c>
      <c r="M50" s="108" t="n">
        <v>4.09</v>
      </c>
      <c r="N50" s="108" t="n">
        <v>4.47</v>
      </c>
      <c r="O50" s="108" t="n">
        <v>4.75</v>
      </c>
      <c r="P50" s="108" t="n">
        <v>4.92</v>
      </c>
      <c r="Q50" s="108" t="n">
        <v>4.81</v>
      </c>
      <c r="R50" s="108" t="n">
        <v>4.64</v>
      </c>
      <c r="S50" s="108" t="n">
        <v>4.47</v>
      </c>
      <c r="T50" s="108" t="n">
        <v>4.49</v>
      </c>
      <c r="U50" s="108" t="n">
        <v>4.53</v>
      </c>
      <c r="V50" s="108" t="n">
        <v>4.58</v>
      </c>
      <c r="W50" s="108" t="n">
        <v>4.63</v>
      </c>
      <c r="X50" s="108" t="n">
        <v>4.65</v>
      </c>
      <c r="Y50" s="108" t="n">
        <v>4.71</v>
      </c>
      <c r="Z50" s="108" t="n">
        <v>4.95</v>
      </c>
      <c r="AA50" s="108"/>
    </row>
    <row r="51" customFormat="false" ht="11.25" hidden="false" customHeight="true" outlineLevel="0" collapsed="false">
      <c r="A51" s="105" t="s">
        <v>105</v>
      </c>
      <c r="C51" s="109" t="n">
        <f aca="false">SUM(($C$49-$C$50))</f>
        <v>-0.0799999999999996</v>
      </c>
      <c r="D51" s="109" t="n">
        <f aca="false">SUM(($D$49-$D$50))</f>
        <v>-0.1</v>
      </c>
      <c r="E51" s="109" t="n">
        <f aca="false">SUM(($E$49-$E$50))</f>
        <v>-0.0899999999999999</v>
      </c>
      <c r="F51" s="109" t="n">
        <f aca="false">SUM(($F$49-$F$50))</f>
        <v>-0.0899999999999999</v>
      </c>
      <c r="G51" s="109" t="n">
        <f aca="false">SUM(($G$49-$G$50))</f>
        <v>-0.12</v>
      </c>
      <c r="H51" s="109" t="n">
        <f aca="false">SUM(($H$49-$H$50))</f>
        <v>-0.13</v>
      </c>
      <c r="I51" s="109" t="n">
        <f aca="false">SUM(($I$49-$I$50))</f>
        <v>-0.13</v>
      </c>
      <c r="J51" s="109" t="n">
        <f aca="false">SUM(($J$49-$J$50))</f>
        <v>-0.13</v>
      </c>
      <c r="K51" s="109" t="n">
        <f aca="false">SUM(($K$49-$K$50))</f>
        <v>-0.13</v>
      </c>
      <c r="L51" s="109" t="n">
        <f aca="false">SUM(($L$49-$L$50))</f>
        <v>-0.15</v>
      </c>
      <c r="M51" s="109" t="n">
        <f aca="false">SUM(($M$49-$M$50))</f>
        <v>-0.15</v>
      </c>
      <c r="N51" s="109" t="n">
        <f aca="false">SUM(($N$49-$N$50))</f>
        <v>-0.16</v>
      </c>
      <c r="O51" s="109" t="n">
        <f aca="false">SUM(($O$49-$O$50))</f>
        <v>-0.17</v>
      </c>
      <c r="P51" s="109" t="n">
        <f aca="false">SUM(($P$49-$P$50))</f>
        <v>-0.18</v>
      </c>
      <c r="Q51" s="109" t="n">
        <f aca="false">SUM(($Q$49-$Q$50))</f>
        <v>-0.18</v>
      </c>
      <c r="R51" s="109" t="n">
        <f aca="false">SUM(($R$49-$R$50))</f>
        <v>-0.19</v>
      </c>
      <c r="S51" s="109" t="n">
        <f aca="false">SUM(($S$49-$S$50))</f>
        <v>-0.2</v>
      </c>
      <c r="T51" s="109" t="n">
        <f aca="false">SUM(($T$49-$T$50))</f>
        <v>-0.23</v>
      </c>
      <c r="U51" s="109" t="n">
        <f aca="false">SUM(($U$49-$U$50))</f>
        <v>-0.220000000000001</v>
      </c>
      <c r="V51" s="109" t="n">
        <f aca="false">SUM(($V$49-$V$50))</f>
        <v>-0.23</v>
      </c>
      <c r="W51" s="109" t="n">
        <f aca="false">SUM(($W$49-$W$50))</f>
        <v>-0.23</v>
      </c>
      <c r="X51" s="109" t="n">
        <f aca="false">SUM(($X$49-$X$50))</f>
        <v>-0.25</v>
      </c>
      <c r="Y51" s="109" t="n">
        <f aca="false">SUM(($Y$49-$Y$50))</f>
        <v>-0.26</v>
      </c>
      <c r="Z51" s="109" t="n">
        <f aca="false">SUM(($Z$49-$Z$50))</f>
        <v>-0.25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5.68</v>
      </c>
      <c r="D54" s="108" t="n">
        <v>5.68</v>
      </c>
      <c r="E54" s="108" t="n">
        <v>5.68</v>
      </c>
      <c r="F54" s="108" t="n">
        <v>5.68</v>
      </c>
      <c r="G54" s="108" t="n">
        <v>4.7633</v>
      </c>
      <c r="H54" s="108" t="n">
        <v>4.7633</v>
      </c>
      <c r="I54" s="108" t="n">
        <v>4.7633</v>
      </c>
      <c r="J54" s="108" t="n">
        <v>4.7633</v>
      </c>
      <c r="K54" s="108" t="n">
        <v>4.7633</v>
      </c>
      <c r="L54" s="108" t="n">
        <v>4.7633</v>
      </c>
      <c r="M54" s="108" t="n">
        <v>4.7633</v>
      </c>
      <c r="N54" s="108" t="n">
        <v>6.3883</v>
      </c>
      <c r="O54" s="108" t="n">
        <v>6.3883</v>
      </c>
      <c r="P54" s="108" t="n">
        <v>6.3883</v>
      </c>
      <c r="Q54" s="108" t="n">
        <v>6.3883</v>
      </c>
      <c r="R54" s="108" t="n">
        <v>6.3883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0</v>
      </c>
      <c r="D55" s="108" t="n">
        <v>0</v>
      </c>
      <c r="E55" s="108" t="n">
        <v>0</v>
      </c>
      <c r="F55" s="108" t="n">
        <v>0</v>
      </c>
      <c r="G55" s="108" t="n">
        <v>0</v>
      </c>
      <c r="H55" s="108" t="n">
        <v>0</v>
      </c>
      <c r="I55" s="108" t="n">
        <v>0</v>
      </c>
      <c r="J55" s="108" t="n">
        <v>0</v>
      </c>
      <c r="K55" s="108" t="n">
        <v>0</v>
      </c>
      <c r="L55" s="108" t="n">
        <v>0</v>
      </c>
      <c r="M55" s="108" t="n">
        <v>0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-1375758</v>
      </c>
      <c r="D58" s="106" t="n">
        <v>-1279500</v>
      </c>
      <c r="E58" s="106" t="n">
        <v>-1137028</v>
      </c>
      <c r="F58" s="106" t="n">
        <v>-1326383</v>
      </c>
      <c r="G58" s="106" t="n">
        <v>-863620</v>
      </c>
      <c r="H58" s="106" t="n">
        <v>-880709</v>
      </c>
      <c r="I58" s="106" t="n">
        <v>-904663</v>
      </c>
      <c r="J58" s="106" t="n">
        <v>-915203</v>
      </c>
      <c r="K58" s="106" t="n">
        <v>-898627</v>
      </c>
      <c r="L58" s="106" t="n">
        <v>-867739</v>
      </c>
      <c r="M58" s="106" t="n">
        <v>-883031</v>
      </c>
      <c r="N58" s="106" t="n">
        <v>-1252958</v>
      </c>
      <c r="O58" s="106" t="n">
        <v>-1187983</v>
      </c>
      <c r="P58" s="106" t="n">
        <v>-1123024</v>
      </c>
      <c r="Q58" s="106" t="n">
        <v>-1048684</v>
      </c>
      <c r="R58" s="106" t="n">
        <v>-1225067</v>
      </c>
      <c r="S58" s="106" t="n">
        <v>47316</v>
      </c>
      <c r="T58" s="106" t="n">
        <v>46830</v>
      </c>
      <c r="U58" s="106" t="n">
        <v>54157</v>
      </c>
      <c r="V58" s="106" t="n">
        <v>63126</v>
      </c>
      <c r="W58" s="106" t="n">
        <v>72145</v>
      </c>
      <c r="X58" s="106" t="n">
        <v>69557</v>
      </c>
      <c r="Y58" s="106" t="n">
        <v>80775</v>
      </c>
      <c r="Z58" s="106" t="n">
        <v>0</v>
      </c>
      <c r="AA58" s="106" t="n">
        <f aca="false">SUM($C$58:$Z$58)</f>
        <v>-16736071</v>
      </c>
    </row>
    <row r="59" customFormat="false" ht="11.25" hidden="false" customHeight="true" outlineLevel="0" collapsed="false">
      <c r="A59" s="105" t="s">
        <v>127</v>
      </c>
      <c r="C59" s="106" t="n">
        <v>3205527</v>
      </c>
      <c r="D59" s="106" t="n">
        <v>3118290</v>
      </c>
      <c r="E59" s="106" t="n">
        <v>2443002</v>
      </c>
      <c r="F59" s="106" t="n">
        <v>2430757</v>
      </c>
      <c r="G59" s="106" t="n">
        <v>1492494</v>
      </c>
      <c r="H59" s="106" t="n">
        <v>140857</v>
      </c>
      <c r="I59" s="106" t="n">
        <v>1359415</v>
      </c>
      <c r="J59" s="106" t="n">
        <v>1278301</v>
      </c>
      <c r="K59" s="106" t="n">
        <v>1204971</v>
      </c>
      <c r="L59" s="106" t="n">
        <v>1247598</v>
      </c>
      <c r="M59" s="106" t="n">
        <v>1352411</v>
      </c>
      <c r="N59" s="106" t="n">
        <v>1313914</v>
      </c>
      <c r="O59" s="106" t="n">
        <v>1203546</v>
      </c>
      <c r="P59" s="106" t="n">
        <v>250308</v>
      </c>
      <c r="Q59" s="106" t="n">
        <v>192957</v>
      </c>
      <c r="R59" s="106" t="n">
        <v>228569</v>
      </c>
      <c r="S59" s="106" t="n">
        <v>-63756</v>
      </c>
      <c r="T59" s="106" t="n">
        <v>-57467</v>
      </c>
      <c r="U59" s="106" t="n">
        <v>66910</v>
      </c>
      <c r="V59" s="106" t="n">
        <v>45282</v>
      </c>
      <c r="W59" s="106" t="n">
        <v>59374</v>
      </c>
      <c r="X59" s="106" t="n">
        <v>85357</v>
      </c>
      <c r="Y59" s="106" t="n">
        <v>102426</v>
      </c>
      <c r="Z59" s="106" t="n">
        <v>171378</v>
      </c>
      <c r="AA59" s="106" t="n">
        <f aca="false">SUM($C$59:$Z$59)</f>
        <v>22872421</v>
      </c>
    </row>
    <row r="60" customFormat="false" ht="11.25" hidden="false" customHeight="true" outlineLevel="0" collapsed="false">
      <c r="A60" s="110" t="s">
        <v>109</v>
      </c>
      <c r="B60" s="111"/>
      <c r="C60" s="112" t="n">
        <f aca="false">SUM($C$58:$C$59)</f>
        <v>1829769</v>
      </c>
      <c r="D60" s="112" t="n">
        <f aca="false">SUM($D$58:$D$59)</f>
        <v>1838790</v>
      </c>
      <c r="E60" s="112" t="n">
        <f aca="false">SUM($E$58:$E$59)</f>
        <v>1305974</v>
      </c>
      <c r="F60" s="112" t="n">
        <f aca="false">SUM($F$58:$F$59)</f>
        <v>1104374</v>
      </c>
      <c r="G60" s="112" t="n">
        <f aca="false">SUM($G$58:$G$59)</f>
        <v>628874</v>
      </c>
      <c r="H60" s="112" t="n">
        <f aca="false">SUM($H$58:$H$59)</f>
        <v>-739852</v>
      </c>
      <c r="I60" s="112" t="n">
        <f aca="false">SUM($I$58:$I$59)</f>
        <v>454752</v>
      </c>
      <c r="J60" s="112" t="n">
        <f aca="false">SUM($J$58:$J$59)</f>
        <v>363098</v>
      </c>
      <c r="K60" s="112" t="n">
        <f aca="false">SUM($K$58:$K$59)</f>
        <v>306344</v>
      </c>
      <c r="L60" s="112" t="n">
        <f aca="false">SUM($L$58:$L$59)</f>
        <v>379859</v>
      </c>
      <c r="M60" s="112" t="n">
        <f aca="false">SUM($M$58:$M$59)</f>
        <v>469380</v>
      </c>
      <c r="N60" s="112" t="n">
        <f aca="false">SUM($N$58:$N$59)</f>
        <v>60956</v>
      </c>
      <c r="O60" s="112" t="n">
        <f aca="false">SUM($O$58:$O$59)</f>
        <v>15563</v>
      </c>
      <c r="P60" s="112" t="n">
        <f aca="false">SUM($P$58:$P$59)</f>
        <v>-872716</v>
      </c>
      <c r="Q60" s="112" t="n">
        <f aca="false">SUM($Q$58:$Q$59)</f>
        <v>-855727</v>
      </c>
      <c r="R60" s="112" t="n">
        <f aca="false">SUM($R$58:$R$59)</f>
        <v>-996498</v>
      </c>
      <c r="S60" s="112" t="n">
        <f aca="false">SUM($S$58:$S$59)</f>
        <v>-16440</v>
      </c>
      <c r="T60" s="112" t="n">
        <f aca="false">SUM($T$58:$T$59)</f>
        <v>-10637</v>
      </c>
      <c r="U60" s="112" t="n">
        <f aca="false">SUM($U$58:$U$59)</f>
        <v>121067</v>
      </c>
      <c r="V60" s="112" t="n">
        <f aca="false">SUM($V$58:$V$59)</f>
        <v>108408</v>
      </c>
      <c r="W60" s="112" t="n">
        <f aca="false">SUM($W$58:$W$59)</f>
        <v>131519</v>
      </c>
      <c r="X60" s="112" t="n">
        <f aca="false">SUM($X$58:$X$59)</f>
        <v>154914</v>
      </c>
      <c r="Y60" s="112" t="n">
        <f aca="false">SUM($Y$58:$Y$59)</f>
        <v>183201</v>
      </c>
      <c r="Z60" s="112" t="n">
        <f aca="false">SUM($Z$58:$Z$59)</f>
        <v>171378</v>
      </c>
      <c r="AA60" s="113" t="n">
        <f aca="false">SUM($AA$58:$AA$59)</f>
        <v>6136350</v>
      </c>
    </row>
    <row r="61" customFormat="false" ht="11.25" hidden="false" customHeight="true" outlineLevel="0" collapsed="false">
      <c r="A61" s="105" t="s">
        <v>110</v>
      </c>
      <c r="C61" s="106" t="n">
        <v>1830746</v>
      </c>
      <c r="D61" s="106" t="n">
        <v>1826334</v>
      </c>
      <c r="E61" s="106" t="n">
        <v>1303323</v>
      </c>
      <c r="F61" s="106" t="n">
        <v>1106828</v>
      </c>
      <c r="G61" s="106" t="n">
        <v>605892</v>
      </c>
      <c r="H61" s="106" t="n">
        <v>-719848</v>
      </c>
      <c r="I61" s="106" t="n">
        <v>452077</v>
      </c>
      <c r="J61" s="106" t="n">
        <v>323746</v>
      </c>
      <c r="K61" s="106" t="n">
        <v>260192</v>
      </c>
      <c r="L61" s="106" t="n">
        <v>342381</v>
      </c>
      <c r="M61" s="106" t="n">
        <v>442611</v>
      </c>
      <c r="N61" s="106" t="n">
        <v>45927</v>
      </c>
      <c r="O61" s="106" t="n">
        <v>-1845</v>
      </c>
      <c r="P61" s="106" t="n">
        <v>-898808</v>
      </c>
      <c r="Q61" s="106" t="n">
        <v>-869642</v>
      </c>
      <c r="R61" s="106" t="n">
        <v>-1001401</v>
      </c>
      <c r="S61" s="106" t="n">
        <v>-29149</v>
      </c>
      <c r="T61" s="106" t="n">
        <v>-34384</v>
      </c>
      <c r="U61" s="106" t="n">
        <v>98697</v>
      </c>
      <c r="V61" s="106" t="n">
        <v>41294</v>
      </c>
      <c r="W61" s="106" t="n">
        <v>47384</v>
      </c>
      <c r="X61" s="106" t="n">
        <v>77676</v>
      </c>
      <c r="Y61" s="106" t="n">
        <v>122308</v>
      </c>
      <c r="Z61" s="106" t="n">
        <v>66133</v>
      </c>
      <c r="AA61" s="106" t="n">
        <f aca="false">SUM($C$61:$Z$61)</f>
        <v>5438472</v>
      </c>
    </row>
    <row r="62" customFormat="false" ht="11.25" hidden="false" customHeight="true" outlineLevel="0" collapsed="false">
      <c r="A62" s="105" t="s">
        <v>105</v>
      </c>
      <c r="C62" s="107" t="n">
        <f aca="false">SUM(($C$60-$C$61))</f>
        <v>-977</v>
      </c>
      <c r="D62" s="107" t="n">
        <f aca="false">SUM(($D$60-$D$61))</f>
        <v>12456</v>
      </c>
      <c r="E62" s="107" t="n">
        <f aca="false">SUM(($E$60-$E$61))</f>
        <v>2651</v>
      </c>
      <c r="F62" s="107" t="n">
        <f aca="false">SUM(($F$60-$F$61))</f>
        <v>-2454</v>
      </c>
      <c r="G62" s="107" t="n">
        <f aca="false">SUM(($G$60-$G$61))</f>
        <v>22982</v>
      </c>
      <c r="H62" s="107" t="n">
        <f aca="false">SUM(($H$60-$H$61))</f>
        <v>-20004</v>
      </c>
      <c r="I62" s="107" t="n">
        <f aca="false">SUM(($I$60-$I$61))</f>
        <v>2675</v>
      </c>
      <c r="J62" s="107" t="n">
        <f aca="false">SUM(($J$60-$J$61))</f>
        <v>39352</v>
      </c>
      <c r="K62" s="107" t="n">
        <f aca="false">SUM(($K$60-$K$61))</f>
        <v>46152</v>
      </c>
      <c r="L62" s="107" t="n">
        <f aca="false">SUM(($L$60-$L$61))</f>
        <v>37478</v>
      </c>
      <c r="M62" s="107" t="n">
        <f aca="false">SUM(($M$60-$M$61))</f>
        <v>26769</v>
      </c>
      <c r="N62" s="107" t="n">
        <f aca="false">SUM(($N$60-$N$61))</f>
        <v>15029</v>
      </c>
      <c r="O62" s="107" t="n">
        <f aca="false">SUM(($O$60-$O$61))</f>
        <v>17408</v>
      </c>
      <c r="P62" s="107" t="n">
        <f aca="false">SUM(($P$60-$P$61))</f>
        <v>26092</v>
      </c>
      <c r="Q62" s="107" t="n">
        <f aca="false">SUM(($Q$60-$Q$61))</f>
        <v>13915</v>
      </c>
      <c r="R62" s="107" t="n">
        <f aca="false">SUM(($R$60-$R$61))</f>
        <v>4903</v>
      </c>
      <c r="S62" s="107" t="n">
        <f aca="false">SUM(($S$60-$S$61))</f>
        <v>12709</v>
      </c>
      <c r="T62" s="107" t="n">
        <f aca="false">SUM(($T$60-$T$61))</f>
        <v>23747</v>
      </c>
      <c r="U62" s="107" t="n">
        <f aca="false">SUM(($U$60-$U$61))</f>
        <v>22370</v>
      </c>
      <c r="V62" s="107" t="n">
        <f aca="false">SUM(($V$60-$V$61))</f>
        <v>67114</v>
      </c>
      <c r="W62" s="107" t="n">
        <f aca="false">SUM(($W$60-$W$61))</f>
        <v>84135</v>
      </c>
      <c r="X62" s="107" t="n">
        <f aca="false">SUM(($X$60-$X$61))</f>
        <v>77238</v>
      </c>
      <c r="Y62" s="107" t="n">
        <f aca="false">SUM(($Y$60-$Y$61))</f>
        <v>60893</v>
      </c>
      <c r="Z62" s="107" t="n">
        <f aca="false">SUM(($Z$60-$Z$61))</f>
        <v>105245</v>
      </c>
      <c r="AA62" s="107" t="n">
        <f aca="false">SUM(($AA$60-$AA$61))</f>
        <v>697878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30000</v>
      </c>
      <c r="D67" s="106" t="n">
        <v>30000</v>
      </c>
      <c r="E67" s="106" t="n">
        <v>20000</v>
      </c>
      <c r="F67" s="106" t="n">
        <v>20000</v>
      </c>
      <c r="G67" s="106" t="n">
        <v>20000</v>
      </c>
      <c r="H67" s="106" t="n">
        <v>20000</v>
      </c>
      <c r="I67" s="106" t="n">
        <v>20000</v>
      </c>
      <c r="J67" s="106" t="n">
        <v>20000</v>
      </c>
      <c r="K67" s="106" t="n">
        <v>20000</v>
      </c>
      <c r="L67" s="106" t="n">
        <v>20000</v>
      </c>
      <c r="M67" s="106" t="n">
        <v>20000</v>
      </c>
      <c r="N67" s="106" t="n">
        <v>5000</v>
      </c>
      <c r="O67" s="106" t="n">
        <v>5000</v>
      </c>
      <c r="P67" s="106" t="n">
        <v>5000</v>
      </c>
      <c r="Q67" s="106" t="n">
        <v>5000</v>
      </c>
      <c r="R67" s="106" t="n">
        <v>5000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f aca="false">SUM($C$67:$Z$67)</f>
        <v>265000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f aca="false">SUM($C$68:$Z$68)</f>
        <v>0</v>
      </c>
    </row>
    <row r="69" customFormat="false" ht="11.25" hidden="false" customHeight="true" outlineLevel="0" collapsed="false">
      <c r="A69" s="105" t="s">
        <v>122</v>
      </c>
      <c r="C69" s="107" t="n">
        <f aca="false">SUM($C$67:$C$68)</f>
        <v>30000</v>
      </c>
      <c r="D69" s="107" t="n">
        <f aca="false">SUM($D$67:$D$68)</f>
        <v>30000</v>
      </c>
      <c r="E69" s="107" t="n">
        <f aca="false">SUM($E$67:$E$68)</f>
        <v>20000</v>
      </c>
      <c r="F69" s="107" t="n">
        <f aca="false">SUM($F$67:$F$68)</f>
        <v>20000</v>
      </c>
      <c r="G69" s="107" t="n">
        <f aca="false">SUM($G$67:$G$68)</f>
        <v>20000</v>
      </c>
      <c r="H69" s="107" t="n">
        <f aca="false">SUM($H$67:$H$68)</f>
        <v>20000</v>
      </c>
      <c r="I69" s="107" t="n">
        <f aca="false">SUM($I$67:$I$68)</f>
        <v>20000</v>
      </c>
      <c r="J69" s="107" t="n">
        <f aca="false">SUM($J$67:$J$68)</f>
        <v>20000</v>
      </c>
      <c r="K69" s="107" t="n">
        <f aca="false">SUM($K$67:$K$68)</f>
        <v>20000</v>
      </c>
      <c r="L69" s="107" t="n">
        <f aca="false">SUM($L$67:$L$68)</f>
        <v>20000</v>
      </c>
      <c r="M69" s="107" t="n">
        <f aca="false">SUM($M$67:$M$68)</f>
        <v>20000</v>
      </c>
      <c r="N69" s="107" t="n">
        <f aca="false">SUM($N$67:$N$68)</f>
        <v>5000</v>
      </c>
      <c r="O69" s="107" t="n">
        <f aca="false">SUM($O$67:$O$68)</f>
        <v>5000</v>
      </c>
      <c r="P69" s="107" t="n">
        <f aca="false">SUM($P$67:$P$68)</f>
        <v>5000</v>
      </c>
      <c r="Q69" s="107" t="n">
        <f aca="false">SUM($Q$67:$Q$68)</f>
        <v>5000</v>
      </c>
      <c r="R69" s="107" t="n">
        <f aca="false">SUM($R$67:$R$68)</f>
        <v>5000</v>
      </c>
      <c r="S69" s="107" t="n">
        <f aca="false">SUM($S$67:$S$68)</f>
        <v>0</v>
      </c>
      <c r="T69" s="107" t="n">
        <f aca="false">SUM($T$67:$T$68)</f>
        <v>0</v>
      </c>
      <c r="U69" s="107" t="n">
        <f aca="false">SUM($U$67:$U$68)</f>
        <v>0</v>
      </c>
      <c r="V69" s="107" t="n">
        <f aca="false">SUM($V$67:$V$68)</f>
        <v>0</v>
      </c>
      <c r="W69" s="107" t="n">
        <f aca="false">SUM($W$67:$W$68)</f>
        <v>0</v>
      </c>
      <c r="X69" s="107" t="n">
        <f aca="false">SUM($X$67:$X$68)</f>
        <v>0</v>
      </c>
      <c r="Y69" s="107" t="n">
        <f aca="false">SUM($Y$67:$Y$68)</f>
        <v>0</v>
      </c>
      <c r="Z69" s="107" t="n">
        <f aca="false">SUM($Z$67:$Z$68)</f>
        <v>0</v>
      </c>
      <c r="AA69" s="107" t="n">
        <f aca="false">SUM($AA$67:$AA$68)</f>
        <v>265000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-10000</v>
      </c>
      <c r="G72" s="106" t="n">
        <v>-5000</v>
      </c>
      <c r="H72" s="106" t="n">
        <v>10000</v>
      </c>
      <c r="I72" s="106" t="n">
        <v>10000</v>
      </c>
      <c r="J72" s="106" t="n">
        <v>30000</v>
      </c>
      <c r="K72" s="106" t="n">
        <v>30000</v>
      </c>
      <c r="L72" s="106" t="n">
        <v>30000</v>
      </c>
      <c r="M72" s="106" t="n">
        <v>30000</v>
      </c>
      <c r="N72" s="106" t="n">
        <v>20000</v>
      </c>
      <c r="O72" s="106" t="n">
        <v>20000</v>
      </c>
      <c r="P72" s="106" t="n">
        <v>20000</v>
      </c>
      <c r="Q72" s="106" t="n">
        <v>20000</v>
      </c>
      <c r="R72" s="106" t="n">
        <v>20000</v>
      </c>
      <c r="S72" s="106" t="n">
        <v>5000</v>
      </c>
      <c r="T72" s="106" t="n">
        <v>5000</v>
      </c>
      <c r="U72" s="106" t="n">
        <v>5000</v>
      </c>
      <c r="V72" s="106" t="n">
        <v>5000</v>
      </c>
      <c r="W72" s="106" t="n">
        <v>5000</v>
      </c>
      <c r="X72" s="106" t="n">
        <v>5000</v>
      </c>
      <c r="Y72" s="106" t="n">
        <v>5000</v>
      </c>
      <c r="Z72" s="106" t="n">
        <v>0</v>
      </c>
      <c r="AA72" s="106" t="n">
        <f aca="false">SUM($C$72:$Z$72)</f>
        <v>260000</v>
      </c>
    </row>
    <row r="74" customFormat="false" ht="11.25" hidden="false" customHeight="true" outlineLevel="0" collapsed="false">
      <c r="A74" s="110" t="s">
        <v>122</v>
      </c>
      <c r="B74" s="111"/>
      <c r="C74" s="112" t="n">
        <f aca="false">SUM(($C$69+$C$72))</f>
        <v>30000</v>
      </c>
      <c r="D74" s="112" t="n">
        <f aca="false">SUM(($D$69+$D$72))</f>
        <v>30000</v>
      </c>
      <c r="E74" s="112" t="n">
        <f aca="false">SUM(($E$69+$E$72))</f>
        <v>20000</v>
      </c>
      <c r="F74" s="112" t="n">
        <f aca="false">SUM(($F$69+$F$72))</f>
        <v>10000</v>
      </c>
      <c r="G74" s="112" t="n">
        <f aca="false">SUM(($G$69+$G$72))</f>
        <v>15000</v>
      </c>
      <c r="H74" s="112" t="n">
        <f aca="false">SUM(($H$69+$H$72))</f>
        <v>30000</v>
      </c>
      <c r="I74" s="112" t="n">
        <f aca="false">SUM(($I$69+$I$72))</f>
        <v>30000</v>
      </c>
      <c r="J74" s="112" t="n">
        <f aca="false">SUM(($J$69+$J$72))</f>
        <v>50000</v>
      </c>
      <c r="K74" s="112" t="n">
        <f aca="false">SUM(($K$69+$K$72))</f>
        <v>50000</v>
      </c>
      <c r="L74" s="112" t="n">
        <f aca="false">SUM(($L$69+$L$72))</f>
        <v>50000</v>
      </c>
      <c r="M74" s="112" t="n">
        <f aca="false">SUM(($M$69+$M$72))</f>
        <v>50000</v>
      </c>
      <c r="N74" s="112" t="n">
        <f aca="false">SUM(($N$69+$N$72))</f>
        <v>25000</v>
      </c>
      <c r="O74" s="112" t="n">
        <f aca="false">SUM(($O$69+$O$72))</f>
        <v>25000</v>
      </c>
      <c r="P74" s="112" t="n">
        <f aca="false">SUM(($P$69+$P$72))</f>
        <v>25000</v>
      </c>
      <c r="Q74" s="112" t="n">
        <f aca="false">SUM(($Q$69+$Q$72))</f>
        <v>25000</v>
      </c>
      <c r="R74" s="112" t="n">
        <f aca="false">SUM(($R$69+$R$72))</f>
        <v>25000</v>
      </c>
      <c r="S74" s="112" t="n">
        <f aca="false">SUM(($S$69+$S$72))</f>
        <v>5000</v>
      </c>
      <c r="T74" s="112" t="n">
        <f aca="false">SUM(($T$69+$T$72))</f>
        <v>5000</v>
      </c>
      <c r="U74" s="112" t="n">
        <f aca="false">SUM(($U$69+$U$72))</f>
        <v>5000</v>
      </c>
      <c r="V74" s="112" t="n">
        <f aca="false">SUM(($V$69+$V$72))</f>
        <v>5000</v>
      </c>
      <c r="W74" s="112" t="n">
        <f aca="false">SUM(($W$69+$W$72))</f>
        <v>5000</v>
      </c>
      <c r="X74" s="112" t="n">
        <f aca="false">SUM(($X$69+$X$72))</f>
        <v>5000</v>
      </c>
      <c r="Y74" s="112" t="n">
        <f aca="false">SUM(($Y$69+$Y$72))</f>
        <v>5000</v>
      </c>
      <c r="Z74" s="112" t="n">
        <f aca="false">SUM(($Z$69+$Z$72))</f>
        <v>0</v>
      </c>
      <c r="AA74" s="113" t="n">
        <f aca="false">SUM(($AA$69+$AA$72))</f>
        <v>525000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30000</v>
      </c>
      <c r="D77" s="106" t="n">
        <v>30000</v>
      </c>
      <c r="E77" s="106" t="n">
        <v>20000</v>
      </c>
      <c r="F77" s="106" t="n">
        <v>20000</v>
      </c>
      <c r="G77" s="106" t="n">
        <v>20000</v>
      </c>
      <c r="H77" s="106" t="n">
        <v>20000</v>
      </c>
      <c r="I77" s="106" t="n">
        <v>20000</v>
      </c>
      <c r="J77" s="106" t="n">
        <v>20000</v>
      </c>
      <c r="K77" s="106" t="n">
        <v>20000</v>
      </c>
      <c r="L77" s="106" t="n">
        <v>20000</v>
      </c>
      <c r="M77" s="106" t="n">
        <v>20000</v>
      </c>
      <c r="N77" s="106" t="n">
        <v>5000</v>
      </c>
      <c r="O77" s="106" t="n">
        <v>5000</v>
      </c>
      <c r="P77" s="106" t="n">
        <v>5000</v>
      </c>
      <c r="Q77" s="106" t="n">
        <v>5000</v>
      </c>
      <c r="R77" s="106" t="n">
        <v>5000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f aca="false">SUM($C$77:$Z$77)</f>
        <v>265000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f aca="false">SUM($C$78:$Z$78)</f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-10000</v>
      </c>
      <c r="G79" s="106" t="n">
        <v>-5000</v>
      </c>
      <c r="H79" s="106" t="n">
        <v>10000</v>
      </c>
      <c r="I79" s="106" t="n">
        <v>10000</v>
      </c>
      <c r="J79" s="106" t="n">
        <v>30000</v>
      </c>
      <c r="K79" s="106" t="n">
        <v>30000</v>
      </c>
      <c r="L79" s="106" t="n">
        <v>30000</v>
      </c>
      <c r="M79" s="106" t="n">
        <v>30000</v>
      </c>
      <c r="N79" s="106" t="n">
        <v>20000</v>
      </c>
      <c r="O79" s="106" t="n">
        <v>20000</v>
      </c>
      <c r="P79" s="106" t="n">
        <v>20000</v>
      </c>
      <c r="Q79" s="106" t="n">
        <v>20000</v>
      </c>
      <c r="R79" s="106" t="n">
        <v>20000</v>
      </c>
      <c r="S79" s="106" t="n">
        <v>5000</v>
      </c>
      <c r="T79" s="106" t="n">
        <v>5000</v>
      </c>
      <c r="U79" s="106" t="n">
        <v>5000</v>
      </c>
      <c r="V79" s="106" t="n">
        <v>5000</v>
      </c>
      <c r="W79" s="106" t="n">
        <v>5000</v>
      </c>
      <c r="X79" s="106" t="n">
        <v>5000</v>
      </c>
      <c r="Y79" s="106" t="n">
        <v>5000</v>
      </c>
      <c r="Z79" s="106" t="n">
        <v>0</v>
      </c>
      <c r="AA79" s="106" t="n">
        <f aca="false">SUM($C$79:$Z$79)</f>
        <v>260000</v>
      </c>
    </row>
    <row r="80" customFormat="false" ht="11.25" hidden="false" customHeight="true" outlineLevel="0" collapsed="false">
      <c r="A80" s="105" t="s">
        <v>122</v>
      </c>
      <c r="C80" s="107" t="n">
        <f aca="false">SUM($C$77:$C$79)</f>
        <v>30000</v>
      </c>
      <c r="D80" s="107" t="n">
        <f aca="false">SUM($D$77:$D$79)</f>
        <v>30000</v>
      </c>
      <c r="E80" s="107" t="n">
        <f aca="false">SUM($E$77:$E$79)</f>
        <v>20000</v>
      </c>
      <c r="F80" s="107" t="n">
        <f aca="false">SUM($F$77:$F$79)</f>
        <v>10000</v>
      </c>
      <c r="G80" s="107" t="n">
        <f aca="false">SUM($G$77:$G$79)</f>
        <v>15000</v>
      </c>
      <c r="H80" s="107" t="n">
        <f aca="false">SUM($H$77:$H$79)</f>
        <v>30000</v>
      </c>
      <c r="I80" s="107" t="n">
        <f aca="false">SUM($I$77:$I$79)</f>
        <v>30000</v>
      </c>
      <c r="J80" s="107" t="n">
        <f aca="false">SUM($J$77:$J$79)</f>
        <v>50000</v>
      </c>
      <c r="K80" s="107" t="n">
        <f aca="false">SUM($K$77:$K$79)</f>
        <v>50000</v>
      </c>
      <c r="L80" s="107" t="n">
        <f aca="false">SUM($L$77:$L$79)</f>
        <v>50000</v>
      </c>
      <c r="M80" s="107" t="n">
        <f aca="false">SUM($M$77:$M$79)</f>
        <v>50000</v>
      </c>
      <c r="N80" s="107" t="n">
        <f aca="false">SUM($N$77:$N$79)</f>
        <v>25000</v>
      </c>
      <c r="O80" s="107" t="n">
        <f aca="false">SUM($O$77:$O$79)</f>
        <v>25000</v>
      </c>
      <c r="P80" s="107" t="n">
        <f aca="false">SUM($P$77:$P$79)</f>
        <v>25000</v>
      </c>
      <c r="Q80" s="107" t="n">
        <f aca="false">SUM($Q$77:$Q$79)</f>
        <v>25000</v>
      </c>
      <c r="R80" s="107" t="n">
        <f aca="false">SUM($R$77:$R$79)</f>
        <v>25000</v>
      </c>
      <c r="S80" s="107" t="n">
        <f aca="false">SUM($S$77:$S$79)</f>
        <v>5000</v>
      </c>
      <c r="T80" s="107" t="n">
        <f aca="false">SUM($T$77:$T$79)</f>
        <v>5000</v>
      </c>
      <c r="U80" s="107" t="n">
        <f aca="false">SUM($U$77:$U$79)</f>
        <v>5000</v>
      </c>
      <c r="V80" s="107" t="n">
        <f aca="false">SUM($V$77:$V$79)</f>
        <v>5000</v>
      </c>
      <c r="W80" s="107" t="n">
        <f aca="false">SUM($W$77:$W$79)</f>
        <v>5000</v>
      </c>
      <c r="X80" s="107" t="n">
        <f aca="false">SUM($X$77:$X$79)</f>
        <v>5000</v>
      </c>
      <c r="Y80" s="107" t="n">
        <f aca="false">SUM($Y$77:$Y$79)</f>
        <v>5000</v>
      </c>
      <c r="Z80" s="107" t="n">
        <f aca="false">SUM($Z$77:$Z$79)</f>
        <v>0</v>
      </c>
      <c r="AA80" s="107" t="n">
        <f aca="false">SUM($AA$77:$AA$79)</f>
        <v>525000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f aca="false">SUM(($C$67-$C$77))</f>
        <v>0</v>
      </c>
      <c r="D83" s="106" t="n">
        <f aca="false">SUM(($D$67-$D$77))</f>
        <v>0</v>
      </c>
      <c r="E83" s="106" t="n">
        <f aca="false">SUM(($E$67-$E$77))</f>
        <v>0</v>
      </c>
      <c r="F83" s="106" t="n">
        <f aca="false">SUM(($F$67-$F$77))</f>
        <v>0</v>
      </c>
      <c r="G83" s="106" t="n">
        <f aca="false">SUM(($G$67-$G$77))</f>
        <v>0</v>
      </c>
      <c r="H83" s="106" t="n">
        <f aca="false">SUM(($H$67-$H$77))</f>
        <v>0</v>
      </c>
      <c r="I83" s="106" t="n">
        <f aca="false">SUM(($I$67-$I$77))</f>
        <v>0</v>
      </c>
      <c r="J83" s="106" t="n">
        <f aca="false">SUM(($J$67-$J$77))</f>
        <v>0</v>
      </c>
      <c r="K83" s="106" t="n">
        <f aca="false">SUM(($K$67-$K$77))</f>
        <v>0</v>
      </c>
      <c r="L83" s="106" t="n">
        <f aca="false">SUM(($L$67-$L$77))</f>
        <v>0</v>
      </c>
      <c r="M83" s="106" t="n">
        <f aca="false">SUM(($M$67-$M$77))</f>
        <v>0</v>
      </c>
      <c r="N83" s="106" t="n">
        <f aca="false">SUM(($N$67-$N$77))</f>
        <v>0</v>
      </c>
      <c r="O83" s="106" t="n">
        <f aca="false">SUM(($O$67-$O$77))</f>
        <v>0</v>
      </c>
      <c r="P83" s="106" t="n">
        <f aca="false">SUM(($P$67-$P$77))</f>
        <v>0</v>
      </c>
      <c r="Q83" s="106" t="n">
        <f aca="false">SUM(($Q$67-$Q$77))</f>
        <v>0</v>
      </c>
      <c r="R83" s="106" t="n">
        <f aca="false">SUM(($R$67-$R$77))</f>
        <v>0</v>
      </c>
      <c r="S83" s="106" t="n">
        <f aca="false">SUM(($S$67-$S$77))</f>
        <v>0</v>
      </c>
      <c r="T83" s="106" t="n">
        <f aca="false">SUM(($T$67-$T$77))</f>
        <v>0</v>
      </c>
      <c r="U83" s="106" t="n">
        <f aca="false">SUM(($U$67-$U$77))</f>
        <v>0</v>
      </c>
      <c r="V83" s="106" t="n">
        <f aca="false">SUM(($V$67-$V$77))</f>
        <v>0</v>
      </c>
      <c r="W83" s="106" t="n">
        <f aca="false">SUM(($W$67-$W$77))</f>
        <v>0</v>
      </c>
      <c r="X83" s="106" t="n">
        <f aca="false">SUM(($X$67-$X$77))</f>
        <v>0</v>
      </c>
      <c r="Y83" s="106" t="n">
        <f aca="false">SUM(($Y$67-$Y$77))</f>
        <v>0</v>
      </c>
      <c r="Z83" s="106" t="n">
        <f aca="false">SUM(($Z$67-$Z$77))</f>
        <v>0</v>
      </c>
      <c r="AA83" s="106" t="n">
        <f aca="false">SUM(($AA$67-$AA$77))</f>
        <v>0</v>
      </c>
    </row>
    <row r="84" customFormat="false" ht="11.25" hidden="false" customHeight="true" outlineLevel="0" collapsed="false">
      <c r="A84" s="105" t="s">
        <v>121</v>
      </c>
      <c r="C84" s="106" t="n">
        <f aca="false">SUM(($C$68-$C$78))</f>
        <v>0</v>
      </c>
      <c r="D84" s="106" t="n">
        <f aca="false">SUM(($D$68-$D$78))</f>
        <v>0</v>
      </c>
      <c r="E84" s="106" t="n">
        <f aca="false">SUM(($E$68-$E$78))</f>
        <v>0</v>
      </c>
      <c r="F84" s="106" t="n">
        <f aca="false">SUM(($F$68-$F$78))</f>
        <v>0</v>
      </c>
      <c r="G84" s="106" t="n">
        <f aca="false">SUM(($G$68-$G$78))</f>
        <v>0</v>
      </c>
      <c r="H84" s="106" t="n">
        <f aca="false">SUM(($H$68-$H$78))</f>
        <v>0</v>
      </c>
      <c r="I84" s="106" t="n">
        <f aca="false">SUM(($I$68-$I$78))</f>
        <v>0</v>
      </c>
      <c r="J84" s="106" t="n">
        <f aca="false">SUM(($J$68-$J$78))</f>
        <v>0</v>
      </c>
      <c r="K84" s="106" t="n">
        <f aca="false">SUM(($K$68-$K$78))</f>
        <v>0</v>
      </c>
      <c r="L84" s="106" t="n">
        <f aca="false">SUM(($L$68-$L$78))</f>
        <v>0</v>
      </c>
      <c r="M84" s="106" t="n">
        <f aca="false">SUM(($M$68-$M$78))</f>
        <v>0</v>
      </c>
      <c r="N84" s="106" t="n">
        <f aca="false">SUM(($N$68-$N$78))</f>
        <v>0</v>
      </c>
      <c r="O84" s="106" t="n">
        <f aca="false">SUM(($O$68-$O$78))</f>
        <v>0</v>
      </c>
      <c r="P84" s="106" t="n">
        <f aca="false">SUM(($P$68-$P$78))</f>
        <v>0</v>
      </c>
      <c r="Q84" s="106" t="n">
        <f aca="false">SUM(($Q$68-$Q$78))</f>
        <v>0</v>
      </c>
      <c r="R84" s="106" t="n">
        <f aca="false">SUM(($R$68-$R$78))</f>
        <v>0</v>
      </c>
      <c r="S84" s="106" t="n">
        <f aca="false">SUM(($S$68-$S$78))</f>
        <v>0</v>
      </c>
      <c r="T84" s="106" t="n">
        <f aca="false">SUM(($T$68-$T$78))</f>
        <v>0</v>
      </c>
      <c r="U84" s="106" t="n">
        <f aca="false">SUM(($U$68-$U$78))</f>
        <v>0</v>
      </c>
      <c r="V84" s="106" t="n">
        <f aca="false">SUM(($V$68-$V$78))</f>
        <v>0</v>
      </c>
      <c r="W84" s="106" t="n">
        <f aca="false">SUM(($W$68-$W$78))</f>
        <v>0</v>
      </c>
      <c r="X84" s="106" t="n">
        <f aca="false">SUM(($X$68-$X$78))</f>
        <v>0</v>
      </c>
      <c r="Y84" s="106" t="n">
        <f aca="false">SUM(($Y$68-$Y$78))</f>
        <v>0</v>
      </c>
      <c r="Z84" s="106" t="n">
        <f aca="false">SUM(($Z$68-$Z$78))</f>
        <v>0</v>
      </c>
      <c r="AA84" s="106" t="n">
        <f aca="false">SUM(($AA$68-$AA$78))</f>
        <v>0</v>
      </c>
    </row>
    <row r="85" customFormat="false" ht="11.25" hidden="false" customHeight="true" outlineLevel="0" collapsed="false">
      <c r="A85" s="105" t="s">
        <v>123</v>
      </c>
      <c r="C85" s="106" t="n">
        <f aca="false">SUM(($C$72-$C$79))</f>
        <v>0</v>
      </c>
      <c r="D85" s="106" t="n">
        <f aca="false">SUM(($D$72-$D$79))</f>
        <v>0</v>
      </c>
      <c r="E85" s="106" t="n">
        <f aca="false">SUM(($E$72-$E$79))</f>
        <v>0</v>
      </c>
      <c r="F85" s="106" t="n">
        <f aca="false">SUM(($F$72-$F$79))</f>
        <v>0</v>
      </c>
      <c r="G85" s="106" t="n">
        <f aca="false">SUM(($G$72-$G$79))</f>
        <v>0</v>
      </c>
      <c r="H85" s="106" t="n">
        <f aca="false">SUM(($H$72-$H$79))</f>
        <v>0</v>
      </c>
      <c r="I85" s="106" t="n">
        <f aca="false">SUM(($I$72-$I$79))</f>
        <v>0</v>
      </c>
      <c r="J85" s="106" t="n">
        <f aca="false">SUM(($J$72-$J$79))</f>
        <v>0</v>
      </c>
      <c r="K85" s="106" t="n">
        <f aca="false">SUM(($K$72-$K$79))</f>
        <v>0</v>
      </c>
      <c r="L85" s="106" t="n">
        <f aca="false">SUM(($L$72-$L$79))</f>
        <v>0</v>
      </c>
      <c r="M85" s="106" t="n">
        <f aca="false">SUM(($M$72-$M$79))</f>
        <v>0</v>
      </c>
      <c r="N85" s="106" t="n">
        <f aca="false">SUM(($N$72-$N$79))</f>
        <v>0</v>
      </c>
      <c r="O85" s="106" t="n">
        <f aca="false">SUM(($O$72-$O$79))</f>
        <v>0</v>
      </c>
      <c r="P85" s="106" t="n">
        <f aca="false">SUM(($P$72-$P$79))</f>
        <v>0</v>
      </c>
      <c r="Q85" s="106" t="n">
        <f aca="false">SUM(($Q$72-$Q$79))</f>
        <v>0</v>
      </c>
      <c r="R85" s="106" t="n">
        <f aca="false">SUM(($R$72-$R$79))</f>
        <v>0</v>
      </c>
      <c r="S85" s="106" t="n">
        <f aca="false">SUM(($S$72-$S$79))</f>
        <v>0</v>
      </c>
      <c r="T85" s="106" t="n">
        <f aca="false">SUM(($T$72-$T$79))</f>
        <v>0</v>
      </c>
      <c r="U85" s="106" t="n">
        <f aca="false">SUM(($U$72-$U$79))</f>
        <v>0</v>
      </c>
      <c r="V85" s="106" t="n">
        <f aca="false">SUM(($V$72-$V$79))</f>
        <v>0</v>
      </c>
      <c r="W85" s="106" t="n">
        <f aca="false">SUM(($W$72-$W$79))</f>
        <v>0</v>
      </c>
      <c r="X85" s="106" t="n">
        <f aca="false">SUM(($X$72-$X$79))</f>
        <v>0</v>
      </c>
      <c r="Y85" s="106" t="n">
        <f aca="false">SUM(($Y$72-$Y$79))</f>
        <v>0</v>
      </c>
      <c r="Z85" s="106" t="n">
        <f aca="false">SUM(($Z$72-$Z$79))</f>
        <v>0</v>
      </c>
      <c r="AA85" s="106" t="n">
        <f aca="false">SUM(($AA$72-$AA$79))</f>
        <v>0</v>
      </c>
    </row>
    <row r="86" customFormat="false" ht="11.25" hidden="false" customHeight="true" outlineLevel="0" collapsed="false">
      <c r="A86" s="105" t="s">
        <v>122</v>
      </c>
      <c r="C86" s="107" t="n">
        <f aca="false">SUM($C$83:$C$85)</f>
        <v>0</v>
      </c>
      <c r="D86" s="107" t="n">
        <f aca="false">SUM($D$83:$D$85)</f>
        <v>0</v>
      </c>
      <c r="E86" s="107" t="n">
        <f aca="false">SUM($E$83:$E$85)</f>
        <v>0</v>
      </c>
      <c r="F86" s="107" t="n">
        <f aca="false">SUM($F$83:$F$85)</f>
        <v>0</v>
      </c>
      <c r="G86" s="107" t="n">
        <f aca="false">SUM($G$83:$G$85)</f>
        <v>0</v>
      </c>
      <c r="H86" s="107" t="n">
        <f aca="false">SUM($H$83:$H$85)</f>
        <v>0</v>
      </c>
      <c r="I86" s="107" t="n">
        <f aca="false">SUM($I$83:$I$85)</f>
        <v>0</v>
      </c>
      <c r="J86" s="107" t="n">
        <f aca="false">SUM($J$83:$J$85)</f>
        <v>0</v>
      </c>
      <c r="K86" s="107" t="n">
        <f aca="false">SUM($K$83:$K$85)</f>
        <v>0</v>
      </c>
      <c r="L86" s="107" t="n">
        <f aca="false">SUM($L$83:$L$85)</f>
        <v>0</v>
      </c>
      <c r="M86" s="107" t="n">
        <f aca="false">SUM($M$83:$M$85)</f>
        <v>0</v>
      </c>
      <c r="N86" s="107" t="n">
        <f aca="false">SUM($N$83:$N$85)</f>
        <v>0</v>
      </c>
      <c r="O86" s="107" t="n">
        <f aca="false">SUM($O$83:$O$85)</f>
        <v>0</v>
      </c>
      <c r="P86" s="107" t="n">
        <f aca="false">SUM($P$83:$P$85)</f>
        <v>0</v>
      </c>
      <c r="Q86" s="107" t="n">
        <f aca="false">SUM($Q$83:$Q$85)</f>
        <v>0</v>
      </c>
      <c r="R86" s="107" t="n">
        <f aca="false">SUM($R$83:$R$85)</f>
        <v>0</v>
      </c>
      <c r="S86" s="107" t="n">
        <f aca="false">SUM($S$83:$S$85)</f>
        <v>0</v>
      </c>
      <c r="T86" s="107" t="n">
        <f aca="false">SUM($T$83:$T$85)</f>
        <v>0</v>
      </c>
      <c r="U86" s="107" t="n">
        <f aca="false">SUM($U$83:$U$85)</f>
        <v>0</v>
      </c>
      <c r="V86" s="107" t="n">
        <f aca="false">SUM($V$83:$V$85)</f>
        <v>0</v>
      </c>
      <c r="W86" s="107" t="n">
        <f aca="false">SUM($W$83:$W$85)</f>
        <v>0</v>
      </c>
      <c r="X86" s="107" t="n">
        <f aca="false">SUM($X$83:$X$85)</f>
        <v>0</v>
      </c>
      <c r="Y86" s="107" t="n">
        <f aca="false">SUM($Y$83:$Y$85)</f>
        <v>0</v>
      </c>
      <c r="Z86" s="107" t="n">
        <f aca="false">SUM($Z$83:$Z$85)</f>
        <v>0</v>
      </c>
      <c r="AA86" s="107" t="n">
        <f aca="false">SUM($AA$83:$AA$85)</f>
        <v>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2.4</v>
      </c>
      <c r="D89" s="108" t="n">
        <v>2.6</v>
      </c>
      <c r="E89" s="108" t="n">
        <v>2.64</v>
      </c>
      <c r="F89" s="108" t="n">
        <v>2.59</v>
      </c>
      <c r="G89" s="108" t="n">
        <v>2.36</v>
      </c>
      <c r="H89" s="108" t="n">
        <v>2.39</v>
      </c>
      <c r="I89" s="108" t="n">
        <v>2.43</v>
      </c>
      <c r="J89" s="108" t="n">
        <v>2.47</v>
      </c>
      <c r="K89" s="108" t="n">
        <v>2.5</v>
      </c>
      <c r="L89" s="108" t="n">
        <v>2.51</v>
      </c>
      <c r="M89" s="108" t="n">
        <v>2.53</v>
      </c>
      <c r="N89" s="108" t="n">
        <v>3</v>
      </c>
      <c r="O89" s="108" t="n">
        <v>3.18</v>
      </c>
      <c r="P89" s="108" t="n">
        <v>3.28</v>
      </c>
      <c r="Q89" s="108" t="n">
        <v>3.21</v>
      </c>
      <c r="R89" s="108" t="n">
        <v>3.1</v>
      </c>
      <c r="S89" s="108" t="n">
        <v>2.88</v>
      </c>
      <c r="T89" s="108" t="n">
        <v>2.87</v>
      </c>
      <c r="U89" s="108" t="n">
        <v>2.9</v>
      </c>
      <c r="V89" s="108" t="n">
        <v>2.93</v>
      </c>
      <c r="W89" s="108" t="n">
        <v>2.96</v>
      </c>
      <c r="X89" s="108" t="n">
        <v>2.96</v>
      </c>
      <c r="Y89" s="108" t="n">
        <v>3</v>
      </c>
      <c r="Z89" s="108" t="n">
        <v>3.4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2.36</v>
      </c>
      <c r="D90" s="108" t="n">
        <v>2.6</v>
      </c>
      <c r="E90" s="108" t="n">
        <v>2.64</v>
      </c>
      <c r="F90" s="108" t="n">
        <v>2.56</v>
      </c>
      <c r="G90" s="108" t="n">
        <v>2.42</v>
      </c>
      <c r="H90" s="108" t="n">
        <v>2.46</v>
      </c>
      <c r="I90" s="108" t="n">
        <v>2.5</v>
      </c>
      <c r="J90" s="108" t="n">
        <v>2.54</v>
      </c>
      <c r="K90" s="108" t="n">
        <v>2.58</v>
      </c>
      <c r="L90" s="108" t="n">
        <v>2.59</v>
      </c>
      <c r="M90" s="108" t="n">
        <v>2.62</v>
      </c>
      <c r="N90" s="108" t="n">
        <v>3.11</v>
      </c>
      <c r="O90" s="108" t="n">
        <v>3.29</v>
      </c>
      <c r="P90" s="108" t="n">
        <v>3.4</v>
      </c>
      <c r="Q90" s="108" t="n">
        <v>3.33</v>
      </c>
      <c r="R90" s="108" t="n">
        <v>3.22</v>
      </c>
      <c r="S90" s="108" t="n">
        <v>3.01</v>
      </c>
      <c r="T90" s="108" t="n">
        <v>3.02</v>
      </c>
      <c r="U90" s="108" t="n">
        <v>3.05</v>
      </c>
      <c r="V90" s="108" t="n">
        <v>3.08</v>
      </c>
      <c r="W90" s="108" t="n">
        <v>3.11</v>
      </c>
      <c r="X90" s="108" t="n">
        <v>3.12</v>
      </c>
      <c r="Y90" s="108" t="n">
        <v>3.16</v>
      </c>
      <c r="Z90" s="108" t="n">
        <v>3.57</v>
      </c>
      <c r="AA90" s="108"/>
    </row>
    <row r="91" customFormat="false" ht="11.25" hidden="false" customHeight="true" outlineLevel="0" collapsed="false">
      <c r="A91" s="105" t="s">
        <v>105</v>
      </c>
      <c r="C91" s="109" t="n">
        <f aca="false">SUM(($C$89-$C$90))</f>
        <v>0.04</v>
      </c>
      <c r="D91" s="109" t="n">
        <f aca="false">SUM(($D$89-$D$90))</f>
        <v>0</v>
      </c>
      <c r="E91" s="109" t="n">
        <f aca="false">SUM(($E$89-$E$90))</f>
        <v>0</v>
      </c>
      <c r="F91" s="109" t="n">
        <f aca="false">SUM(($F$89-$F$90))</f>
        <v>0.0299999999999998</v>
      </c>
      <c r="G91" s="109" t="n">
        <f aca="false">SUM(($G$89-$G$90))</f>
        <v>-0.0600000000000001</v>
      </c>
      <c r="H91" s="109" t="n">
        <f aca="false">SUM(($H$89-$H$90))</f>
        <v>-0.0699999999999998</v>
      </c>
      <c r="I91" s="109" t="n">
        <f aca="false">SUM(($I$89-$I$90))</f>
        <v>-0.0699999999999998</v>
      </c>
      <c r="J91" s="109" t="n">
        <f aca="false">SUM(($J$89-$J$90))</f>
        <v>-0.0699999999999998</v>
      </c>
      <c r="K91" s="109" t="n">
        <f aca="false">SUM(($K$89-$K$90))</f>
        <v>-0.0800000000000001</v>
      </c>
      <c r="L91" s="109" t="n">
        <f aca="false">SUM(($L$89-$L$90))</f>
        <v>-0.0800000000000001</v>
      </c>
      <c r="M91" s="109" t="n">
        <f aca="false">SUM(($M$89-$M$90))</f>
        <v>-0.0900000000000003</v>
      </c>
      <c r="N91" s="109" t="n">
        <f aca="false">SUM(($N$89-$N$90))</f>
        <v>-0.11</v>
      </c>
      <c r="O91" s="109" t="n">
        <f aca="false">SUM(($O$89-$O$90))</f>
        <v>-0.11</v>
      </c>
      <c r="P91" s="109" t="n">
        <f aca="false">SUM(($P$89-$P$90))</f>
        <v>-0.12</v>
      </c>
      <c r="Q91" s="109" t="n">
        <f aca="false">SUM(($Q$89-$Q$90))</f>
        <v>-0.12</v>
      </c>
      <c r="R91" s="109" t="n">
        <f aca="false">SUM(($R$89-$R$90))</f>
        <v>-0.12</v>
      </c>
      <c r="S91" s="109" t="n">
        <f aca="false">SUM(($S$89-$S$90))</f>
        <v>-0.13</v>
      </c>
      <c r="T91" s="109" t="n">
        <f aca="false">SUM(($T$89-$T$90))</f>
        <v>-0.15</v>
      </c>
      <c r="U91" s="109" t="n">
        <f aca="false">SUM(($U$89-$U$90))</f>
        <v>-0.15</v>
      </c>
      <c r="V91" s="109" t="n">
        <f aca="false">SUM(($V$89-$V$90))</f>
        <v>-0.15</v>
      </c>
      <c r="W91" s="109" t="n">
        <f aca="false">SUM(($W$89-$W$90))</f>
        <v>-0.15</v>
      </c>
      <c r="X91" s="109" t="n">
        <f aca="false">SUM(($X$89-$X$90))</f>
        <v>-0.16</v>
      </c>
      <c r="Y91" s="109" t="n">
        <f aca="false">SUM(($Y$89-$Y$90))</f>
        <v>-0.16</v>
      </c>
      <c r="Z91" s="109" t="n">
        <f aca="false">SUM(($Z$89-$Z$90))</f>
        <v>-0.17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4.0142</v>
      </c>
      <c r="D94" s="108" t="n">
        <v>4.0142</v>
      </c>
      <c r="E94" s="108" t="n">
        <v>4.2462</v>
      </c>
      <c r="F94" s="108" t="n">
        <v>4.2462</v>
      </c>
      <c r="G94" s="108" t="n">
        <v>3.6988</v>
      </c>
      <c r="H94" s="108" t="n">
        <v>3.6988</v>
      </c>
      <c r="I94" s="108" t="n">
        <v>3.6988</v>
      </c>
      <c r="J94" s="108" t="n">
        <v>3.6988</v>
      </c>
      <c r="K94" s="108" t="n">
        <v>3.6988</v>
      </c>
      <c r="L94" s="108" t="n">
        <v>3.6988</v>
      </c>
      <c r="M94" s="108" t="n">
        <v>3.6988</v>
      </c>
      <c r="N94" s="108" t="n">
        <v>4.58</v>
      </c>
      <c r="O94" s="108" t="n">
        <v>4.58</v>
      </c>
      <c r="P94" s="108" t="n">
        <v>4.58</v>
      </c>
      <c r="Q94" s="108" t="n">
        <v>4.58</v>
      </c>
      <c r="R94" s="108" t="n">
        <v>4.58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0</v>
      </c>
      <c r="H95" s="108" t="n">
        <v>0</v>
      </c>
      <c r="I95" s="108" t="n">
        <v>0</v>
      </c>
      <c r="J95" s="108" t="n">
        <v>0</v>
      </c>
      <c r="K95" s="108" t="n">
        <v>0</v>
      </c>
      <c r="L95" s="108" t="n">
        <v>0</v>
      </c>
      <c r="M95" s="108" t="n">
        <v>0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-1335827</v>
      </c>
      <c r="D98" s="106" t="n">
        <v>-1147416</v>
      </c>
      <c r="E98" s="106" t="n">
        <v>-747144</v>
      </c>
      <c r="F98" s="106" t="n">
        <v>-696320</v>
      </c>
      <c r="G98" s="106" t="n">
        <v>-1020484</v>
      </c>
      <c r="H98" s="106" t="n">
        <v>-1321780</v>
      </c>
      <c r="I98" s="106" t="n">
        <v>-1240709</v>
      </c>
      <c r="J98" s="106" t="n">
        <v>-1736736</v>
      </c>
      <c r="K98" s="106" t="n">
        <v>-1687049</v>
      </c>
      <c r="L98" s="106" t="n">
        <v>-1614113</v>
      </c>
      <c r="M98" s="106" t="n">
        <v>-1633672</v>
      </c>
      <c r="N98" s="106" t="n">
        <v>-1120567</v>
      </c>
      <c r="O98" s="106" t="n">
        <v>-1018840</v>
      </c>
      <c r="P98" s="106" t="n">
        <v>-940250</v>
      </c>
      <c r="Q98" s="106" t="n">
        <v>-893641</v>
      </c>
      <c r="R98" s="106" t="n">
        <v>-1067842</v>
      </c>
      <c r="S98" s="106" t="n">
        <v>34477</v>
      </c>
      <c r="T98" s="106" t="n">
        <v>34004</v>
      </c>
      <c r="U98" s="106" t="n">
        <v>37039</v>
      </c>
      <c r="V98" s="106" t="n">
        <v>42490</v>
      </c>
      <c r="W98" s="106" t="n">
        <v>46707</v>
      </c>
      <c r="X98" s="106" t="n">
        <v>45024</v>
      </c>
      <c r="Y98" s="106" t="n">
        <v>52137</v>
      </c>
      <c r="Z98" s="106" t="n">
        <v>0</v>
      </c>
      <c r="AA98" s="106" t="n">
        <f aca="false">SUM($C$98:$Z$98)</f>
        <v>-18930512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f aca="false">SUM($C$99:$Z$99)</f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f aca="false">SUM($C$98:$C$99)</f>
        <v>-1335827</v>
      </c>
      <c r="D100" s="112" t="n">
        <f aca="false">SUM($D$98:$D$99)</f>
        <v>-1147416</v>
      </c>
      <c r="E100" s="112" t="n">
        <f aca="false">SUM($E$98:$E$99)</f>
        <v>-747144</v>
      </c>
      <c r="F100" s="112" t="n">
        <f aca="false">SUM($F$98:$F$99)</f>
        <v>-696320</v>
      </c>
      <c r="G100" s="112" t="n">
        <f aca="false">SUM($G$98:$G$99)</f>
        <v>-1020484</v>
      </c>
      <c r="H100" s="112" t="n">
        <f aca="false">SUM($H$98:$H$99)</f>
        <v>-1321780</v>
      </c>
      <c r="I100" s="112" t="n">
        <f aca="false">SUM($I$98:$I$99)</f>
        <v>-1240709</v>
      </c>
      <c r="J100" s="112" t="n">
        <f aca="false">SUM($J$98:$J$99)</f>
        <v>-1736736</v>
      </c>
      <c r="K100" s="112" t="n">
        <f aca="false">SUM($K$98:$K$99)</f>
        <v>-1687049</v>
      </c>
      <c r="L100" s="112" t="n">
        <f aca="false">SUM($L$98:$L$99)</f>
        <v>-1614113</v>
      </c>
      <c r="M100" s="112" t="n">
        <f aca="false">SUM($M$98:$M$99)</f>
        <v>-1633672</v>
      </c>
      <c r="N100" s="112" t="n">
        <f aca="false">SUM($N$98:$N$99)</f>
        <v>-1120567</v>
      </c>
      <c r="O100" s="112" t="n">
        <f aca="false">SUM($O$98:$O$99)</f>
        <v>-1018840</v>
      </c>
      <c r="P100" s="112" t="n">
        <f aca="false">SUM($P$98:$P$99)</f>
        <v>-940250</v>
      </c>
      <c r="Q100" s="112" t="n">
        <f aca="false">SUM($Q$98:$Q$99)</f>
        <v>-893641</v>
      </c>
      <c r="R100" s="112" t="n">
        <f aca="false">SUM($R$98:$R$99)</f>
        <v>-1067842</v>
      </c>
      <c r="S100" s="112" t="n">
        <f aca="false">SUM($S$98:$S$99)</f>
        <v>34477</v>
      </c>
      <c r="T100" s="112" t="n">
        <f aca="false">SUM($T$98:$T$99)</f>
        <v>34004</v>
      </c>
      <c r="U100" s="112" t="n">
        <f aca="false">SUM($U$98:$U$99)</f>
        <v>37039</v>
      </c>
      <c r="V100" s="112" t="n">
        <f aca="false">SUM($V$98:$V$99)</f>
        <v>42490</v>
      </c>
      <c r="W100" s="112" t="n">
        <f aca="false">SUM($W$98:$W$99)</f>
        <v>46707</v>
      </c>
      <c r="X100" s="112" t="n">
        <f aca="false">SUM($X$98:$X$99)</f>
        <v>45024</v>
      </c>
      <c r="Y100" s="112" t="n">
        <f aca="false">SUM($Y$98:$Y$99)</f>
        <v>52137</v>
      </c>
      <c r="Z100" s="112" t="n">
        <f aca="false">SUM($Z$98:$Z$99)</f>
        <v>0</v>
      </c>
      <c r="AA100" s="113" t="n">
        <f aca="false">SUM($AA$98:$AA$99)</f>
        <v>-18930512</v>
      </c>
    </row>
    <row r="101" customFormat="false" ht="11.25" hidden="false" customHeight="true" outlineLevel="0" collapsed="false">
      <c r="A101" s="105" t="s">
        <v>110</v>
      </c>
      <c r="C101" s="106" t="n">
        <v>-1372901</v>
      </c>
      <c r="D101" s="106" t="n">
        <v>-1147333</v>
      </c>
      <c r="E101" s="106" t="n">
        <v>-747090</v>
      </c>
      <c r="F101" s="106" t="n">
        <v>-705503</v>
      </c>
      <c r="G101" s="106" t="n">
        <v>-993665</v>
      </c>
      <c r="H101" s="106" t="n">
        <v>-1257343</v>
      </c>
      <c r="I101" s="106" t="n">
        <v>-1178495</v>
      </c>
      <c r="J101" s="106" t="n">
        <v>-1629858</v>
      </c>
      <c r="K101" s="106" t="n">
        <v>-1565209</v>
      </c>
      <c r="L101" s="106" t="n">
        <v>-1496480</v>
      </c>
      <c r="M101" s="106" t="n">
        <v>-1497265</v>
      </c>
      <c r="N101" s="106" t="n">
        <v>-1040084</v>
      </c>
      <c r="O101" s="106" t="n">
        <v>-935936</v>
      </c>
      <c r="P101" s="106" t="n">
        <v>-850135</v>
      </c>
      <c r="Q101" s="106" t="n">
        <v>-812519</v>
      </c>
      <c r="R101" s="106" t="n">
        <v>-978338</v>
      </c>
      <c r="S101" s="106" t="n">
        <v>53148</v>
      </c>
      <c r="T101" s="106" t="n">
        <v>56176</v>
      </c>
      <c r="U101" s="106" t="n">
        <v>58403</v>
      </c>
      <c r="V101" s="106" t="n">
        <v>64461</v>
      </c>
      <c r="W101" s="106" t="n">
        <v>68594</v>
      </c>
      <c r="X101" s="106" t="n">
        <v>67529</v>
      </c>
      <c r="Y101" s="106" t="n">
        <v>75301</v>
      </c>
      <c r="Z101" s="106" t="n">
        <v>0</v>
      </c>
      <c r="AA101" s="106" t="n">
        <f aca="false">SUM($C$101:$Z$101)</f>
        <v>-17764542</v>
      </c>
    </row>
    <row r="102" customFormat="false" ht="11.25" hidden="false" customHeight="true" outlineLevel="0" collapsed="false">
      <c r="A102" s="105" t="s">
        <v>105</v>
      </c>
      <c r="C102" s="107" t="n">
        <f aca="false">SUM(($C$100-$C$101))</f>
        <v>37074</v>
      </c>
      <c r="D102" s="107" t="n">
        <f aca="false">SUM(($D$100-$D$101))</f>
        <v>-83</v>
      </c>
      <c r="E102" s="107" t="n">
        <f aca="false">SUM(($E$100-$E$101))</f>
        <v>-54</v>
      </c>
      <c r="F102" s="107" t="n">
        <f aca="false">SUM(($F$100-$F$101))</f>
        <v>9183</v>
      </c>
      <c r="G102" s="107" t="n">
        <f aca="false">SUM(($G$100-$G$101))</f>
        <v>-26819</v>
      </c>
      <c r="H102" s="107" t="n">
        <f aca="false">SUM(($H$100-$H$101))</f>
        <v>-64437</v>
      </c>
      <c r="I102" s="107" t="n">
        <f aca="false">SUM(($I$100-$I$101))</f>
        <v>-62214</v>
      </c>
      <c r="J102" s="107" t="n">
        <f aca="false">SUM(($J$100-$J$101))</f>
        <v>-106878</v>
      </c>
      <c r="K102" s="107" t="n">
        <f aca="false">SUM(($K$100-$K$101))</f>
        <v>-121840</v>
      </c>
      <c r="L102" s="107" t="n">
        <f aca="false">SUM(($L$100-$L$101))</f>
        <v>-117633</v>
      </c>
      <c r="M102" s="107" t="n">
        <f aca="false">SUM(($M$100-$M$101))</f>
        <v>-136407</v>
      </c>
      <c r="N102" s="107" t="n">
        <f aca="false">SUM(($N$100-$N$101))</f>
        <v>-80483</v>
      </c>
      <c r="O102" s="107" t="n">
        <f aca="false">SUM(($O$100-$O$101))</f>
        <v>-82904</v>
      </c>
      <c r="P102" s="107" t="n">
        <f aca="false">SUM(($P$100-$P$101))</f>
        <v>-90115</v>
      </c>
      <c r="Q102" s="107" t="n">
        <f aca="false">SUM(($Q$100-$Q$101))</f>
        <v>-81122</v>
      </c>
      <c r="R102" s="107" t="n">
        <f aca="false">SUM(($R$100-$R$101))</f>
        <v>-89504</v>
      </c>
      <c r="S102" s="107" t="n">
        <f aca="false">SUM(($S$100-$S$101))</f>
        <v>-18671</v>
      </c>
      <c r="T102" s="107" t="n">
        <f aca="false">SUM(($T$100-$T$101))</f>
        <v>-22172</v>
      </c>
      <c r="U102" s="107" t="n">
        <f aca="false">SUM(($U$100-$U$101))</f>
        <v>-21364</v>
      </c>
      <c r="V102" s="107" t="n">
        <f aca="false">SUM(($V$100-$V$101))</f>
        <v>-21971</v>
      </c>
      <c r="W102" s="107" t="n">
        <f aca="false">SUM(($W$100-$W$101))</f>
        <v>-21887</v>
      </c>
      <c r="X102" s="107" t="n">
        <f aca="false">SUM(($X$100-$X$101))</f>
        <v>-22505</v>
      </c>
      <c r="Y102" s="107" t="n">
        <f aca="false">SUM(($Y$100-$Y$101))</f>
        <v>-23164</v>
      </c>
      <c r="Z102" s="107" t="n">
        <f aca="false">SUM(($Z$100-$Z$101))</f>
        <v>0</v>
      </c>
      <c r="AA102" s="107" t="n">
        <f aca="false">SUM(($AA$100-$AA$101))</f>
        <v>-1165970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f aca="false">55000-25000</f>
        <v>30000</v>
      </c>
      <c r="D107" s="106" t="n">
        <f aca="false">55000-25000</f>
        <v>30000</v>
      </c>
      <c r="E107" s="106" t="n">
        <f aca="false">55000-25000</f>
        <v>30000</v>
      </c>
      <c r="F107" s="106" t="n">
        <f aca="false">45000-25000</f>
        <v>20000</v>
      </c>
      <c r="G107" s="106" t="n">
        <v>10000</v>
      </c>
      <c r="H107" s="106" t="n">
        <v>10000</v>
      </c>
      <c r="I107" s="106" t="n">
        <v>15000</v>
      </c>
      <c r="J107" s="106" t="n">
        <v>25000</v>
      </c>
      <c r="K107" s="106" t="n">
        <v>30000</v>
      </c>
      <c r="L107" s="106" t="n">
        <v>30000</v>
      </c>
      <c r="M107" s="106" t="n">
        <v>30000</v>
      </c>
      <c r="N107" s="106" t="n">
        <v>15000</v>
      </c>
      <c r="O107" s="106" t="n">
        <v>15000</v>
      </c>
      <c r="P107" s="106" t="n">
        <v>15000</v>
      </c>
      <c r="Q107" s="106" t="n">
        <v>15000</v>
      </c>
      <c r="R107" s="106" t="n">
        <v>15000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f aca="false">SUM($C$107:$Z$107)</f>
        <v>335000</v>
      </c>
    </row>
    <row r="108" customFormat="false" ht="11.25" hidden="false" customHeight="true" outlineLevel="0" collapsed="false">
      <c r="A108" s="105" t="s">
        <v>121</v>
      </c>
      <c r="C108" s="106" t="n">
        <v>-45193.5484</v>
      </c>
      <c r="D108" s="106" t="n">
        <v>-41064.4839</v>
      </c>
      <c r="E108" s="106" t="n">
        <v>-40750</v>
      </c>
      <c r="F108" s="106" t="n">
        <v>-8870.9677</v>
      </c>
      <c r="G108" s="106" t="n">
        <v>-7500</v>
      </c>
      <c r="H108" s="106" t="n">
        <v>-21645.1613</v>
      </c>
      <c r="I108" s="106" t="n">
        <v>-26633.3</v>
      </c>
      <c r="J108" s="106" t="n">
        <v>-61193.5484</v>
      </c>
      <c r="K108" s="106" t="n">
        <v>-66741.9355</v>
      </c>
      <c r="L108" s="106" t="n">
        <v>-54033.3333</v>
      </c>
      <c r="M108" s="106" t="n">
        <v>-44161.2903</v>
      </c>
      <c r="N108" s="106" t="n">
        <v>-33433.3</v>
      </c>
      <c r="O108" s="106" t="n">
        <v>-39225.7742</v>
      </c>
      <c r="P108" s="106" t="n">
        <v>-37741.9355</v>
      </c>
      <c r="Q108" s="106" t="n">
        <v>-32464.25</v>
      </c>
      <c r="R108" s="106" t="n">
        <v>-22774.2258</v>
      </c>
      <c r="S108" s="106" t="n">
        <v>-31366.6667</v>
      </c>
      <c r="T108" s="106" t="n">
        <v>-21612.871</v>
      </c>
      <c r="U108" s="106" t="n">
        <v>-22600</v>
      </c>
      <c r="V108" s="106" t="n">
        <v>-50032.2903</v>
      </c>
      <c r="W108" s="106" t="n">
        <v>-58032.2581</v>
      </c>
      <c r="X108" s="106" t="n">
        <v>-50900</v>
      </c>
      <c r="Y108" s="106" t="n">
        <v>-38709.6774</v>
      </c>
      <c r="Z108" s="106" t="n">
        <v>-34066.6667</v>
      </c>
      <c r="AA108" s="106" t="n">
        <f aca="false">SUM($C$108:$Z$108)</f>
        <v>-890747.4845</v>
      </c>
    </row>
    <row r="109" customFormat="false" ht="11.25" hidden="false" customHeight="true" outlineLevel="0" collapsed="false">
      <c r="A109" s="105" t="s">
        <v>122</v>
      </c>
      <c r="C109" s="107" t="n">
        <f aca="false">SUM($C$107:$C$108)</f>
        <v>-15193.5484</v>
      </c>
      <c r="D109" s="107" t="n">
        <f aca="false">SUM($D$107:$D$108)</f>
        <v>-11064.4839</v>
      </c>
      <c r="E109" s="107" t="n">
        <f aca="false">SUM($E$107:$E$108)</f>
        <v>-10750</v>
      </c>
      <c r="F109" s="107" t="n">
        <f aca="false">SUM($F$107:$F$108)</f>
        <v>11129.0323</v>
      </c>
      <c r="G109" s="107" t="n">
        <f aca="false">SUM($G$107:$G$108)</f>
        <v>2500</v>
      </c>
      <c r="H109" s="107" t="n">
        <f aca="false">SUM($H$107:$H$108)</f>
        <v>-11645.1613</v>
      </c>
      <c r="I109" s="107" t="n">
        <f aca="false">SUM($I$107:$I$108)</f>
        <v>-11633.3</v>
      </c>
      <c r="J109" s="107" t="n">
        <f aca="false">SUM($J$107:$J$108)</f>
        <v>-36193.5484</v>
      </c>
      <c r="K109" s="107" t="n">
        <f aca="false">SUM($K$107:$K$108)</f>
        <v>-36741.9355</v>
      </c>
      <c r="L109" s="107" t="n">
        <f aca="false">SUM($L$107:$L$108)</f>
        <v>-24033.3333</v>
      </c>
      <c r="M109" s="107" t="n">
        <f aca="false">SUM($M$107:$M$108)</f>
        <v>-14161.2903</v>
      </c>
      <c r="N109" s="107" t="n">
        <f aca="false">SUM($N$107:$N$108)</f>
        <v>-18433.3</v>
      </c>
      <c r="O109" s="107" t="n">
        <f aca="false">SUM($O$107:$O$108)</f>
        <v>-24225.7742</v>
      </c>
      <c r="P109" s="107" t="n">
        <f aca="false">SUM($P$107:$P$108)</f>
        <v>-22741.9355</v>
      </c>
      <c r="Q109" s="107" t="n">
        <f aca="false">SUM($Q$107:$Q$108)</f>
        <v>-17464.25</v>
      </c>
      <c r="R109" s="107" t="n">
        <f aca="false">SUM($R$107:$R$108)</f>
        <v>-7774.2258</v>
      </c>
      <c r="S109" s="107" t="n">
        <f aca="false">SUM($S$107:$S$108)</f>
        <v>-31366.6667</v>
      </c>
      <c r="T109" s="107" t="n">
        <f aca="false">SUM($T$107:$T$108)</f>
        <v>-21612.871</v>
      </c>
      <c r="U109" s="107" t="n">
        <f aca="false">SUM($U$107:$U$108)</f>
        <v>-22600</v>
      </c>
      <c r="V109" s="107" t="n">
        <f aca="false">SUM($V$107:$V$108)</f>
        <v>-50032.2903</v>
      </c>
      <c r="W109" s="107" t="n">
        <f aca="false">SUM($W$107:$W$108)</f>
        <v>-58032.2581</v>
      </c>
      <c r="X109" s="107" t="n">
        <f aca="false">SUM($X$107:$X$108)</f>
        <v>-50900</v>
      </c>
      <c r="Y109" s="107" t="n">
        <f aca="false">SUM($Y$107:$Y$108)</f>
        <v>-38709.6774</v>
      </c>
      <c r="Z109" s="107" t="n">
        <f aca="false">SUM($Z$107:$Z$108)</f>
        <v>-34066.6667</v>
      </c>
      <c r="AA109" s="107" t="n">
        <f aca="false">SUM($AA$107:$AA$108)</f>
        <v>-555747.4845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v>5000</v>
      </c>
      <c r="D112" s="106" t="n">
        <v>5000</v>
      </c>
      <c r="E112" s="106" t="n">
        <v>5000</v>
      </c>
      <c r="F112" s="106" t="n">
        <v>-25000</v>
      </c>
      <c r="G112" s="106" t="n">
        <v>-15000</v>
      </c>
      <c r="H112" s="106" t="n">
        <v>-15000</v>
      </c>
      <c r="I112" s="106" t="n">
        <v>0</v>
      </c>
      <c r="J112" s="106" t="n">
        <v>-5000</v>
      </c>
      <c r="K112" s="106" t="n">
        <v>-5000</v>
      </c>
      <c r="L112" s="106" t="n">
        <v>-5000</v>
      </c>
      <c r="M112" s="106" t="n">
        <v>-5000</v>
      </c>
      <c r="N112" s="106" t="n">
        <v>10000</v>
      </c>
      <c r="O112" s="106" t="n">
        <v>10000</v>
      </c>
      <c r="P112" s="106" t="n">
        <v>10000</v>
      </c>
      <c r="Q112" s="106" t="n">
        <v>5000</v>
      </c>
      <c r="R112" s="106" t="n">
        <v>5000</v>
      </c>
      <c r="S112" s="106" t="n">
        <v>5000</v>
      </c>
      <c r="T112" s="106" t="n">
        <v>5000</v>
      </c>
      <c r="U112" s="106" t="n">
        <v>5000</v>
      </c>
      <c r="V112" s="106" t="n">
        <v>5000</v>
      </c>
      <c r="W112" s="106" t="n">
        <v>5000</v>
      </c>
      <c r="X112" s="106" t="n">
        <v>5000</v>
      </c>
      <c r="Y112" s="106" t="n">
        <v>5000</v>
      </c>
      <c r="Z112" s="106" t="n">
        <v>0</v>
      </c>
      <c r="AA112" s="106" t="n">
        <f aca="false">SUM($C$112:$Z$112)</f>
        <v>15000</v>
      </c>
    </row>
    <row r="113" customFormat="false" ht="13.5" hidden="false" customHeight="true" outlineLevel="0" collapsed="false">
      <c r="C113" s="114"/>
      <c r="D113" s="114"/>
      <c r="E113" s="114"/>
      <c r="F113" s="114"/>
      <c r="G113" s="114"/>
    </row>
    <row r="114" customFormat="false" ht="11.25" hidden="false" customHeight="true" outlineLevel="0" collapsed="false">
      <c r="A114" s="110" t="s">
        <v>122</v>
      </c>
      <c r="B114" s="111"/>
      <c r="C114" s="112" t="n">
        <f aca="false">SUM(($C$109+$C$112))</f>
        <v>-10193.5484</v>
      </c>
      <c r="D114" s="112" t="n">
        <f aca="false">SUM(($D$109+$D$112))</f>
        <v>-6064.4839</v>
      </c>
      <c r="E114" s="112" t="n">
        <f aca="false">SUM(($E$109+$E$112))</f>
        <v>-5750</v>
      </c>
      <c r="F114" s="112" t="n">
        <f aca="false">SUM(($F$109+$F$112))</f>
        <v>-13870.9677</v>
      </c>
      <c r="G114" s="112" t="n">
        <f aca="false">SUM(($G$109+$G$112))</f>
        <v>-12500</v>
      </c>
      <c r="H114" s="112" t="n">
        <f aca="false">SUM(($H$109+$H$112))</f>
        <v>-26645.1613</v>
      </c>
      <c r="I114" s="112" t="n">
        <f aca="false">SUM(($I$109+$I$112))</f>
        <v>-11633.3</v>
      </c>
      <c r="J114" s="112" t="n">
        <f aca="false">SUM(($J$109+$J$112))</f>
        <v>-41193.5484</v>
      </c>
      <c r="K114" s="112" t="n">
        <f aca="false">SUM(($K$109+$K$112))</f>
        <v>-41741.9355</v>
      </c>
      <c r="L114" s="112" t="n">
        <f aca="false">SUM(($L$109+$L$112))</f>
        <v>-29033.3333</v>
      </c>
      <c r="M114" s="112" t="n">
        <f aca="false">SUM(($M$109+$M$112))</f>
        <v>-19161.2903</v>
      </c>
      <c r="N114" s="112" t="n">
        <f aca="false">SUM(($N$109+$N$112))</f>
        <v>-8433.3</v>
      </c>
      <c r="O114" s="112" t="n">
        <f aca="false">SUM(($O$109+$O$112))</f>
        <v>-14225.7742</v>
      </c>
      <c r="P114" s="112" t="n">
        <f aca="false">SUM(($P$109+$P$112))</f>
        <v>-12741.9355</v>
      </c>
      <c r="Q114" s="112" t="n">
        <f aca="false">SUM(($Q$109+$Q$112))</f>
        <v>-12464.25</v>
      </c>
      <c r="R114" s="112" t="n">
        <f aca="false">SUM(($R$109+$R$112))</f>
        <v>-2774.2258</v>
      </c>
      <c r="S114" s="112" t="n">
        <f aca="false">SUM(($S$109+$S$112))</f>
        <v>-26366.6667</v>
      </c>
      <c r="T114" s="112" t="n">
        <f aca="false">SUM(($T$109+$T$112))</f>
        <v>-16612.871</v>
      </c>
      <c r="U114" s="112" t="n">
        <f aca="false">SUM(($U$109+$U$112))</f>
        <v>-17600</v>
      </c>
      <c r="V114" s="112" t="n">
        <f aca="false">SUM(($V$109+$V$112))</f>
        <v>-45032.2903</v>
      </c>
      <c r="W114" s="112" t="n">
        <f aca="false">SUM(($W$109+$W$112))</f>
        <v>-53032.2581</v>
      </c>
      <c r="X114" s="112" t="n">
        <f aca="false">SUM(($X$109+$X$112))</f>
        <v>-45900</v>
      </c>
      <c r="Y114" s="112" t="n">
        <f aca="false">SUM(($Y$109+$Y$112))</f>
        <v>-33709.6774</v>
      </c>
      <c r="Z114" s="112" t="n">
        <f aca="false">SUM(($Z$109+$Z$112))</f>
        <v>-34066.6667</v>
      </c>
      <c r="AA114" s="113" t="n">
        <f aca="false">SUM(($AA$109+$AA$112))</f>
        <v>-540747.4845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f aca="false">55000-25000</f>
        <v>30000</v>
      </c>
      <c r="D117" s="106" t="n">
        <f aca="false">55000-25000</f>
        <v>30000</v>
      </c>
      <c r="E117" s="106" t="n">
        <f aca="false">55000-25000</f>
        <v>30000</v>
      </c>
      <c r="F117" s="106" t="n">
        <f aca="false">45000-25000</f>
        <v>20000</v>
      </c>
      <c r="G117" s="106" t="n">
        <v>10000</v>
      </c>
      <c r="H117" s="106" t="n">
        <v>10000</v>
      </c>
      <c r="I117" s="106" t="n">
        <v>15000</v>
      </c>
      <c r="J117" s="106" t="n">
        <v>25000</v>
      </c>
      <c r="K117" s="106" t="n">
        <v>30000</v>
      </c>
      <c r="L117" s="106" t="n">
        <v>30000</v>
      </c>
      <c r="M117" s="106" t="n">
        <v>30000</v>
      </c>
      <c r="N117" s="106" t="n">
        <v>15000</v>
      </c>
      <c r="O117" s="106" t="n">
        <v>15000</v>
      </c>
      <c r="P117" s="106" t="n">
        <v>15000</v>
      </c>
      <c r="Q117" s="106" t="n">
        <v>15000</v>
      </c>
      <c r="R117" s="106" t="n">
        <v>15000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f aca="false">SUM($C$117:$Z$117)</f>
        <v>335000</v>
      </c>
    </row>
    <row r="118" customFormat="false" ht="11.25" hidden="false" customHeight="true" outlineLevel="0" collapsed="false">
      <c r="A118" s="105" t="s">
        <v>121</v>
      </c>
      <c r="C118" s="106" t="n">
        <v>-48516.129</v>
      </c>
      <c r="D118" s="106" t="n">
        <v>-40096.7419</v>
      </c>
      <c r="E118" s="106" t="n">
        <v>-41357.1429</v>
      </c>
      <c r="F118" s="106" t="n">
        <v>-9903.2258</v>
      </c>
      <c r="G118" s="106" t="n">
        <v>-7300</v>
      </c>
      <c r="H118" s="106" t="n">
        <v>-20870.9677</v>
      </c>
      <c r="I118" s="106" t="n">
        <v>-25799.9667</v>
      </c>
      <c r="J118" s="106" t="n">
        <v>-59096.7742</v>
      </c>
      <c r="K118" s="106" t="n">
        <v>-64967.7419</v>
      </c>
      <c r="L118" s="106" t="n">
        <v>-51766.6667</v>
      </c>
      <c r="M118" s="106" t="n">
        <v>-41612.9032</v>
      </c>
      <c r="N118" s="106" t="n">
        <v>-31499.9667</v>
      </c>
      <c r="O118" s="106" t="n">
        <v>-37193.5161</v>
      </c>
      <c r="P118" s="106" t="n">
        <v>-35838.7097</v>
      </c>
      <c r="Q118" s="106" t="n">
        <v>-30678.5357</v>
      </c>
      <c r="R118" s="106" t="n">
        <v>-21419.3871</v>
      </c>
      <c r="S118" s="106" t="n">
        <v>-28966.6667</v>
      </c>
      <c r="T118" s="106" t="n">
        <v>-19548.3548</v>
      </c>
      <c r="U118" s="106" t="n">
        <v>-20533.3333</v>
      </c>
      <c r="V118" s="106" t="n">
        <v>-47709.7097</v>
      </c>
      <c r="W118" s="106" t="n">
        <v>-55645.1613</v>
      </c>
      <c r="X118" s="106" t="n">
        <v>-48333.3333</v>
      </c>
      <c r="Y118" s="106" t="n">
        <v>-36064.5161</v>
      </c>
      <c r="Z118" s="106" t="n">
        <v>-31100</v>
      </c>
      <c r="AA118" s="106" t="n">
        <f aca="false">SUM($C$118:$Z$118)</f>
        <v>-855819.4505</v>
      </c>
    </row>
    <row r="119" customFormat="false" ht="11.25" hidden="false" customHeight="true" outlineLevel="0" collapsed="false">
      <c r="A119" s="105" t="s">
        <v>123</v>
      </c>
      <c r="C119" s="106" t="n">
        <v>10000</v>
      </c>
      <c r="D119" s="106" t="n">
        <v>10000</v>
      </c>
      <c r="E119" s="106" t="n">
        <v>10000</v>
      </c>
      <c r="F119" s="106" t="n">
        <v>-20000</v>
      </c>
      <c r="G119" s="106" t="n">
        <v>-15000</v>
      </c>
      <c r="H119" s="106" t="n">
        <v>-15000</v>
      </c>
      <c r="I119" s="106" t="n">
        <v>0</v>
      </c>
      <c r="J119" s="106" t="n">
        <v>-5000</v>
      </c>
      <c r="K119" s="106" t="n">
        <v>-5000</v>
      </c>
      <c r="L119" s="106" t="n">
        <v>-5000</v>
      </c>
      <c r="M119" s="106" t="n">
        <v>-5000</v>
      </c>
      <c r="N119" s="106" t="n">
        <v>10000</v>
      </c>
      <c r="O119" s="106" t="n">
        <v>10000</v>
      </c>
      <c r="P119" s="106" t="n">
        <v>10000</v>
      </c>
      <c r="Q119" s="106" t="n">
        <v>5000</v>
      </c>
      <c r="R119" s="106" t="n">
        <v>5000</v>
      </c>
      <c r="S119" s="106" t="n">
        <v>5000</v>
      </c>
      <c r="T119" s="106" t="n">
        <v>5000</v>
      </c>
      <c r="U119" s="106" t="n">
        <v>5000</v>
      </c>
      <c r="V119" s="106" t="n">
        <v>5000</v>
      </c>
      <c r="W119" s="106" t="n">
        <v>5000</v>
      </c>
      <c r="X119" s="106" t="n">
        <v>5000</v>
      </c>
      <c r="Y119" s="106" t="n">
        <v>5000</v>
      </c>
      <c r="Z119" s="106" t="n">
        <v>0</v>
      </c>
      <c r="AA119" s="106" t="n">
        <f aca="false">SUM($C$119:$Z$119)</f>
        <v>35000</v>
      </c>
    </row>
    <row r="120" customFormat="false" ht="11.25" hidden="false" customHeight="true" outlineLevel="0" collapsed="false">
      <c r="A120" s="105" t="s">
        <v>122</v>
      </c>
      <c r="C120" s="107" t="n">
        <f aca="false">SUM($C$117:$C$119)</f>
        <v>-8516.129</v>
      </c>
      <c r="D120" s="107" t="n">
        <f aca="false">SUM($D$117:$D$119)</f>
        <v>-96.7419000000009</v>
      </c>
      <c r="E120" s="107" t="n">
        <f aca="false">SUM($E$117:$E$119)</f>
        <v>-1357.1429</v>
      </c>
      <c r="F120" s="107" t="n">
        <f aca="false">SUM($F$117:$F$119)</f>
        <v>-9903.2258</v>
      </c>
      <c r="G120" s="107" t="n">
        <f aca="false">SUM($G$117:$G$119)</f>
        <v>-12300</v>
      </c>
      <c r="H120" s="107" t="n">
        <f aca="false">SUM($H$117:$H$119)</f>
        <v>-25870.9677</v>
      </c>
      <c r="I120" s="107" t="n">
        <f aca="false">SUM($I$117:$I$119)</f>
        <v>-10799.9667</v>
      </c>
      <c r="J120" s="107" t="n">
        <f aca="false">SUM($J$117:$J$119)</f>
        <v>-39096.7742</v>
      </c>
      <c r="K120" s="107" t="n">
        <f aca="false">SUM($K$117:$K$119)</f>
        <v>-39967.7419</v>
      </c>
      <c r="L120" s="107" t="n">
        <f aca="false">SUM($L$117:$L$119)</f>
        <v>-26766.6667</v>
      </c>
      <c r="M120" s="107" t="n">
        <f aca="false">SUM($M$117:$M$119)</f>
        <v>-16612.9032</v>
      </c>
      <c r="N120" s="107" t="n">
        <f aca="false">SUM($N$117:$N$119)</f>
        <v>-6499.9667</v>
      </c>
      <c r="O120" s="107" t="n">
        <f aca="false">SUM($O$117:$O$119)</f>
        <v>-12193.5161</v>
      </c>
      <c r="P120" s="107" t="n">
        <f aca="false">SUM($P$117:$P$119)</f>
        <v>-10838.7097</v>
      </c>
      <c r="Q120" s="107" t="n">
        <f aca="false">SUM($Q$117:$Q$119)</f>
        <v>-10678.5357</v>
      </c>
      <c r="R120" s="107" t="n">
        <f aca="false">SUM($R$117:$R$119)</f>
        <v>-1419.3871</v>
      </c>
      <c r="S120" s="107" t="n">
        <f aca="false">SUM($S$117:$S$119)</f>
        <v>-23966.6667</v>
      </c>
      <c r="T120" s="107" t="n">
        <f aca="false">SUM($T$117:$T$119)</f>
        <v>-14548.3548</v>
      </c>
      <c r="U120" s="107" t="n">
        <f aca="false">SUM($U$117:$U$119)</f>
        <v>-15533.3333</v>
      </c>
      <c r="V120" s="107" t="n">
        <f aca="false">SUM($V$117:$V$119)</f>
        <v>-42709.7097</v>
      </c>
      <c r="W120" s="107" t="n">
        <f aca="false">SUM($W$117:$W$119)</f>
        <v>-50645.1613</v>
      </c>
      <c r="X120" s="107" t="n">
        <f aca="false">SUM($X$117:$X$119)</f>
        <v>-43333.3333</v>
      </c>
      <c r="Y120" s="107" t="n">
        <f aca="false">SUM($Y$117:$Y$119)</f>
        <v>-31064.5161</v>
      </c>
      <c r="Z120" s="107" t="n">
        <f aca="false">SUM($Z$117:$Z$119)</f>
        <v>-31100</v>
      </c>
      <c r="AA120" s="107" t="n">
        <f aca="false">SUM($AA$117:$AA$119)</f>
        <v>-485819.4505</v>
      </c>
    </row>
    <row r="121" customFormat="false" ht="13.5" hidden="false" customHeight="true" outlineLevel="0" collapsed="false">
      <c r="C121" s="114"/>
      <c r="D121" s="114"/>
      <c r="E121" s="114"/>
      <c r="F121" s="114"/>
      <c r="G121" s="114"/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f aca="false">SUM(($C$107-$C$117))</f>
        <v>0</v>
      </c>
      <c r="D123" s="106" t="n">
        <f aca="false">SUM(($D$107-$D$117))</f>
        <v>0</v>
      </c>
      <c r="E123" s="106" t="n">
        <f aca="false">SUM(($E$107-$E$117))</f>
        <v>0</v>
      </c>
      <c r="F123" s="106" t="n">
        <f aca="false">SUM(($F$107-$F$117))</f>
        <v>0</v>
      </c>
      <c r="G123" s="106" t="n">
        <f aca="false">SUM(($G$107-$G$117))</f>
        <v>0</v>
      </c>
      <c r="H123" s="106" t="n">
        <f aca="false">SUM(($H$107-$H$117))</f>
        <v>0</v>
      </c>
      <c r="I123" s="106" t="n">
        <f aca="false">SUM(($I$107-$I$117))</f>
        <v>0</v>
      </c>
      <c r="J123" s="106" t="n">
        <f aca="false">SUM(($J$107-$J$117))</f>
        <v>0</v>
      </c>
      <c r="K123" s="106" t="n">
        <f aca="false">SUM(($K$107-$K$117))</f>
        <v>0</v>
      </c>
      <c r="L123" s="106" t="n">
        <f aca="false">SUM(($L$107-$L$117))</f>
        <v>0</v>
      </c>
      <c r="M123" s="106" t="n">
        <f aca="false">SUM(($M$107-$M$117))</f>
        <v>0</v>
      </c>
      <c r="N123" s="106" t="n">
        <f aca="false">SUM(($N$107-$N$117))</f>
        <v>0</v>
      </c>
      <c r="O123" s="106" t="n">
        <f aca="false">SUM(($O$107-$O$117))</f>
        <v>0</v>
      </c>
      <c r="P123" s="106" t="n">
        <f aca="false">SUM(($P$107-$P$117))</f>
        <v>0</v>
      </c>
      <c r="Q123" s="106" t="n">
        <f aca="false">SUM(($Q$107-$Q$117))</f>
        <v>0</v>
      </c>
      <c r="R123" s="106" t="n">
        <f aca="false">SUM(($R$107-$R$117))</f>
        <v>0</v>
      </c>
      <c r="S123" s="106" t="n">
        <f aca="false">SUM(($S$107-$S$117))</f>
        <v>0</v>
      </c>
      <c r="T123" s="106" t="n">
        <f aca="false">SUM(($T$107-$T$117))</f>
        <v>0</v>
      </c>
      <c r="U123" s="106" t="n">
        <f aca="false">SUM(($U$107-$U$117))</f>
        <v>0</v>
      </c>
      <c r="V123" s="106" t="n">
        <f aca="false">SUM(($V$107-$V$117))</f>
        <v>0</v>
      </c>
      <c r="W123" s="106" t="n">
        <f aca="false">SUM(($W$107-$W$117))</f>
        <v>0</v>
      </c>
      <c r="X123" s="106" t="n">
        <f aca="false">SUM(($X$107-$X$117))</f>
        <v>0</v>
      </c>
      <c r="Y123" s="106" t="n">
        <f aca="false">SUM(($Y$107-$Y$117))</f>
        <v>0</v>
      </c>
      <c r="Z123" s="106" t="n">
        <f aca="false">SUM(($Z$107-$Z$117))</f>
        <v>0</v>
      </c>
      <c r="AA123" s="106" t="n">
        <f aca="false">SUM(($AA$107-$AA$117))</f>
        <v>0</v>
      </c>
    </row>
    <row r="124" customFormat="false" ht="11.25" hidden="false" customHeight="true" outlineLevel="0" collapsed="false">
      <c r="A124" s="105" t="s">
        <v>121</v>
      </c>
      <c r="C124" s="106" t="n">
        <f aca="false">SUM(($C$108-$C$118))</f>
        <v>3322.5806</v>
      </c>
      <c r="D124" s="106" t="n">
        <f aca="false">SUM(($D$108-$D$118))</f>
        <v>-967.741999999998</v>
      </c>
      <c r="E124" s="106" t="n">
        <f aca="false">SUM(($E$108-$E$118))</f>
        <v>607.142899999999</v>
      </c>
      <c r="F124" s="106" t="n">
        <f aca="false">SUM(($F$108-$F$118))</f>
        <v>1032.2581</v>
      </c>
      <c r="G124" s="106" t="n">
        <f aca="false">SUM(($G$108-$G$118))</f>
        <v>-200</v>
      </c>
      <c r="H124" s="106" t="n">
        <f aca="false">SUM(($H$108-$H$118))</f>
        <v>-774.193599999999</v>
      </c>
      <c r="I124" s="106" t="n">
        <f aca="false">SUM(($I$108-$I$118))</f>
        <v>-833.333299999998</v>
      </c>
      <c r="J124" s="106" t="n">
        <f aca="false">SUM(($J$108-$J$118))</f>
        <v>-2096.7742</v>
      </c>
      <c r="K124" s="106" t="n">
        <f aca="false">SUM(($K$108-$K$118))</f>
        <v>-1774.19360000001</v>
      </c>
      <c r="L124" s="106" t="n">
        <f aca="false">SUM(($L$108-$L$118))</f>
        <v>-2266.6666</v>
      </c>
      <c r="M124" s="106" t="n">
        <f aca="false">SUM(($M$108-$M$118))</f>
        <v>-2548.3871</v>
      </c>
      <c r="N124" s="106" t="n">
        <f aca="false">SUM(($N$108-$N$118))</f>
        <v>-1933.3333</v>
      </c>
      <c r="O124" s="106" t="n">
        <f aca="false">SUM(($O$108-$O$118))</f>
        <v>-2032.2581</v>
      </c>
      <c r="P124" s="106" t="n">
        <f aca="false">SUM(($P$108-$P$118))</f>
        <v>-1903.2258</v>
      </c>
      <c r="Q124" s="106" t="n">
        <f aca="false">SUM(($Q$108-$Q$118))</f>
        <v>-1785.7143</v>
      </c>
      <c r="R124" s="106" t="n">
        <f aca="false">SUM(($R$108-$R$118))</f>
        <v>-1354.8387</v>
      </c>
      <c r="S124" s="106" t="n">
        <f aca="false">SUM(($S$108-$S$118))</f>
        <v>-2400</v>
      </c>
      <c r="T124" s="106" t="n">
        <f aca="false">SUM(($T$108-$T$118))</f>
        <v>-2064.5162</v>
      </c>
      <c r="U124" s="106" t="n">
        <f aca="false">SUM(($U$108-$U$118))</f>
        <v>-2066.6667</v>
      </c>
      <c r="V124" s="106" t="n">
        <f aca="false">SUM(($V$108-$V$118))</f>
        <v>-2322.5806</v>
      </c>
      <c r="W124" s="106" t="n">
        <f aca="false">SUM(($W$108-$W$118))</f>
        <v>-2387.0968</v>
      </c>
      <c r="X124" s="106" t="n">
        <f aca="false">SUM(($X$108-$X$118))</f>
        <v>-2566.6667</v>
      </c>
      <c r="Y124" s="106" t="n">
        <f aca="false">SUM(($Y$108-$Y$118))</f>
        <v>-2645.1613</v>
      </c>
      <c r="Z124" s="106" t="n">
        <f aca="false">SUM(($Z$108-$Z$118))</f>
        <v>-2966.6667</v>
      </c>
      <c r="AA124" s="106" t="n">
        <f aca="false">SUM(($AA$108-$AA$118))</f>
        <v>-34928.034</v>
      </c>
    </row>
    <row r="125" customFormat="false" ht="11.25" hidden="false" customHeight="true" outlineLevel="0" collapsed="false">
      <c r="A125" s="105" t="s">
        <v>123</v>
      </c>
      <c r="C125" s="106" t="n">
        <f aca="false">SUM(($C$112-$C$119))</f>
        <v>-5000</v>
      </c>
      <c r="D125" s="106" t="n">
        <f aca="false">SUM(($D$112-$D$119))</f>
        <v>-5000</v>
      </c>
      <c r="E125" s="106" t="n">
        <f aca="false">SUM(($E$112-$E$119))</f>
        <v>-5000</v>
      </c>
      <c r="F125" s="106" t="n">
        <f aca="false">SUM(($F$112-$F$119))</f>
        <v>-5000</v>
      </c>
      <c r="G125" s="106" t="n">
        <f aca="false">SUM(($G$112-$G$119))</f>
        <v>0</v>
      </c>
      <c r="H125" s="106" t="n">
        <f aca="false">SUM(($H$112-$H$119))</f>
        <v>0</v>
      </c>
      <c r="I125" s="106" t="n">
        <f aca="false">SUM(($I$112-$I$119))</f>
        <v>0</v>
      </c>
      <c r="J125" s="106" t="n">
        <f aca="false">SUM(($J$112-$J$119))</f>
        <v>0</v>
      </c>
      <c r="K125" s="106" t="n">
        <f aca="false">SUM(($K$112-$K$119))</f>
        <v>0</v>
      </c>
      <c r="L125" s="106" t="n">
        <f aca="false">SUM(($L$112-$L$119))</f>
        <v>0</v>
      </c>
      <c r="M125" s="106" t="n">
        <f aca="false">SUM(($M$112-$M$119))</f>
        <v>0</v>
      </c>
      <c r="N125" s="106" t="n">
        <f aca="false">SUM(($N$112-$N$119))</f>
        <v>0</v>
      </c>
      <c r="O125" s="106" t="n">
        <f aca="false">SUM(($O$112-$O$119))</f>
        <v>0</v>
      </c>
      <c r="P125" s="106" t="n">
        <f aca="false">SUM(($P$112-$P$119))</f>
        <v>0</v>
      </c>
      <c r="Q125" s="106" t="n">
        <f aca="false">SUM(($Q$112-$Q$119))</f>
        <v>0</v>
      </c>
      <c r="R125" s="106" t="n">
        <f aca="false">SUM(($R$112-$R$119))</f>
        <v>0</v>
      </c>
      <c r="S125" s="106" t="n">
        <f aca="false">SUM(($S$112-$S$119))</f>
        <v>0</v>
      </c>
      <c r="T125" s="106" t="n">
        <f aca="false">SUM(($T$112-$T$119))</f>
        <v>0</v>
      </c>
      <c r="U125" s="106" t="n">
        <f aca="false">SUM(($U$112-$U$119))</f>
        <v>0</v>
      </c>
      <c r="V125" s="106" t="n">
        <f aca="false">SUM(($V$112-$V$119))</f>
        <v>0</v>
      </c>
      <c r="W125" s="106" t="n">
        <f aca="false">SUM(($W$112-$W$119))</f>
        <v>0</v>
      </c>
      <c r="X125" s="106" t="n">
        <f aca="false">SUM(($X$112-$X$119))</f>
        <v>0</v>
      </c>
      <c r="Y125" s="106" t="n">
        <f aca="false">SUM(($Y$112-$Y$119))</f>
        <v>0</v>
      </c>
      <c r="Z125" s="106" t="n">
        <f aca="false">SUM(($Z$112-$Z$119))</f>
        <v>0</v>
      </c>
      <c r="AA125" s="106" t="n">
        <f aca="false">SUM(($AA$112-$AA$119))</f>
        <v>-20000</v>
      </c>
    </row>
    <row r="126" customFormat="false" ht="11.25" hidden="false" customHeight="true" outlineLevel="0" collapsed="false">
      <c r="A126" s="105" t="s">
        <v>122</v>
      </c>
      <c r="C126" s="107" t="n">
        <f aca="false">SUM($C$123:$C$125)</f>
        <v>-1677.4194</v>
      </c>
      <c r="D126" s="107" t="n">
        <f aca="false">SUM($D$123:$D$125)</f>
        <v>-5967.742</v>
      </c>
      <c r="E126" s="107" t="n">
        <f aca="false">SUM($E$123:$E$125)</f>
        <v>-4392.8571</v>
      </c>
      <c r="F126" s="107" t="n">
        <f aca="false">SUM($F$123:$F$125)</f>
        <v>-3967.7419</v>
      </c>
      <c r="G126" s="107" t="n">
        <f aca="false">SUM($G$123:$G$125)</f>
        <v>-200</v>
      </c>
      <c r="H126" s="107" t="n">
        <f aca="false">SUM($H$123:$H$125)</f>
        <v>-774.193599999999</v>
      </c>
      <c r="I126" s="107" t="n">
        <f aca="false">SUM($I$123:$I$125)</f>
        <v>-833.333299999998</v>
      </c>
      <c r="J126" s="107" t="n">
        <f aca="false">SUM($J$123:$J$125)</f>
        <v>-2096.7742</v>
      </c>
      <c r="K126" s="107" t="n">
        <f aca="false">SUM($K$123:$K$125)</f>
        <v>-1774.19360000001</v>
      </c>
      <c r="L126" s="107" t="n">
        <f aca="false">SUM($L$123:$L$125)</f>
        <v>-2266.6666</v>
      </c>
      <c r="M126" s="107" t="n">
        <f aca="false">SUM($M$123:$M$125)</f>
        <v>-2548.3871</v>
      </c>
      <c r="N126" s="107" t="n">
        <f aca="false">SUM($N$123:$N$125)</f>
        <v>-1933.3333</v>
      </c>
      <c r="O126" s="107" t="n">
        <f aca="false">SUM($O$123:$O$125)</f>
        <v>-2032.2581</v>
      </c>
      <c r="P126" s="107" t="n">
        <f aca="false">SUM($P$123:$P$125)</f>
        <v>-1903.2258</v>
      </c>
      <c r="Q126" s="107" t="n">
        <f aca="false">SUM($Q$123:$Q$125)</f>
        <v>-1785.7143</v>
      </c>
      <c r="R126" s="107" t="n">
        <f aca="false">SUM($R$123:$R$125)</f>
        <v>-1354.8387</v>
      </c>
      <c r="S126" s="107" t="n">
        <f aca="false">SUM($S$123:$S$125)</f>
        <v>-2400</v>
      </c>
      <c r="T126" s="107" t="n">
        <f aca="false">SUM($T$123:$T$125)</f>
        <v>-2064.5162</v>
      </c>
      <c r="U126" s="107" t="n">
        <f aca="false">SUM($U$123:$U$125)</f>
        <v>-2066.6667</v>
      </c>
      <c r="V126" s="107" t="n">
        <f aca="false">SUM($V$123:$V$125)</f>
        <v>-2322.5806</v>
      </c>
      <c r="W126" s="107" t="n">
        <f aca="false">SUM($W$123:$W$125)</f>
        <v>-2387.0968</v>
      </c>
      <c r="X126" s="107" t="n">
        <f aca="false">SUM($X$123:$X$125)</f>
        <v>-2566.6667</v>
      </c>
      <c r="Y126" s="107" t="n">
        <f aca="false">SUM($Y$123:$Y$125)</f>
        <v>-2645.1613</v>
      </c>
      <c r="Z126" s="107" t="n">
        <f aca="false">SUM($Z$123:$Z$125)</f>
        <v>-2966.6667</v>
      </c>
      <c r="AA126" s="107" t="n">
        <f aca="false">SUM($AA$123:$AA$125)</f>
        <v>-54928.034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2.713</v>
      </c>
      <c r="D129" s="108" t="n">
        <v>2.936</v>
      </c>
      <c r="E129" s="108" t="n">
        <v>2.806</v>
      </c>
      <c r="F129" s="108" t="n">
        <v>2.775</v>
      </c>
      <c r="G129" s="108" t="n">
        <v>2.58</v>
      </c>
      <c r="H129" s="108" t="n">
        <v>2.618</v>
      </c>
      <c r="I129" s="108" t="n">
        <v>2.658</v>
      </c>
      <c r="J129" s="108" t="n">
        <v>2.695</v>
      </c>
      <c r="K129" s="108" t="n">
        <v>2.728</v>
      </c>
      <c r="L129" s="108" t="n">
        <v>2.73</v>
      </c>
      <c r="M129" s="108" t="n">
        <v>2.752</v>
      </c>
      <c r="N129" s="108" t="n">
        <v>3.377</v>
      </c>
      <c r="O129" s="108" t="n">
        <v>3.562</v>
      </c>
      <c r="P129" s="108" t="n">
        <v>3.662</v>
      </c>
      <c r="Q129" s="108" t="n">
        <v>3.59</v>
      </c>
      <c r="R129" s="108" t="n">
        <v>3.475</v>
      </c>
      <c r="S129" s="108" t="n">
        <v>3.095</v>
      </c>
      <c r="T129" s="108" t="n">
        <v>3.09</v>
      </c>
      <c r="U129" s="108" t="n">
        <v>3.117</v>
      </c>
      <c r="V129" s="108" t="n">
        <v>3.149</v>
      </c>
      <c r="W129" s="108" t="n">
        <v>3.181</v>
      </c>
      <c r="X129" s="108" t="n">
        <v>3.181</v>
      </c>
      <c r="Y129" s="108" t="n">
        <v>3.216</v>
      </c>
      <c r="Z129" s="108" t="n">
        <v>3.741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2.695</v>
      </c>
      <c r="D130" s="108" t="n">
        <v>2.985</v>
      </c>
      <c r="E130" s="108" t="n">
        <v>2.828</v>
      </c>
      <c r="F130" s="108" t="n">
        <v>2.77</v>
      </c>
      <c r="G130" s="108" t="n">
        <v>2.651</v>
      </c>
      <c r="H130" s="108" t="n">
        <v>2.693</v>
      </c>
      <c r="I130" s="108" t="n">
        <v>2.733</v>
      </c>
      <c r="J130" s="108" t="n">
        <v>2.771</v>
      </c>
      <c r="K130" s="108" t="n">
        <v>2.807</v>
      </c>
      <c r="L130" s="108" t="n">
        <v>2.819</v>
      </c>
      <c r="M130" s="108" t="n">
        <v>2.846</v>
      </c>
      <c r="N130" s="108" t="n">
        <v>3.461</v>
      </c>
      <c r="O130" s="108" t="n">
        <v>3.646</v>
      </c>
      <c r="P130" s="108" t="n">
        <v>3.756</v>
      </c>
      <c r="Q130" s="108" t="n">
        <v>3.684</v>
      </c>
      <c r="R130" s="108" t="n">
        <v>3.574</v>
      </c>
      <c r="S130" s="108" t="n">
        <v>3.229</v>
      </c>
      <c r="T130" s="108" t="n">
        <v>3.237</v>
      </c>
      <c r="U130" s="108" t="n">
        <v>3.267</v>
      </c>
      <c r="V130" s="108" t="n">
        <v>3.302</v>
      </c>
      <c r="W130" s="108" t="n">
        <v>3.334</v>
      </c>
      <c r="X130" s="108" t="n">
        <v>3.342</v>
      </c>
      <c r="Y130" s="108" t="n">
        <v>3.384</v>
      </c>
      <c r="Z130" s="108" t="n">
        <v>3.912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f aca="false">SUM(($C$129-$C$130))</f>
        <v>0.0180000000000002</v>
      </c>
      <c r="D131" s="109" t="n">
        <f aca="false">SUM(($D$129-$D$130))</f>
        <v>-0.0489999999999999</v>
      </c>
      <c r="E131" s="109" t="n">
        <f aca="false">SUM(($E$129-$E$130))</f>
        <v>-0.0219999999999998</v>
      </c>
      <c r="F131" s="109" t="n">
        <f aca="false">SUM(($F$129-$F$130))</f>
        <v>0.00499999999999989</v>
      </c>
      <c r="G131" s="109" t="n">
        <f aca="false">SUM(($G$129-$G$130))</f>
        <v>-0.0709999999999997</v>
      </c>
      <c r="H131" s="109" t="n">
        <f aca="false">SUM(($H$129-$H$130))</f>
        <v>-0.0750000000000002</v>
      </c>
      <c r="I131" s="109" t="n">
        <f aca="false">SUM(($I$129-$I$130))</f>
        <v>-0.0750000000000002</v>
      </c>
      <c r="J131" s="109" t="n">
        <f aca="false">SUM(($J$129-$J$130))</f>
        <v>-0.0760000000000001</v>
      </c>
      <c r="K131" s="109" t="n">
        <f aca="false">SUM(($K$129-$K$130))</f>
        <v>-0.0789999999999997</v>
      </c>
      <c r="L131" s="109" t="n">
        <f aca="false">SUM(($L$129-$L$130))</f>
        <v>-0.089</v>
      </c>
      <c r="M131" s="109" t="n">
        <f aca="false">SUM(($M$129-$M$130))</f>
        <v>-0.0940000000000003</v>
      </c>
      <c r="N131" s="109" t="n">
        <f aca="false">SUM(($N$129-$N$130))</f>
        <v>-0.0840000000000001</v>
      </c>
      <c r="O131" s="109" t="n">
        <f aca="false">SUM(($O$129-$O$130))</f>
        <v>-0.0840000000000001</v>
      </c>
      <c r="P131" s="109" t="n">
        <f aca="false">SUM(($P$129-$P$130))</f>
        <v>-0.0939999999999999</v>
      </c>
      <c r="Q131" s="109" t="n">
        <f aca="false">SUM(($Q$129-$Q$130))</f>
        <v>-0.0940000000000003</v>
      </c>
      <c r="R131" s="109" t="n">
        <f aca="false">SUM(($R$129-$R$130))</f>
        <v>-0.0989999999999998</v>
      </c>
      <c r="S131" s="109" t="n">
        <f aca="false">SUM(($S$129-$S$130))</f>
        <v>-0.134</v>
      </c>
      <c r="T131" s="109" t="n">
        <f aca="false">SUM(($T$129-$T$130))</f>
        <v>-0.147</v>
      </c>
      <c r="U131" s="109" t="n">
        <f aca="false">SUM(($U$129-$U$130))</f>
        <v>-0.15</v>
      </c>
      <c r="V131" s="109" t="n">
        <f aca="false">SUM(($V$129-$V$130))</f>
        <v>-0.153</v>
      </c>
      <c r="W131" s="109" t="n">
        <f aca="false">SUM(($W$129-$W$130))</f>
        <v>-0.153</v>
      </c>
      <c r="X131" s="109" t="n">
        <f aca="false">SUM(($X$129-$X$130))</f>
        <v>-0.161</v>
      </c>
      <c r="Y131" s="109" t="n">
        <f aca="false">SUM(($Y$129-$Y$130))</f>
        <v>-0.168</v>
      </c>
      <c r="Z131" s="109" t="n">
        <f aca="false">SUM(($Z$129-$Z$130))</f>
        <v>-0.171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4.1567</v>
      </c>
      <c r="D134" s="108" t="n">
        <v>4.1567</v>
      </c>
      <c r="E134" s="108" t="n">
        <v>4.1567</v>
      </c>
      <c r="F134" s="108" t="n">
        <v>4.1567</v>
      </c>
      <c r="G134" s="108" t="n">
        <v>3.8712</v>
      </c>
      <c r="H134" s="108" t="n">
        <v>3.8712</v>
      </c>
      <c r="I134" s="108" t="n">
        <v>3.732</v>
      </c>
      <c r="J134" s="108" t="n">
        <v>3.732</v>
      </c>
      <c r="K134" s="108" t="n">
        <v>3.9483</v>
      </c>
      <c r="L134" s="108" t="n">
        <v>3.9483</v>
      </c>
      <c r="M134" s="108" t="n">
        <v>3.9483</v>
      </c>
      <c r="N134" s="108" t="n">
        <v>5.3633</v>
      </c>
      <c r="O134" s="108" t="n">
        <v>5.3633</v>
      </c>
      <c r="P134" s="108" t="n">
        <v>5.3633</v>
      </c>
      <c r="Q134" s="108" t="n">
        <v>5.3633</v>
      </c>
      <c r="R134" s="108" t="n">
        <v>5.3633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0</v>
      </c>
      <c r="D135" s="108" t="n">
        <v>0</v>
      </c>
      <c r="E135" s="108" t="n">
        <v>0</v>
      </c>
      <c r="F135" s="108" t="n">
        <v>3.1575</v>
      </c>
      <c r="G135" s="108" t="n">
        <v>3.1575</v>
      </c>
      <c r="H135" s="108" t="n">
        <v>3.1575</v>
      </c>
      <c r="I135" s="108" t="n">
        <v>3.1575</v>
      </c>
      <c r="J135" s="108" t="n">
        <v>0</v>
      </c>
      <c r="K135" s="108" t="n">
        <v>0</v>
      </c>
      <c r="L135" s="108" t="n">
        <v>0</v>
      </c>
      <c r="M135" s="108" t="n">
        <v>0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-2818023</v>
      </c>
      <c r="D138" s="106" t="n">
        <v>-2570539</v>
      </c>
      <c r="E138" s="115" t="n">
        <v>-2443311</v>
      </c>
      <c r="F138" s="115" t="n">
        <v>-2050715</v>
      </c>
      <c r="G138" s="115" t="n">
        <v>-466963</v>
      </c>
      <c r="H138" s="115" t="n">
        <v>-487270</v>
      </c>
      <c r="I138" s="115" t="n">
        <v>-818535</v>
      </c>
      <c r="J138" s="106" t="n">
        <v>-880378</v>
      </c>
      <c r="K138" s="106" t="n">
        <v>-1208513</v>
      </c>
      <c r="L138" s="106" t="n">
        <v>-1165320</v>
      </c>
      <c r="M138" s="106" t="n">
        <v>-1184649</v>
      </c>
      <c r="N138" s="106" t="n">
        <v>-2768890</v>
      </c>
      <c r="O138" s="106" t="n">
        <v>-2713142</v>
      </c>
      <c r="P138" s="106" t="n">
        <v>-2628649</v>
      </c>
      <c r="Q138" s="106" t="n">
        <v>-2264836</v>
      </c>
      <c r="R138" s="106" t="n">
        <v>-2567142</v>
      </c>
      <c r="S138" s="106" t="n">
        <v>30886</v>
      </c>
      <c r="T138" s="106" t="n">
        <v>31047</v>
      </c>
      <c r="U138" s="106" t="n">
        <v>33763</v>
      </c>
      <c r="V138" s="106" t="n">
        <v>39413</v>
      </c>
      <c r="W138" s="106" t="n">
        <v>43933</v>
      </c>
      <c r="X138" s="106" t="n">
        <v>42350</v>
      </c>
      <c r="Y138" s="106" t="n">
        <v>48661</v>
      </c>
      <c r="Z138" s="106" t="n">
        <v>0</v>
      </c>
      <c r="AA138" s="106" t="n">
        <f aca="false">SUM($C$138:$Z$138)</f>
        <v>-28766822</v>
      </c>
    </row>
    <row r="139" customFormat="false" ht="11.25" hidden="false" customHeight="true" outlineLevel="0" collapsed="false">
      <c r="A139" s="105" t="s">
        <v>127</v>
      </c>
      <c r="C139" s="106" t="n">
        <v>11399820</v>
      </c>
      <c r="D139" s="106" t="n">
        <v>11472372</v>
      </c>
      <c r="E139" s="106" t="n">
        <v>8735093</v>
      </c>
      <c r="F139" s="106" t="n">
        <v>1789159</v>
      </c>
      <c r="G139" s="106" t="n">
        <v>177890</v>
      </c>
      <c r="H139" s="106" t="n">
        <v>2130417</v>
      </c>
      <c r="I139" s="106" t="n">
        <v>2707746</v>
      </c>
      <c r="J139" s="106" t="n">
        <v>4331098</v>
      </c>
      <c r="K139" s="106" t="n">
        <v>3938255</v>
      </c>
      <c r="L139" s="106" t="n">
        <v>4535606</v>
      </c>
      <c r="M139" s="106" t="n">
        <v>4772658</v>
      </c>
      <c r="N139" s="106" t="n">
        <v>4701575</v>
      </c>
      <c r="O139" s="106" t="n">
        <v>4859495</v>
      </c>
      <c r="P139" s="106" t="n">
        <v>1881371</v>
      </c>
      <c r="Q139" s="106" t="n">
        <v>1274698</v>
      </c>
      <c r="R139" s="106" t="n">
        <v>1493291</v>
      </c>
      <c r="S139" s="106" t="n">
        <v>96482</v>
      </c>
      <c r="T139" s="106" t="n">
        <v>4040</v>
      </c>
      <c r="U139" s="106" t="n">
        <v>32210</v>
      </c>
      <c r="V139" s="106" t="n">
        <v>61047</v>
      </c>
      <c r="W139" s="106" t="n">
        <v>51724</v>
      </c>
      <c r="X139" s="106" t="n">
        <v>100506</v>
      </c>
      <c r="Y139" s="106" t="n">
        <v>140694</v>
      </c>
      <c r="Z139" s="106" t="n">
        <v>1859344</v>
      </c>
      <c r="AA139" s="106" t="n">
        <f aca="false">SUM($C$139:$Z$139)</f>
        <v>72546591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f aca="false">SUM($C$138:$C$139)</f>
        <v>8581797</v>
      </c>
      <c r="D140" s="112" t="n">
        <f aca="false">SUM($D$138:$D$139)</f>
        <v>8901833</v>
      </c>
      <c r="E140" s="112" t="n">
        <f aca="false">SUM($E$138:$E$139)</f>
        <v>6291782</v>
      </c>
      <c r="F140" s="112" t="n">
        <f aca="false">SUM($F$138:$F$139)</f>
        <v>-261556</v>
      </c>
      <c r="G140" s="112" t="n">
        <f aca="false">SUM($G$138:$G$139)</f>
        <v>-289073</v>
      </c>
      <c r="H140" s="112" t="n">
        <f aca="false">SUM($H$138:$H$139)</f>
        <v>1643147</v>
      </c>
      <c r="I140" s="112" t="n">
        <f aca="false">SUM($I$138:$I$139)</f>
        <v>1889211</v>
      </c>
      <c r="J140" s="112" t="n">
        <f aca="false">SUM($J$138:$J$139)</f>
        <v>3450720</v>
      </c>
      <c r="K140" s="112" t="n">
        <f aca="false">SUM($K$138:$K$139)</f>
        <v>2729742</v>
      </c>
      <c r="L140" s="112" t="n">
        <f aca="false">SUM($L$138:$L$139)</f>
        <v>3370286</v>
      </c>
      <c r="M140" s="112" t="n">
        <f aca="false">SUM($M$138:$M$139)</f>
        <v>3588009</v>
      </c>
      <c r="N140" s="112" t="n">
        <f aca="false">SUM($N$138:$N$139)</f>
        <v>1932685</v>
      </c>
      <c r="O140" s="112" t="n">
        <f aca="false">SUM($O$138:$O$139)</f>
        <v>2146353</v>
      </c>
      <c r="P140" s="112" t="n">
        <f aca="false">SUM($P$138:$P$139)</f>
        <v>-747278</v>
      </c>
      <c r="Q140" s="112" t="n">
        <f aca="false">SUM($Q$138:$Q$139)</f>
        <v>-990138</v>
      </c>
      <c r="R140" s="112" t="n">
        <f aca="false">SUM($R$138:$R$139)</f>
        <v>-1073851</v>
      </c>
      <c r="S140" s="112" t="n">
        <f aca="false">SUM($S$138:$S$139)</f>
        <v>127368</v>
      </c>
      <c r="T140" s="112" t="n">
        <f aca="false">SUM($T$138:$T$139)</f>
        <v>35087</v>
      </c>
      <c r="U140" s="112" t="n">
        <f aca="false">SUM($U$138:$U$139)</f>
        <v>65973</v>
      </c>
      <c r="V140" s="112" t="n">
        <f aca="false">SUM($V$138:$V$139)</f>
        <v>100460</v>
      </c>
      <c r="W140" s="112" t="n">
        <f aca="false">SUM($W$138:$W$139)</f>
        <v>95657</v>
      </c>
      <c r="X140" s="112" t="n">
        <f aca="false">SUM($X$138:$X$139)</f>
        <v>142856</v>
      </c>
      <c r="Y140" s="112" t="n">
        <f aca="false">SUM($Y$138:$Y$139)</f>
        <v>189355</v>
      </c>
      <c r="Z140" s="112" t="n">
        <f aca="false">SUM($Z$138:$Z$139)</f>
        <v>1859344</v>
      </c>
      <c r="AA140" s="113" t="n">
        <f aca="false">SUM($AA$138:$AA$139)</f>
        <v>43779769</v>
      </c>
    </row>
    <row r="141" customFormat="false" ht="11.25" hidden="false" customHeight="true" outlineLevel="0" collapsed="false">
      <c r="A141" s="105" t="s">
        <v>110</v>
      </c>
      <c r="C141" s="106" t="n">
        <v>8566201</v>
      </c>
      <c r="D141" s="106" t="n">
        <v>8915883</v>
      </c>
      <c r="E141" s="106" t="n">
        <v>6285762</v>
      </c>
      <c r="F141" s="106" t="n">
        <v>-270016</v>
      </c>
      <c r="G141" s="106" t="n">
        <v>-315004</v>
      </c>
      <c r="H141" s="106" t="n">
        <v>1583579</v>
      </c>
      <c r="I141" s="106" t="n">
        <v>1865112</v>
      </c>
      <c r="J141" s="106" t="n">
        <v>3359841</v>
      </c>
      <c r="K141" s="106" t="n">
        <v>2633463</v>
      </c>
      <c r="L141" s="106" t="n">
        <v>3300052</v>
      </c>
      <c r="M141" s="106" t="n">
        <v>3540449</v>
      </c>
      <c r="N141" s="106" t="n">
        <v>1916578</v>
      </c>
      <c r="O141" s="106" t="n">
        <v>2115339</v>
      </c>
      <c r="P141" s="106" t="n">
        <v>-777797</v>
      </c>
      <c r="Q141" s="106" t="n">
        <v>-1017175</v>
      </c>
      <c r="R141" s="106" t="n">
        <v>-1077949</v>
      </c>
      <c r="S141" s="106" t="n">
        <v>35093</v>
      </c>
      <c r="T141" s="106" t="n">
        <v>-28147</v>
      </c>
      <c r="U141" s="106" t="n">
        <v>-414</v>
      </c>
      <c r="V141" s="106" t="n">
        <v>-91016</v>
      </c>
      <c r="W141" s="106" t="n">
        <v>-130527</v>
      </c>
      <c r="X141" s="106" t="n">
        <v>-53460</v>
      </c>
      <c r="Y141" s="106" t="n">
        <v>38188</v>
      </c>
      <c r="Z141" s="106" t="n">
        <v>1710707</v>
      </c>
      <c r="AA141" s="106" t="n">
        <f aca="false">SUM($C$141:$Z$141)</f>
        <v>42104742</v>
      </c>
    </row>
    <row r="142" customFormat="false" ht="11.25" hidden="false" customHeight="true" outlineLevel="0" collapsed="false">
      <c r="A142" s="105" t="s">
        <v>105</v>
      </c>
      <c r="C142" s="107" t="n">
        <f aca="false">SUM(($C$140-$C$141))</f>
        <v>15596</v>
      </c>
      <c r="D142" s="107" t="n">
        <f aca="false">SUM(($D$140-$D$141))</f>
        <v>-14050</v>
      </c>
      <c r="E142" s="107" t="n">
        <f aca="false">SUM(($E$140-$E$141))</f>
        <v>6020</v>
      </c>
      <c r="F142" s="107" t="n">
        <f aca="false">SUM(($F$140-$F$141))</f>
        <v>8460</v>
      </c>
      <c r="G142" s="107" t="n">
        <f aca="false">SUM(($G$140-$G$141))</f>
        <v>25931</v>
      </c>
      <c r="H142" s="107" t="n">
        <f aca="false">SUM(($H$140-$H$141))</f>
        <v>59568</v>
      </c>
      <c r="I142" s="107" t="n">
        <f aca="false">SUM(($I$140-$I$141))</f>
        <v>24099</v>
      </c>
      <c r="J142" s="107" t="n">
        <f aca="false">SUM(($J$140-$J$141))</f>
        <v>90879</v>
      </c>
      <c r="K142" s="107" t="n">
        <f aca="false">SUM(($K$140-$K$141))</f>
        <v>96279</v>
      </c>
      <c r="L142" s="107" t="n">
        <f aca="false">SUM(($L$140-$L$141))</f>
        <v>70234</v>
      </c>
      <c r="M142" s="107" t="n">
        <f aca="false">SUM(($M$140-$M$141))</f>
        <v>47560</v>
      </c>
      <c r="N142" s="107" t="n">
        <f aca="false">SUM(($N$140-$N$141))</f>
        <v>16107</v>
      </c>
      <c r="O142" s="107" t="n">
        <f aca="false">SUM(($O$140-$O$141))</f>
        <v>31014</v>
      </c>
      <c r="P142" s="107" t="n">
        <f aca="false">SUM(($P$140-$P$141))</f>
        <v>30519</v>
      </c>
      <c r="Q142" s="107" t="n">
        <f aca="false">SUM(($Q$140-$Q$141))</f>
        <v>27037</v>
      </c>
      <c r="R142" s="107" t="n">
        <f aca="false">SUM(($R$140-$R$141))</f>
        <v>4098</v>
      </c>
      <c r="S142" s="107" t="n">
        <f aca="false">SUM(($S$140-$S$141))</f>
        <v>92275</v>
      </c>
      <c r="T142" s="107" t="n">
        <f aca="false">SUM(($T$140-$T$141))</f>
        <v>63234</v>
      </c>
      <c r="U142" s="107" t="n">
        <f aca="false">SUM(($U$140-$U$141))</f>
        <v>66387</v>
      </c>
      <c r="V142" s="107" t="n">
        <f aca="false">SUM(($V$140-$V$141))</f>
        <v>191476</v>
      </c>
      <c r="W142" s="107" t="n">
        <f aca="false">SUM(($W$140-$W$141))</f>
        <v>226184</v>
      </c>
      <c r="X142" s="107" t="n">
        <f aca="false">SUM(($X$140-$X$141))</f>
        <v>196316</v>
      </c>
      <c r="Y142" s="107" t="n">
        <f aca="false">SUM(($Y$140-$Y$141))</f>
        <v>151167</v>
      </c>
      <c r="Z142" s="107" t="n">
        <f aca="false">SUM(($Z$140-$Z$141))</f>
        <v>148637</v>
      </c>
      <c r="AA142" s="107" t="n">
        <f aca="false">SUM(($AA$140-$AA$141))</f>
        <v>1675027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8" width="29.99"/>
    <col collapsed="false" customWidth="true" hidden="false" outlineLevel="0" max="2" min="2" style="98" width="3.99"/>
    <col collapsed="false" customWidth="true" hidden="false" outlineLevel="0" max="26" min="3" style="98" width="13.32"/>
    <col collapsed="false" customWidth="true" hidden="false" outlineLevel="0" max="27" min="27" style="98" width="15.99"/>
    <col collapsed="false" customWidth="false" hidden="false" outlineLevel="0" max="257" min="28" style="99" width="11.99"/>
  </cols>
  <sheetData>
    <row r="1" customFormat="false" ht="12" hidden="false" customHeight="true" outlineLevel="0" collapsed="false">
      <c r="A1" s="100" t="s">
        <v>130</v>
      </c>
    </row>
    <row r="2" customFormat="false" ht="12" hidden="false" customHeight="true" outlineLevel="0" collapsed="false">
      <c r="A2" s="100" t="s">
        <v>33</v>
      </c>
    </row>
    <row r="3" customFormat="false" ht="12" hidden="false" customHeight="true" outlineLevel="0" collapsed="false">
      <c r="A3" s="100" t="s">
        <v>96</v>
      </c>
    </row>
    <row r="4" customFormat="false" ht="12" hidden="false" customHeight="true" outlineLevel="0" collapsed="false">
      <c r="A4" s="100" t="s">
        <v>97</v>
      </c>
    </row>
    <row r="6" customFormat="false" ht="12" hidden="false" customHeight="true" outlineLevel="0" collapsed="false">
      <c r="A6" s="101" t="s">
        <v>113</v>
      </c>
    </row>
    <row r="8" customFormat="false" ht="12" hidden="false" customHeight="true" outlineLevel="0" collapsed="false">
      <c r="A8" s="102" t="s">
        <v>63</v>
      </c>
      <c r="C8" s="103" t="s">
        <v>36</v>
      </c>
      <c r="D8" s="103" t="s">
        <v>37</v>
      </c>
      <c r="E8" s="103" t="s">
        <v>38</v>
      </c>
      <c r="F8" s="103" t="s">
        <v>39</v>
      </c>
      <c r="G8" s="103" t="s">
        <v>40</v>
      </c>
      <c r="H8" s="103" t="s">
        <v>41</v>
      </c>
      <c r="I8" s="103" t="s">
        <v>42</v>
      </c>
      <c r="J8" s="103" t="s">
        <v>43</v>
      </c>
      <c r="K8" s="103" t="s">
        <v>44</v>
      </c>
      <c r="L8" s="103" t="s">
        <v>45</v>
      </c>
      <c r="M8" s="103" t="s">
        <v>46</v>
      </c>
      <c r="N8" s="103" t="s">
        <v>47</v>
      </c>
      <c r="O8" s="103" t="s">
        <v>48</v>
      </c>
      <c r="P8" s="103" t="s">
        <v>49</v>
      </c>
      <c r="Q8" s="103" t="s">
        <v>50</v>
      </c>
      <c r="R8" s="103" t="s">
        <v>51</v>
      </c>
      <c r="S8" s="103" t="s">
        <v>52</v>
      </c>
      <c r="T8" s="103" t="s">
        <v>53</v>
      </c>
      <c r="U8" s="103" t="s">
        <v>54</v>
      </c>
      <c r="V8" s="103" t="s">
        <v>55</v>
      </c>
      <c r="W8" s="103" t="s">
        <v>56</v>
      </c>
      <c r="X8" s="103" t="s">
        <v>57</v>
      </c>
      <c r="Y8" s="103" t="s">
        <v>58</v>
      </c>
      <c r="Z8" s="103" t="s">
        <v>59</v>
      </c>
      <c r="AA8" s="103" t="s">
        <v>35</v>
      </c>
    </row>
    <row r="9" customFormat="false" ht="12" hidden="false" customHeight="true" outlineLevel="0" collapsed="false">
      <c r="A9" s="104" t="s">
        <v>98</v>
      </c>
    </row>
    <row r="10" customFormat="false" ht="11.25" hidden="false" customHeight="true" outlineLevel="0" collapsed="false">
      <c r="A10" s="105" t="s">
        <v>4</v>
      </c>
      <c r="C10" s="106" t="n">
        <v>-6451.6129</v>
      </c>
      <c r="D10" s="106" t="n">
        <v>-6451.6129</v>
      </c>
      <c r="E10" s="106" t="n">
        <v>0</v>
      </c>
      <c r="F10" s="106" t="n">
        <v>0</v>
      </c>
      <c r="G10" s="106" t="n">
        <v>0</v>
      </c>
      <c r="H10" s="106" t="n">
        <v>0</v>
      </c>
      <c r="I10" s="106" t="n">
        <v>0</v>
      </c>
      <c r="J10" s="106" t="n">
        <v>0</v>
      </c>
      <c r="K10" s="106" t="n">
        <v>0</v>
      </c>
      <c r="L10" s="106" t="n">
        <v>0</v>
      </c>
      <c r="M10" s="106" t="n">
        <v>0</v>
      </c>
      <c r="N10" s="106" t="n">
        <v>0</v>
      </c>
      <c r="O10" s="106" t="n">
        <v>0</v>
      </c>
      <c r="P10" s="106" t="n">
        <v>0</v>
      </c>
      <c r="Q10" s="106" t="n">
        <v>0</v>
      </c>
      <c r="R10" s="106" t="n">
        <v>0</v>
      </c>
      <c r="S10" s="106" t="n">
        <v>0</v>
      </c>
      <c r="T10" s="106" t="n">
        <v>0</v>
      </c>
      <c r="U10" s="106" t="n">
        <v>0</v>
      </c>
      <c r="V10" s="106" t="n">
        <v>0</v>
      </c>
      <c r="W10" s="106" t="n">
        <v>0</v>
      </c>
      <c r="X10" s="106" t="n">
        <v>0</v>
      </c>
      <c r="Y10" s="106" t="n">
        <v>0</v>
      </c>
      <c r="Z10" s="106" t="n">
        <v>0</v>
      </c>
      <c r="AA10" s="106" t="n">
        <v>-12903.2258</v>
      </c>
    </row>
    <row r="11" customFormat="false" ht="11.25" hidden="false" customHeight="true" outlineLevel="0" collapsed="false">
      <c r="A11" s="105" t="s">
        <v>114</v>
      </c>
      <c r="C11" s="106" t="n">
        <v>-6451.6129</v>
      </c>
      <c r="D11" s="106" t="n">
        <v>-6451.6129</v>
      </c>
      <c r="E11" s="106" t="n">
        <v>0</v>
      </c>
      <c r="F11" s="106" t="n">
        <v>0</v>
      </c>
      <c r="G11" s="106" t="n">
        <v>0</v>
      </c>
      <c r="H11" s="106" t="n">
        <v>0</v>
      </c>
      <c r="I11" s="106" t="n">
        <v>0</v>
      </c>
      <c r="J11" s="106" t="n">
        <v>0</v>
      </c>
      <c r="K11" s="106" t="n">
        <v>0</v>
      </c>
      <c r="L11" s="106" t="n">
        <v>0</v>
      </c>
      <c r="M11" s="106" t="n">
        <v>0</v>
      </c>
      <c r="N11" s="106" t="n">
        <v>0</v>
      </c>
      <c r="O11" s="106" t="n">
        <v>0</v>
      </c>
      <c r="P11" s="106" t="n">
        <v>0</v>
      </c>
      <c r="Q11" s="106" t="n">
        <v>0</v>
      </c>
      <c r="R11" s="106" t="n">
        <v>0</v>
      </c>
      <c r="S11" s="106" t="n">
        <v>0</v>
      </c>
      <c r="T11" s="106" t="n">
        <v>0</v>
      </c>
      <c r="U11" s="106" t="n">
        <v>0</v>
      </c>
      <c r="V11" s="106" t="n">
        <v>0</v>
      </c>
      <c r="W11" s="106" t="n">
        <v>0</v>
      </c>
      <c r="X11" s="106" t="n">
        <v>0</v>
      </c>
      <c r="Y11" s="106" t="n">
        <v>0</v>
      </c>
      <c r="Z11" s="106" t="n">
        <v>0</v>
      </c>
      <c r="AA11" s="106" t="n">
        <v>-12903.2258</v>
      </c>
    </row>
    <row r="12" customFormat="false" ht="11.25" hidden="false" customHeight="true" outlineLevel="0" collapsed="false">
      <c r="A12" s="105" t="s">
        <v>105</v>
      </c>
      <c r="C12" s="107" t="n">
        <v>0</v>
      </c>
      <c r="D12" s="107" t="n">
        <v>0</v>
      </c>
      <c r="E12" s="107" t="n">
        <v>0</v>
      </c>
      <c r="F12" s="107" t="n">
        <v>0</v>
      </c>
      <c r="G12" s="107" t="n">
        <v>0</v>
      </c>
      <c r="H12" s="107" t="n">
        <v>0</v>
      </c>
      <c r="I12" s="107" t="n">
        <v>0</v>
      </c>
      <c r="J12" s="107" t="n">
        <v>0</v>
      </c>
      <c r="K12" s="107" t="n">
        <v>0</v>
      </c>
      <c r="L12" s="107" t="n">
        <v>0</v>
      </c>
      <c r="M12" s="107" t="n">
        <v>0</v>
      </c>
      <c r="N12" s="107" t="n">
        <v>0</v>
      </c>
      <c r="O12" s="107" t="n">
        <v>0</v>
      </c>
      <c r="P12" s="107" t="n">
        <v>0</v>
      </c>
      <c r="Q12" s="107" t="n">
        <v>0</v>
      </c>
      <c r="R12" s="107" t="n">
        <v>0</v>
      </c>
      <c r="S12" s="107" t="n">
        <v>0</v>
      </c>
      <c r="T12" s="107" t="n">
        <v>0</v>
      </c>
      <c r="U12" s="107" t="n">
        <v>0</v>
      </c>
      <c r="V12" s="107" t="n">
        <v>0</v>
      </c>
      <c r="W12" s="107" t="n">
        <v>0</v>
      </c>
      <c r="X12" s="107" t="n">
        <v>0</v>
      </c>
      <c r="Y12" s="107" t="n">
        <v>0</v>
      </c>
      <c r="Z12" s="107" t="n">
        <v>0</v>
      </c>
      <c r="AA12" s="107" t="n">
        <v>0</v>
      </c>
    </row>
    <row r="14" customFormat="false" ht="12" hidden="false" customHeight="true" outlineLevel="0" collapsed="false">
      <c r="A14" s="104" t="s">
        <v>115</v>
      </c>
    </row>
    <row r="15" customFormat="false" ht="11.25" hidden="false" customHeight="true" outlineLevel="0" collapsed="false">
      <c r="A15" s="105" t="s">
        <v>4</v>
      </c>
      <c r="C15" s="108" t="n">
        <v>2.81</v>
      </c>
      <c r="D15" s="108" t="n">
        <v>2.99</v>
      </c>
      <c r="E15" s="108" t="n">
        <v>3.04</v>
      </c>
      <c r="F15" s="108" t="n">
        <v>3.01</v>
      </c>
      <c r="G15" s="108" t="n">
        <v>2.95</v>
      </c>
      <c r="H15" s="108" t="n">
        <v>2.98</v>
      </c>
      <c r="I15" s="108" t="n">
        <v>3.02</v>
      </c>
      <c r="J15" s="108" t="n">
        <v>3.06</v>
      </c>
      <c r="K15" s="108" t="n">
        <v>3.09</v>
      </c>
      <c r="L15" s="108" t="n">
        <v>3.1</v>
      </c>
      <c r="M15" s="108" t="n">
        <v>3.12</v>
      </c>
      <c r="N15" s="108" t="n">
        <v>3.3</v>
      </c>
      <c r="O15" s="108" t="n">
        <v>3.48</v>
      </c>
      <c r="P15" s="108" t="n">
        <v>3.58</v>
      </c>
      <c r="Q15" s="108" t="n">
        <v>3.51</v>
      </c>
      <c r="R15" s="108" t="n">
        <v>3.4</v>
      </c>
      <c r="S15" s="108" t="n">
        <v>3.28</v>
      </c>
      <c r="T15" s="108" t="n">
        <v>3.27</v>
      </c>
      <c r="U15" s="108" t="n">
        <v>3.3</v>
      </c>
      <c r="V15" s="108" t="n">
        <v>3.33</v>
      </c>
      <c r="W15" s="108" t="n">
        <v>3.36</v>
      </c>
      <c r="X15" s="108" t="n">
        <v>3.36</v>
      </c>
      <c r="Y15" s="108" t="n">
        <v>3.4</v>
      </c>
      <c r="Z15" s="108" t="n">
        <v>3.54</v>
      </c>
      <c r="AA15" s="108"/>
    </row>
    <row r="16" customFormat="false" ht="11.25" hidden="false" customHeight="true" outlineLevel="0" collapsed="false">
      <c r="A16" s="105" t="s">
        <v>114</v>
      </c>
      <c r="C16" s="108" t="n">
        <v>2.87</v>
      </c>
      <c r="D16" s="108" t="n">
        <v>3.06</v>
      </c>
      <c r="E16" s="108" t="n">
        <v>3.1</v>
      </c>
      <c r="F16" s="108" t="n">
        <v>3.06</v>
      </c>
      <c r="G16" s="108" t="n">
        <v>3.03</v>
      </c>
      <c r="H16" s="108" t="n">
        <v>3.07</v>
      </c>
      <c r="I16" s="108" t="n">
        <v>3.11</v>
      </c>
      <c r="J16" s="108" t="n">
        <v>3.15</v>
      </c>
      <c r="K16" s="108" t="n">
        <v>3.18</v>
      </c>
      <c r="L16" s="108" t="n">
        <v>3.19</v>
      </c>
      <c r="M16" s="108" t="n">
        <v>3.22</v>
      </c>
      <c r="N16" s="108" t="n">
        <v>3.41</v>
      </c>
      <c r="O16" s="108" t="n">
        <v>3.59</v>
      </c>
      <c r="P16" s="108" t="n">
        <v>3.7</v>
      </c>
      <c r="Q16" s="108" t="n">
        <v>3.63</v>
      </c>
      <c r="R16" s="108" t="n">
        <v>3.52</v>
      </c>
      <c r="S16" s="108" t="n">
        <v>3.41</v>
      </c>
      <c r="T16" s="108" t="n">
        <v>3.42</v>
      </c>
      <c r="U16" s="108" t="n">
        <v>3.45</v>
      </c>
      <c r="V16" s="108" t="n">
        <v>3.48</v>
      </c>
      <c r="W16" s="108" t="n">
        <v>3.51</v>
      </c>
      <c r="X16" s="108" t="n">
        <v>3.52</v>
      </c>
      <c r="Y16" s="108" t="n">
        <v>3.56</v>
      </c>
      <c r="Z16" s="108" t="n">
        <v>3.71</v>
      </c>
      <c r="AA16" s="108"/>
    </row>
    <row r="17" customFormat="false" ht="11.25" hidden="false" customHeight="true" outlineLevel="0" collapsed="false">
      <c r="A17" s="105" t="s">
        <v>105</v>
      </c>
      <c r="C17" s="109" t="n">
        <v>-0.0600000000000001</v>
      </c>
      <c r="D17" s="109" t="n">
        <v>-0.0699999999999998</v>
      </c>
      <c r="E17" s="109" t="n">
        <v>-0.0600000000000001</v>
      </c>
      <c r="F17" s="109" t="n">
        <v>-0.0500000000000003</v>
      </c>
      <c r="G17" s="109" t="n">
        <v>-0.0799999999999996</v>
      </c>
      <c r="H17" s="109" t="n">
        <v>-0.0899999999999999</v>
      </c>
      <c r="I17" s="109" t="n">
        <v>-0.0899999999999999</v>
      </c>
      <c r="J17" s="109" t="n">
        <v>-0.0899999999999999</v>
      </c>
      <c r="K17" s="109" t="n">
        <v>-0.0900000000000003</v>
      </c>
      <c r="L17" s="109" t="n">
        <v>-0.0899999999999999</v>
      </c>
      <c r="M17" s="109" t="n">
        <v>-0.1</v>
      </c>
      <c r="N17" s="109" t="n">
        <v>-0.11</v>
      </c>
      <c r="O17" s="109" t="n">
        <v>-0.11</v>
      </c>
      <c r="P17" s="109" t="n">
        <v>-0.12</v>
      </c>
      <c r="Q17" s="109" t="n">
        <v>-0.12</v>
      </c>
      <c r="R17" s="109" t="n">
        <v>-0.12</v>
      </c>
      <c r="S17" s="109" t="n">
        <v>-0.13</v>
      </c>
      <c r="T17" s="109" t="n">
        <v>-0.15</v>
      </c>
      <c r="U17" s="109" t="n">
        <v>-0.15</v>
      </c>
      <c r="V17" s="109" t="n">
        <v>-0.15</v>
      </c>
      <c r="W17" s="109" t="n">
        <v>-0.15</v>
      </c>
      <c r="X17" s="109" t="n">
        <v>-0.16</v>
      </c>
      <c r="Y17" s="109" t="n">
        <v>-0.16</v>
      </c>
      <c r="Z17" s="109" t="n">
        <v>-0.17</v>
      </c>
      <c r="AA17" s="108"/>
    </row>
    <row r="19" customFormat="false" ht="12" hidden="false" customHeight="true" outlineLevel="0" collapsed="false">
      <c r="A19" s="104" t="s">
        <v>116</v>
      </c>
    </row>
    <row r="20" customFormat="false" ht="11.25" hidden="false" customHeight="true" outlineLevel="0" collapsed="false">
      <c r="A20" s="105" t="s">
        <v>117</v>
      </c>
      <c r="C20" s="106" t="n">
        <v>-70599</v>
      </c>
      <c r="D20" s="106" t="n">
        <v>13211</v>
      </c>
      <c r="E20" s="115" t="n">
        <v>14922</v>
      </c>
      <c r="F20" s="106" t="n">
        <v>10425</v>
      </c>
      <c r="G20" s="106" t="n">
        <v>0</v>
      </c>
      <c r="H20" s="106" t="n">
        <v>0</v>
      </c>
      <c r="I20" s="106" t="n">
        <v>0</v>
      </c>
      <c r="J20" s="106" t="n">
        <v>0</v>
      </c>
      <c r="K20" s="106" t="n">
        <v>0</v>
      </c>
      <c r="L20" s="106" t="n">
        <v>0</v>
      </c>
      <c r="M20" s="106" t="n">
        <v>0</v>
      </c>
      <c r="N20" s="106" t="n">
        <v>0</v>
      </c>
      <c r="O20" s="106" t="n">
        <v>0</v>
      </c>
      <c r="P20" s="106" t="n">
        <v>0</v>
      </c>
      <c r="Q20" s="106" t="n">
        <v>0</v>
      </c>
      <c r="R20" s="106" t="n">
        <v>0</v>
      </c>
      <c r="S20" s="106" t="n">
        <v>0</v>
      </c>
      <c r="T20" s="106" t="n">
        <v>0</v>
      </c>
      <c r="U20" s="106" t="n">
        <v>0</v>
      </c>
      <c r="V20" s="106" t="n">
        <v>0</v>
      </c>
      <c r="W20" s="106" t="n">
        <v>0</v>
      </c>
      <c r="X20" s="106" t="n">
        <v>0</v>
      </c>
      <c r="Y20" s="106" t="n">
        <v>0</v>
      </c>
      <c r="Z20" s="106" t="n">
        <v>0</v>
      </c>
      <c r="AA20" s="106" t="n">
        <v>-32041</v>
      </c>
    </row>
    <row r="21" customFormat="false" ht="11.25" hidden="false" customHeight="true" outlineLevel="0" collapsed="false">
      <c r="A21" s="105" t="s">
        <v>110</v>
      </c>
      <c r="C21" s="106" t="n">
        <v>-82584</v>
      </c>
      <c r="D21" s="106" t="n">
        <v>-748</v>
      </c>
      <c r="E21" s="106" t="n">
        <v>14921</v>
      </c>
      <c r="F21" s="106" t="n">
        <v>10425</v>
      </c>
      <c r="G21" s="106" t="n">
        <v>0</v>
      </c>
      <c r="H21" s="106" t="n">
        <v>0</v>
      </c>
      <c r="I21" s="106" t="n">
        <v>0</v>
      </c>
      <c r="J21" s="106" t="n">
        <v>0</v>
      </c>
      <c r="K21" s="106" t="n">
        <v>0</v>
      </c>
      <c r="L21" s="106" t="n">
        <v>0</v>
      </c>
      <c r="M21" s="106" t="n">
        <v>0</v>
      </c>
      <c r="N21" s="106" t="n">
        <v>0</v>
      </c>
      <c r="O21" s="106" t="n">
        <v>0</v>
      </c>
      <c r="P21" s="106" t="n">
        <v>0</v>
      </c>
      <c r="Q21" s="106" t="n">
        <v>0</v>
      </c>
      <c r="R21" s="106" t="n">
        <v>0</v>
      </c>
      <c r="S21" s="106" t="n">
        <v>0</v>
      </c>
      <c r="T21" s="106" t="n">
        <v>0</v>
      </c>
      <c r="U21" s="106" t="n">
        <v>0</v>
      </c>
      <c r="V21" s="106" t="n">
        <v>0</v>
      </c>
      <c r="W21" s="106" t="n">
        <v>0</v>
      </c>
      <c r="X21" s="106" t="n">
        <v>0</v>
      </c>
      <c r="Y21" s="106" t="n">
        <v>0</v>
      </c>
      <c r="Z21" s="106" t="n">
        <v>0</v>
      </c>
      <c r="AA21" s="106" t="n">
        <v>-57986</v>
      </c>
    </row>
    <row r="22" customFormat="false" ht="11.25" hidden="false" customHeight="true" outlineLevel="0" collapsed="false">
      <c r="A22" s="105" t="s">
        <v>105</v>
      </c>
      <c r="C22" s="107" t="n">
        <v>11985</v>
      </c>
      <c r="D22" s="107" t="n">
        <v>13959</v>
      </c>
      <c r="E22" s="107" t="n">
        <v>1</v>
      </c>
      <c r="F22" s="107" t="n">
        <v>0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7" t="n">
        <v>0</v>
      </c>
      <c r="W22" s="107" t="n">
        <v>0</v>
      </c>
      <c r="X22" s="107" t="n">
        <v>0</v>
      </c>
      <c r="Y22" s="107" t="n">
        <v>0</v>
      </c>
      <c r="Z22" s="107" t="n">
        <v>0</v>
      </c>
      <c r="AA22" s="107" t="n">
        <v>25945</v>
      </c>
    </row>
    <row r="24" customFormat="false" ht="12" hidden="false" customHeight="true" outlineLevel="0" collapsed="false">
      <c r="A24" s="101" t="s">
        <v>118</v>
      </c>
    </row>
    <row r="26" customFormat="false" ht="12" hidden="false" customHeight="true" outlineLevel="0" collapsed="false">
      <c r="A26" s="102" t="s">
        <v>119</v>
      </c>
      <c r="C26" s="103" t="s">
        <v>36</v>
      </c>
      <c r="D26" s="103" t="s">
        <v>37</v>
      </c>
      <c r="E26" s="103" t="s">
        <v>38</v>
      </c>
      <c r="F26" s="103" t="s">
        <v>39</v>
      </c>
      <c r="G26" s="103" t="s">
        <v>40</v>
      </c>
      <c r="H26" s="103" t="s">
        <v>41</v>
      </c>
      <c r="I26" s="103" t="s">
        <v>42</v>
      </c>
      <c r="J26" s="103" t="s">
        <v>43</v>
      </c>
      <c r="K26" s="103" t="s">
        <v>44</v>
      </c>
      <c r="L26" s="103" t="s">
        <v>45</v>
      </c>
      <c r="M26" s="103" t="s">
        <v>46</v>
      </c>
      <c r="N26" s="103" t="s">
        <v>47</v>
      </c>
      <c r="O26" s="103" t="s">
        <v>48</v>
      </c>
      <c r="P26" s="103" t="s">
        <v>49</v>
      </c>
      <c r="Q26" s="103" t="s">
        <v>50</v>
      </c>
      <c r="R26" s="103" t="s">
        <v>51</v>
      </c>
      <c r="S26" s="103" t="s">
        <v>52</v>
      </c>
      <c r="T26" s="103" t="s">
        <v>53</v>
      </c>
      <c r="U26" s="103" t="s">
        <v>54</v>
      </c>
      <c r="V26" s="103" t="s">
        <v>55</v>
      </c>
      <c r="W26" s="103" t="s">
        <v>56</v>
      </c>
      <c r="X26" s="103" t="s">
        <v>57</v>
      </c>
      <c r="Y26" s="103" t="s">
        <v>58</v>
      </c>
      <c r="Z26" s="103" t="s">
        <v>59</v>
      </c>
      <c r="AA26" s="103" t="s">
        <v>35</v>
      </c>
    </row>
    <row r="27" customFormat="false" ht="11.25" hidden="false" customHeight="true" outlineLevel="0" collapsed="false">
      <c r="A27" s="105" t="s">
        <v>120</v>
      </c>
      <c r="C27" s="106" t="n">
        <v>0</v>
      </c>
      <c r="D27" s="106" t="n">
        <v>0</v>
      </c>
      <c r="E27" s="106" t="n">
        <v>0</v>
      </c>
      <c r="F27" s="106" t="n">
        <v>0</v>
      </c>
      <c r="G27" s="106" t="n">
        <v>0</v>
      </c>
      <c r="H27" s="106" t="n">
        <v>0</v>
      </c>
      <c r="I27" s="106" t="n">
        <v>0</v>
      </c>
      <c r="J27" s="106" t="n">
        <v>0</v>
      </c>
      <c r="K27" s="106" t="n">
        <v>0</v>
      </c>
      <c r="L27" s="106" t="n">
        <v>0</v>
      </c>
      <c r="M27" s="106" t="n">
        <v>0</v>
      </c>
      <c r="N27" s="106" t="n">
        <v>0</v>
      </c>
      <c r="O27" s="106" t="n">
        <v>0</v>
      </c>
      <c r="P27" s="106" t="n">
        <v>0</v>
      </c>
      <c r="Q27" s="106" t="n">
        <v>0</v>
      </c>
      <c r="R27" s="106" t="n">
        <v>0</v>
      </c>
      <c r="S27" s="106" t="n">
        <v>0</v>
      </c>
      <c r="T27" s="106" t="n">
        <v>0</v>
      </c>
      <c r="U27" s="106" t="n">
        <v>0</v>
      </c>
      <c r="V27" s="106" t="n">
        <v>0</v>
      </c>
      <c r="W27" s="106" t="n">
        <v>0</v>
      </c>
      <c r="X27" s="106" t="n">
        <v>0</v>
      </c>
      <c r="Y27" s="106" t="n">
        <v>0</v>
      </c>
      <c r="Z27" s="106" t="n">
        <v>0</v>
      </c>
      <c r="AA27" s="106" t="n">
        <v>0</v>
      </c>
    </row>
    <row r="28" customFormat="false" ht="11.25" hidden="false" customHeight="true" outlineLevel="0" collapsed="false">
      <c r="A28" s="105" t="s">
        <v>121</v>
      </c>
      <c r="C28" s="106" t="n">
        <v>0</v>
      </c>
      <c r="D28" s="106" t="n">
        <v>0</v>
      </c>
      <c r="E28" s="106" t="n">
        <v>0</v>
      </c>
      <c r="F28" s="106" t="n">
        <v>0</v>
      </c>
      <c r="G28" s="106" t="n">
        <v>0</v>
      </c>
      <c r="H28" s="106" t="n">
        <v>0</v>
      </c>
      <c r="I28" s="106" t="n">
        <v>0</v>
      </c>
      <c r="J28" s="106" t="n">
        <v>0</v>
      </c>
      <c r="K28" s="106" t="n">
        <v>0</v>
      </c>
      <c r="L28" s="106" t="n">
        <v>0</v>
      </c>
      <c r="M28" s="106" t="n">
        <v>0</v>
      </c>
      <c r="N28" s="106" t="n">
        <v>0</v>
      </c>
      <c r="O28" s="106" t="n">
        <v>0</v>
      </c>
      <c r="P28" s="106" t="n">
        <v>0</v>
      </c>
      <c r="Q28" s="106" t="n">
        <v>0</v>
      </c>
      <c r="R28" s="106" t="n">
        <v>0</v>
      </c>
      <c r="S28" s="106" t="n">
        <v>0</v>
      </c>
      <c r="T28" s="106" t="n">
        <v>0</v>
      </c>
      <c r="U28" s="106" t="n">
        <v>0</v>
      </c>
      <c r="V28" s="106" t="n">
        <v>0</v>
      </c>
      <c r="W28" s="106" t="n">
        <v>0</v>
      </c>
      <c r="X28" s="106" t="n">
        <v>0</v>
      </c>
      <c r="Y28" s="106" t="n">
        <v>0</v>
      </c>
      <c r="Z28" s="106" t="n">
        <v>0</v>
      </c>
      <c r="AA28" s="106" t="n">
        <v>0</v>
      </c>
    </row>
    <row r="29" customFormat="false" ht="11.25" hidden="false" customHeight="true" outlineLevel="0" collapsed="false">
      <c r="A29" s="105" t="s">
        <v>122</v>
      </c>
      <c r="C29" s="107" t="n">
        <v>0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 t="n">
        <v>0</v>
      </c>
    </row>
    <row r="31" customFormat="false" ht="12" hidden="false" customHeight="true" outlineLevel="0" collapsed="false">
      <c r="A31" s="102" t="s">
        <v>123</v>
      </c>
      <c r="C31" s="103" t="s">
        <v>36</v>
      </c>
      <c r="D31" s="103" t="s">
        <v>37</v>
      </c>
      <c r="E31" s="103" t="s">
        <v>38</v>
      </c>
      <c r="F31" s="103" t="s">
        <v>39</v>
      </c>
      <c r="G31" s="103" t="s">
        <v>40</v>
      </c>
      <c r="H31" s="103" t="s">
        <v>41</v>
      </c>
      <c r="I31" s="103" t="s">
        <v>42</v>
      </c>
      <c r="J31" s="103" t="s">
        <v>43</v>
      </c>
      <c r="K31" s="103" t="s">
        <v>44</v>
      </c>
      <c r="L31" s="103" t="s">
        <v>45</v>
      </c>
      <c r="M31" s="103" t="s">
        <v>46</v>
      </c>
      <c r="N31" s="103" t="s">
        <v>47</v>
      </c>
      <c r="O31" s="103" t="s">
        <v>48</v>
      </c>
      <c r="P31" s="103" t="s">
        <v>49</v>
      </c>
      <c r="Q31" s="103" t="s">
        <v>50</v>
      </c>
      <c r="R31" s="103" t="s">
        <v>51</v>
      </c>
      <c r="S31" s="103" t="s">
        <v>52</v>
      </c>
      <c r="T31" s="103" t="s">
        <v>53</v>
      </c>
      <c r="U31" s="103" t="s">
        <v>54</v>
      </c>
      <c r="V31" s="103" t="s">
        <v>55</v>
      </c>
      <c r="W31" s="103" t="s">
        <v>56</v>
      </c>
      <c r="X31" s="103" t="s">
        <v>57</v>
      </c>
      <c r="Y31" s="103" t="s">
        <v>58</v>
      </c>
      <c r="Z31" s="103" t="s">
        <v>59</v>
      </c>
      <c r="AA31" s="103" t="s">
        <v>35</v>
      </c>
    </row>
    <row r="32" customFormat="false" ht="11.25" hidden="false" customHeight="true" outlineLevel="0" collapsed="false">
      <c r="A32" s="105" t="s">
        <v>123</v>
      </c>
      <c r="C32" s="106" t="n">
        <v>0</v>
      </c>
      <c r="D32" s="106" t="n">
        <v>0</v>
      </c>
      <c r="E32" s="106" t="n">
        <v>0</v>
      </c>
      <c r="F32" s="106" t="n">
        <v>0</v>
      </c>
      <c r="G32" s="106" t="n">
        <v>0</v>
      </c>
      <c r="H32" s="106" t="n">
        <v>0</v>
      </c>
      <c r="I32" s="106" t="n">
        <v>0</v>
      </c>
      <c r="J32" s="106" t="n">
        <v>0</v>
      </c>
      <c r="K32" s="106" t="n">
        <v>0</v>
      </c>
      <c r="L32" s="106" t="n">
        <v>0</v>
      </c>
      <c r="M32" s="106" t="n">
        <v>0</v>
      </c>
      <c r="N32" s="106" t="n">
        <v>0</v>
      </c>
      <c r="O32" s="106" t="n">
        <v>0</v>
      </c>
      <c r="P32" s="106" t="n">
        <v>0</v>
      </c>
      <c r="Q32" s="106" t="n">
        <v>0</v>
      </c>
      <c r="R32" s="106" t="n">
        <v>0</v>
      </c>
      <c r="S32" s="106" t="n">
        <v>0</v>
      </c>
      <c r="T32" s="106" t="n">
        <v>0</v>
      </c>
      <c r="U32" s="106" t="n">
        <v>0</v>
      </c>
      <c r="V32" s="106" t="n">
        <v>0</v>
      </c>
      <c r="W32" s="106" t="n">
        <v>0</v>
      </c>
      <c r="X32" s="106" t="n">
        <v>0</v>
      </c>
      <c r="Y32" s="106" t="n">
        <v>0</v>
      </c>
      <c r="Z32" s="106" t="n">
        <v>0</v>
      </c>
      <c r="AA32" s="106" t="n">
        <v>0</v>
      </c>
    </row>
    <row r="34" customFormat="false" ht="11.25" hidden="false" customHeight="true" outlineLevel="0" collapsed="false">
      <c r="A34" s="110" t="s">
        <v>122</v>
      </c>
      <c r="B34" s="111"/>
      <c r="C34" s="112" t="n">
        <v>0</v>
      </c>
      <c r="D34" s="112" t="n">
        <v>0</v>
      </c>
      <c r="E34" s="112" t="n">
        <v>0</v>
      </c>
      <c r="F34" s="112" t="n">
        <v>0</v>
      </c>
      <c r="G34" s="112" t="n">
        <v>0</v>
      </c>
      <c r="H34" s="112" t="n">
        <v>0</v>
      </c>
      <c r="I34" s="112" t="n">
        <v>0</v>
      </c>
      <c r="J34" s="112" t="n">
        <v>0</v>
      </c>
      <c r="K34" s="112" t="n">
        <v>0</v>
      </c>
      <c r="L34" s="112" t="n">
        <v>0</v>
      </c>
      <c r="M34" s="112" t="n">
        <v>0</v>
      </c>
      <c r="N34" s="112" t="n">
        <v>0</v>
      </c>
      <c r="O34" s="112" t="n">
        <v>0</v>
      </c>
      <c r="P34" s="112" t="n">
        <v>0</v>
      </c>
      <c r="Q34" s="112" t="n">
        <v>0</v>
      </c>
      <c r="R34" s="112" t="n">
        <v>0</v>
      </c>
      <c r="S34" s="112" t="n">
        <v>0</v>
      </c>
      <c r="T34" s="112" t="n">
        <v>0</v>
      </c>
      <c r="U34" s="112" t="n">
        <v>0</v>
      </c>
      <c r="V34" s="112" t="n">
        <v>0</v>
      </c>
      <c r="W34" s="112" t="n">
        <v>0</v>
      </c>
      <c r="X34" s="112" t="n">
        <v>0</v>
      </c>
      <c r="Y34" s="112" t="n">
        <v>0</v>
      </c>
      <c r="Z34" s="112" t="n">
        <v>0</v>
      </c>
      <c r="AA34" s="113" t="n">
        <v>0</v>
      </c>
    </row>
    <row r="36" customFormat="false" ht="12" hidden="false" customHeight="true" outlineLevel="0" collapsed="false">
      <c r="A36" s="104" t="s">
        <v>114</v>
      </c>
    </row>
    <row r="37" customFormat="false" ht="11.25" hidden="false" customHeight="true" outlineLevel="0" collapsed="false">
      <c r="A37" s="105" t="s">
        <v>120</v>
      </c>
      <c r="C37" s="106" t="n">
        <v>0</v>
      </c>
      <c r="D37" s="106" t="n">
        <v>0</v>
      </c>
      <c r="E37" s="106" t="n">
        <v>0</v>
      </c>
      <c r="F37" s="106" t="n">
        <v>0</v>
      </c>
      <c r="G37" s="106" t="n">
        <v>0</v>
      </c>
      <c r="H37" s="106" t="n">
        <v>0</v>
      </c>
      <c r="I37" s="106" t="n">
        <v>0</v>
      </c>
      <c r="J37" s="106" t="n">
        <v>0</v>
      </c>
      <c r="K37" s="106" t="n">
        <v>0</v>
      </c>
      <c r="L37" s="106" t="n">
        <v>0</v>
      </c>
      <c r="M37" s="106" t="n">
        <v>0</v>
      </c>
      <c r="N37" s="106" t="n">
        <v>0</v>
      </c>
      <c r="O37" s="106" t="n">
        <v>0</v>
      </c>
      <c r="P37" s="106" t="n">
        <v>0</v>
      </c>
      <c r="Q37" s="106" t="n">
        <v>0</v>
      </c>
      <c r="R37" s="106" t="n">
        <v>0</v>
      </c>
      <c r="S37" s="106" t="n">
        <v>0</v>
      </c>
      <c r="T37" s="106" t="n">
        <v>0</v>
      </c>
      <c r="U37" s="106" t="n">
        <v>0</v>
      </c>
      <c r="V37" s="106" t="n">
        <v>0</v>
      </c>
      <c r="W37" s="106" t="n">
        <v>0</v>
      </c>
      <c r="X37" s="106" t="n">
        <v>0</v>
      </c>
      <c r="Y37" s="106" t="n">
        <v>0</v>
      </c>
      <c r="Z37" s="106" t="n">
        <v>0</v>
      </c>
      <c r="AA37" s="106" t="n">
        <v>0</v>
      </c>
    </row>
    <row r="38" customFormat="false" ht="11.25" hidden="false" customHeight="true" outlineLevel="0" collapsed="false">
      <c r="A38" s="105" t="s">
        <v>121</v>
      </c>
      <c r="C38" s="106" t="n">
        <v>0</v>
      </c>
      <c r="D38" s="106" t="n">
        <v>0</v>
      </c>
      <c r="E38" s="106" t="n">
        <v>0</v>
      </c>
      <c r="F38" s="106" t="n">
        <v>0</v>
      </c>
      <c r="G38" s="106" t="n">
        <v>0</v>
      </c>
      <c r="H38" s="106" t="n">
        <v>0</v>
      </c>
      <c r="I38" s="106" t="n">
        <v>0</v>
      </c>
      <c r="J38" s="106" t="n">
        <v>0</v>
      </c>
      <c r="K38" s="106" t="n">
        <v>0</v>
      </c>
      <c r="L38" s="106" t="n">
        <v>0</v>
      </c>
      <c r="M38" s="106" t="n">
        <v>0</v>
      </c>
      <c r="N38" s="106" t="n">
        <v>0</v>
      </c>
      <c r="O38" s="106" t="n">
        <v>0</v>
      </c>
      <c r="P38" s="106" t="n">
        <v>0</v>
      </c>
      <c r="Q38" s="106" t="n">
        <v>0</v>
      </c>
      <c r="R38" s="106" t="n">
        <v>0</v>
      </c>
      <c r="S38" s="106" t="n">
        <v>0</v>
      </c>
      <c r="T38" s="106" t="n">
        <v>0</v>
      </c>
      <c r="U38" s="106" t="n">
        <v>0</v>
      </c>
      <c r="V38" s="106" t="n">
        <v>0</v>
      </c>
      <c r="W38" s="106" t="n">
        <v>0</v>
      </c>
      <c r="X38" s="106" t="n">
        <v>0</v>
      </c>
      <c r="Y38" s="106" t="n">
        <v>0</v>
      </c>
      <c r="Z38" s="106" t="n">
        <v>0</v>
      </c>
      <c r="AA38" s="106" t="n">
        <v>0</v>
      </c>
    </row>
    <row r="39" customFormat="false" ht="11.25" hidden="false" customHeight="true" outlineLevel="0" collapsed="false">
      <c r="A39" s="105" t="s">
        <v>123</v>
      </c>
      <c r="C39" s="106" t="n">
        <v>0</v>
      </c>
      <c r="D39" s="106" t="n">
        <v>0</v>
      </c>
      <c r="E39" s="106" t="n">
        <v>0</v>
      </c>
      <c r="F39" s="106" t="n">
        <v>0</v>
      </c>
      <c r="G39" s="106" t="n">
        <v>0</v>
      </c>
      <c r="H39" s="106" t="n">
        <v>0</v>
      </c>
      <c r="I39" s="106" t="n">
        <v>0</v>
      </c>
      <c r="J39" s="106" t="n">
        <v>0</v>
      </c>
      <c r="K39" s="106" t="n">
        <v>0</v>
      </c>
      <c r="L39" s="106" t="n">
        <v>0</v>
      </c>
      <c r="M39" s="106" t="n">
        <v>0</v>
      </c>
      <c r="N39" s="106" t="n">
        <v>0</v>
      </c>
      <c r="O39" s="106" t="n">
        <v>0</v>
      </c>
      <c r="P39" s="106" t="n">
        <v>0</v>
      </c>
      <c r="Q39" s="106" t="n">
        <v>0</v>
      </c>
      <c r="R39" s="106" t="n">
        <v>0</v>
      </c>
      <c r="S39" s="106" t="n">
        <v>0</v>
      </c>
      <c r="T39" s="106" t="n">
        <v>0</v>
      </c>
      <c r="U39" s="106" t="n">
        <v>0</v>
      </c>
      <c r="V39" s="106" t="n">
        <v>0</v>
      </c>
      <c r="W39" s="106" t="n">
        <v>0</v>
      </c>
      <c r="X39" s="106" t="n">
        <v>0</v>
      </c>
      <c r="Y39" s="106" t="n">
        <v>0</v>
      </c>
      <c r="Z39" s="106" t="n">
        <v>0</v>
      </c>
      <c r="AA39" s="106" t="n">
        <v>0</v>
      </c>
    </row>
    <row r="40" customFormat="false" ht="11.25" hidden="false" customHeight="true" outlineLevel="0" collapsed="false">
      <c r="A40" s="105" t="s">
        <v>122</v>
      </c>
      <c r="C40" s="107" t="n">
        <v>0</v>
      </c>
      <c r="D40" s="107" t="n">
        <v>0</v>
      </c>
      <c r="E40" s="107" t="n">
        <v>0</v>
      </c>
      <c r="F40" s="107" t="n">
        <v>0</v>
      </c>
      <c r="G40" s="107" t="n">
        <v>0</v>
      </c>
      <c r="H40" s="107" t="n">
        <v>0</v>
      </c>
      <c r="I40" s="107" t="n">
        <v>0</v>
      </c>
      <c r="J40" s="107" t="n">
        <v>0</v>
      </c>
      <c r="K40" s="107" t="n">
        <v>0</v>
      </c>
      <c r="L40" s="107" t="n">
        <v>0</v>
      </c>
      <c r="M40" s="107" t="n">
        <v>0</v>
      </c>
      <c r="N40" s="107" t="n">
        <v>0</v>
      </c>
      <c r="O40" s="107" t="n">
        <v>0</v>
      </c>
      <c r="P40" s="107" t="n">
        <v>0</v>
      </c>
      <c r="Q40" s="107" t="n">
        <v>0</v>
      </c>
      <c r="R40" s="107" t="n">
        <v>0</v>
      </c>
      <c r="S40" s="107" t="n">
        <v>0</v>
      </c>
      <c r="T40" s="107" t="n">
        <v>0</v>
      </c>
      <c r="U40" s="107" t="n">
        <v>0</v>
      </c>
      <c r="V40" s="107" t="n">
        <v>0</v>
      </c>
      <c r="W40" s="107" t="n">
        <v>0</v>
      </c>
      <c r="X40" s="107" t="n">
        <v>0</v>
      </c>
      <c r="Y40" s="107" t="n">
        <v>0</v>
      </c>
      <c r="Z40" s="107" t="n">
        <v>0</v>
      </c>
      <c r="AA40" s="107" t="n">
        <v>0</v>
      </c>
    </row>
    <row r="42" customFormat="false" ht="12" hidden="false" customHeight="true" outlineLevel="0" collapsed="false">
      <c r="A42" s="104" t="s">
        <v>105</v>
      </c>
    </row>
    <row r="43" customFormat="false" ht="11.25" hidden="false" customHeight="true" outlineLevel="0" collapsed="false">
      <c r="A43" s="105" t="s">
        <v>120</v>
      </c>
      <c r="C43" s="106" t="n">
        <v>0</v>
      </c>
      <c r="D43" s="106" t="n">
        <v>0</v>
      </c>
      <c r="E43" s="106" t="n">
        <v>0</v>
      </c>
      <c r="F43" s="106" t="n">
        <v>0</v>
      </c>
      <c r="G43" s="106" t="n">
        <v>0</v>
      </c>
      <c r="H43" s="106" t="n">
        <v>0</v>
      </c>
      <c r="I43" s="106" t="n">
        <v>0</v>
      </c>
      <c r="J43" s="106" t="n">
        <v>0</v>
      </c>
      <c r="K43" s="106" t="n">
        <v>0</v>
      </c>
      <c r="L43" s="106" t="n">
        <v>0</v>
      </c>
      <c r="M43" s="106" t="n">
        <v>0</v>
      </c>
      <c r="N43" s="106" t="n">
        <v>0</v>
      </c>
      <c r="O43" s="106" t="n">
        <v>0</v>
      </c>
      <c r="P43" s="106" t="n">
        <v>0</v>
      </c>
      <c r="Q43" s="106" t="n">
        <v>0</v>
      </c>
      <c r="R43" s="106" t="n">
        <v>0</v>
      </c>
      <c r="S43" s="106" t="n">
        <v>0</v>
      </c>
      <c r="T43" s="106" t="n">
        <v>0</v>
      </c>
      <c r="U43" s="106" t="n">
        <v>0</v>
      </c>
      <c r="V43" s="106" t="n">
        <v>0</v>
      </c>
      <c r="W43" s="106" t="n">
        <v>0</v>
      </c>
      <c r="X43" s="106" t="n">
        <v>0</v>
      </c>
      <c r="Y43" s="106" t="n">
        <v>0</v>
      </c>
      <c r="Z43" s="106" t="n">
        <v>0</v>
      </c>
      <c r="AA43" s="106" t="n">
        <v>0</v>
      </c>
    </row>
    <row r="44" customFormat="false" ht="11.25" hidden="false" customHeight="true" outlineLevel="0" collapsed="false">
      <c r="A44" s="105" t="s">
        <v>121</v>
      </c>
      <c r="C44" s="106" t="n">
        <v>0</v>
      </c>
      <c r="D44" s="106" t="n">
        <v>0</v>
      </c>
      <c r="E44" s="106" t="n">
        <v>0</v>
      </c>
      <c r="F44" s="106" t="n">
        <v>0</v>
      </c>
      <c r="G44" s="106" t="n">
        <v>0</v>
      </c>
      <c r="H44" s="106" t="n">
        <v>0</v>
      </c>
      <c r="I44" s="106" t="n">
        <v>0</v>
      </c>
      <c r="J44" s="106" t="n">
        <v>0</v>
      </c>
      <c r="K44" s="106" t="n">
        <v>0</v>
      </c>
      <c r="L44" s="106" t="n">
        <v>0</v>
      </c>
      <c r="M44" s="106" t="n">
        <v>0</v>
      </c>
      <c r="N44" s="106" t="n">
        <v>0</v>
      </c>
      <c r="O44" s="106" t="n">
        <v>0</v>
      </c>
      <c r="P44" s="106" t="n">
        <v>0</v>
      </c>
      <c r="Q44" s="106" t="n">
        <v>0</v>
      </c>
      <c r="R44" s="106" t="n">
        <v>0</v>
      </c>
      <c r="S44" s="106" t="n">
        <v>0</v>
      </c>
      <c r="T44" s="106" t="n">
        <v>0</v>
      </c>
      <c r="U44" s="106" t="n">
        <v>0</v>
      </c>
      <c r="V44" s="106" t="n">
        <v>0</v>
      </c>
      <c r="W44" s="106" t="n">
        <v>0</v>
      </c>
      <c r="X44" s="106" t="n">
        <v>0</v>
      </c>
      <c r="Y44" s="106" t="n">
        <v>0</v>
      </c>
      <c r="Z44" s="106" t="n">
        <v>0</v>
      </c>
      <c r="AA44" s="106" t="n">
        <v>0</v>
      </c>
    </row>
    <row r="45" customFormat="false" ht="11.25" hidden="false" customHeight="true" outlineLevel="0" collapsed="false">
      <c r="A45" s="105" t="s">
        <v>123</v>
      </c>
      <c r="C45" s="106" t="n">
        <v>0</v>
      </c>
      <c r="D45" s="106" t="n">
        <v>0</v>
      </c>
      <c r="E45" s="106" t="n">
        <v>0</v>
      </c>
      <c r="F45" s="106" t="n">
        <v>0</v>
      </c>
      <c r="G45" s="106" t="n">
        <v>0</v>
      </c>
      <c r="H45" s="106" t="n">
        <v>0</v>
      </c>
      <c r="I45" s="106" t="n">
        <v>0</v>
      </c>
      <c r="J45" s="106" t="n">
        <v>0</v>
      </c>
      <c r="K45" s="106" t="n">
        <v>0</v>
      </c>
      <c r="L45" s="106" t="n">
        <v>0</v>
      </c>
      <c r="M45" s="106" t="n">
        <v>0</v>
      </c>
      <c r="N45" s="106" t="n">
        <v>0</v>
      </c>
      <c r="O45" s="106" t="n">
        <v>0</v>
      </c>
      <c r="P45" s="106" t="n">
        <v>0</v>
      </c>
      <c r="Q45" s="106" t="n">
        <v>0</v>
      </c>
      <c r="R45" s="106" t="n">
        <v>0</v>
      </c>
      <c r="S45" s="106" t="n">
        <v>0</v>
      </c>
      <c r="T45" s="106" t="n">
        <v>0</v>
      </c>
      <c r="U45" s="106" t="n">
        <v>0</v>
      </c>
      <c r="V45" s="106" t="n">
        <v>0</v>
      </c>
      <c r="W45" s="106" t="n">
        <v>0</v>
      </c>
      <c r="X45" s="106" t="n">
        <v>0</v>
      </c>
      <c r="Y45" s="106" t="n">
        <v>0</v>
      </c>
      <c r="Z45" s="106" t="n">
        <v>0</v>
      </c>
      <c r="AA45" s="106" t="n">
        <v>0</v>
      </c>
    </row>
    <row r="46" customFormat="false" ht="11.25" hidden="false" customHeight="true" outlineLevel="0" collapsed="false">
      <c r="A46" s="105" t="s">
        <v>122</v>
      </c>
      <c r="C46" s="107" t="n">
        <v>0</v>
      </c>
      <c r="D46" s="107" t="n">
        <v>0</v>
      </c>
      <c r="E46" s="107" t="n">
        <v>0</v>
      </c>
      <c r="F46" s="107" t="n">
        <v>0</v>
      </c>
      <c r="G46" s="107" t="n">
        <v>0</v>
      </c>
      <c r="H46" s="107" t="n">
        <v>0</v>
      </c>
      <c r="I46" s="107" t="n">
        <v>0</v>
      </c>
      <c r="J46" s="107" t="n">
        <v>0</v>
      </c>
      <c r="K46" s="107" t="n">
        <v>0</v>
      </c>
      <c r="L46" s="107" t="n">
        <v>0</v>
      </c>
      <c r="M46" s="107" t="n">
        <v>0</v>
      </c>
      <c r="N46" s="107" t="n">
        <v>0</v>
      </c>
      <c r="O46" s="107" t="n">
        <v>0</v>
      </c>
      <c r="P46" s="107" t="n">
        <v>0</v>
      </c>
      <c r="Q46" s="107" t="n">
        <v>0</v>
      </c>
      <c r="R46" s="107" t="n">
        <v>0</v>
      </c>
      <c r="S46" s="107" t="n">
        <v>0</v>
      </c>
      <c r="T46" s="107" t="n">
        <v>0</v>
      </c>
      <c r="U46" s="107" t="n">
        <v>0</v>
      </c>
      <c r="V46" s="107" t="n">
        <v>0</v>
      </c>
      <c r="W46" s="107" t="n">
        <v>0</v>
      </c>
      <c r="X46" s="107" t="n">
        <v>0</v>
      </c>
      <c r="Y46" s="107" t="n">
        <v>0</v>
      </c>
      <c r="Z46" s="107" t="n">
        <v>0</v>
      </c>
      <c r="AA46" s="107" t="n">
        <v>0</v>
      </c>
    </row>
    <row r="48" customFormat="false" ht="12" hidden="false" customHeight="true" outlineLevel="0" collapsed="false">
      <c r="A48" s="104" t="s">
        <v>115</v>
      </c>
    </row>
    <row r="49" customFormat="false" ht="11.25" hidden="false" customHeight="true" outlineLevel="0" collapsed="false">
      <c r="A49" s="105" t="s">
        <v>4</v>
      </c>
      <c r="C49" s="108" t="n">
        <v>3.72</v>
      </c>
      <c r="D49" s="108" t="n">
        <v>3.86</v>
      </c>
      <c r="E49" s="108" t="n">
        <v>3.89</v>
      </c>
      <c r="F49" s="108" t="n">
        <v>3.77</v>
      </c>
      <c r="G49" s="108" t="n">
        <v>3.68</v>
      </c>
      <c r="H49" s="108" t="n">
        <v>3.73</v>
      </c>
      <c r="I49" s="108" t="n">
        <v>3.79</v>
      </c>
      <c r="J49" s="108" t="n">
        <v>3.85</v>
      </c>
      <c r="K49" s="108" t="n">
        <v>3.9</v>
      </c>
      <c r="L49" s="108" t="n">
        <v>3.9</v>
      </c>
      <c r="M49" s="108" t="n">
        <v>3.94</v>
      </c>
      <c r="N49" s="108" t="n">
        <v>4.31</v>
      </c>
      <c r="O49" s="108" t="n">
        <v>4.58</v>
      </c>
      <c r="P49" s="108" t="n">
        <v>4.74</v>
      </c>
      <c r="Q49" s="108" t="n">
        <v>4.63</v>
      </c>
      <c r="R49" s="108" t="n">
        <v>4.45</v>
      </c>
      <c r="S49" s="108" t="n">
        <v>4.27</v>
      </c>
      <c r="T49" s="108" t="n">
        <v>4.26</v>
      </c>
      <c r="U49" s="108" t="n">
        <v>4.31</v>
      </c>
      <c r="V49" s="108" t="n">
        <v>4.35</v>
      </c>
      <c r="W49" s="108" t="n">
        <v>4.4</v>
      </c>
      <c r="X49" s="108" t="n">
        <v>4.4</v>
      </c>
      <c r="Y49" s="108" t="n">
        <v>4.45</v>
      </c>
      <c r="Z49" s="108" t="n">
        <v>4.7</v>
      </c>
      <c r="AA49" s="108"/>
    </row>
    <row r="50" customFormat="false" ht="11.25" hidden="false" customHeight="true" outlineLevel="0" collapsed="false">
      <c r="A50" s="105" t="s">
        <v>114</v>
      </c>
      <c r="C50" s="108" t="n">
        <v>3.8</v>
      </c>
      <c r="D50" s="108" t="n">
        <v>3.96</v>
      </c>
      <c r="E50" s="108" t="n">
        <v>3.98</v>
      </c>
      <c r="F50" s="108" t="n">
        <v>3.86</v>
      </c>
      <c r="G50" s="108" t="n">
        <v>3.8</v>
      </c>
      <c r="H50" s="108" t="n">
        <v>3.86</v>
      </c>
      <c r="I50" s="108" t="n">
        <v>3.92</v>
      </c>
      <c r="J50" s="108" t="n">
        <v>3.98</v>
      </c>
      <c r="K50" s="108" t="n">
        <v>4.03</v>
      </c>
      <c r="L50" s="108" t="n">
        <v>4.05</v>
      </c>
      <c r="M50" s="108" t="n">
        <v>4.09</v>
      </c>
      <c r="N50" s="108" t="n">
        <v>4.47</v>
      </c>
      <c r="O50" s="108" t="n">
        <v>4.75</v>
      </c>
      <c r="P50" s="108" t="n">
        <v>4.92</v>
      </c>
      <c r="Q50" s="108" t="n">
        <v>4.81</v>
      </c>
      <c r="R50" s="108" t="n">
        <v>4.64</v>
      </c>
      <c r="S50" s="108" t="n">
        <v>4.47</v>
      </c>
      <c r="T50" s="108" t="n">
        <v>4.49</v>
      </c>
      <c r="U50" s="108" t="n">
        <v>4.53</v>
      </c>
      <c r="V50" s="108" t="n">
        <v>4.58</v>
      </c>
      <c r="W50" s="108" t="n">
        <v>4.63</v>
      </c>
      <c r="X50" s="108" t="n">
        <v>4.65</v>
      </c>
      <c r="Y50" s="108" t="n">
        <v>4.71</v>
      </c>
      <c r="Z50" s="108" t="n">
        <v>4.95</v>
      </c>
      <c r="AA50" s="108"/>
    </row>
    <row r="51" customFormat="false" ht="11.25" hidden="false" customHeight="true" outlineLevel="0" collapsed="false">
      <c r="A51" s="105" t="s">
        <v>105</v>
      </c>
      <c r="C51" s="109" t="n">
        <v>-0.0799999999999996</v>
      </c>
      <c r="D51" s="109" t="n">
        <v>-0.1</v>
      </c>
      <c r="E51" s="109" t="n">
        <v>-0.0899999999999999</v>
      </c>
      <c r="F51" s="109" t="n">
        <v>-0.0899999999999999</v>
      </c>
      <c r="G51" s="109" t="n">
        <v>-0.12</v>
      </c>
      <c r="H51" s="109" t="n">
        <v>-0.13</v>
      </c>
      <c r="I51" s="109" t="n">
        <v>-0.13</v>
      </c>
      <c r="J51" s="109" t="n">
        <v>-0.13</v>
      </c>
      <c r="K51" s="109" t="n">
        <v>-0.13</v>
      </c>
      <c r="L51" s="109" t="n">
        <v>-0.15</v>
      </c>
      <c r="M51" s="109" t="n">
        <v>-0.15</v>
      </c>
      <c r="N51" s="109" t="n">
        <v>-0.16</v>
      </c>
      <c r="O51" s="109" t="n">
        <v>-0.17</v>
      </c>
      <c r="P51" s="109" t="n">
        <v>-0.18</v>
      </c>
      <c r="Q51" s="109" t="n">
        <v>-0.18</v>
      </c>
      <c r="R51" s="109" t="n">
        <v>-0.19</v>
      </c>
      <c r="S51" s="109" t="n">
        <v>-0.2</v>
      </c>
      <c r="T51" s="109" t="n">
        <v>-0.23</v>
      </c>
      <c r="U51" s="109" t="n">
        <v>-0.220000000000001</v>
      </c>
      <c r="V51" s="109" t="n">
        <v>-0.23</v>
      </c>
      <c r="W51" s="109" t="n">
        <v>-0.23</v>
      </c>
      <c r="X51" s="109" t="n">
        <v>-0.25</v>
      </c>
      <c r="Y51" s="109" t="n">
        <v>-0.26</v>
      </c>
      <c r="Z51" s="109" t="n">
        <v>-0.25</v>
      </c>
      <c r="AA51" s="108"/>
    </row>
    <row r="53" customFormat="false" ht="12" hidden="false" customHeight="true" outlineLevel="0" collapsed="false">
      <c r="A53" s="104" t="s">
        <v>124</v>
      </c>
    </row>
    <row r="54" customFormat="false" ht="11.25" hidden="false" customHeight="true" outlineLevel="0" collapsed="false">
      <c r="A54" s="105" t="s">
        <v>125</v>
      </c>
      <c r="C54" s="108" t="n">
        <v>5.2062</v>
      </c>
      <c r="D54" s="108" t="n">
        <v>5.2586</v>
      </c>
      <c r="E54" s="108" t="n">
        <v>5.2586</v>
      </c>
      <c r="F54" s="108" t="n">
        <v>5.2586</v>
      </c>
      <c r="G54" s="108" t="n">
        <v>4.4022</v>
      </c>
      <c r="H54" s="108" t="n">
        <v>4.4022</v>
      </c>
      <c r="I54" s="108" t="n">
        <v>4.4022</v>
      </c>
      <c r="J54" s="108" t="n">
        <v>4.4022</v>
      </c>
      <c r="K54" s="108" t="n">
        <v>4.4022</v>
      </c>
      <c r="L54" s="108" t="n">
        <v>4.4022</v>
      </c>
      <c r="M54" s="108" t="n">
        <v>4.4022</v>
      </c>
      <c r="N54" s="108" t="n">
        <v>0</v>
      </c>
      <c r="O54" s="108" t="n">
        <v>0</v>
      </c>
      <c r="P54" s="108" t="n">
        <v>0</v>
      </c>
      <c r="Q54" s="108" t="n">
        <v>0</v>
      </c>
      <c r="R54" s="108" t="n">
        <v>0</v>
      </c>
      <c r="S54" s="108" t="n">
        <v>0</v>
      </c>
      <c r="T54" s="108" t="n">
        <v>0</v>
      </c>
      <c r="U54" s="108" t="n">
        <v>0</v>
      </c>
      <c r="V54" s="108" t="n">
        <v>0</v>
      </c>
      <c r="W54" s="108" t="n">
        <v>0</v>
      </c>
      <c r="X54" s="108" t="n">
        <v>0</v>
      </c>
      <c r="Y54" s="108" t="n">
        <v>0</v>
      </c>
      <c r="Z54" s="108" t="n">
        <v>0</v>
      </c>
      <c r="AA54" s="108"/>
    </row>
    <row r="55" customFormat="false" ht="11.25" hidden="false" customHeight="true" outlineLevel="0" collapsed="false">
      <c r="A55" s="105" t="s">
        <v>126</v>
      </c>
      <c r="C55" s="108" t="n">
        <v>5.2036</v>
      </c>
      <c r="D55" s="108" t="n">
        <v>5.2534</v>
      </c>
      <c r="E55" s="108" t="n">
        <v>5.2534</v>
      </c>
      <c r="F55" s="108" t="n">
        <v>5.2534</v>
      </c>
      <c r="G55" s="108" t="n">
        <v>4.3406</v>
      </c>
      <c r="H55" s="108" t="n">
        <v>4.3406</v>
      </c>
      <c r="I55" s="108" t="n">
        <v>4.3406</v>
      </c>
      <c r="J55" s="108" t="n">
        <v>4.3406</v>
      </c>
      <c r="K55" s="108" t="n">
        <v>4.3406</v>
      </c>
      <c r="L55" s="108" t="n">
        <v>4.3406</v>
      </c>
      <c r="M55" s="108" t="n">
        <v>4.3406</v>
      </c>
      <c r="N55" s="108" t="n">
        <v>0</v>
      </c>
      <c r="O55" s="108" t="n">
        <v>0</v>
      </c>
      <c r="P55" s="108" t="n">
        <v>0</v>
      </c>
      <c r="Q55" s="108" t="n">
        <v>0</v>
      </c>
      <c r="R55" s="108" t="n">
        <v>0</v>
      </c>
      <c r="S55" s="108" t="n">
        <v>0</v>
      </c>
      <c r="T55" s="108" t="n">
        <v>0</v>
      </c>
      <c r="U55" s="108" t="n">
        <v>0</v>
      </c>
      <c r="V55" s="108" t="n">
        <v>0</v>
      </c>
      <c r="W55" s="108" t="n">
        <v>0</v>
      </c>
      <c r="X55" s="108" t="n">
        <v>0</v>
      </c>
      <c r="Y55" s="108" t="n">
        <v>0</v>
      </c>
      <c r="Z55" s="108" t="n">
        <v>0</v>
      </c>
      <c r="AA55" s="108"/>
    </row>
    <row r="57" customFormat="false" ht="12" hidden="false" customHeight="true" outlineLevel="0" collapsed="false">
      <c r="A57" s="104" t="s">
        <v>116</v>
      </c>
    </row>
    <row r="58" customFormat="false" ht="11.25" hidden="false" customHeight="true" outlineLevel="0" collapsed="false">
      <c r="A58" s="105" t="s">
        <v>117</v>
      </c>
      <c r="C58" s="106" t="n">
        <v>-10870</v>
      </c>
      <c r="D58" s="106" t="n">
        <v>-19165</v>
      </c>
      <c r="E58" s="106" t="n">
        <v>-17269</v>
      </c>
      <c r="F58" s="106" t="n">
        <v>-19080</v>
      </c>
      <c r="G58" s="106" t="n">
        <v>-52212</v>
      </c>
      <c r="H58" s="106" t="n">
        <v>-53832</v>
      </c>
      <c r="I58" s="106" t="n">
        <v>-51976</v>
      </c>
      <c r="J58" s="106" t="n">
        <v>-53580</v>
      </c>
      <c r="K58" s="106" t="n">
        <v>-53455</v>
      </c>
      <c r="L58" s="106" t="n">
        <v>-51618</v>
      </c>
      <c r="M58" s="106" t="n">
        <v>-53212</v>
      </c>
      <c r="N58" s="106" t="n">
        <v>0</v>
      </c>
      <c r="O58" s="106" t="n">
        <v>0</v>
      </c>
      <c r="P58" s="106" t="n">
        <v>0</v>
      </c>
      <c r="Q58" s="106" t="n">
        <v>0</v>
      </c>
      <c r="R58" s="106" t="n">
        <v>0</v>
      </c>
      <c r="S58" s="106" t="n">
        <v>0</v>
      </c>
      <c r="T58" s="106" t="n">
        <v>0</v>
      </c>
      <c r="U58" s="106" t="n">
        <v>0</v>
      </c>
      <c r="V58" s="106" t="n">
        <v>0</v>
      </c>
      <c r="W58" s="106" t="n">
        <v>0</v>
      </c>
      <c r="X58" s="106" t="n">
        <v>0</v>
      </c>
      <c r="Y58" s="106" t="n">
        <v>0</v>
      </c>
      <c r="Z58" s="106" t="n">
        <v>0</v>
      </c>
      <c r="AA58" s="106" t="n">
        <v>-436269</v>
      </c>
    </row>
    <row r="59" customFormat="false" ht="11.25" hidden="false" customHeight="true" outlineLevel="0" collapsed="false">
      <c r="A59" s="105" t="s">
        <v>127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n">
        <v>0</v>
      </c>
      <c r="H59" s="106" t="n">
        <v>0</v>
      </c>
      <c r="I59" s="106" t="n">
        <v>0</v>
      </c>
      <c r="J59" s="106" t="n">
        <v>0</v>
      </c>
      <c r="K59" s="106" t="n">
        <v>0</v>
      </c>
      <c r="L59" s="106" t="n">
        <v>0</v>
      </c>
      <c r="M59" s="106" t="n">
        <v>0</v>
      </c>
      <c r="N59" s="106" t="n">
        <v>0</v>
      </c>
      <c r="O59" s="106" t="n">
        <v>0</v>
      </c>
      <c r="P59" s="106" t="n">
        <v>0</v>
      </c>
      <c r="Q59" s="106" t="n">
        <v>0</v>
      </c>
      <c r="R59" s="106" t="n">
        <v>0</v>
      </c>
      <c r="S59" s="106" t="n">
        <v>0</v>
      </c>
      <c r="T59" s="106" t="n">
        <v>0</v>
      </c>
      <c r="U59" s="106" t="n">
        <v>0</v>
      </c>
      <c r="V59" s="106" t="n">
        <v>0</v>
      </c>
      <c r="W59" s="106" t="n">
        <v>0</v>
      </c>
      <c r="X59" s="106" t="n">
        <v>0</v>
      </c>
      <c r="Y59" s="106" t="n">
        <v>0</v>
      </c>
      <c r="Z59" s="106" t="n">
        <v>0</v>
      </c>
      <c r="AA59" s="106" t="n">
        <v>0</v>
      </c>
    </row>
    <row r="60" customFormat="false" ht="11.25" hidden="false" customHeight="true" outlineLevel="0" collapsed="false">
      <c r="A60" s="110" t="s">
        <v>109</v>
      </c>
      <c r="B60" s="111"/>
      <c r="C60" s="112" t="n">
        <v>-10870</v>
      </c>
      <c r="D60" s="112" t="n">
        <v>-19165</v>
      </c>
      <c r="E60" s="112" t="n">
        <v>-17269</v>
      </c>
      <c r="F60" s="112" t="n">
        <v>-19080</v>
      </c>
      <c r="G60" s="112" t="n">
        <v>-52212</v>
      </c>
      <c r="H60" s="112" t="n">
        <v>-53832</v>
      </c>
      <c r="I60" s="112" t="n">
        <v>-51976</v>
      </c>
      <c r="J60" s="112" t="n">
        <v>-53580</v>
      </c>
      <c r="K60" s="112" t="n">
        <v>-53455</v>
      </c>
      <c r="L60" s="112" t="n">
        <v>-51618</v>
      </c>
      <c r="M60" s="112" t="n">
        <v>-53212</v>
      </c>
      <c r="N60" s="112" t="n">
        <v>0</v>
      </c>
      <c r="O60" s="112" t="n">
        <v>0</v>
      </c>
      <c r="P60" s="112" t="n">
        <v>0</v>
      </c>
      <c r="Q60" s="112" t="n">
        <v>0</v>
      </c>
      <c r="R60" s="112" t="n">
        <v>0</v>
      </c>
      <c r="S60" s="112" t="n">
        <v>0</v>
      </c>
      <c r="T60" s="112" t="n">
        <v>0</v>
      </c>
      <c r="U60" s="112" t="n">
        <v>0</v>
      </c>
      <c r="V60" s="112" t="n">
        <v>0</v>
      </c>
      <c r="W60" s="112" t="n">
        <v>0</v>
      </c>
      <c r="X60" s="112" t="n">
        <v>0</v>
      </c>
      <c r="Y60" s="112" t="n">
        <v>0</v>
      </c>
      <c r="Z60" s="112" t="n">
        <v>0</v>
      </c>
      <c r="AA60" s="113" t="n">
        <v>-436269</v>
      </c>
    </row>
    <row r="61" customFormat="false" ht="11.25" hidden="false" customHeight="true" outlineLevel="0" collapsed="false">
      <c r="A61" s="105" t="s">
        <v>110</v>
      </c>
      <c r="C61" s="106" t="n">
        <v>-10870</v>
      </c>
      <c r="D61" s="106" t="n">
        <v>-19164</v>
      </c>
      <c r="E61" s="106" t="n">
        <v>-17268</v>
      </c>
      <c r="F61" s="106" t="n">
        <v>-19079</v>
      </c>
      <c r="G61" s="106" t="n">
        <v>-52209</v>
      </c>
      <c r="H61" s="106" t="n">
        <v>-53828</v>
      </c>
      <c r="I61" s="106" t="n">
        <v>-51972</v>
      </c>
      <c r="J61" s="106" t="n">
        <v>-53576</v>
      </c>
      <c r="K61" s="106" t="n">
        <v>-53451</v>
      </c>
      <c r="L61" s="106" t="n">
        <v>-51614</v>
      </c>
      <c r="M61" s="106" t="n">
        <v>-53208</v>
      </c>
      <c r="N61" s="106" t="n">
        <v>0</v>
      </c>
      <c r="O61" s="106" t="n">
        <v>0</v>
      </c>
      <c r="P61" s="106" t="n">
        <v>0</v>
      </c>
      <c r="Q61" s="106" t="n">
        <v>0</v>
      </c>
      <c r="R61" s="106" t="n">
        <v>0</v>
      </c>
      <c r="S61" s="106" t="n">
        <v>0</v>
      </c>
      <c r="T61" s="106" t="n">
        <v>0</v>
      </c>
      <c r="U61" s="106" t="n">
        <v>0</v>
      </c>
      <c r="V61" s="106" t="n">
        <v>0</v>
      </c>
      <c r="W61" s="106" t="n">
        <v>0</v>
      </c>
      <c r="X61" s="106" t="n">
        <v>0</v>
      </c>
      <c r="Y61" s="106" t="n">
        <v>0</v>
      </c>
      <c r="Z61" s="106" t="n">
        <v>0</v>
      </c>
      <c r="AA61" s="106" t="n">
        <v>-436239</v>
      </c>
    </row>
    <row r="62" customFormat="false" ht="11.25" hidden="false" customHeight="true" outlineLevel="0" collapsed="false">
      <c r="A62" s="105" t="s">
        <v>105</v>
      </c>
      <c r="C62" s="107" t="n">
        <v>0</v>
      </c>
      <c r="D62" s="107" t="n">
        <v>-1</v>
      </c>
      <c r="E62" s="107" t="n">
        <v>-1</v>
      </c>
      <c r="F62" s="107" t="n">
        <v>-1</v>
      </c>
      <c r="G62" s="107" t="n">
        <v>-3</v>
      </c>
      <c r="H62" s="107" t="n">
        <v>-4</v>
      </c>
      <c r="I62" s="107" t="n">
        <v>-4</v>
      </c>
      <c r="J62" s="107" t="n">
        <v>-4</v>
      </c>
      <c r="K62" s="107" t="n">
        <v>-4</v>
      </c>
      <c r="L62" s="107" t="n">
        <v>-4</v>
      </c>
      <c r="M62" s="107" t="n">
        <v>-4</v>
      </c>
      <c r="N62" s="107" t="n">
        <v>0</v>
      </c>
      <c r="O62" s="107" t="n">
        <v>0</v>
      </c>
      <c r="P62" s="107" t="n">
        <v>0</v>
      </c>
      <c r="Q62" s="107" t="n">
        <v>0</v>
      </c>
      <c r="R62" s="107" t="n">
        <v>0</v>
      </c>
      <c r="S62" s="107" t="n">
        <v>0</v>
      </c>
      <c r="T62" s="107" t="n">
        <v>0</v>
      </c>
      <c r="U62" s="107" t="n">
        <v>0</v>
      </c>
      <c r="V62" s="107" t="n">
        <v>0</v>
      </c>
      <c r="W62" s="107" t="n">
        <v>0</v>
      </c>
      <c r="X62" s="107" t="n">
        <v>0</v>
      </c>
      <c r="Y62" s="107" t="n">
        <v>0</v>
      </c>
      <c r="Z62" s="107" t="n">
        <v>0</v>
      </c>
      <c r="AA62" s="107" t="n">
        <v>-30</v>
      </c>
    </row>
    <row r="64" customFormat="false" ht="12" hidden="false" customHeight="true" outlineLevel="0" collapsed="false">
      <c r="A64" s="101" t="s">
        <v>128</v>
      </c>
    </row>
    <row r="66" customFormat="false" ht="12" hidden="false" customHeight="true" outlineLevel="0" collapsed="false">
      <c r="A66" s="102" t="s">
        <v>119</v>
      </c>
      <c r="C66" s="103" t="s">
        <v>36</v>
      </c>
      <c r="D66" s="103" t="s">
        <v>37</v>
      </c>
      <c r="E66" s="103" t="s">
        <v>38</v>
      </c>
      <c r="F66" s="103" t="s">
        <v>39</v>
      </c>
      <c r="G66" s="103" t="s">
        <v>40</v>
      </c>
      <c r="H66" s="103" t="s">
        <v>41</v>
      </c>
      <c r="I66" s="103" t="s">
        <v>42</v>
      </c>
      <c r="J66" s="103" t="s">
        <v>43</v>
      </c>
      <c r="K66" s="103" t="s">
        <v>44</v>
      </c>
      <c r="L66" s="103" t="s">
        <v>45</v>
      </c>
      <c r="M66" s="103" t="s">
        <v>46</v>
      </c>
      <c r="N66" s="103" t="s">
        <v>47</v>
      </c>
      <c r="O66" s="103" t="s">
        <v>48</v>
      </c>
      <c r="P66" s="103" t="s">
        <v>49</v>
      </c>
      <c r="Q66" s="103" t="s">
        <v>50</v>
      </c>
      <c r="R66" s="103" t="s">
        <v>51</v>
      </c>
      <c r="S66" s="103" t="s">
        <v>52</v>
      </c>
      <c r="T66" s="103" t="s">
        <v>53</v>
      </c>
      <c r="U66" s="103" t="s">
        <v>54</v>
      </c>
      <c r="V66" s="103" t="s">
        <v>55</v>
      </c>
      <c r="W66" s="103" t="s">
        <v>56</v>
      </c>
      <c r="X66" s="103" t="s">
        <v>57</v>
      </c>
      <c r="Y66" s="103" t="s">
        <v>58</v>
      </c>
      <c r="Z66" s="103" t="s">
        <v>59</v>
      </c>
      <c r="AA66" s="103" t="s">
        <v>35</v>
      </c>
    </row>
    <row r="67" customFormat="false" ht="11.25" hidden="false" customHeight="true" outlineLevel="0" collapsed="false">
      <c r="A67" s="105" t="s">
        <v>120</v>
      </c>
      <c r="C67" s="106" t="n">
        <v>0</v>
      </c>
      <c r="D67" s="106" t="n">
        <v>0</v>
      </c>
      <c r="E67" s="106" t="n">
        <v>0</v>
      </c>
      <c r="F67" s="106" t="n">
        <v>0</v>
      </c>
      <c r="G67" s="106" t="n">
        <v>0</v>
      </c>
      <c r="H67" s="106" t="n">
        <v>0</v>
      </c>
      <c r="I67" s="106" t="n">
        <v>0</v>
      </c>
      <c r="J67" s="106" t="n">
        <v>0</v>
      </c>
      <c r="K67" s="106" t="n">
        <v>0</v>
      </c>
      <c r="L67" s="106" t="n">
        <v>0</v>
      </c>
      <c r="M67" s="106" t="n">
        <v>0</v>
      </c>
      <c r="N67" s="106" t="n">
        <v>0</v>
      </c>
      <c r="O67" s="106" t="n">
        <v>0</v>
      </c>
      <c r="P67" s="106" t="n">
        <v>0</v>
      </c>
      <c r="Q67" s="106" t="n">
        <v>0</v>
      </c>
      <c r="R67" s="106" t="n">
        <v>0</v>
      </c>
      <c r="S67" s="106" t="n">
        <v>0</v>
      </c>
      <c r="T67" s="106" t="n">
        <v>0</v>
      </c>
      <c r="U67" s="106" t="n">
        <v>0</v>
      </c>
      <c r="V67" s="106" t="n">
        <v>0</v>
      </c>
      <c r="W67" s="106" t="n">
        <v>0</v>
      </c>
      <c r="X67" s="106" t="n">
        <v>0</v>
      </c>
      <c r="Y67" s="106" t="n">
        <v>0</v>
      </c>
      <c r="Z67" s="106" t="n">
        <v>0</v>
      </c>
      <c r="AA67" s="106" t="n">
        <v>0</v>
      </c>
    </row>
    <row r="68" customFormat="false" ht="11.25" hidden="false" customHeight="true" outlineLevel="0" collapsed="false">
      <c r="A68" s="105" t="s">
        <v>121</v>
      </c>
      <c r="C68" s="106" t="n">
        <v>0</v>
      </c>
      <c r="D68" s="106" t="n">
        <v>0</v>
      </c>
      <c r="E68" s="106" t="n">
        <v>0</v>
      </c>
      <c r="F68" s="106" t="n">
        <v>0</v>
      </c>
      <c r="G68" s="106" t="n">
        <v>0</v>
      </c>
      <c r="H68" s="106" t="n">
        <v>0</v>
      </c>
      <c r="I68" s="106" t="n">
        <v>0</v>
      </c>
      <c r="J68" s="106" t="n">
        <v>0</v>
      </c>
      <c r="K68" s="106" t="n">
        <v>0</v>
      </c>
      <c r="L68" s="106" t="n">
        <v>0</v>
      </c>
      <c r="M68" s="106" t="n">
        <v>0</v>
      </c>
      <c r="N68" s="106" t="n">
        <v>0</v>
      </c>
      <c r="O68" s="106" t="n">
        <v>0</v>
      </c>
      <c r="P68" s="106" t="n">
        <v>0</v>
      </c>
      <c r="Q68" s="106" t="n">
        <v>0</v>
      </c>
      <c r="R68" s="106" t="n">
        <v>0</v>
      </c>
      <c r="S68" s="106" t="n">
        <v>0</v>
      </c>
      <c r="T68" s="106" t="n">
        <v>0</v>
      </c>
      <c r="U68" s="106" t="n">
        <v>0</v>
      </c>
      <c r="V68" s="106" t="n">
        <v>0</v>
      </c>
      <c r="W68" s="106" t="n">
        <v>0</v>
      </c>
      <c r="X68" s="106" t="n">
        <v>0</v>
      </c>
      <c r="Y68" s="106" t="n">
        <v>0</v>
      </c>
      <c r="Z68" s="106" t="n">
        <v>0</v>
      </c>
      <c r="AA68" s="106" t="n">
        <v>0</v>
      </c>
    </row>
    <row r="69" customFormat="false" ht="11.25" hidden="false" customHeight="true" outlineLevel="0" collapsed="false">
      <c r="A69" s="105" t="s">
        <v>122</v>
      </c>
      <c r="C69" s="107" t="n">
        <v>0</v>
      </c>
      <c r="D69" s="107" t="n">
        <v>0</v>
      </c>
      <c r="E69" s="107" t="n">
        <v>0</v>
      </c>
      <c r="F69" s="107" t="n">
        <v>0</v>
      </c>
      <c r="G69" s="107" t="n">
        <v>0</v>
      </c>
      <c r="H69" s="107" t="n">
        <v>0</v>
      </c>
      <c r="I69" s="107" t="n">
        <v>0</v>
      </c>
      <c r="J69" s="107" t="n">
        <v>0</v>
      </c>
      <c r="K69" s="107" t="n">
        <v>0</v>
      </c>
      <c r="L69" s="107" t="n">
        <v>0</v>
      </c>
      <c r="M69" s="107" t="n">
        <v>0</v>
      </c>
      <c r="N69" s="107" t="n">
        <v>0</v>
      </c>
      <c r="O69" s="107" t="n">
        <v>0</v>
      </c>
      <c r="P69" s="107" t="n">
        <v>0</v>
      </c>
      <c r="Q69" s="107" t="n">
        <v>0</v>
      </c>
      <c r="R69" s="107" t="n">
        <v>0</v>
      </c>
      <c r="S69" s="107" t="n">
        <v>0</v>
      </c>
      <c r="T69" s="107" t="n">
        <v>0</v>
      </c>
      <c r="U69" s="107" t="n">
        <v>0</v>
      </c>
      <c r="V69" s="107" t="n">
        <v>0</v>
      </c>
      <c r="W69" s="107" t="n">
        <v>0</v>
      </c>
      <c r="X69" s="107" t="n">
        <v>0</v>
      </c>
      <c r="Y69" s="107" t="n">
        <v>0</v>
      </c>
      <c r="Z69" s="107" t="n">
        <v>0</v>
      </c>
      <c r="AA69" s="107" t="n">
        <v>0</v>
      </c>
    </row>
    <row r="71" customFormat="false" ht="12" hidden="false" customHeight="true" outlineLevel="0" collapsed="false">
      <c r="A71" s="102" t="s">
        <v>123</v>
      </c>
      <c r="C71" s="103" t="s">
        <v>36</v>
      </c>
      <c r="D71" s="103" t="s">
        <v>37</v>
      </c>
      <c r="E71" s="103" t="s">
        <v>38</v>
      </c>
      <c r="F71" s="103" t="s">
        <v>39</v>
      </c>
      <c r="G71" s="103" t="s">
        <v>40</v>
      </c>
      <c r="H71" s="103" t="s">
        <v>41</v>
      </c>
      <c r="I71" s="103" t="s">
        <v>42</v>
      </c>
      <c r="J71" s="103" t="s">
        <v>43</v>
      </c>
      <c r="K71" s="103" t="s">
        <v>44</v>
      </c>
      <c r="L71" s="103" t="s">
        <v>45</v>
      </c>
      <c r="M71" s="103" t="s">
        <v>46</v>
      </c>
      <c r="N71" s="103" t="s">
        <v>47</v>
      </c>
      <c r="O71" s="103" t="s">
        <v>48</v>
      </c>
      <c r="P71" s="103" t="s">
        <v>49</v>
      </c>
      <c r="Q71" s="103" t="s">
        <v>50</v>
      </c>
      <c r="R71" s="103" t="s">
        <v>51</v>
      </c>
      <c r="S71" s="103" t="s">
        <v>52</v>
      </c>
      <c r="T71" s="103" t="s">
        <v>53</v>
      </c>
      <c r="U71" s="103" t="s">
        <v>54</v>
      </c>
      <c r="V71" s="103" t="s">
        <v>55</v>
      </c>
      <c r="W71" s="103" t="s">
        <v>56</v>
      </c>
      <c r="X71" s="103" t="s">
        <v>57</v>
      </c>
      <c r="Y71" s="103" t="s">
        <v>58</v>
      </c>
      <c r="Z71" s="103" t="s">
        <v>59</v>
      </c>
      <c r="AA71" s="103" t="s">
        <v>35</v>
      </c>
    </row>
    <row r="72" customFormat="false" ht="11.25" hidden="false" customHeight="true" outlineLevel="0" collapsed="false">
      <c r="A72" s="105" t="s">
        <v>123</v>
      </c>
      <c r="C72" s="106" t="n">
        <v>0</v>
      </c>
      <c r="D72" s="106" t="n">
        <v>0</v>
      </c>
      <c r="E72" s="106" t="n">
        <v>0</v>
      </c>
      <c r="F72" s="106" t="n">
        <v>0</v>
      </c>
      <c r="G72" s="106" t="n">
        <v>0</v>
      </c>
      <c r="H72" s="106" t="n">
        <v>0</v>
      </c>
      <c r="I72" s="106" t="n">
        <v>0</v>
      </c>
      <c r="J72" s="106" t="n">
        <v>0</v>
      </c>
      <c r="K72" s="106" t="n">
        <v>0</v>
      </c>
      <c r="L72" s="106" t="n">
        <v>0</v>
      </c>
      <c r="M72" s="106" t="n">
        <v>0</v>
      </c>
      <c r="N72" s="106" t="n">
        <v>0</v>
      </c>
      <c r="O72" s="106" t="n">
        <v>0</v>
      </c>
      <c r="P72" s="106" t="n">
        <v>0</v>
      </c>
      <c r="Q72" s="106" t="n">
        <v>0</v>
      </c>
      <c r="R72" s="106" t="n">
        <v>0</v>
      </c>
      <c r="S72" s="106" t="n">
        <v>0</v>
      </c>
      <c r="T72" s="106" t="n">
        <v>0</v>
      </c>
      <c r="U72" s="106" t="n">
        <v>0</v>
      </c>
      <c r="V72" s="106" t="n">
        <v>0</v>
      </c>
      <c r="W72" s="106" t="n">
        <v>0</v>
      </c>
      <c r="X72" s="106" t="n">
        <v>0</v>
      </c>
      <c r="Y72" s="106" t="n">
        <v>0</v>
      </c>
      <c r="Z72" s="106" t="n">
        <v>0</v>
      </c>
      <c r="AA72" s="106" t="n">
        <v>0</v>
      </c>
    </row>
    <row r="74" customFormat="false" ht="11.25" hidden="false" customHeight="true" outlineLevel="0" collapsed="false">
      <c r="A74" s="110" t="s">
        <v>122</v>
      </c>
      <c r="B74" s="111"/>
      <c r="C74" s="112" t="n">
        <v>0</v>
      </c>
      <c r="D74" s="112" t="n">
        <v>0</v>
      </c>
      <c r="E74" s="112" t="n">
        <v>0</v>
      </c>
      <c r="F74" s="112" t="n">
        <v>0</v>
      </c>
      <c r="G74" s="112" t="n">
        <v>0</v>
      </c>
      <c r="H74" s="112" t="n">
        <v>0</v>
      </c>
      <c r="I74" s="112" t="n">
        <v>0</v>
      </c>
      <c r="J74" s="112" t="n">
        <v>0</v>
      </c>
      <c r="K74" s="112" t="n">
        <v>0</v>
      </c>
      <c r="L74" s="112" t="n">
        <v>0</v>
      </c>
      <c r="M74" s="112" t="n">
        <v>0</v>
      </c>
      <c r="N74" s="112" t="n">
        <v>0</v>
      </c>
      <c r="O74" s="112" t="n">
        <v>0</v>
      </c>
      <c r="P74" s="112" t="n">
        <v>0</v>
      </c>
      <c r="Q74" s="112" t="n">
        <v>0</v>
      </c>
      <c r="R74" s="112" t="n">
        <v>0</v>
      </c>
      <c r="S74" s="112" t="n">
        <v>0</v>
      </c>
      <c r="T74" s="112" t="n">
        <v>0</v>
      </c>
      <c r="U74" s="112" t="n">
        <v>0</v>
      </c>
      <c r="V74" s="112" t="n">
        <v>0</v>
      </c>
      <c r="W74" s="112" t="n">
        <v>0</v>
      </c>
      <c r="X74" s="112" t="n">
        <v>0</v>
      </c>
      <c r="Y74" s="112" t="n">
        <v>0</v>
      </c>
      <c r="Z74" s="112" t="n">
        <v>0</v>
      </c>
      <c r="AA74" s="113" t="n">
        <v>0</v>
      </c>
    </row>
    <row r="76" customFormat="false" ht="12" hidden="false" customHeight="true" outlineLevel="0" collapsed="false">
      <c r="A76" s="104" t="s">
        <v>114</v>
      </c>
    </row>
    <row r="77" customFormat="false" ht="11.25" hidden="false" customHeight="true" outlineLevel="0" collapsed="false">
      <c r="A77" s="105" t="s">
        <v>120</v>
      </c>
      <c r="C77" s="106" t="n">
        <v>0</v>
      </c>
      <c r="D77" s="106" t="n">
        <v>0</v>
      </c>
      <c r="E77" s="106" t="n">
        <v>0</v>
      </c>
      <c r="F77" s="106" t="n">
        <v>0</v>
      </c>
      <c r="G77" s="106" t="n">
        <v>0</v>
      </c>
      <c r="H77" s="106" t="n">
        <v>0</v>
      </c>
      <c r="I77" s="106" t="n">
        <v>0</v>
      </c>
      <c r="J77" s="106" t="n">
        <v>0</v>
      </c>
      <c r="K77" s="106" t="n">
        <v>0</v>
      </c>
      <c r="L77" s="106" t="n">
        <v>0</v>
      </c>
      <c r="M77" s="106" t="n">
        <v>0</v>
      </c>
      <c r="N77" s="106" t="n">
        <v>0</v>
      </c>
      <c r="O77" s="106" t="n">
        <v>0</v>
      </c>
      <c r="P77" s="106" t="n">
        <v>0</v>
      </c>
      <c r="Q77" s="106" t="n">
        <v>0</v>
      </c>
      <c r="R77" s="106" t="n">
        <v>0</v>
      </c>
      <c r="S77" s="106" t="n">
        <v>0</v>
      </c>
      <c r="T77" s="106" t="n">
        <v>0</v>
      </c>
      <c r="U77" s="106" t="n">
        <v>0</v>
      </c>
      <c r="V77" s="106" t="n">
        <v>0</v>
      </c>
      <c r="W77" s="106" t="n">
        <v>0</v>
      </c>
      <c r="X77" s="106" t="n">
        <v>0</v>
      </c>
      <c r="Y77" s="106" t="n">
        <v>0</v>
      </c>
      <c r="Z77" s="106" t="n">
        <v>0</v>
      </c>
      <c r="AA77" s="106" t="n">
        <v>0</v>
      </c>
    </row>
    <row r="78" customFormat="false" ht="11.25" hidden="false" customHeight="true" outlineLevel="0" collapsed="false">
      <c r="A78" s="105" t="s">
        <v>121</v>
      </c>
      <c r="C78" s="106" t="n">
        <v>0</v>
      </c>
      <c r="D78" s="106" t="n">
        <v>0</v>
      </c>
      <c r="E78" s="106" t="n">
        <v>0</v>
      </c>
      <c r="F78" s="106" t="n">
        <v>0</v>
      </c>
      <c r="G78" s="106" t="n">
        <v>0</v>
      </c>
      <c r="H78" s="106" t="n">
        <v>0</v>
      </c>
      <c r="I78" s="106" t="n">
        <v>0</v>
      </c>
      <c r="J78" s="106" t="n">
        <v>0</v>
      </c>
      <c r="K78" s="106" t="n">
        <v>0</v>
      </c>
      <c r="L78" s="106" t="n">
        <v>0</v>
      </c>
      <c r="M78" s="106" t="n">
        <v>0</v>
      </c>
      <c r="N78" s="106" t="n">
        <v>0</v>
      </c>
      <c r="O78" s="106" t="n">
        <v>0</v>
      </c>
      <c r="P78" s="106" t="n">
        <v>0</v>
      </c>
      <c r="Q78" s="106" t="n">
        <v>0</v>
      </c>
      <c r="R78" s="106" t="n">
        <v>0</v>
      </c>
      <c r="S78" s="106" t="n">
        <v>0</v>
      </c>
      <c r="T78" s="106" t="n">
        <v>0</v>
      </c>
      <c r="U78" s="106" t="n">
        <v>0</v>
      </c>
      <c r="V78" s="106" t="n">
        <v>0</v>
      </c>
      <c r="W78" s="106" t="n">
        <v>0</v>
      </c>
      <c r="X78" s="106" t="n">
        <v>0</v>
      </c>
      <c r="Y78" s="106" t="n">
        <v>0</v>
      </c>
      <c r="Z78" s="106" t="n">
        <v>0</v>
      </c>
      <c r="AA78" s="106" t="n">
        <v>0</v>
      </c>
    </row>
    <row r="79" customFormat="false" ht="11.25" hidden="false" customHeight="true" outlineLevel="0" collapsed="false">
      <c r="A79" s="105" t="s">
        <v>123</v>
      </c>
      <c r="C79" s="106" t="n">
        <v>0</v>
      </c>
      <c r="D79" s="106" t="n">
        <v>0</v>
      </c>
      <c r="E79" s="106" t="n">
        <v>0</v>
      </c>
      <c r="F79" s="106" t="n">
        <v>0</v>
      </c>
      <c r="G79" s="106" t="n">
        <v>-5000</v>
      </c>
      <c r="H79" s="106" t="n">
        <v>-5000</v>
      </c>
      <c r="I79" s="106" t="n">
        <v>-5000</v>
      </c>
      <c r="J79" s="106" t="n">
        <v>-5000</v>
      </c>
      <c r="K79" s="106" t="n">
        <v>-5000</v>
      </c>
      <c r="L79" s="106" t="n">
        <v>-5000</v>
      </c>
      <c r="M79" s="106" t="n">
        <v>-5000</v>
      </c>
      <c r="N79" s="106" t="n">
        <v>0</v>
      </c>
      <c r="O79" s="106" t="n">
        <v>0</v>
      </c>
      <c r="P79" s="106" t="n">
        <v>0</v>
      </c>
      <c r="Q79" s="106" t="n">
        <v>0</v>
      </c>
      <c r="R79" s="106" t="n">
        <v>0</v>
      </c>
      <c r="S79" s="106" t="n">
        <v>0</v>
      </c>
      <c r="T79" s="106" t="n">
        <v>0</v>
      </c>
      <c r="U79" s="106" t="n">
        <v>0</v>
      </c>
      <c r="V79" s="106" t="n">
        <v>0</v>
      </c>
      <c r="W79" s="106" t="n">
        <v>0</v>
      </c>
      <c r="X79" s="106" t="n">
        <v>0</v>
      </c>
      <c r="Y79" s="106" t="n">
        <v>0</v>
      </c>
      <c r="Z79" s="106" t="n">
        <v>0</v>
      </c>
      <c r="AA79" s="106" t="n">
        <v>-35000</v>
      </c>
    </row>
    <row r="80" customFormat="false" ht="11.25" hidden="false" customHeight="true" outlineLevel="0" collapsed="false">
      <c r="A80" s="105" t="s">
        <v>122</v>
      </c>
      <c r="C80" s="107" t="n">
        <v>0</v>
      </c>
      <c r="D80" s="107" t="n">
        <v>0</v>
      </c>
      <c r="E80" s="107" t="n">
        <v>0</v>
      </c>
      <c r="F80" s="107" t="n">
        <v>0</v>
      </c>
      <c r="G80" s="107" t="n">
        <v>-5000</v>
      </c>
      <c r="H80" s="107" t="n">
        <v>-5000</v>
      </c>
      <c r="I80" s="107" t="n">
        <v>-5000</v>
      </c>
      <c r="J80" s="107" t="n">
        <v>-5000</v>
      </c>
      <c r="K80" s="107" t="n">
        <v>-5000</v>
      </c>
      <c r="L80" s="107" t="n">
        <v>-5000</v>
      </c>
      <c r="M80" s="107" t="n">
        <v>-5000</v>
      </c>
      <c r="N80" s="107" t="n">
        <v>0</v>
      </c>
      <c r="O80" s="107" t="n">
        <v>0</v>
      </c>
      <c r="P80" s="107" t="n">
        <v>0</v>
      </c>
      <c r="Q80" s="107" t="n">
        <v>0</v>
      </c>
      <c r="R80" s="107" t="n">
        <v>0</v>
      </c>
      <c r="S80" s="107" t="n">
        <v>0</v>
      </c>
      <c r="T80" s="107" t="n">
        <v>0</v>
      </c>
      <c r="U80" s="107" t="n">
        <v>0</v>
      </c>
      <c r="V80" s="107" t="n">
        <v>0</v>
      </c>
      <c r="W80" s="107" t="n">
        <v>0</v>
      </c>
      <c r="X80" s="107" t="n">
        <v>0</v>
      </c>
      <c r="Y80" s="107" t="n">
        <v>0</v>
      </c>
      <c r="Z80" s="107" t="n">
        <v>0</v>
      </c>
      <c r="AA80" s="107" t="n">
        <v>-35000</v>
      </c>
    </row>
    <row r="82" customFormat="false" ht="12" hidden="false" customHeight="true" outlineLevel="0" collapsed="false">
      <c r="A82" s="104" t="s">
        <v>105</v>
      </c>
    </row>
    <row r="83" customFormat="false" ht="11.25" hidden="false" customHeight="true" outlineLevel="0" collapsed="false">
      <c r="A83" s="105" t="s">
        <v>120</v>
      </c>
      <c r="C83" s="106" t="n">
        <v>0</v>
      </c>
      <c r="D83" s="106" t="n">
        <v>0</v>
      </c>
      <c r="E83" s="106" t="n">
        <v>0</v>
      </c>
      <c r="F83" s="106" t="n">
        <v>0</v>
      </c>
      <c r="G83" s="106" t="n">
        <v>0</v>
      </c>
      <c r="H83" s="106" t="n">
        <v>0</v>
      </c>
      <c r="I83" s="106" t="n">
        <v>0</v>
      </c>
      <c r="J83" s="106" t="n">
        <v>0</v>
      </c>
      <c r="K83" s="106" t="n">
        <v>0</v>
      </c>
      <c r="L83" s="106" t="n">
        <v>0</v>
      </c>
      <c r="M83" s="106" t="n">
        <v>0</v>
      </c>
      <c r="N83" s="106" t="n">
        <v>0</v>
      </c>
      <c r="O83" s="106" t="n">
        <v>0</v>
      </c>
      <c r="P83" s="106" t="n">
        <v>0</v>
      </c>
      <c r="Q83" s="106" t="n">
        <v>0</v>
      </c>
      <c r="R83" s="106" t="n">
        <v>0</v>
      </c>
      <c r="S83" s="106" t="n">
        <v>0</v>
      </c>
      <c r="T83" s="106" t="n">
        <v>0</v>
      </c>
      <c r="U83" s="106" t="n">
        <v>0</v>
      </c>
      <c r="V83" s="106" t="n">
        <v>0</v>
      </c>
      <c r="W83" s="106" t="n">
        <v>0</v>
      </c>
      <c r="X83" s="106" t="n">
        <v>0</v>
      </c>
      <c r="Y83" s="106" t="n">
        <v>0</v>
      </c>
      <c r="Z83" s="106" t="n">
        <v>0</v>
      </c>
      <c r="AA83" s="106" t="n">
        <v>0</v>
      </c>
    </row>
    <row r="84" customFormat="false" ht="11.25" hidden="false" customHeight="true" outlineLevel="0" collapsed="false">
      <c r="A84" s="105" t="s">
        <v>121</v>
      </c>
      <c r="C84" s="106" t="n">
        <v>0</v>
      </c>
      <c r="D84" s="106" t="n">
        <v>0</v>
      </c>
      <c r="E84" s="106" t="n">
        <v>0</v>
      </c>
      <c r="F84" s="106" t="n">
        <v>0</v>
      </c>
      <c r="G84" s="106" t="n">
        <v>0</v>
      </c>
      <c r="H84" s="106" t="n">
        <v>0</v>
      </c>
      <c r="I84" s="106" t="n">
        <v>0</v>
      </c>
      <c r="J84" s="106" t="n">
        <v>0</v>
      </c>
      <c r="K84" s="106" t="n">
        <v>0</v>
      </c>
      <c r="L84" s="106" t="n">
        <v>0</v>
      </c>
      <c r="M84" s="106" t="n">
        <v>0</v>
      </c>
      <c r="N84" s="106" t="n">
        <v>0</v>
      </c>
      <c r="O84" s="106" t="n">
        <v>0</v>
      </c>
      <c r="P84" s="106" t="n">
        <v>0</v>
      </c>
      <c r="Q84" s="106" t="n">
        <v>0</v>
      </c>
      <c r="R84" s="106" t="n">
        <v>0</v>
      </c>
      <c r="S84" s="106" t="n">
        <v>0</v>
      </c>
      <c r="T84" s="106" t="n">
        <v>0</v>
      </c>
      <c r="U84" s="106" t="n">
        <v>0</v>
      </c>
      <c r="V84" s="106" t="n">
        <v>0</v>
      </c>
      <c r="W84" s="106" t="n">
        <v>0</v>
      </c>
      <c r="X84" s="106" t="n">
        <v>0</v>
      </c>
      <c r="Y84" s="106" t="n">
        <v>0</v>
      </c>
      <c r="Z84" s="106" t="n">
        <v>0</v>
      </c>
      <c r="AA84" s="106" t="n">
        <v>0</v>
      </c>
    </row>
    <row r="85" customFormat="false" ht="11.25" hidden="false" customHeight="true" outlineLevel="0" collapsed="false">
      <c r="A85" s="105" t="s">
        <v>123</v>
      </c>
      <c r="C85" s="106" t="n">
        <v>0</v>
      </c>
      <c r="D85" s="106" t="n">
        <v>0</v>
      </c>
      <c r="E85" s="106" t="n">
        <v>0</v>
      </c>
      <c r="F85" s="106" t="n">
        <v>0</v>
      </c>
      <c r="G85" s="106" t="n">
        <v>5000</v>
      </c>
      <c r="H85" s="106" t="n">
        <v>5000</v>
      </c>
      <c r="I85" s="106" t="n">
        <v>5000</v>
      </c>
      <c r="J85" s="106" t="n">
        <v>5000</v>
      </c>
      <c r="K85" s="106" t="n">
        <v>5000</v>
      </c>
      <c r="L85" s="106" t="n">
        <v>5000</v>
      </c>
      <c r="M85" s="106" t="n">
        <v>5000</v>
      </c>
      <c r="N85" s="106" t="n">
        <v>0</v>
      </c>
      <c r="O85" s="106" t="n">
        <v>0</v>
      </c>
      <c r="P85" s="106" t="n">
        <v>0</v>
      </c>
      <c r="Q85" s="106" t="n">
        <v>0</v>
      </c>
      <c r="R85" s="106" t="n">
        <v>0</v>
      </c>
      <c r="S85" s="106" t="n">
        <v>0</v>
      </c>
      <c r="T85" s="106" t="n">
        <v>0</v>
      </c>
      <c r="U85" s="106" t="n">
        <v>0</v>
      </c>
      <c r="V85" s="106" t="n">
        <v>0</v>
      </c>
      <c r="W85" s="106" t="n">
        <v>0</v>
      </c>
      <c r="X85" s="106" t="n">
        <v>0</v>
      </c>
      <c r="Y85" s="106" t="n">
        <v>0</v>
      </c>
      <c r="Z85" s="106" t="n">
        <v>0</v>
      </c>
      <c r="AA85" s="106" t="n">
        <v>35000</v>
      </c>
    </row>
    <row r="86" customFormat="false" ht="11.25" hidden="false" customHeight="true" outlineLevel="0" collapsed="false">
      <c r="A86" s="105" t="s">
        <v>122</v>
      </c>
      <c r="C86" s="107" t="n">
        <v>0</v>
      </c>
      <c r="D86" s="107" t="n">
        <v>0</v>
      </c>
      <c r="E86" s="107" t="n">
        <v>0</v>
      </c>
      <c r="F86" s="107" t="n">
        <v>0</v>
      </c>
      <c r="G86" s="107" t="n">
        <v>5000</v>
      </c>
      <c r="H86" s="107" t="n">
        <v>5000</v>
      </c>
      <c r="I86" s="107" t="n">
        <v>5000</v>
      </c>
      <c r="J86" s="107" t="n">
        <v>5000</v>
      </c>
      <c r="K86" s="107" t="n">
        <v>5000</v>
      </c>
      <c r="L86" s="107" t="n">
        <v>5000</v>
      </c>
      <c r="M86" s="107" t="n">
        <v>5000</v>
      </c>
      <c r="N86" s="107" t="n">
        <v>0</v>
      </c>
      <c r="O86" s="107" t="n">
        <v>0</v>
      </c>
      <c r="P86" s="107" t="n">
        <v>0</v>
      </c>
      <c r="Q86" s="107" t="n">
        <v>0</v>
      </c>
      <c r="R86" s="107" t="n">
        <v>0</v>
      </c>
      <c r="S86" s="107" t="n">
        <v>0</v>
      </c>
      <c r="T86" s="107" t="n">
        <v>0</v>
      </c>
      <c r="U86" s="107" t="n">
        <v>0</v>
      </c>
      <c r="V86" s="107" t="n">
        <v>0</v>
      </c>
      <c r="W86" s="107" t="n">
        <v>0</v>
      </c>
      <c r="X86" s="107" t="n">
        <v>0</v>
      </c>
      <c r="Y86" s="107" t="n">
        <v>0</v>
      </c>
      <c r="Z86" s="107" t="n">
        <v>0</v>
      </c>
      <c r="AA86" s="107" t="n">
        <v>35000</v>
      </c>
    </row>
    <row r="88" customFormat="false" ht="12" hidden="false" customHeight="true" outlineLevel="0" collapsed="false">
      <c r="A88" s="104" t="s">
        <v>115</v>
      </c>
    </row>
    <row r="89" customFormat="false" ht="11.25" hidden="false" customHeight="true" outlineLevel="0" collapsed="false">
      <c r="A89" s="105" t="s">
        <v>4</v>
      </c>
      <c r="C89" s="108" t="n">
        <v>2.4</v>
      </c>
      <c r="D89" s="108" t="n">
        <v>2.6</v>
      </c>
      <c r="E89" s="108" t="n">
        <v>2.64</v>
      </c>
      <c r="F89" s="108" t="n">
        <v>2.59</v>
      </c>
      <c r="G89" s="108" t="n">
        <v>2.36</v>
      </c>
      <c r="H89" s="108" t="n">
        <v>2.39</v>
      </c>
      <c r="I89" s="108" t="n">
        <v>2.43</v>
      </c>
      <c r="J89" s="108" t="n">
        <v>2.47</v>
      </c>
      <c r="K89" s="108" t="n">
        <v>2.5</v>
      </c>
      <c r="L89" s="108" t="n">
        <v>2.51</v>
      </c>
      <c r="M89" s="108" t="n">
        <v>2.53</v>
      </c>
      <c r="N89" s="108" t="n">
        <v>3</v>
      </c>
      <c r="O89" s="108" t="n">
        <v>3.18</v>
      </c>
      <c r="P89" s="108" t="n">
        <v>3.28</v>
      </c>
      <c r="Q89" s="108" t="n">
        <v>3.21</v>
      </c>
      <c r="R89" s="108" t="n">
        <v>3.1</v>
      </c>
      <c r="S89" s="108" t="n">
        <v>2.88</v>
      </c>
      <c r="T89" s="108" t="n">
        <v>2.87</v>
      </c>
      <c r="U89" s="108" t="n">
        <v>2.9</v>
      </c>
      <c r="V89" s="108" t="n">
        <v>2.93</v>
      </c>
      <c r="W89" s="108" t="n">
        <v>2.96</v>
      </c>
      <c r="X89" s="108" t="n">
        <v>2.96</v>
      </c>
      <c r="Y89" s="108" t="n">
        <v>3</v>
      </c>
      <c r="Z89" s="108" t="n">
        <v>3.4</v>
      </c>
      <c r="AA89" s="108"/>
    </row>
    <row r="90" customFormat="false" ht="11.25" hidden="false" customHeight="true" outlineLevel="0" collapsed="false">
      <c r="A90" s="105" t="s">
        <v>114</v>
      </c>
      <c r="C90" s="108" t="n">
        <v>2.36</v>
      </c>
      <c r="D90" s="108" t="n">
        <v>2.6</v>
      </c>
      <c r="E90" s="108" t="n">
        <v>2.64</v>
      </c>
      <c r="F90" s="108" t="n">
        <v>2.56</v>
      </c>
      <c r="G90" s="108" t="n">
        <v>2.42</v>
      </c>
      <c r="H90" s="108" t="n">
        <v>2.46</v>
      </c>
      <c r="I90" s="108" t="n">
        <v>2.5</v>
      </c>
      <c r="J90" s="108" t="n">
        <v>2.54</v>
      </c>
      <c r="K90" s="108" t="n">
        <v>2.58</v>
      </c>
      <c r="L90" s="108" t="n">
        <v>2.59</v>
      </c>
      <c r="M90" s="108" t="n">
        <v>2.62</v>
      </c>
      <c r="N90" s="108" t="n">
        <v>3.11</v>
      </c>
      <c r="O90" s="108" t="n">
        <v>3.29</v>
      </c>
      <c r="P90" s="108" t="n">
        <v>3.4</v>
      </c>
      <c r="Q90" s="108" t="n">
        <v>3.33</v>
      </c>
      <c r="R90" s="108" t="n">
        <v>3.22</v>
      </c>
      <c r="S90" s="108" t="n">
        <v>3.01</v>
      </c>
      <c r="T90" s="108" t="n">
        <v>3.02</v>
      </c>
      <c r="U90" s="108" t="n">
        <v>3.05</v>
      </c>
      <c r="V90" s="108" t="n">
        <v>3.08</v>
      </c>
      <c r="W90" s="108" t="n">
        <v>3.11</v>
      </c>
      <c r="X90" s="108" t="n">
        <v>3.12</v>
      </c>
      <c r="Y90" s="108" t="n">
        <v>3.16</v>
      </c>
      <c r="Z90" s="108" t="n">
        <v>3.57</v>
      </c>
      <c r="AA90" s="108"/>
    </row>
    <row r="91" customFormat="false" ht="11.25" hidden="false" customHeight="true" outlineLevel="0" collapsed="false">
      <c r="A91" s="105" t="s">
        <v>105</v>
      </c>
      <c r="C91" s="109" t="n">
        <v>0.04</v>
      </c>
      <c r="D91" s="109" t="n">
        <v>0</v>
      </c>
      <c r="E91" s="109" t="n">
        <v>0</v>
      </c>
      <c r="F91" s="109" t="n">
        <v>0.0299999999999998</v>
      </c>
      <c r="G91" s="109" t="n">
        <v>-0.0600000000000001</v>
      </c>
      <c r="H91" s="109" t="n">
        <v>-0.0699999999999998</v>
      </c>
      <c r="I91" s="109" t="n">
        <v>-0.0699999999999998</v>
      </c>
      <c r="J91" s="109" t="n">
        <v>-0.0699999999999998</v>
      </c>
      <c r="K91" s="109" t="n">
        <v>-0.0800000000000001</v>
      </c>
      <c r="L91" s="109" t="n">
        <v>-0.0800000000000001</v>
      </c>
      <c r="M91" s="109" t="n">
        <v>-0.0900000000000003</v>
      </c>
      <c r="N91" s="109" t="n">
        <v>-0.11</v>
      </c>
      <c r="O91" s="109" t="n">
        <v>-0.11</v>
      </c>
      <c r="P91" s="109" t="n">
        <v>-0.12</v>
      </c>
      <c r="Q91" s="109" t="n">
        <v>-0.12</v>
      </c>
      <c r="R91" s="109" t="n">
        <v>-0.12</v>
      </c>
      <c r="S91" s="109" t="n">
        <v>-0.13</v>
      </c>
      <c r="T91" s="109" t="n">
        <v>-0.15</v>
      </c>
      <c r="U91" s="109" t="n">
        <v>-0.15</v>
      </c>
      <c r="V91" s="109" t="n">
        <v>-0.15</v>
      </c>
      <c r="W91" s="109" t="n">
        <v>-0.15</v>
      </c>
      <c r="X91" s="109" t="n">
        <v>-0.16</v>
      </c>
      <c r="Y91" s="109" t="n">
        <v>-0.16</v>
      </c>
      <c r="Z91" s="109" t="n">
        <v>-0.17</v>
      </c>
      <c r="AA91" s="108"/>
    </row>
    <row r="93" customFormat="false" ht="12" hidden="false" customHeight="true" outlineLevel="0" collapsed="false">
      <c r="A93" s="104" t="s">
        <v>124</v>
      </c>
    </row>
    <row r="94" customFormat="false" ht="11.25" hidden="false" customHeight="true" outlineLevel="0" collapsed="false">
      <c r="A94" s="105" t="s">
        <v>125</v>
      </c>
      <c r="C94" s="108" t="n">
        <v>0</v>
      </c>
      <c r="D94" s="108" t="n">
        <v>0</v>
      </c>
      <c r="E94" s="108" t="n">
        <v>0</v>
      </c>
      <c r="F94" s="108" t="n">
        <v>0</v>
      </c>
      <c r="G94" s="108" t="n">
        <v>2.45</v>
      </c>
      <c r="H94" s="108" t="n">
        <v>2.45</v>
      </c>
      <c r="I94" s="108" t="n">
        <v>2.45</v>
      </c>
      <c r="J94" s="108" t="n">
        <v>2.45</v>
      </c>
      <c r="K94" s="108" t="n">
        <v>2.45</v>
      </c>
      <c r="L94" s="108" t="n">
        <v>2.45</v>
      </c>
      <c r="M94" s="108" t="n">
        <v>2.45</v>
      </c>
      <c r="N94" s="108" t="n">
        <v>0</v>
      </c>
      <c r="O94" s="108" t="n">
        <v>0</v>
      </c>
      <c r="P94" s="108" t="n">
        <v>0</v>
      </c>
      <c r="Q94" s="108" t="n">
        <v>0</v>
      </c>
      <c r="R94" s="108" t="n">
        <v>0</v>
      </c>
      <c r="S94" s="108" t="n">
        <v>0</v>
      </c>
      <c r="T94" s="108" t="n">
        <v>0</v>
      </c>
      <c r="U94" s="108" t="n">
        <v>0</v>
      </c>
      <c r="V94" s="108" t="n">
        <v>0</v>
      </c>
      <c r="W94" s="108" t="n">
        <v>0</v>
      </c>
      <c r="X94" s="108" t="n">
        <v>0</v>
      </c>
      <c r="Y94" s="108" t="n">
        <v>0</v>
      </c>
      <c r="Z94" s="108" t="n">
        <v>0</v>
      </c>
      <c r="AA94" s="108"/>
    </row>
    <row r="95" customFormat="false" ht="11.25" hidden="false" customHeight="true" outlineLevel="0" collapsed="false">
      <c r="A95" s="105" t="s">
        <v>126</v>
      </c>
      <c r="C95" s="108" t="n">
        <v>0</v>
      </c>
      <c r="D95" s="108" t="n">
        <v>0</v>
      </c>
      <c r="E95" s="108" t="n">
        <v>0</v>
      </c>
      <c r="F95" s="108" t="n">
        <v>0</v>
      </c>
      <c r="G95" s="108" t="n">
        <v>2.5</v>
      </c>
      <c r="H95" s="108" t="n">
        <v>2.5</v>
      </c>
      <c r="I95" s="108" t="n">
        <v>2.5</v>
      </c>
      <c r="J95" s="108" t="n">
        <v>2.5</v>
      </c>
      <c r="K95" s="108" t="n">
        <v>2.5</v>
      </c>
      <c r="L95" s="108" t="n">
        <v>2.5</v>
      </c>
      <c r="M95" s="108" t="n">
        <v>2.5</v>
      </c>
      <c r="N95" s="108" t="n">
        <v>0</v>
      </c>
      <c r="O95" s="108" t="n">
        <v>0</v>
      </c>
      <c r="P95" s="108" t="n">
        <v>0</v>
      </c>
      <c r="Q95" s="108" t="n">
        <v>0</v>
      </c>
      <c r="R95" s="108" t="n">
        <v>0</v>
      </c>
      <c r="S95" s="108" t="n">
        <v>0</v>
      </c>
      <c r="T95" s="108" t="n">
        <v>0</v>
      </c>
      <c r="U95" s="108" t="n">
        <v>0</v>
      </c>
      <c r="V95" s="108" t="n">
        <v>0</v>
      </c>
      <c r="W95" s="108" t="n">
        <v>0</v>
      </c>
      <c r="X95" s="108" t="n">
        <v>0</v>
      </c>
      <c r="Y95" s="108" t="n">
        <v>0</v>
      </c>
      <c r="Z95" s="108" t="n">
        <v>0</v>
      </c>
      <c r="AA95" s="108"/>
    </row>
    <row r="97" customFormat="false" ht="12" hidden="false" customHeight="true" outlineLevel="0" collapsed="false">
      <c r="A97" s="104" t="s">
        <v>116</v>
      </c>
    </row>
    <row r="98" customFormat="false" ht="11.25" hidden="false" customHeight="true" outlineLevel="0" collapsed="false">
      <c r="A98" s="105" t="s">
        <v>117</v>
      </c>
      <c r="C98" s="106" t="n">
        <v>0</v>
      </c>
      <c r="D98" s="106" t="n">
        <v>0</v>
      </c>
      <c r="E98" s="106" t="n">
        <v>0</v>
      </c>
      <c r="F98" s="106" t="n">
        <v>0</v>
      </c>
      <c r="G98" s="106" t="n">
        <v>7430</v>
      </c>
      <c r="H98" s="106" t="n">
        <v>7660</v>
      </c>
      <c r="I98" s="106" t="n">
        <v>7396</v>
      </c>
      <c r="J98" s="106" t="n">
        <v>7626</v>
      </c>
      <c r="K98" s="106" t="n">
        <v>7608</v>
      </c>
      <c r="L98" s="106" t="n">
        <v>7345</v>
      </c>
      <c r="M98" s="106" t="n">
        <v>7572</v>
      </c>
      <c r="N98" s="106" t="n">
        <v>0</v>
      </c>
      <c r="O98" s="106" t="n">
        <v>0</v>
      </c>
      <c r="P98" s="106" t="n">
        <v>0</v>
      </c>
      <c r="Q98" s="106" t="n">
        <v>0</v>
      </c>
      <c r="R98" s="106" t="n">
        <v>0</v>
      </c>
      <c r="S98" s="106" t="n">
        <v>0</v>
      </c>
      <c r="T98" s="106" t="n">
        <v>0</v>
      </c>
      <c r="U98" s="106" t="n">
        <v>0</v>
      </c>
      <c r="V98" s="106" t="n">
        <v>0</v>
      </c>
      <c r="W98" s="106" t="n">
        <v>0</v>
      </c>
      <c r="X98" s="106" t="n">
        <v>0</v>
      </c>
      <c r="Y98" s="106" t="n">
        <v>0</v>
      </c>
      <c r="Z98" s="106" t="n">
        <v>0</v>
      </c>
      <c r="AA98" s="106" t="n">
        <v>52637</v>
      </c>
    </row>
    <row r="99" customFormat="false" ht="11.25" hidden="false" customHeight="true" outlineLevel="0" collapsed="false">
      <c r="A99" s="105" t="s">
        <v>127</v>
      </c>
      <c r="C99" s="106" t="n">
        <v>0</v>
      </c>
      <c r="D99" s="106" t="n">
        <v>0</v>
      </c>
      <c r="E99" s="106" t="n">
        <v>0</v>
      </c>
      <c r="F99" s="106" t="n">
        <v>0</v>
      </c>
      <c r="G99" s="106" t="n">
        <v>0</v>
      </c>
      <c r="H99" s="106" t="n">
        <v>0</v>
      </c>
      <c r="I99" s="106" t="n">
        <v>0</v>
      </c>
      <c r="J99" s="106" t="n">
        <v>0</v>
      </c>
      <c r="K99" s="106" t="n">
        <v>0</v>
      </c>
      <c r="L99" s="106" t="n">
        <v>0</v>
      </c>
      <c r="M99" s="106" t="n">
        <v>0</v>
      </c>
      <c r="N99" s="106" t="n">
        <v>0</v>
      </c>
      <c r="O99" s="106" t="n">
        <v>0</v>
      </c>
      <c r="P99" s="106" t="n">
        <v>0</v>
      </c>
      <c r="Q99" s="106" t="n">
        <v>0</v>
      </c>
      <c r="R99" s="106" t="n">
        <v>0</v>
      </c>
      <c r="S99" s="106" t="n">
        <v>0</v>
      </c>
      <c r="T99" s="106" t="n">
        <v>0</v>
      </c>
      <c r="U99" s="106" t="n">
        <v>0</v>
      </c>
      <c r="V99" s="106" t="n">
        <v>0</v>
      </c>
      <c r="W99" s="106" t="n">
        <v>0</v>
      </c>
      <c r="X99" s="106" t="n">
        <v>0</v>
      </c>
      <c r="Y99" s="106" t="n">
        <v>0</v>
      </c>
      <c r="Z99" s="106" t="n">
        <v>0</v>
      </c>
      <c r="AA99" s="106" t="n">
        <v>0</v>
      </c>
    </row>
    <row r="100" customFormat="false" ht="11.25" hidden="false" customHeight="true" outlineLevel="0" collapsed="false">
      <c r="A100" s="110" t="s">
        <v>109</v>
      </c>
      <c r="B100" s="111"/>
      <c r="C100" s="112" t="n">
        <v>0</v>
      </c>
      <c r="D100" s="112" t="n">
        <v>0</v>
      </c>
      <c r="E100" s="112" t="n">
        <v>0</v>
      </c>
      <c r="F100" s="112" t="n">
        <v>0</v>
      </c>
      <c r="G100" s="112" t="n">
        <v>7430</v>
      </c>
      <c r="H100" s="112" t="n">
        <v>7660</v>
      </c>
      <c r="I100" s="112" t="n">
        <v>7396</v>
      </c>
      <c r="J100" s="112" t="n">
        <v>7626</v>
      </c>
      <c r="K100" s="112" t="n">
        <v>7608</v>
      </c>
      <c r="L100" s="112" t="n">
        <v>7345</v>
      </c>
      <c r="M100" s="112" t="n">
        <v>7572</v>
      </c>
      <c r="N100" s="112" t="n">
        <v>0</v>
      </c>
      <c r="O100" s="112" t="n">
        <v>0</v>
      </c>
      <c r="P100" s="112" t="n">
        <v>0</v>
      </c>
      <c r="Q100" s="112" t="n">
        <v>0</v>
      </c>
      <c r="R100" s="112" t="n">
        <v>0</v>
      </c>
      <c r="S100" s="112" t="n">
        <v>0</v>
      </c>
      <c r="T100" s="112" t="n">
        <v>0</v>
      </c>
      <c r="U100" s="112" t="n">
        <v>0</v>
      </c>
      <c r="V100" s="112" t="n">
        <v>0</v>
      </c>
      <c r="W100" s="112" t="n">
        <v>0</v>
      </c>
      <c r="X100" s="112" t="n">
        <v>0</v>
      </c>
      <c r="Y100" s="112" t="n">
        <v>0</v>
      </c>
      <c r="Z100" s="112" t="n">
        <v>0</v>
      </c>
      <c r="AA100" s="113" t="n">
        <v>52637</v>
      </c>
    </row>
    <row r="101" customFormat="false" ht="11.25" hidden="false" customHeight="true" outlineLevel="0" collapsed="false">
      <c r="A101" s="105" t="s">
        <v>110</v>
      </c>
      <c r="C101" s="106" t="n">
        <v>0</v>
      </c>
      <c r="D101" s="106" t="n">
        <v>0</v>
      </c>
      <c r="E101" s="106" t="n">
        <v>0</v>
      </c>
      <c r="F101" s="106" t="n">
        <v>0</v>
      </c>
      <c r="G101" s="106" t="n">
        <v>11887</v>
      </c>
      <c r="H101" s="106" t="n">
        <v>6128</v>
      </c>
      <c r="I101" s="106" t="n">
        <v>0</v>
      </c>
      <c r="J101" s="106" t="n">
        <v>-6100</v>
      </c>
      <c r="K101" s="106" t="n">
        <v>-12172</v>
      </c>
      <c r="L101" s="106" t="n">
        <v>-13220</v>
      </c>
      <c r="M101" s="106" t="n">
        <v>-18172</v>
      </c>
      <c r="N101" s="106" t="n">
        <v>0</v>
      </c>
      <c r="O101" s="106" t="n">
        <v>0</v>
      </c>
      <c r="P101" s="106" t="n">
        <v>0</v>
      </c>
      <c r="Q101" s="106" t="n">
        <v>0</v>
      </c>
      <c r="R101" s="106" t="n">
        <v>0</v>
      </c>
      <c r="S101" s="106" t="n">
        <v>0</v>
      </c>
      <c r="T101" s="106" t="n">
        <v>0</v>
      </c>
      <c r="U101" s="106" t="n">
        <v>0</v>
      </c>
      <c r="V101" s="106" t="n">
        <v>0</v>
      </c>
      <c r="W101" s="106" t="n">
        <v>0</v>
      </c>
      <c r="X101" s="106" t="n">
        <v>0</v>
      </c>
      <c r="Y101" s="106" t="n">
        <v>0</v>
      </c>
      <c r="Z101" s="106" t="n">
        <v>0</v>
      </c>
      <c r="AA101" s="106" t="n">
        <v>-31649</v>
      </c>
    </row>
    <row r="102" customFormat="false" ht="11.25" hidden="false" customHeight="true" outlineLevel="0" collapsed="false">
      <c r="A102" s="105" t="s">
        <v>105</v>
      </c>
      <c r="C102" s="107" t="n">
        <v>0</v>
      </c>
      <c r="D102" s="107" t="n">
        <v>0</v>
      </c>
      <c r="E102" s="107" t="n">
        <v>0</v>
      </c>
      <c r="F102" s="107" t="n">
        <v>0</v>
      </c>
      <c r="G102" s="107" t="n">
        <v>-4457</v>
      </c>
      <c r="H102" s="107" t="n">
        <v>1532</v>
      </c>
      <c r="I102" s="107" t="n">
        <v>7396</v>
      </c>
      <c r="J102" s="107" t="n">
        <v>13726</v>
      </c>
      <c r="K102" s="107" t="n">
        <v>19780</v>
      </c>
      <c r="L102" s="107" t="n">
        <v>20565</v>
      </c>
      <c r="M102" s="107" t="n">
        <v>25744</v>
      </c>
      <c r="N102" s="107" t="n">
        <v>0</v>
      </c>
      <c r="O102" s="107" t="n">
        <v>0</v>
      </c>
      <c r="P102" s="107" t="n">
        <v>0</v>
      </c>
      <c r="Q102" s="107" t="n">
        <v>0</v>
      </c>
      <c r="R102" s="107" t="n">
        <v>0</v>
      </c>
      <c r="S102" s="107" t="n">
        <v>0</v>
      </c>
      <c r="T102" s="107" t="n">
        <v>0</v>
      </c>
      <c r="U102" s="107" t="n">
        <v>0</v>
      </c>
      <c r="V102" s="107" t="n">
        <v>0</v>
      </c>
      <c r="W102" s="107" t="n">
        <v>0</v>
      </c>
      <c r="X102" s="107" t="n">
        <v>0</v>
      </c>
      <c r="Y102" s="107" t="n">
        <v>0</v>
      </c>
      <c r="Z102" s="107" t="n">
        <v>0</v>
      </c>
      <c r="AA102" s="107" t="n">
        <v>84286</v>
      </c>
    </row>
    <row r="104" customFormat="false" ht="12" hidden="false" customHeight="true" outlineLevel="0" collapsed="false">
      <c r="A104" s="101" t="s">
        <v>129</v>
      </c>
    </row>
    <row r="106" customFormat="false" ht="12" hidden="false" customHeight="true" outlineLevel="0" collapsed="false">
      <c r="A106" s="102" t="s">
        <v>119</v>
      </c>
      <c r="C106" s="103" t="s">
        <v>36</v>
      </c>
      <c r="D106" s="103" t="s">
        <v>37</v>
      </c>
      <c r="E106" s="103" t="s">
        <v>38</v>
      </c>
      <c r="F106" s="103" t="s">
        <v>39</v>
      </c>
      <c r="G106" s="103" t="s">
        <v>40</v>
      </c>
      <c r="H106" s="103" t="s">
        <v>41</v>
      </c>
      <c r="I106" s="103" t="s">
        <v>42</v>
      </c>
      <c r="J106" s="103" t="s">
        <v>43</v>
      </c>
      <c r="K106" s="103" t="s">
        <v>44</v>
      </c>
      <c r="L106" s="103" t="s">
        <v>45</v>
      </c>
      <c r="M106" s="103" t="s">
        <v>46</v>
      </c>
      <c r="N106" s="103" t="s">
        <v>47</v>
      </c>
      <c r="O106" s="103" t="s">
        <v>48</v>
      </c>
      <c r="P106" s="103" t="s">
        <v>49</v>
      </c>
      <c r="Q106" s="103" t="s">
        <v>50</v>
      </c>
      <c r="R106" s="103" t="s">
        <v>51</v>
      </c>
      <c r="S106" s="103" t="s">
        <v>52</v>
      </c>
      <c r="T106" s="103" t="s">
        <v>53</v>
      </c>
      <c r="U106" s="103" t="s">
        <v>54</v>
      </c>
      <c r="V106" s="103" t="s">
        <v>55</v>
      </c>
      <c r="W106" s="103" t="s">
        <v>56</v>
      </c>
      <c r="X106" s="103" t="s">
        <v>57</v>
      </c>
      <c r="Y106" s="103" t="s">
        <v>58</v>
      </c>
      <c r="Z106" s="103" t="s">
        <v>59</v>
      </c>
      <c r="AA106" s="103" t="s">
        <v>35</v>
      </c>
    </row>
    <row r="107" customFormat="false" ht="11.25" hidden="false" customHeight="true" outlineLevel="0" collapsed="false">
      <c r="A107" s="105" t="s">
        <v>120</v>
      </c>
      <c r="C107" s="106" t="n">
        <v>0</v>
      </c>
      <c r="D107" s="106" t="n">
        <v>0</v>
      </c>
      <c r="E107" s="106" t="n">
        <v>0</v>
      </c>
      <c r="F107" s="106" t="n">
        <v>0</v>
      </c>
      <c r="G107" s="106" t="n">
        <v>0</v>
      </c>
      <c r="H107" s="106" t="n">
        <v>0</v>
      </c>
      <c r="I107" s="106" t="n">
        <v>0</v>
      </c>
      <c r="J107" s="106" t="n">
        <v>0</v>
      </c>
      <c r="K107" s="106" t="n">
        <v>0</v>
      </c>
      <c r="L107" s="106" t="n">
        <v>0</v>
      </c>
      <c r="M107" s="106" t="n">
        <v>0</v>
      </c>
      <c r="N107" s="106" t="n">
        <v>0</v>
      </c>
      <c r="O107" s="106" t="n">
        <v>0</v>
      </c>
      <c r="P107" s="106" t="n">
        <v>0</v>
      </c>
      <c r="Q107" s="106" t="n">
        <v>0</v>
      </c>
      <c r="R107" s="106" t="n">
        <v>0</v>
      </c>
      <c r="S107" s="106" t="n">
        <v>0</v>
      </c>
      <c r="T107" s="106" t="n">
        <v>0</v>
      </c>
      <c r="U107" s="106" t="n">
        <v>0</v>
      </c>
      <c r="V107" s="106" t="n">
        <v>0</v>
      </c>
      <c r="W107" s="106" t="n">
        <v>0</v>
      </c>
      <c r="X107" s="106" t="n">
        <v>0</v>
      </c>
      <c r="Y107" s="106" t="n">
        <v>0</v>
      </c>
      <c r="Z107" s="106" t="n">
        <v>0</v>
      </c>
      <c r="AA107" s="106" t="n">
        <v>0</v>
      </c>
    </row>
    <row r="108" customFormat="false" ht="11.25" hidden="false" customHeight="true" outlineLevel="0" collapsed="false">
      <c r="A108" s="105" t="s">
        <v>121</v>
      </c>
      <c r="C108" s="106" t="n">
        <v>0</v>
      </c>
      <c r="D108" s="106" t="n">
        <v>0</v>
      </c>
      <c r="E108" s="106" t="n">
        <v>0</v>
      </c>
      <c r="F108" s="106" t="n">
        <v>0</v>
      </c>
      <c r="G108" s="106" t="n">
        <v>0</v>
      </c>
      <c r="H108" s="106" t="n">
        <v>0</v>
      </c>
      <c r="I108" s="106" t="n">
        <v>0</v>
      </c>
      <c r="J108" s="106" t="n">
        <v>0</v>
      </c>
      <c r="K108" s="106" t="n">
        <v>0</v>
      </c>
      <c r="L108" s="106" t="n">
        <v>0</v>
      </c>
      <c r="M108" s="106" t="n">
        <v>0</v>
      </c>
      <c r="N108" s="106" t="n">
        <v>0</v>
      </c>
      <c r="O108" s="106" t="n">
        <v>0</v>
      </c>
      <c r="P108" s="106" t="n">
        <v>0</v>
      </c>
      <c r="Q108" s="106" t="n">
        <v>0</v>
      </c>
      <c r="R108" s="106" t="n">
        <v>0</v>
      </c>
      <c r="S108" s="106" t="n">
        <v>0</v>
      </c>
      <c r="T108" s="106" t="n">
        <v>0</v>
      </c>
      <c r="U108" s="106" t="n">
        <v>0</v>
      </c>
      <c r="V108" s="106" t="n">
        <v>0</v>
      </c>
      <c r="W108" s="106" t="n">
        <v>0</v>
      </c>
      <c r="X108" s="106" t="n">
        <v>0</v>
      </c>
      <c r="Y108" s="106" t="n">
        <v>0</v>
      </c>
      <c r="Z108" s="106" t="n">
        <v>0</v>
      </c>
      <c r="AA108" s="106" t="n">
        <v>0</v>
      </c>
    </row>
    <row r="109" customFormat="false" ht="11.25" hidden="false" customHeight="true" outlineLevel="0" collapsed="false">
      <c r="A109" s="105" t="s">
        <v>122</v>
      </c>
      <c r="C109" s="107" t="n">
        <v>0</v>
      </c>
      <c r="D109" s="107" t="n">
        <v>0</v>
      </c>
      <c r="E109" s="107" t="n">
        <v>0</v>
      </c>
      <c r="F109" s="107" t="n">
        <v>0</v>
      </c>
      <c r="G109" s="107" t="n">
        <v>0</v>
      </c>
      <c r="H109" s="107" t="n">
        <v>0</v>
      </c>
      <c r="I109" s="107" t="n">
        <v>0</v>
      </c>
      <c r="J109" s="107" t="n">
        <v>0</v>
      </c>
      <c r="K109" s="107" t="n">
        <v>0</v>
      </c>
      <c r="L109" s="107" t="n">
        <v>0</v>
      </c>
      <c r="M109" s="107" t="n">
        <v>0</v>
      </c>
      <c r="N109" s="107" t="n">
        <v>0</v>
      </c>
      <c r="O109" s="107" t="n">
        <v>0</v>
      </c>
      <c r="P109" s="107" t="n">
        <v>0</v>
      </c>
      <c r="Q109" s="107" t="n">
        <v>0</v>
      </c>
      <c r="R109" s="107" t="n">
        <v>0</v>
      </c>
      <c r="S109" s="107" t="n">
        <v>0</v>
      </c>
      <c r="T109" s="107" t="n">
        <v>0</v>
      </c>
      <c r="U109" s="107" t="n">
        <v>0</v>
      </c>
      <c r="V109" s="107" t="n">
        <v>0</v>
      </c>
      <c r="W109" s="107" t="n">
        <v>0</v>
      </c>
      <c r="X109" s="107" t="n">
        <v>0</v>
      </c>
      <c r="Y109" s="107" t="n">
        <v>0</v>
      </c>
      <c r="Z109" s="107" t="n">
        <v>0</v>
      </c>
      <c r="AA109" s="107" t="n">
        <v>0</v>
      </c>
    </row>
    <row r="111" customFormat="false" ht="12" hidden="false" customHeight="true" outlineLevel="0" collapsed="false">
      <c r="A111" s="102" t="s">
        <v>123</v>
      </c>
      <c r="C111" s="103" t="s">
        <v>36</v>
      </c>
      <c r="D111" s="103" t="s">
        <v>37</v>
      </c>
      <c r="E111" s="103" t="s">
        <v>38</v>
      </c>
      <c r="F111" s="103" t="s">
        <v>39</v>
      </c>
      <c r="G111" s="103" t="s">
        <v>40</v>
      </c>
      <c r="H111" s="103" t="s">
        <v>41</v>
      </c>
      <c r="I111" s="103" t="s">
        <v>42</v>
      </c>
      <c r="J111" s="103" t="s">
        <v>43</v>
      </c>
      <c r="K111" s="103" t="s">
        <v>44</v>
      </c>
      <c r="L111" s="103" t="s">
        <v>45</v>
      </c>
      <c r="M111" s="103" t="s">
        <v>46</v>
      </c>
      <c r="N111" s="103" t="s">
        <v>47</v>
      </c>
      <c r="O111" s="103" t="s">
        <v>48</v>
      </c>
      <c r="P111" s="103" t="s">
        <v>49</v>
      </c>
      <c r="Q111" s="103" t="s">
        <v>50</v>
      </c>
      <c r="R111" s="103" t="s">
        <v>51</v>
      </c>
      <c r="S111" s="103" t="s">
        <v>52</v>
      </c>
      <c r="T111" s="103" t="s">
        <v>53</v>
      </c>
      <c r="U111" s="103" t="s">
        <v>54</v>
      </c>
      <c r="V111" s="103" t="s">
        <v>55</v>
      </c>
      <c r="W111" s="103" t="s">
        <v>56</v>
      </c>
      <c r="X111" s="103" t="s">
        <v>57</v>
      </c>
      <c r="Y111" s="103" t="s">
        <v>58</v>
      </c>
      <c r="Z111" s="103" t="s">
        <v>59</v>
      </c>
      <c r="AA111" s="103" t="s">
        <v>35</v>
      </c>
    </row>
    <row r="112" customFormat="false" ht="11.25" hidden="false" customHeight="true" outlineLevel="0" collapsed="false">
      <c r="A112" s="105" t="s">
        <v>123</v>
      </c>
      <c r="C112" s="106" t="n">
        <v>0</v>
      </c>
      <c r="D112" s="106" t="n">
        <v>0</v>
      </c>
      <c r="E112" s="106" t="n">
        <v>0</v>
      </c>
      <c r="F112" s="106" t="n">
        <v>0</v>
      </c>
      <c r="G112" s="106" t="n">
        <v>0</v>
      </c>
      <c r="H112" s="106" t="n">
        <v>0</v>
      </c>
      <c r="I112" s="106" t="n">
        <v>0</v>
      </c>
      <c r="J112" s="106" t="n">
        <v>0</v>
      </c>
      <c r="K112" s="106" t="n">
        <v>0</v>
      </c>
      <c r="L112" s="106" t="n">
        <v>0</v>
      </c>
      <c r="M112" s="106" t="n">
        <v>0</v>
      </c>
      <c r="N112" s="106" t="n">
        <v>0</v>
      </c>
      <c r="O112" s="106" t="n">
        <v>0</v>
      </c>
      <c r="P112" s="106" t="n">
        <v>0</v>
      </c>
      <c r="Q112" s="106" t="n">
        <v>0</v>
      </c>
      <c r="R112" s="106" t="n">
        <v>0</v>
      </c>
      <c r="S112" s="106" t="n">
        <v>0</v>
      </c>
      <c r="T112" s="106" t="n">
        <v>0</v>
      </c>
      <c r="U112" s="106" t="n">
        <v>0</v>
      </c>
      <c r="V112" s="106" t="n">
        <v>0</v>
      </c>
      <c r="W112" s="106" t="n">
        <v>0</v>
      </c>
      <c r="X112" s="106" t="n">
        <v>0</v>
      </c>
      <c r="Y112" s="106" t="n">
        <v>0</v>
      </c>
      <c r="Z112" s="106" t="n">
        <v>0</v>
      </c>
      <c r="AA112" s="106" t="n">
        <v>0</v>
      </c>
    </row>
    <row r="114" customFormat="false" ht="11.25" hidden="false" customHeight="true" outlineLevel="0" collapsed="false">
      <c r="A114" s="110" t="s">
        <v>122</v>
      </c>
      <c r="B114" s="111"/>
      <c r="C114" s="112" t="n">
        <v>0</v>
      </c>
      <c r="D114" s="112" t="n">
        <v>0</v>
      </c>
      <c r="E114" s="112" t="n">
        <v>0</v>
      </c>
      <c r="F114" s="112" t="n">
        <v>0</v>
      </c>
      <c r="G114" s="112" t="n">
        <v>0</v>
      </c>
      <c r="H114" s="112" t="n">
        <v>0</v>
      </c>
      <c r="I114" s="112" t="n">
        <v>0</v>
      </c>
      <c r="J114" s="112" t="n">
        <v>0</v>
      </c>
      <c r="K114" s="112" t="n">
        <v>0</v>
      </c>
      <c r="L114" s="112" t="n">
        <v>0</v>
      </c>
      <c r="M114" s="112" t="n">
        <v>0</v>
      </c>
      <c r="N114" s="112" t="n">
        <v>0</v>
      </c>
      <c r="O114" s="112" t="n">
        <v>0</v>
      </c>
      <c r="P114" s="112" t="n">
        <v>0</v>
      </c>
      <c r="Q114" s="112" t="n">
        <v>0</v>
      </c>
      <c r="R114" s="112" t="n">
        <v>0</v>
      </c>
      <c r="S114" s="112" t="n">
        <v>0</v>
      </c>
      <c r="T114" s="112" t="n">
        <v>0</v>
      </c>
      <c r="U114" s="112" t="n">
        <v>0</v>
      </c>
      <c r="V114" s="112" t="n">
        <v>0</v>
      </c>
      <c r="W114" s="112" t="n">
        <v>0</v>
      </c>
      <c r="X114" s="112" t="n">
        <v>0</v>
      </c>
      <c r="Y114" s="112" t="n">
        <v>0</v>
      </c>
      <c r="Z114" s="112" t="n">
        <v>0</v>
      </c>
      <c r="AA114" s="113" t="n">
        <v>0</v>
      </c>
    </row>
    <row r="116" customFormat="false" ht="12" hidden="false" customHeight="true" outlineLevel="0" collapsed="false">
      <c r="A116" s="104" t="s">
        <v>114</v>
      </c>
    </row>
    <row r="117" customFormat="false" ht="11.25" hidden="false" customHeight="true" outlineLevel="0" collapsed="false">
      <c r="A117" s="105" t="s">
        <v>120</v>
      </c>
      <c r="C117" s="106" t="n">
        <v>0</v>
      </c>
      <c r="D117" s="106" t="n">
        <v>0</v>
      </c>
      <c r="E117" s="106" t="n">
        <v>0</v>
      </c>
      <c r="F117" s="106" t="n">
        <v>0</v>
      </c>
      <c r="G117" s="106" t="n">
        <v>0</v>
      </c>
      <c r="H117" s="106" t="n">
        <v>0</v>
      </c>
      <c r="I117" s="106" t="n">
        <v>0</v>
      </c>
      <c r="J117" s="106" t="n">
        <v>0</v>
      </c>
      <c r="K117" s="106" t="n">
        <v>0</v>
      </c>
      <c r="L117" s="106" t="n">
        <v>0</v>
      </c>
      <c r="M117" s="106" t="n">
        <v>0</v>
      </c>
      <c r="N117" s="106" t="n">
        <v>0</v>
      </c>
      <c r="O117" s="106" t="n">
        <v>0</v>
      </c>
      <c r="P117" s="106" t="n">
        <v>0</v>
      </c>
      <c r="Q117" s="106" t="n">
        <v>0</v>
      </c>
      <c r="R117" s="106" t="n">
        <v>0</v>
      </c>
      <c r="S117" s="106" t="n">
        <v>0</v>
      </c>
      <c r="T117" s="106" t="n">
        <v>0</v>
      </c>
      <c r="U117" s="106" t="n">
        <v>0</v>
      </c>
      <c r="V117" s="106" t="n">
        <v>0</v>
      </c>
      <c r="W117" s="106" t="n">
        <v>0</v>
      </c>
      <c r="X117" s="106" t="n">
        <v>0</v>
      </c>
      <c r="Y117" s="106" t="n">
        <v>0</v>
      </c>
      <c r="Z117" s="106" t="n">
        <v>0</v>
      </c>
      <c r="AA117" s="106" t="n">
        <v>0</v>
      </c>
    </row>
    <row r="118" customFormat="false" ht="11.25" hidden="false" customHeight="true" outlineLevel="0" collapsed="false">
      <c r="A118" s="105" t="s">
        <v>121</v>
      </c>
      <c r="C118" s="106" t="n">
        <v>0</v>
      </c>
      <c r="D118" s="106" t="n">
        <v>0</v>
      </c>
      <c r="E118" s="106" t="n">
        <v>0</v>
      </c>
      <c r="F118" s="106" t="n">
        <v>0</v>
      </c>
      <c r="G118" s="106" t="n">
        <v>0</v>
      </c>
      <c r="H118" s="106" t="n">
        <v>0</v>
      </c>
      <c r="I118" s="106" t="n">
        <v>0</v>
      </c>
      <c r="J118" s="106" t="n">
        <v>0</v>
      </c>
      <c r="K118" s="106" t="n">
        <v>0</v>
      </c>
      <c r="L118" s="106" t="n">
        <v>0</v>
      </c>
      <c r="M118" s="106" t="n">
        <v>0</v>
      </c>
      <c r="N118" s="106" t="n">
        <v>0</v>
      </c>
      <c r="O118" s="106" t="n">
        <v>0</v>
      </c>
      <c r="P118" s="106" t="n">
        <v>0</v>
      </c>
      <c r="Q118" s="106" t="n">
        <v>0</v>
      </c>
      <c r="R118" s="106" t="n">
        <v>0</v>
      </c>
      <c r="S118" s="106" t="n">
        <v>0</v>
      </c>
      <c r="T118" s="106" t="n">
        <v>0</v>
      </c>
      <c r="U118" s="106" t="n">
        <v>0</v>
      </c>
      <c r="V118" s="106" t="n">
        <v>0</v>
      </c>
      <c r="W118" s="106" t="n">
        <v>0</v>
      </c>
      <c r="X118" s="106" t="n">
        <v>0</v>
      </c>
      <c r="Y118" s="106" t="n">
        <v>0</v>
      </c>
      <c r="Z118" s="106" t="n">
        <v>0</v>
      </c>
      <c r="AA118" s="106" t="n">
        <v>0</v>
      </c>
    </row>
    <row r="119" customFormat="false" ht="11.25" hidden="false" customHeight="true" outlineLevel="0" collapsed="false">
      <c r="A119" s="105" t="s">
        <v>123</v>
      </c>
      <c r="C119" s="106" t="n">
        <v>0</v>
      </c>
      <c r="D119" s="106" t="n">
        <v>0</v>
      </c>
      <c r="E119" s="106" t="n">
        <v>0</v>
      </c>
      <c r="F119" s="106" t="n">
        <v>0</v>
      </c>
      <c r="G119" s="106" t="n">
        <v>0</v>
      </c>
      <c r="H119" s="106" t="n">
        <v>0</v>
      </c>
      <c r="I119" s="106" t="n">
        <v>0</v>
      </c>
      <c r="J119" s="106" t="n">
        <v>0</v>
      </c>
      <c r="K119" s="106" t="n">
        <v>0</v>
      </c>
      <c r="L119" s="106" t="n">
        <v>0</v>
      </c>
      <c r="M119" s="106" t="n">
        <v>0</v>
      </c>
      <c r="N119" s="106" t="n">
        <v>0</v>
      </c>
      <c r="O119" s="106" t="n">
        <v>0</v>
      </c>
      <c r="P119" s="106" t="n">
        <v>0</v>
      </c>
      <c r="Q119" s="106" t="n">
        <v>0</v>
      </c>
      <c r="R119" s="106" t="n">
        <v>0</v>
      </c>
      <c r="S119" s="106" t="n">
        <v>0</v>
      </c>
      <c r="T119" s="106" t="n">
        <v>0</v>
      </c>
      <c r="U119" s="106" t="n">
        <v>0</v>
      </c>
      <c r="V119" s="106" t="n">
        <v>0</v>
      </c>
      <c r="W119" s="106" t="n">
        <v>0</v>
      </c>
      <c r="X119" s="106" t="n">
        <v>0</v>
      </c>
      <c r="Y119" s="106" t="n">
        <v>0</v>
      </c>
      <c r="Z119" s="106" t="n">
        <v>0</v>
      </c>
      <c r="AA119" s="106" t="n">
        <v>0</v>
      </c>
    </row>
    <row r="120" customFormat="false" ht="11.25" hidden="false" customHeight="true" outlineLevel="0" collapsed="false">
      <c r="A120" s="105" t="s">
        <v>122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2" customFormat="false" ht="12" hidden="false" customHeight="true" outlineLevel="0" collapsed="false">
      <c r="A122" s="104" t="s">
        <v>105</v>
      </c>
    </row>
    <row r="123" customFormat="false" ht="11.25" hidden="false" customHeight="true" outlineLevel="0" collapsed="false">
      <c r="A123" s="105" t="s">
        <v>120</v>
      </c>
      <c r="C123" s="106" t="n">
        <v>0</v>
      </c>
      <c r="D123" s="106" t="n">
        <v>0</v>
      </c>
      <c r="E123" s="106" t="n">
        <v>0</v>
      </c>
      <c r="F123" s="106" t="n">
        <v>0</v>
      </c>
      <c r="G123" s="106" t="n">
        <v>0</v>
      </c>
      <c r="H123" s="106" t="n">
        <v>0</v>
      </c>
      <c r="I123" s="106" t="n">
        <v>0</v>
      </c>
      <c r="J123" s="106" t="n">
        <v>0</v>
      </c>
      <c r="K123" s="106" t="n">
        <v>0</v>
      </c>
      <c r="L123" s="106" t="n">
        <v>0</v>
      </c>
      <c r="M123" s="106" t="n">
        <v>0</v>
      </c>
      <c r="N123" s="106" t="n">
        <v>0</v>
      </c>
      <c r="O123" s="106" t="n">
        <v>0</v>
      </c>
      <c r="P123" s="106" t="n">
        <v>0</v>
      </c>
      <c r="Q123" s="106" t="n">
        <v>0</v>
      </c>
      <c r="R123" s="106" t="n">
        <v>0</v>
      </c>
      <c r="S123" s="106" t="n">
        <v>0</v>
      </c>
      <c r="T123" s="106" t="n">
        <v>0</v>
      </c>
      <c r="U123" s="106" t="n">
        <v>0</v>
      </c>
      <c r="V123" s="106" t="n">
        <v>0</v>
      </c>
      <c r="W123" s="106" t="n">
        <v>0</v>
      </c>
      <c r="X123" s="106" t="n">
        <v>0</v>
      </c>
      <c r="Y123" s="106" t="n">
        <v>0</v>
      </c>
      <c r="Z123" s="106" t="n">
        <v>0</v>
      </c>
      <c r="AA123" s="106" t="n">
        <v>0</v>
      </c>
    </row>
    <row r="124" customFormat="false" ht="11.25" hidden="false" customHeight="true" outlineLevel="0" collapsed="false">
      <c r="A124" s="105" t="s">
        <v>121</v>
      </c>
      <c r="C124" s="106" t="n">
        <v>0</v>
      </c>
      <c r="D124" s="106" t="n">
        <v>0</v>
      </c>
      <c r="E124" s="106" t="n">
        <v>0</v>
      </c>
      <c r="F124" s="106" t="n">
        <v>0</v>
      </c>
      <c r="G124" s="106" t="n">
        <v>0</v>
      </c>
      <c r="H124" s="106" t="n">
        <v>0</v>
      </c>
      <c r="I124" s="106" t="n">
        <v>0</v>
      </c>
      <c r="J124" s="106" t="n">
        <v>0</v>
      </c>
      <c r="K124" s="106" t="n">
        <v>0</v>
      </c>
      <c r="L124" s="106" t="n">
        <v>0</v>
      </c>
      <c r="M124" s="106" t="n">
        <v>0</v>
      </c>
      <c r="N124" s="106" t="n">
        <v>0</v>
      </c>
      <c r="O124" s="106" t="n">
        <v>0</v>
      </c>
      <c r="P124" s="106" t="n">
        <v>0</v>
      </c>
      <c r="Q124" s="106" t="n">
        <v>0</v>
      </c>
      <c r="R124" s="106" t="n">
        <v>0</v>
      </c>
      <c r="S124" s="106" t="n">
        <v>0</v>
      </c>
      <c r="T124" s="106" t="n">
        <v>0</v>
      </c>
      <c r="U124" s="106" t="n">
        <v>0</v>
      </c>
      <c r="V124" s="106" t="n">
        <v>0</v>
      </c>
      <c r="W124" s="106" t="n">
        <v>0</v>
      </c>
      <c r="X124" s="106" t="n">
        <v>0</v>
      </c>
      <c r="Y124" s="106" t="n">
        <v>0</v>
      </c>
      <c r="Z124" s="106" t="n">
        <v>0</v>
      </c>
      <c r="AA124" s="106" t="n">
        <v>0</v>
      </c>
    </row>
    <row r="125" customFormat="false" ht="11.25" hidden="false" customHeight="true" outlineLevel="0" collapsed="false">
      <c r="A125" s="105" t="s">
        <v>123</v>
      </c>
      <c r="C125" s="106" t="n">
        <v>0</v>
      </c>
      <c r="D125" s="106" t="n">
        <v>0</v>
      </c>
      <c r="E125" s="106" t="n">
        <v>0</v>
      </c>
      <c r="F125" s="106" t="n">
        <v>0</v>
      </c>
      <c r="G125" s="106" t="n">
        <v>0</v>
      </c>
      <c r="H125" s="106" t="n">
        <v>0</v>
      </c>
      <c r="I125" s="106" t="n">
        <v>0</v>
      </c>
      <c r="J125" s="106" t="n">
        <v>0</v>
      </c>
      <c r="K125" s="106" t="n">
        <v>0</v>
      </c>
      <c r="L125" s="106" t="n">
        <v>0</v>
      </c>
      <c r="M125" s="106" t="n">
        <v>0</v>
      </c>
      <c r="N125" s="106" t="n">
        <v>0</v>
      </c>
      <c r="O125" s="106" t="n">
        <v>0</v>
      </c>
      <c r="P125" s="106" t="n">
        <v>0</v>
      </c>
      <c r="Q125" s="106" t="n">
        <v>0</v>
      </c>
      <c r="R125" s="106" t="n">
        <v>0</v>
      </c>
      <c r="S125" s="106" t="n">
        <v>0</v>
      </c>
      <c r="T125" s="106" t="n">
        <v>0</v>
      </c>
      <c r="U125" s="106" t="n">
        <v>0</v>
      </c>
      <c r="V125" s="106" t="n">
        <v>0</v>
      </c>
      <c r="W125" s="106" t="n">
        <v>0</v>
      </c>
      <c r="X125" s="106" t="n">
        <v>0</v>
      </c>
      <c r="Y125" s="106" t="n">
        <v>0</v>
      </c>
      <c r="Z125" s="106" t="n">
        <v>0</v>
      </c>
      <c r="AA125" s="106" t="n">
        <v>0</v>
      </c>
    </row>
    <row r="126" customFormat="false" ht="11.25" hidden="false" customHeight="true" outlineLevel="0" collapsed="false">
      <c r="A126" s="105" t="s">
        <v>122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8" customFormat="false" ht="12" hidden="false" customHeight="true" outlineLevel="0" collapsed="false">
      <c r="A128" s="104" t="s">
        <v>115</v>
      </c>
    </row>
    <row r="129" customFormat="false" ht="11.25" hidden="false" customHeight="true" outlineLevel="0" collapsed="false">
      <c r="A129" s="105" t="s">
        <v>4</v>
      </c>
      <c r="C129" s="108" t="n">
        <v>2.713</v>
      </c>
      <c r="D129" s="108" t="n">
        <v>2.936</v>
      </c>
      <c r="E129" s="108" t="n">
        <v>2.806</v>
      </c>
      <c r="F129" s="108" t="n">
        <v>2.775</v>
      </c>
      <c r="G129" s="108" t="n">
        <v>2.58</v>
      </c>
      <c r="H129" s="108" t="n">
        <v>2.618</v>
      </c>
      <c r="I129" s="108" t="n">
        <v>2.658</v>
      </c>
      <c r="J129" s="108" t="n">
        <v>2.695</v>
      </c>
      <c r="K129" s="108" t="n">
        <v>2.728</v>
      </c>
      <c r="L129" s="108" t="n">
        <v>2.73</v>
      </c>
      <c r="M129" s="108" t="n">
        <v>2.752</v>
      </c>
      <c r="N129" s="108" t="n">
        <v>3.377</v>
      </c>
      <c r="O129" s="108" t="n">
        <v>3.562</v>
      </c>
      <c r="P129" s="108" t="n">
        <v>3.662</v>
      </c>
      <c r="Q129" s="108" t="n">
        <v>3.59</v>
      </c>
      <c r="R129" s="108" t="n">
        <v>3.475</v>
      </c>
      <c r="S129" s="108" t="n">
        <v>3.095</v>
      </c>
      <c r="T129" s="108" t="n">
        <v>3.09</v>
      </c>
      <c r="U129" s="108" t="n">
        <v>3.117</v>
      </c>
      <c r="V129" s="108" t="n">
        <v>3.149</v>
      </c>
      <c r="W129" s="108" t="n">
        <v>3.181</v>
      </c>
      <c r="X129" s="108" t="n">
        <v>3.181</v>
      </c>
      <c r="Y129" s="108" t="n">
        <v>3.216</v>
      </c>
      <c r="Z129" s="108" t="n">
        <v>3.741</v>
      </c>
      <c r="AA129" s="108"/>
    </row>
    <row r="130" customFormat="false" ht="11.25" hidden="false" customHeight="true" outlineLevel="0" collapsed="false">
      <c r="A130" s="105" t="s">
        <v>114</v>
      </c>
      <c r="C130" s="108" t="n">
        <v>2.695</v>
      </c>
      <c r="D130" s="108" t="n">
        <v>2.985</v>
      </c>
      <c r="E130" s="108" t="n">
        <v>2.828</v>
      </c>
      <c r="F130" s="108" t="n">
        <v>2.77</v>
      </c>
      <c r="G130" s="108" t="n">
        <v>2.651</v>
      </c>
      <c r="H130" s="108" t="n">
        <v>2.693</v>
      </c>
      <c r="I130" s="108" t="n">
        <v>2.733</v>
      </c>
      <c r="J130" s="108" t="n">
        <v>2.771</v>
      </c>
      <c r="K130" s="108" t="n">
        <v>2.807</v>
      </c>
      <c r="L130" s="108" t="n">
        <v>2.819</v>
      </c>
      <c r="M130" s="108" t="n">
        <v>2.846</v>
      </c>
      <c r="N130" s="108" t="n">
        <v>3.461</v>
      </c>
      <c r="O130" s="108" t="n">
        <v>3.646</v>
      </c>
      <c r="P130" s="108" t="n">
        <v>3.756</v>
      </c>
      <c r="Q130" s="108" t="n">
        <v>3.684</v>
      </c>
      <c r="R130" s="108" t="n">
        <v>3.574</v>
      </c>
      <c r="S130" s="108" t="n">
        <v>3.229</v>
      </c>
      <c r="T130" s="108" t="n">
        <v>3.237</v>
      </c>
      <c r="U130" s="108" t="n">
        <v>3.267</v>
      </c>
      <c r="V130" s="108" t="n">
        <v>3.302</v>
      </c>
      <c r="W130" s="108" t="n">
        <v>3.334</v>
      </c>
      <c r="X130" s="108" t="n">
        <v>3.342</v>
      </c>
      <c r="Y130" s="108" t="n">
        <v>3.384</v>
      </c>
      <c r="Z130" s="108" t="n">
        <v>3.912</v>
      </c>
      <c r="AA130" s="108"/>
    </row>
    <row r="131" customFormat="false" ht="11.25" hidden="false" customHeight="true" outlineLevel="0" collapsed="false">
      <c r="A131" s="105" t="s">
        <v>105</v>
      </c>
      <c r="C131" s="109" t="n">
        <v>0.0180000000000002</v>
      </c>
      <c r="D131" s="109" t="n">
        <v>-0.0489999999999999</v>
      </c>
      <c r="E131" s="109" t="n">
        <v>-0.0219999999999998</v>
      </c>
      <c r="F131" s="109" t="n">
        <v>0.00499999999999989</v>
      </c>
      <c r="G131" s="109" t="n">
        <v>-0.0709999999999997</v>
      </c>
      <c r="H131" s="109" t="n">
        <v>-0.0750000000000002</v>
      </c>
      <c r="I131" s="109" t="n">
        <v>-0.0750000000000002</v>
      </c>
      <c r="J131" s="109" t="n">
        <v>-0.0760000000000001</v>
      </c>
      <c r="K131" s="109" t="n">
        <v>-0.0789999999999997</v>
      </c>
      <c r="L131" s="109" t="n">
        <v>-0.089</v>
      </c>
      <c r="M131" s="109" t="n">
        <v>-0.0940000000000003</v>
      </c>
      <c r="N131" s="109" t="n">
        <v>-0.0840000000000001</v>
      </c>
      <c r="O131" s="109" t="n">
        <v>-0.0840000000000001</v>
      </c>
      <c r="P131" s="109" t="n">
        <v>-0.0939999999999999</v>
      </c>
      <c r="Q131" s="109" t="n">
        <v>-0.0940000000000003</v>
      </c>
      <c r="R131" s="109" t="n">
        <v>-0.0989999999999998</v>
      </c>
      <c r="S131" s="109" t="n">
        <v>-0.134</v>
      </c>
      <c r="T131" s="109" t="n">
        <v>-0.147</v>
      </c>
      <c r="U131" s="109" t="n">
        <v>-0.15</v>
      </c>
      <c r="V131" s="109" t="n">
        <v>-0.153</v>
      </c>
      <c r="W131" s="109" t="n">
        <v>-0.153</v>
      </c>
      <c r="X131" s="109" t="n">
        <v>-0.161</v>
      </c>
      <c r="Y131" s="109" t="n">
        <v>-0.168</v>
      </c>
      <c r="Z131" s="109" t="n">
        <v>-0.171</v>
      </c>
      <c r="AA131" s="108"/>
    </row>
    <row r="133" customFormat="false" ht="12" hidden="false" customHeight="true" outlineLevel="0" collapsed="false">
      <c r="A133" s="104" t="s">
        <v>124</v>
      </c>
    </row>
    <row r="134" customFormat="false" ht="11.25" hidden="false" customHeight="true" outlineLevel="0" collapsed="false">
      <c r="A134" s="105" t="s">
        <v>125</v>
      </c>
      <c r="C134" s="108" t="n">
        <v>4.7</v>
      </c>
      <c r="D134" s="108" t="n">
        <v>4.7</v>
      </c>
      <c r="E134" s="108" t="n">
        <v>4.7</v>
      </c>
      <c r="F134" s="108" t="n">
        <v>4.7</v>
      </c>
      <c r="G134" s="108" t="n">
        <v>3.2256</v>
      </c>
      <c r="H134" s="108" t="n">
        <v>3.2256</v>
      </c>
      <c r="I134" s="108" t="n">
        <v>3.2256</v>
      </c>
      <c r="J134" s="108" t="n">
        <v>3.2256</v>
      </c>
      <c r="K134" s="108" t="n">
        <v>3.2256</v>
      </c>
      <c r="L134" s="108" t="n">
        <v>3.2256</v>
      </c>
      <c r="M134" s="108" t="n">
        <v>3.2256</v>
      </c>
      <c r="N134" s="108" t="n">
        <v>0</v>
      </c>
      <c r="O134" s="108" t="n">
        <v>0</v>
      </c>
      <c r="P134" s="108" t="n">
        <v>0</v>
      </c>
      <c r="Q134" s="108" t="n">
        <v>0</v>
      </c>
      <c r="R134" s="108" t="n">
        <v>0</v>
      </c>
      <c r="S134" s="108" t="n">
        <v>0</v>
      </c>
      <c r="T134" s="108" t="n">
        <v>0</v>
      </c>
      <c r="U134" s="108" t="n">
        <v>0</v>
      </c>
      <c r="V134" s="108" t="n">
        <v>0</v>
      </c>
      <c r="W134" s="108" t="n">
        <v>0</v>
      </c>
      <c r="X134" s="108" t="n">
        <v>0</v>
      </c>
      <c r="Y134" s="108" t="n">
        <v>0</v>
      </c>
      <c r="Z134" s="108" t="n">
        <v>0</v>
      </c>
      <c r="AA134" s="108"/>
    </row>
    <row r="135" customFormat="false" ht="11.25" hidden="false" customHeight="true" outlineLevel="0" collapsed="false">
      <c r="A135" s="105" t="s">
        <v>126</v>
      </c>
      <c r="C135" s="108" t="n">
        <v>4.8436</v>
      </c>
      <c r="D135" s="108" t="n">
        <v>4.8436</v>
      </c>
      <c r="E135" s="108" t="n">
        <v>4.8436</v>
      </c>
      <c r="F135" s="108" t="n">
        <v>4.8436</v>
      </c>
      <c r="G135" s="108" t="n">
        <v>3.2469</v>
      </c>
      <c r="H135" s="108" t="n">
        <v>3.2469</v>
      </c>
      <c r="I135" s="108" t="n">
        <v>3.2469</v>
      </c>
      <c r="J135" s="108" t="n">
        <v>3.2469</v>
      </c>
      <c r="K135" s="108" t="n">
        <v>3.2469</v>
      </c>
      <c r="L135" s="108" t="n">
        <v>3.2469</v>
      </c>
      <c r="M135" s="108" t="n">
        <v>3.2469</v>
      </c>
      <c r="N135" s="108" t="n">
        <v>0</v>
      </c>
      <c r="O135" s="108" t="n">
        <v>0</v>
      </c>
      <c r="P135" s="108" t="n">
        <v>0</v>
      </c>
      <c r="Q135" s="108" t="n">
        <v>0</v>
      </c>
      <c r="R135" s="108" t="n">
        <v>0</v>
      </c>
      <c r="S135" s="108" t="n">
        <v>0</v>
      </c>
      <c r="T135" s="108" t="n">
        <v>0</v>
      </c>
      <c r="U135" s="108" t="n">
        <v>0</v>
      </c>
      <c r="V135" s="108" t="n">
        <v>0</v>
      </c>
      <c r="W135" s="108" t="n">
        <v>0</v>
      </c>
      <c r="X135" s="108" t="n">
        <v>0</v>
      </c>
      <c r="Y135" s="108" t="n">
        <v>0</v>
      </c>
      <c r="Z135" s="108" t="n">
        <v>0</v>
      </c>
      <c r="AA135" s="108"/>
    </row>
    <row r="137" customFormat="false" ht="12" hidden="false" customHeight="true" outlineLevel="0" collapsed="false">
      <c r="A137" s="104" t="s">
        <v>116</v>
      </c>
    </row>
    <row r="138" customFormat="false" ht="11.25" hidden="false" customHeight="true" outlineLevel="0" collapsed="false">
      <c r="A138" s="105" t="s">
        <v>117</v>
      </c>
      <c r="C138" s="106" t="n">
        <v>155507</v>
      </c>
      <c r="D138" s="106" t="n">
        <v>155163</v>
      </c>
      <c r="E138" s="115" t="n">
        <v>139833</v>
      </c>
      <c r="F138" s="115" t="n">
        <v>154515</v>
      </c>
      <c r="G138" s="115" t="n">
        <v>25261</v>
      </c>
      <c r="H138" s="115" t="n">
        <v>26045</v>
      </c>
      <c r="I138" s="115" t="n">
        <v>25147</v>
      </c>
      <c r="J138" s="106" t="n">
        <v>25927</v>
      </c>
      <c r="K138" s="106" t="n">
        <v>25867</v>
      </c>
      <c r="L138" s="106" t="n">
        <v>24974</v>
      </c>
      <c r="M138" s="106" t="n">
        <v>25745</v>
      </c>
      <c r="N138" s="106" t="n">
        <v>0</v>
      </c>
      <c r="O138" s="106" t="n">
        <v>0</v>
      </c>
      <c r="P138" s="106" t="n">
        <v>0</v>
      </c>
      <c r="Q138" s="106" t="n">
        <v>0</v>
      </c>
      <c r="R138" s="106" t="n">
        <v>0</v>
      </c>
      <c r="S138" s="106" t="n">
        <v>0</v>
      </c>
      <c r="T138" s="106" t="n">
        <v>0</v>
      </c>
      <c r="U138" s="106" t="n">
        <v>0</v>
      </c>
      <c r="V138" s="106" t="n">
        <v>0</v>
      </c>
      <c r="W138" s="106" t="n">
        <v>0</v>
      </c>
      <c r="X138" s="106" t="n">
        <v>0</v>
      </c>
      <c r="Y138" s="106" t="n">
        <v>0</v>
      </c>
      <c r="Z138" s="106" t="n">
        <v>0</v>
      </c>
      <c r="AA138" s="106" t="n">
        <v>783984</v>
      </c>
    </row>
    <row r="139" customFormat="false" ht="11.25" hidden="false" customHeight="true" outlineLevel="0" collapsed="false">
      <c r="A139" s="105" t="s">
        <v>127</v>
      </c>
      <c r="C139" s="106" t="n">
        <v>0</v>
      </c>
      <c r="D139" s="106" t="n">
        <v>0</v>
      </c>
      <c r="E139" s="106" t="n">
        <v>0</v>
      </c>
      <c r="F139" s="106" t="n">
        <v>0</v>
      </c>
      <c r="G139" s="106" t="n">
        <v>0</v>
      </c>
      <c r="H139" s="106" t="n">
        <v>0</v>
      </c>
      <c r="I139" s="106" t="n">
        <v>0</v>
      </c>
      <c r="J139" s="106" t="n">
        <v>0</v>
      </c>
      <c r="K139" s="106" t="n">
        <v>0</v>
      </c>
      <c r="L139" s="106" t="n">
        <v>0</v>
      </c>
      <c r="M139" s="106" t="n">
        <v>0</v>
      </c>
      <c r="N139" s="106" t="n">
        <v>0</v>
      </c>
      <c r="O139" s="106" t="n">
        <v>0</v>
      </c>
      <c r="P139" s="106" t="n">
        <v>0</v>
      </c>
      <c r="Q139" s="106" t="n">
        <v>0</v>
      </c>
      <c r="R139" s="106" t="n">
        <v>0</v>
      </c>
      <c r="S139" s="106" t="n">
        <v>0</v>
      </c>
      <c r="T139" s="106" t="n">
        <v>0</v>
      </c>
      <c r="U139" s="106" t="n">
        <v>0</v>
      </c>
      <c r="V139" s="106" t="n">
        <v>0</v>
      </c>
      <c r="W139" s="106" t="n">
        <v>0</v>
      </c>
      <c r="X139" s="106" t="n">
        <v>0</v>
      </c>
      <c r="Y139" s="106" t="n">
        <v>0</v>
      </c>
      <c r="Z139" s="106" t="n">
        <v>0</v>
      </c>
      <c r="AA139" s="106" t="n">
        <v>0</v>
      </c>
    </row>
    <row r="140" customFormat="false" ht="11.25" hidden="false" customHeight="true" outlineLevel="0" collapsed="false">
      <c r="A140" s="110" t="s">
        <v>109</v>
      </c>
      <c r="B140" s="111"/>
      <c r="C140" s="112" t="n">
        <v>155507</v>
      </c>
      <c r="D140" s="112" t="n">
        <v>155163</v>
      </c>
      <c r="E140" s="112" t="n">
        <v>139833</v>
      </c>
      <c r="F140" s="112" t="n">
        <v>154515</v>
      </c>
      <c r="G140" s="112" t="n">
        <v>25261</v>
      </c>
      <c r="H140" s="112" t="n">
        <v>26045</v>
      </c>
      <c r="I140" s="112" t="n">
        <v>25147</v>
      </c>
      <c r="J140" s="112" t="n">
        <v>25927</v>
      </c>
      <c r="K140" s="112" t="n">
        <v>25867</v>
      </c>
      <c r="L140" s="112" t="n">
        <v>24974</v>
      </c>
      <c r="M140" s="112" t="n">
        <v>25745</v>
      </c>
      <c r="N140" s="112" t="n">
        <v>0</v>
      </c>
      <c r="O140" s="112" t="n">
        <v>0</v>
      </c>
      <c r="P140" s="112" t="n">
        <v>0</v>
      </c>
      <c r="Q140" s="112" t="n">
        <v>0</v>
      </c>
      <c r="R140" s="112" t="n">
        <v>0</v>
      </c>
      <c r="S140" s="112" t="n">
        <v>0</v>
      </c>
      <c r="T140" s="112" t="n">
        <v>0</v>
      </c>
      <c r="U140" s="112" t="n">
        <v>0</v>
      </c>
      <c r="V140" s="112" t="n">
        <v>0</v>
      </c>
      <c r="W140" s="112" t="n">
        <v>0</v>
      </c>
      <c r="X140" s="112" t="n">
        <v>0</v>
      </c>
      <c r="Y140" s="112" t="n">
        <v>0</v>
      </c>
      <c r="Z140" s="112" t="n">
        <v>0</v>
      </c>
      <c r="AA140" s="113" t="n">
        <v>783984</v>
      </c>
    </row>
    <row r="141" customFormat="false" ht="11.25" hidden="false" customHeight="true" outlineLevel="0" collapsed="false">
      <c r="A141" s="105" t="s">
        <v>110</v>
      </c>
      <c r="C141" s="106" t="n">
        <v>155496</v>
      </c>
      <c r="D141" s="106" t="n">
        <v>155152</v>
      </c>
      <c r="E141" s="106" t="n">
        <v>139823</v>
      </c>
      <c r="F141" s="106" t="n">
        <v>154504</v>
      </c>
      <c r="G141" s="106" t="n">
        <v>25260</v>
      </c>
      <c r="H141" s="106" t="n">
        <v>26043</v>
      </c>
      <c r="I141" s="106" t="n">
        <v>25145</v>
      </c>
      <c r="J141" s="106" t="n">
        <v>25925</v>
      </c>
      <c r="K141" s="106" t="n">
        <v>25865</v>
      </c>
      <c r="L141" s="106" t="n">
        <v>24972</v>
      </c>
      <c r="M141" s="106" t="n">
        <v>25743</v>
      </c>
      <c r="N141" s="106" t="n">
        <v>0</v>
      </c>
      <c r="O141" s="106" t="n">
        <v>0</v>
      </c>
      <c r="P141" s="106" t="n">
        <v>0</v>
      </c>
      <c r="Q141" s="106" t="n">
        <v>0</v>
      </c>
      <c r="R141" s="106" t="n">
        <v>0</v>
      </c>
      <c r="S141" s="106" t="n">
        <v>0</v>
      </c>
      <c r="T141" s="106" t="n">
        <v>0</v>
      </c>
      <c r="U141" s="106" t="n">
        <v>0</v>
      </c>
      <c r="V141" s="106" t="n">
        <v>0</v>
      </c>
      <c r="W141" s="106" t="n">
        <v>0</v>
      </c>
      <c r="X141" s="106" t="n">
        <v>0</v>
      </c>
      <c r="Y141" s="106" t="n">
        <v>0</v>
      </c>
      <c r="Z141" s="106" t="n">
        <v>0</v>
      </c>
      <c r="AA141" s="106" t="n">
        <v>783928</v>
      </c>
    </row>
    <row r="142" customFormat="false" ht="11.25" hidden="false" customHeight="true" outlineLevel="0" collapsed="false">
      <c r="A142" s="105" t="s">
        <v>105</v>
      </c>
      <c r="C142" s="107" t="n">
        <v>11</v>
      </c>
      <c r="D142" s="107" t="n">
        <v>11</v>
      </c>
      <c r="E142" s="107" t="n">
        <v>10</v>
      </c>
      <c r="F142" s="107" t="n">
        <v>11</v>
      </c>
      <c r="G142" s="107" t="n">
        <v>1</v>
      </c>
      <c r="H142" s="107" t="n">
        <v>2</v>
      </c>
      <c r="I142" s="107" t="n">
        <v>2</v>
      </c>
      <c r="J142" s="107" t="n">
        <v>2</v>
      </c>
      <c r="K142" s="107" t="n">
        <v>2</v>
      </c>
      <c r="L142" s="107" t="n">
        <v>2</v>
      </c>
      <c r="M142" s="107" t="n">
        <v>2</v>
      </c>
      <c r="N142" s="107" t="n">
        <v>0</v>
      </c>
      <c r="O142" s="107" t="n">
        <v>0</v>
      </c>
      <c r="P142" s="107" t="n">
        <v>0</v>
      </c>
      <c r="Q142" s="107" t="n">
        <v>0</v>
      </c>
      <c r="R142" s="107" t="n">
        <v>0</v>
      </c>
      <c r="S142" s="107" t="n">
        <v>0</v>
      </c>
      <c r="T142" s="107" t="n">
        <v>0</v>
      </c>
      <c r="U142" s="107" t="n">
        <v>0</v>
      </c>
      <c r="V142" s="107" t="n">
        <v>0</v>
      </c>
      <c r="W142" s="107" t="n">
        <v>0</v>
      </c>
      <c r="X142" s="107" t="n">
        <v>0</v>
      </c>
      <c r="Y142" s="107" t="n">
        <v>0</v>
      </c>
      <c r="Z142" s="107" t="n">
        <v>0</v>
      </c>
      <c r="AA142" s="107" t="n">
        <v>56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2001-11-26T12:28:04Z</cp:lastPrinted>
  <cp:revision>0</cp:revision>
  <dc:subject/>
  <dc:title/>
</cp:coreProperties>
</file>