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<sst xmlns="http://schemas.openxmlformats.org/spreadsheetml/2006/main" count="1804" uniqueCount="211">
  <si>
    <t xml:space="preserve">Portland General Electric Company</t>
  </si>
  <si>
    <t xml:space="preserve">Gas Summary</t>
  </si>
  <si>
    <t xml:space="preserve">As of December 21,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</si>
  <si>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</si>
  <si>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</si>
  <si>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</si>
  <si>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</si>
  <si>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</si>
  <si>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</si>
  <si>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</si>
  <si>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</si>
  <si>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</si>
  <si>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</si>
  <si>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</si>
  <si>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</si>
  <si>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</si>
  <si>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</si>
  <si>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</si>
  <si>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</si>
  <si>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</si>
  <si>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</si>
  <si>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</si>
  <si>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</si>
  <si>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</si>
  <si>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</si>
  <si>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</si>
  <si>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</si>
  <si>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</si>
  <si>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</si>
  <si>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</si>
  <si>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</si>
  <si>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</si>
  <si>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</si>
  <si>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</si>
  <si>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</si>
  <si>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</si>
  <si>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</si>
  <si>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</si>
  <si>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</si>
  <si>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</si>
  <si>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</si>
  <si>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</si>
  <si>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</si>
  <si>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</si>
  <si>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</si>
  <si>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</si>
  <si>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</si>
  <si>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</si>
  <si>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</si>
  <si>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</si>
  <si>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</si>
  <si>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</si>
  <si>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</si>
  <si>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</si>
  <si>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</si>
  <si>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</si>
  <si>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</si>
  <si>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</si>
  <si>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</si>
  <si>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</si>
  <si>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</si>
  <si>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</si>
  <si>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</si>
  <si>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</si>
  <si>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</si>
  <si>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</si>
  <si>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</si>
  <si>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</si>
  <si>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</si>
  <si>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</si>
  <si>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</si>
  <si>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</si>
  <si>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</si>
  <si>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</si>
  <si>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</si>
  <si>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</si>
  <si>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</si>
  <si>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</si>
  <si>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</si>
  <si>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</si>
  <si>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</si>
  <si>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</si>
  <si>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</si>
  <si>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</si>
  <si>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</si>
  <si>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</si>
  <si>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</si>
  <si>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</si>
  <si>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</si>
  <si>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</si>
  <si>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</si>
  <si>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</si>
  <si>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</si>
  <si>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</si>
  <si>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</si>
  <si>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</si>
  <si>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</si>
  <si>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</si>
  <si>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</si>
  <si>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</si>
  <si>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</si>
  <si>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</si>
  <si>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</si>
  <si>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</si>
  <si>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</si>
  <si>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</si>
  <si>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</si>
  <si>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</si>
  <si>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</si>
  <si>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</si>
  <si>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</si>
  <si>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</si>
  <si>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</si>
  <si>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</si>
  <si>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</si>
  <si>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12/21/2001</t>
  </si>
  <si>
    <t xml:space="preserve">Prior Date:          12/20/2001</t>
  </si>
  <si>
    <t xml:space="preserve">As of:                  12/21/2001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</si>
  <si>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</si>
  <si>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</si>
  <si>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</si>
  <si>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</si>
  <si>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</si>
  <si>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</si>
  <si>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</si>
  <si>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</si>
  <si>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</si>
  <si>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</si>
  <si>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</si>
  <si>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</si>
  <si>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</si>
  <si>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</si>
  <si>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</si>
  <si>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</si>
  <si>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</si>
  <si>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</si>
  <si>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</si>
  <si>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</si>
  <si>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</si>
  <si>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</si>
  <si>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</si>
  <si>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</si>
  <si>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</si>
  <si>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</si>
  <si>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12/21/2001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</si>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</sst>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REG!$O$8:$O$106</c:f>
              <c:numCache>
                <c:formatCode>#,##0</c:formatCode>
                <c:ptCount val="99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  <c:pt idx="80">
                  <c:v>-588.067</c:v>
                </c:pt>
                <c:pt idx="81">
                  <c:v>307.183</c:v>
                </c:pt>
                <c:pt idx="82">
                  <c:v>773.383</c:v>
                </c:pt>
                <c:pt idx="83">
                  <c:v>-1163.676</c:v>
                </c:pt>
                <c:pt idx="84">
                  <c:v>-481.454</c:v>
                </c:pt>
                <c:pt idx="85">
                  <c:v>543.856</c:v>
                </c:pt>
                <c:pt idx="86">
                  <c:v>325.347</c:v>
                </c:pt>
                <c:pt idx="87">
                  <c:v>26.728</c:v>
                </c:pt>
                <c:pt idx="88">
                  <c:v>-1074.863</c:v>
                </c:pt>
                <c:pt idx="89">
                  <c:v>-349.919</c:v>
                </c:pt>
                <c:pt idx="90">
                  <c:v>-249.331</c:v>
                </c:pt>
                <c:pt idx="91">
                  <c:v>174.995</c:v>
                </c:pt>
                <c:pt idx="92">
                  <c:v>413.945</c:v>
                </c:pt>
                <c:pt idx="93">
                  <c:v>-111.77</c:v>
                </c:pt>
                <c:pt idx="94">
                  <c:v>152.869</c:v>
                </c:pt>
                <c:pt idx="95">
                  <c:v>35.911</c:v>
                </c:pt>
                <c:pt idx="96">
                  <c:v>567.32</c:v>
                </c:pt>
                <c:pt idx="97">
                  <c:v>-391.955</c:v>
                </c:pt>
                <c:pt idx="98">
                  <c:v>-418.847</c:v>
                </c:pt>
              </c:numCache>
            </c:numRef>
          </c:val>
        </c:ser>
        <c:gapWidth val="150"/>
        <c:overlap val="0"/>
        <c:axId val="73447583"/>
        <c:axId val="31713502"/>
      </c:barChart>
      <c:catAx>
        <c:axId val="7344758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713502"/>
        <c:crossesAt val="0"/>
        <c:auto val="1"/>
        <c:lblAlgn val="ctr"/>
        <c:lblOffset val="100"/>
        <c:noMultiLvlLbl val="0"/>
      </c:catAx>
      <c:valAx>
        <c:axId val="31713502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344758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REG!$P$8:$P$106</c:f>
              <c:numCache>
                <c:formatCode>#,##0</c:formatCode>
                <c:ptCount val="99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  <c:pt idx="80">
                  <c:v>1710.779</c:v>
                </c:pt>
                <c:pt idx="81">
                  <c:v>2511.662</c:v>
                </c:pt>
                <c:pt idx="82">
                  <c:v>3247.558</c:v>
                </c:pt>
                <c:pt idx="83">
                  <c:v>876.947</c:v>
                </c:pt>
                <c:pt idx="84">
                  <c:v>-1152.631</c:v>
                </c:pt>
                <c:pt idx="85">
                  <c:v>-20.7079999999999</c:v>
                </c:pt>
                <c:pt idx="86">
                  <c:v>-2.54399999999993</c:v>
                </c:pt>
                <c:pt idx="87">
                  <c:v>-749.199</c:v>
                </c:pt>
                <c:pt idx="88">
                  <c:v>-660.386</c:v>
                </c:pt>
                <c:pt idx="89">
                  <c:v>-528.851</c:v>
                </c:pt>
                <c:pt idx="90">
                  <c:v>-1322.038</c:v>
                </c:pt>
                <c:pt idx="91">
                  <c:v>-1472.39</c:v>
                </c:pt>
                <c:pt idx="92">
                  <c:v>-1085.173</c:v>
                </c:pt>
                <c:pt idx="93">
                  <c:v>-122.08</c:v>
                </c:pt>
                <c:pt idx="94">
                  <c:v>380.708</c:v>
                </c:pt>
                <c:pt idx="95">
                  <c:v>665.95</c:v>
                </c:pt>
                <c:pt idx="96">
                  <c:v>1058.275</c:v>
                </c:pt>
                <c:pt idx="97">
                  <c:v>252.375</c:v>
                </c:pt>
                <c:pt idx="98">
                  <c:v>-54.7019999999999</c:v>
                </c:pt>
              </c:numCache>
            </c:numRef>
          </c:val>
        </c:ser>
        <c:gapWidth val="150"/>
        <c:overlap val="0"/>
        <c:axId val="72606705"/>
        <c:axId val="98499984"/>
      </c:barChart>
      <c:catAx>
        <c:axId val="7260670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499984"/>
        <c:crossesAt val="0"/>
        <c:auto val="1"/>
        <c:lblAlgn val="ctr"/>
        <c:lblOffset val="100"/>
        <c:noMultiLvlLbl val="0"/>
      </c:catAx>
      <c:valAx>
        <c:axId val="98499984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606705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REG!$N$9:$N$106</c:f>
              <c:strCache>
                <c:ptCount val="9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  <c:pt idx="97">
                  <c:v>37246</c:v>
                </c:pt>
              </c:strCache>
            </c:strRef>
          </c:cat>
          <c:val>
            <c:numRef>
              <c:f>REG!$Q$9:$Q$106</c:f>
              <c:numCache>
                <c:formatCode>#,##0</c:formatCode>
                <c:ptCount val="98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  <c:pt idx="79">
                  <c:v>776.344</c:v>
                </c:pt>
                <c:pt idx="80">
                  <c:v>918.458</c:v>
                </c:pt>
                <c:pt idx="81">
                  <c:v>913.348</c:v>
                </c:pt>
                <c:pt idx="82">
                  <c:v>980.641</c:v>
                </c:pt>
                <c:pt idx="83">
                  <c:v>589.757</c:v>
                </c:pt>
                <c:pt idx="84">
                  <c:v>511.25</c:v>
                </c:pt>
                <c:pt idx="85">
                  <c:v>508.541</c:v>
                </c:pt>
                <c:pt idx="86">
                  <c:v>529.505</c:v>
                </c:pt>
                <c:pt idx="87">
                  <c:v>484.805</c:v>
                </c:pt>
                <c:pt idx="88">
                  <c:v>346.165</c:v>
                </c:pt>
                <c:pt idx="89">
                  <c:v>490.929</c:v>
                </c:pt>
                <c:pt idx="90">
                  <c:v>527.434</c:v>
                </c:pt>
                <c:pt idx="91">
                  <c:v>390.067</c:v>
                </c:pt>
                <c:pt idx="92">
                  <c:v>301.541</c:v>
                </c:pt>
                <c:pt idx="93">
                  <c:v>410.206</c:v>
                </c:pt>
                <c:pt idx="94">
                  <c:v>407.381</c:v>
                </c:pt>
                <c:pt idx="95">
                  <c:v>453.176</c:v>
                </c:pt>
                <c:pt idx="96">
                  <c:v>502.348</c:v>
                </c:pt>
                <c:pt idx="97">
                  <c:v>348.234</c:v>
                </c:pt>
              </c:numCache>
            </c:numRef>
          </c:val>
        </c:ser>
        <c:gapWidth val="150"/>
        <c:overlap val="0"/>
        <c:axId val="43154526"/>
        <c:axId val="61155495"/>
      </c:barChart>
      <c:catAx>
        <c:axId val="4315452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155495"/>
        <c:crossesAt val="0"/>
        <c:auto val="1"/>
        <c:lblAlgn val="ctr"/>
        <c:lblOffset val="100"/>
        <c:noMultiLvlLbl val="0"/>
      </c:catAx>
      <c:valAx>
        <c:axId val="61155495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154526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SPEC!$O$8:$O$106</c:f>
              <c:numCache>
                <c:formatCode>#,##0</c:formatCode>
                <c:ptCount val="99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  <c:pt idx="80">
                  <c:v>0.03</c:v>
                </c:pt>
                <c:pt idx="81">
                  <c:v>4.022</c:v>
                </c:pt>
                <c:pt idx="82">
                  <c:v>78.118</c:v>
                </c:pt>
                <c:pt idx="83">
                  <c:v>-107.77</c:v>
                </c:pt>
                <c:pt idx="84">
                  <c:v>23.531</c:v>
                </c:pt>
                <c:pt idx="85">
                  <c:v>12.96</c:v>
                </c:pt>
                <c:pt idx="86">
                  <c:v>127.029</c:v>
                </c:pt>
                <c:pt idx="87">
                  <c:v>4.477</c:v>
                </c:pt>
                <c:pt idx="88">
                  <c:v>-20.208</c:v>
                </c:pt>
                <c:pt idx="89">
                  <c:v>-120.31</c:v>
                </c:pt>
                <c:pt idx="90">
                  <c:v>18.012</c:v>
                </c:pt>
                <c:pt idx="91">
                  <c:v>84.363</c:v>
                </c:pt>
                <c:pt idx="92">
                  <c:v>-11.621</c:v>
                </c:pt>
                <c:pt idx="93">
                  <c:v>-118.863</c:v>
                </c:pt>
                <c:pt idx="94">
                  <c:v>109.481</c:v>
                </c:pt>
                <c:pt idx="95">
                  <c:v>83.836</c:v>
                </c:pt>
                <c:pt idx="96">
                  <c:v>63.596</c:v>
                </c:pt>
                <c:pt idx="97">
                  <c:v>8.248</c:v>
                </c:pt>
                <c:pt idx="98">
                  <c:v>9.544</c:v>
                </c:pt>
              </c:numCache>
            </c:numRef>
          </c:val>
        </c:ser>
        <c:gapWidth val="150"/>
        <c:overlap val="0"/>
        <c:axId val="66908399"/>
        <c:axId val="69050940"/>
      </c:barChart>
      <c:catAx>
        <c:axId val="6690839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050940"/>
        <c:crossesAt val="0"/>
        <c:auto val="1"/>
        <c:lblAlgn val="ctr"/>
        <c:lblOffset val="100"/>
        <c:noMultiLvlLbl val="0"/>
      </c:catAx>
      <c:valAx>
        <c:axId val="69050940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90839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SPEC!$P$8:$P$106</c:f>
              <c:numCache>
                <c:formatCode>#,##0</c:formatCode>
                <c:ptCount val="99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  <c:pt idx="80">
                  <c:v>107.793</c:v>
                </c:pt>
                <c:pt idx="81">
                  <c:v>101.994</c:v>
                </c:pt>
                <c:pt idx="82">
                  <c:v>239.3</c:v>
                </c:pt>
                <c:pt idx="83">
                  <c:v>22.01</c:v>
                </c:pt>
                <c:pt idx="84">
                  <c:v>-2.069</c:v>
                </c:pt>
                <c:pt idx="85">
                  <c:v>10.861</c:v>
                </c:pt>
                <c:pt idx="86">
                  <c:v>133.868</c:v>
                </c:pt>
                <c:pt idx="87">
                  <c:v>60.227</c:v>
                </c:pt>
                <c:pt idx="88">
                  <c:v>147.789</c:v>
                </c:pt>
                <c:pt idx="89">
                  <c:v>3.94799999999999</c:v>
                </c:pt>
                <c:pt idx="90">
                  <c:v>9</c:v>
                </c:pt>
                <c:pt idx="91">
                  <c:v>-33.666</c:v>
                </c:pt>
                <c:pt idx="92">
                  <c:v>-49.764</c:v>
                </c:pt>
                <c:pt idx="93">
                  <c:v>-148.419</c:v>
                </c:pt>
                <c:pt idx="94">
                  <c:v>81.372</c:v>
                </c:pt>
                <c:pt idx="95">
                  <c:v>147.196</c:v>
                </c:pt>
                <c:pt idx="96">
                  <c:v>126.429</c:v>
                </c:pt>
                <c:pt idx="97">
                  <c:v>146.298</c:v>
                </c:pt>
                <c:pt idx="98">
                  <c:v>274.705</c:v>
                </c:pt>
              </c:numCache>
            </c:numRef>
          </c:val>
        </c:ser>
        <c:gapWidth val="150"/>
        <c:overlap val="0"/>
        <c:axId val="51118223"/>
        <c:axId val="99388648"/>
      </c:barChart>
      <c:catAx>
        <c:axId val="511182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9388648"/>
        <c:crossesAt val="0"/>
        <c:auto val="1"/>
        <c:lblAlgn val="ctr"/>
        <c:lblOffset val="100"/>
        <c:noMultiLvlLbl val="0"/>
      </c:catAx>
      <c:valAx>
        <c:axId val="99388648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11822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  <c:pt idx="13">
                  <c:v>264.531</c:v>
                </c:pt>
                <c:pt idx="14">
                  <c:v>274.075</c:v>
                </c:pt>
              </c:numCache>
            </c:numRef>
          </c:val>
        </c:ser>
        <c:gapWidth val="150"/>
        <c:overlap val="0"/>
        <c:axId val="70347362"/>
        <c:axId val="31535510"/>
      </c:barChart>
      <c:catAx>
        <c:axId val="7034736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535510"/>
        <c:crossesAt val="0"/>
        <c:auto val="1"/>
        <c:lblAlgn val="ctr"/>
        <c:lblOffset val="100"/>
        <c:noMultiLvlLbl val="0"/>
      </c:catAx>
      <c:valAx>
        <c:axId val="31535510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347362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SPEC!$N$49:$N$106</c:f>
              <c:strCache>
                <c:ptCount val="5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  <c:pt idx="56">
                  <c:v>37245</c:v>
                </c:pt>
                <c:pt idx="57">
                  <c:v>37246</c:v>
                </c:pt>
              </c:strCache>
            </c:strRef>
          </c:cat>
          <c:val>
            <c:numRef>
              <c:f>SPEC!$R$49:$R$106</c:f>
              <c:numCache>
                <c:formatCode>#,##0</c:formatCode>
                <c:ptCount val="58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  <c:pt idx="39">
                  <c:v>-607.81306</c:v>
                </c:pt>
                <c:pt idx="40">
                  <c:v>-603.79106</c:v>
                </c:pt>
                <c:pt idx="41">
                  <c:v>-525.67306</c:v>
                </c:pt>
                <c:pt idx="42">
                  <c:v>-633.44306</c:v>
                </c:pt>
                <c:pt idx="43">
                  <c:v>-609.91206</c:v>
                </c:pt>
                <c:pt idx="44">
                  <c:v>-596.95206</c:v>
                </c:pt>
                <c:pt idx="45">
                  <c:v>-469.92306</c:v>
                </c:pt>
                <c:pt idx="46">
                  <c:v>-465.44606</c:v>
                </c:pt>
                <c:pt idx="47">
                  <c:v>-485.65406</c:v>
                </c:pt>
                <c:pt idx="48">
                  <c:v>-605.96406</c:v>
                </c:pt>
                <c:pt idx="49">
                  <c:v>-587.95206</c:v>
                </c:pt>
                <c:pt idx="50">
                  <c:v>-503.58906</c:v>
                </c:pt>
                <c:pt idx="51">
                  <c:v>-515.21006</c:v>
                </c:pt>
                <c:pt idx="52">
                  <c:v>-634.07306</c:v>
                </c:pt>
                <c:pt idx="53">
                  <c:v>-524.59206</c:v>
                </c:pt>
                <c:pt idx="54">
                  <c:v>-440.75606</c:v>
                </c:pt>
                <c:pt idx="55">
                  <c:v>-377.16006</c:v>
                </c:pt>
                <c:pt idx="56">
                  <c:v>-368.91206</c:v>
                </c:pt>
                <c:pt idx="57">
                  <c:v>-359.36806</c:v>
                </c:pt>
              </c:numCache>
            </c:numRef>
          </c:val>
        </c:ser>
        <c:gapWidth val="150"/>
        <c:overlap val="0"/>
        <c:axId val="50766928"/>
        <c:axId val="56570581"/>
      </c:barChart>
      <c:catAx>
        <c:axId val="5076692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570581"/>
        <c:crossesAt val="0"/>
        <c:auto val="1"/>
        <c:lblAlgn val="ctr"/>
        <c:lblOffset val="100"/>
        <c:noMultiLvlLbl val="0"/>
      </c:catAx>
      <c:valAx>
        <c:axId val="56570581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76692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SPEC!$S$8:$S$106</c:f>
              <c:numCache>
                <c:formatCode>#,##0</c:formatCode>
                <c:ptCount val="99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  <c:pt idx="80">
                  <c:v>4313.73594</c:v>
                </c:pt>
                <c:pt idx="81">
                  <c:v>4317.75794</c:v>
                </c:pt>
                <c:pt idx="82">
                  <c:v>4395.87594</c:v>
                </c:pt>
                <c:pt idx="83">
                  <c:v>4288.10594</c:v>
                </c:pt>
                <c:pt idx="84">
                  <c:v>4311.63694</c:v>
                </c:pt>
                <c:pt idx="85">
                  <c:v>4324.59694</c:v>
                </c:pt>
                <c:pt idx="86">
                  <c:v>4451.62594</c:v>
                </c:pt>
                <c:pt idx="87">
                  <c:v>4456.10294</c:v>
                </c:pt>
                <c:pt idx="88">
                  <c:v>4435.89494</c:v>
                </c:pt>
                <c:pt idx="89">
                  <c:v>4315.58494</c:v>
                </c:pt>
                <c:pt idx="90">
                  <c:v>4333.59694</c:v>
                </c:pt>
                <c:pt idx="91">
                  <c:v>4417.95994</c:v>
                </c:pt>
                <c:pt idx="92">
                  <c:v>4406.33894</c:v>
                </c:pt>
                <c:pt idx="93">
                  <c:v>4287.47594</c:v>
                </c:pt>
                <c:pt idx="94">
                  <c:v>4396.95694</c:v>
                </c:pt>
                <c:pt idx="95">
                  <c:v>4480.79294</c:v>
                </c:pt>
                <c:pt idx="96">
                  <c:v>4544.38894</c:v>
                </c:pt>
                <c:pt idx="97">
                  <c:v>4552.63694</c:v>
                </c:pt>
                <c:pt idx="98">
                  <c:v>4562.18094</c:v>
                </c:pt>
              </c:numCache>
            </c:numRef>
          </c:val>
        </c:ser>
        <c:gapWidth val="150"/>
        <c:overlap val="0"/>
        <c:axId val="83934063"/>
        <c:axId val="18822835"/>
      </c:barChart>
      <c:catAx>
        <c:axId val="8393406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822835"/>
        <c:crossesAt val="0"/>
        <c:auto val="1"/>
        <c:lblAlgn val="ctr"/>
        <c:lblOffset val="100"/>
        <c:noMultiLvlLbl val="0"/>
      </c:catAx>
      <c:valAx>
        <c:axId val="18822835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934063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SPEC!$N$9:$N$106</c:f>
              <c:strCache>
                <c:ptCount val="9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  <c:pt idx="97">
                  <c:v>37246</c:v>
                </c:pt>
              </c:strCache>
            </c:strRef>
          </c:cat>
          <c:val>
            <c:numRef>
              <c:f>SPEC!$T$9:$T$106</c:f>
              <c:numCache>
                <c:formatCode>#,##0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115.68</c:v>
                </c:pt>
                <c:pt idx="82">
                  <c:v>133.559</c:v>
                </c:pt>
                <c:pt idx="83">
                  <c:v>40.25</c:v>
                </c:pt>
                <c:pt idx="84">
                  <c:v>102.06</c:v>
                </c:pt>
                <c:pt idx="85">
                  <c:v>138.638</c:v>
                </c:pt>
                <c:pt idx="86">
                  <c:v>157.877</c:v>
                </c:pt>
                <c:pt idx="87">
                  <c:v>128.411</c:v>
                </c:pt>
                <c:pt idx="88">
                  <c:v>150.06</c:v>
                </c:pt>
                <c:pt idx="89">
                  <c:v>164.62</c:v>
                </c:pt>
                <c:pt idx="90">
                  <c:v>335.675</c:v>
                </c:pt>
                <c:pt idx="91">
                  <c:v>277.123</c:v>
                </c:pt>
                <c:pt idx="92">
                  <c:v>283.69</c:v>
                </c:pt>
                <c:pt idx="93">
                  <c:v>134.457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</c:numCache>
            </c:numRef>
          </c:val>
        </c:ser>
        <c:gapWidth val="150"/>
        <c:overlap val="0"/>
        <c:axId val="69858310"/>
        <c:axId val="36632369"/>
      </c:barChart>
      <c:catAx>
        <c:axId val="6985831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632369"/>
        <c:crossesAt val="0"/>
        <c:auto val="1"/>
        <c:lblAlgn val="ctr"/>
        <c:lblOffset val="100"/>
        <c:noMultiLvlLbl val="0"/>
      </c:catAx>
      <c:valAx>
        <c:axId val="36632369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858310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0.408521105533017</v>
          </cell>
          <cell r="G59">
            <v>0.220284624239653</v>
          </cell>
          <cell r="H59">
            <v>0.00965609679816415</v>
          </cell>
          <cell r="I59">
            <v>0.00958179881001164</v>
          </cell>
          <cell r="J59">
            <v>0.0778845885562496</v>
          </cell>
          <cell r="K59">
            <v>0.230950008355995</v>
          </cell>
          <cell r="L59">
            <v>0.700577751968476</v>
          </cell>
          <cell r="M59">
            <v>0.901072655636651</v>
          </cell>
          <cell r="N59">
            <v>0.825138571735637</v>
          </cell>
          <cell r="O59">
            <v>0.578048931565684</v>
          </cell>
          <cell r="P59">
            <v>0.389679229353363</v>
          </cell>
          <cell r="Q59">
            <v>0.427411037172978</v>
          </cell>
          <cell r="R59">
            <v>0.48305608609485</v>
          </cell>
          <cell r="S59">
            <v>0.41519220612548</v>
          </cell>
          <cell r="T59">
            <v>0.324359881948684</v>
          </cell>
          <cell r="U59">
            <v>0.285326219441461</v>
          </cell>
          <cell r="V59">
            <v>0.206905561939215</v>
          </cell>
          <cell r="W59">
            <v>0.272134376963791</v>
          </cell>
          <cell r="X59">
            <v>0.716892515019786</v>
          </cell>
          <cell r="Y59">
            <v>0.819046724682926</v>
          </cell>
          <cell r="Z59">
            <v>0.725768210625285</v>
          </cell>
          <cell r="AA59">
            <v>0.476080041506974</v>
          </cell>
          <cell r="AB59">
            <v>0.42700871624942</v>
          </cell>
          <cell r="AC59">
            <v>0.485319749706038</v>
          </cell>
        </row>
        <row r="60">
          <cell r="F60">
            <v>0.00121644327177173</v>
          </cell>
          <cell r="G60">
            <v>0.00996997282617995</v>
          </cell>
          <cell r="H60">
            <v>0.00088604430617778</v>
          </cell>
          <cell r="I60">
            <v>0.00191479612957357</v>
          </cell>
          <cell r="J60">
            <v>0.00153201216245424</v>
          </cell>
          <cell r="K60">
            <v>0.0223881255270536</v>
          </cell>
          <cell r="L60">
            <v>0.310675085535786</v>
          </cell>
          <cell r="M60">
            <v>0.481072563395853</v>
          </cell>
          <cell r="N60">
            <v>0.325626568595929</v>
          </cell>
          <cell r="O60">
            <v>0.208897698932563</v>
          </cell>
          <cell r="P60">
            <v>0.0870918273846385</v>
          </cell>
          <cell r="Q60">
            <v>0.0965400406025721</v>
          </cell>
          <cell r="R60">
            <v>0.0836332336307043</v>
          </cell>
          <cell r="S60">
            <v>0.0457341555776859</v>
          </cell>
          <cell r="T60">
            <v>0.302245947214676</v>
          </cell>
          <cell r="U60">
            <v>0.144054102537965</v>
          </cell>
          <cell r="V60">
            <v>0.136751284931775</v>
          </cell>
          <cell r="W60">
            <v>0.0779489386680174</v>
          </cell>
          <cell r="X60">
            <v>0.282599759424417</v>
          </cell>
          <cell r="Y60">
            <v>0.359969129422533</v>
          </cell>
          <cell r="Z60">
            <v>0.309469274012295</v>
          </cell>
          <cell r="AA60">
            <v>0.291518374480089</v>
          </cell>
          <cell r="AB60">
            <v>0.141477709480219</v>
          </cell>
          <cell r="AC60">
            <v>0.164422034842515</v>
          </cell>
        </row>
        <row r="62">
          <cell r="F62">
            <v>0.970231319748508</v>
          </cell>
          <cell r="G62">
            <v>0.701973282880061</v>
          </cell>
          <cell r="H62">
            <v>0.393051576925957</v>
          </cell>
          <cell r="I62">
            <v>0.368792463713469</v>
          </cell>
          <cell r="J62">
            <v>0.369314905420921</v>
          </cell>
          <cell r="K62">
            <v>0.444347197168791</v>
          </cell>
          <cell r="L62">
            <v>0.880447080126188</v>
          </cell>
          <cell r="M62">
            <v>0.970734738976674</v>
          </cell>
          <cell r="N62">
            <v>0.92838845650007</v>
          </cell>
          <cell r="O62">
            <v>0.763650642410076</v>
          </cell>
          <cell r="P62">
            <v>0.720505485877879</v>
          </cell>
          <cell r="Q62">
            <v>0.772951767114342</v>
          </cell>
          <cell r="R62">
            <v>0.800496904871826</v>
          </cell>
          <cell r="S62">
            <v>0.739507615483353</v>
          </cell>
          <cell r="T62">
            <v>0.628037467198515</v>
          </cell>
          <cell r="U62">
            <v>0.495878790425306</v>
          </cell>
          <cell r="V62">
            <v>0.381690910489287</v>
          </cell>
          <cell r="W62">
            <v>0.4589076791327</v>
          </cell>
          <cell r="X62">
            <v>0.852358646516356</v>
          </cell>
          <cell r="Y62">
            <v>0.927608061312303</v>
          </cell>
          <cell r="Z62">
            <v>0.875814771449361</v>
          </cell>
          <cell r="AA62">
            <v>0.656305031164375</v>
          </cell>
          <cell r="AB62">
            <v>0.694392485256665</v>
          </cell>
          <cell r="AC62">
            <v>0.750089505540691</v>
          </cell>
        </row>
        <row r="63">
          <cell r="F63">
            <v>0.188546389638887</v>
          </cell>
          <cell r="G63">
            <v>0.174942297147683</v>
          </cell>
          <cell r="H63">
            <v>0.125321967223346</v>
          </cell>
          <cell r="I63">
            <v>0.0602982934174564</v>
          </cell>
          <cell r="J63">
            <v>0.0396962142602201</v>
          </cell>
          <cell r="K63">
            <v>0.0678100569366883</v>
          </cell>
          <cell r="L63">
            <v>0.57195069840109</v>
          </cell>
          <cell r="M63">
            <v>0.750433486042546</v>
          </cell>
          <cell r="N63">
            <v>0.560200558850273</v>
          </cell>
          <cell r="O63">
            <v>0.444013403628595</v>
          </cell>
          <cell r="P63">
            <v>0.363201666912445</v>
          </cell>
          <cell r="Q63">
            <v>0.385838225998975</v>
          </cell>
          <cell r="R63">
            <v>0.34663339753359</v>
          </cell>
          <cell r="S63">
            <v>0.234086199011554</v>
          </cell>
          <cell r="T63">
            <v>0.460302033747259</v>
          </cell>
          <cell r="U63">
            <v>0.281659106883984</v>
          </cell>
          <cell r="V63">
            <v>0.259653121736411</v>
          </cell>
          <cell r="W63">
            <v>0.16434392332107</v>
          </cell>
          <cell r="X63">
            <v>0.575389473309382</v>
          </cell>
          <cell r="Y63">
            <v>0.690945799398412</v>
          </cell>
          <cell r="Z63">
            <v>0.605275352537517</v>
          </cell>
          <cell r="AA63">
            <v>0.442177989606724</v>
          </cell>
          <cell r="AB63">
            <v>0.375395988118312</v>
          </cell>
          <cell r="AC63">
            <v>0.437040365235041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348234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-409303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220003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348234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-418847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-54702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-3582351.1236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-6069605.0565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9544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274705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274075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-359368.06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4562658.54326649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21,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-5479</v>
      </c>
      <c r="K10" s="108" t="n">
        <f aca="false">K12-K11</f>
        <v>-4935</v>
      </c>
      <c r="L10" s="108" t="n">
        <f aca="false">L12-L11</f>
        <v>-5451</v>
      </c>
      <c r="M10" s="108" t="n">
        <f aca="false">M12-M11</f>
        <v>-52356</v>
      </c>
      <c r="N10" s="108" t="n">
        <f aca="false">N12-N11</f>
        <v>-54085</v>
      </c>
      <c r="O10" s="108" t="n">
        <f aca="false">O12-O11</f>
        <v>-52221</v>
      </c>
      <c r="P10" s="108" t="n">
        <f aca="false">P12-P11</f>
        <v>-53841</v>
      </c>
      <c r="Q10" s="108" t="n">
        <f aca="false">Q12-Q11</f>
        <v>-53717</v>
      </c>
      <c r="R10" s="108" t="n">
        <f aca="false">R12-R11</f>
        <v>-51862</v>
      </c>
      <c r="S10" s="108" t="n">
        <f aca="false">S12-S11</f>
        <v>-53465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-387412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-5479</v>
      </c>
      <c r="K12" s="131" t="n">
        <f aca="false">'SPEC DET FIXED INPUT PG'!D60</f>
        <v>-4935</v>
      </c>
      <c r="L12" s="131" t="n">
        <f aca="false">'SPEC DET FIXED INPUT PG'!E60</f>
        <v>-5451</v>
      </c>
      <c r="M12" s="131" t="n">
        <f aca="false">'SPEC DET FIXED INPUT PG'!F60</f>
        <v>-52356</v>
      </c>
      <c r="N12" s="131" t="n">
        <f aca="false">'SPEC DET FIXED INPUT PG'!G60</f>
        <v>-54085</v>
      </c>
      <c r="O12" s="131" t="n">
        <f aca="false">'SPEC DET FIXED INPUT PG'!H60</f>
        <v>-52221</v>
      </c>
      <c r="P12" s="131" t="n">
        <f aca="false">'SPEC DET FIXED INPUT PG'!I60</f>
        <v>-53841</v>
      </c>
      <c r="Q12" s="131" t="n">
        <f aca="false">'SPEC DET FIXED INPUT PG'!J60</f>
        <v>-53717</v>
      </c>
      <c r="R12" s="131" t="n">
        <f aca="false">'SPEC DET FIXED INPUT PG'!K60</f>
        <v>-51862</v>
      </c>
      <c r="S12" s="131" t="n">
        <f aca="false">'SPEC DET FIXED INPUT PG'!L60</f>
        <v>-53465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-387412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5.0681</v>
      </c>
      <c r="K15" s="150" t="n">
        <f aca="false">'SPEC DET FIXED INPUT PG'!D54</f>
        <v>5.0681</v>
      </c>
      <c r="L15" s="150" t="n">
        <f aca="false">'SPEC DET FIXED INPUT PG'!E54</f>
        <v>5.0681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5.0671</v>
      </c>
      <c r="K16" s="150" t="n">
        <f aca="false">'SPEC DET FIXED INPUT PG'!D55</f>
        <v>5.0671</v>
      </c>
      <c r="L16" s="150" t="n">
        <f aca="false">'SPEC DET FIXED INPUT PG'!E55</f>
        <v>5.0671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21551</v>
      </c>
      <c r="N22" s="108" t="n">
        <f aca="false">N24-N23</f>
        <v>22263</v>
      </c>
      <c r="O22" s="108" t="n">
        <f aca="false">O24-O23</f>
        <v>21496</v>
      </c>
      <c r="P22" s="108" t="n">
        <f aca="false">P24-P23</f>
        <v>22163</v>
      </c>
      <c r="Q22" s="108" t="n">
        <f aca="false">Q24-Q23</f>
        <v>22111</v>
      </c>
      <c r="R22" s="108" t="n">
        <f aca="false">R24-R23</f>
        <v>21348</v>
      </c>
      <c r="S22" s="108" t="n">
        <f aca="false">S24-S23</f>
        <v>22008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152940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21551</v>
      </c>
      <c r="N24" s="131" t="n">
        <f aca="false">'SPEC DET FIXED INPUT PG'!G100</f>
        <v>22263</v>
      </c>
      <c r="O24" s="131" t="n">
        <f aca="false">'SPEC DET FIXED INPUT PG'!H100</f>
        <v>21496</v>
      </c>
      <c r="P24" s="131" t="n">
        <f aca="false">'SPEC DET FIXED INPUT PG'!I100</f>
        <v>22163</v>
      </c>
      <c r="Q24" s="131" t="n">
        <f aca="false">'SPEC DET FIXED INPUT PG'!J100</f>
        <v>22111</v>
      </c>
      <c r="R24" s="131" t="n">
        <f aca="false">'SPEC DET FIXED INPUT PG'!K100</f>
        <v>21348</v>
      </c>
      <c r="S24" s="131" t="n">
        <f aca="false">'SPEC DET FIXED INPUT PG'!L100</f>
        <v>22008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152940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167071</v>
      </c>
      <c r="K34" s="108" t="n">
        <f aca="false">K36-K35</f>
        <v>150470</v>
      </c>
      <c r="L34" s="108" t="n">
        <f aca="false">L36-L35</f>
        <v>166190</v>
      </c>
      <c r="M34" s="108" t="n">
        <f aca="false">M36-M35</f>
        <v>25267</v>
      </c>
      <c r="N34" s="108" t="n">
        <f aca="false">N36-N35</f>
        <v>26102</v>
      </c>
      <c r="O34" s="108" t="n">
        <f aca="false">O36-O35</f>
        <v>25202</v>
      </c>
      <c r="P34" s="108" t="n">
        <f aca="false">P36-P35</f>
        <v>25984</v>
      </c>
      <c r="Q34" s="108" t="n">
        <f aca="false">Q36-Q35</f>
        <v>25924</v>
      </c>
      <c r="R34" s="116" t="n">
        <f aca="false">R36-R35</f>
        <v>25029</v>
      </c>
      <c r="S34" s="116" t="n">
        <f aca="false">S36-S35</f>
        <v>25802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663041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167071</v>
      </c>
      <c r="K36" s="131" t="n">
        <f aca="false">'SPEC DET FIXED INPUT PG'!D140</f>
        <v>150470</v>
      </c>
      <c r="L36" s="131" t="n">
        <f aca="false">'SPEC DET FIXED INPUT PG'!E140</f>
        <v>166190</v>
      </c>
      <c r="M36" s="131" t="n">
        <f aca="false">'SPEC DET FIXED INPUT PG'!F140</f>
        <v>25267</v>
      </c>
      <c r="N36" s="131" t="n">
        <f aca="false">'SPEC DET FIXED INPUT PG'!G140</f>
        <v>26102</v>
      </c>
      <c r="O36" s="131" t="n">
        <f aca="false">'SPEC DET FIXED INPUT PG'!H140</f>
        <v>25202</v>
      </c>
      <c r="P36" s="131" t="n">
        <f aca="false">'SPEC DET FIXED INPUT PG'!I140</f>
        <v>25984</v>
      </c>
      <c r="Q36" s="131" t="n">
        <f aca="false">'SPEC DET FIXED INPUT PG'!J140</f>
        <v>25924</v>
      </c>
      <c r="R36" s="131" t="n">
        <f aca="false">'SPEC DET FIXED INPUT PG'!K140</f>
        <v>25029</v>
      </c>
      <c r="S36" s="131" t="n">
        <f aca="false">'SPEC DET FIXED INPUT PG'!L140</f>
        <v>25802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663041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51047</v>
      </c>
      <c r="K46" s="108" t="n">
        <f aca="false">K48-K47</f>
        <v>32622</v>
      </c>
      <c r="L46" s="108" t="n">
        <f aca="false">L48-L47</f>
        <v>10434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94103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51047</v>
      </c>
      <c r="K48" s="131" t="n">
        <f aca="false">'SPEC DET FIXED INPUT PG'!D20</f>
        <v>32622</v>
      </c>
      <c r="L48" s="131" t="n">
        <f aca="false">'SPEC DET FIXED INPUT PG'!E20</f>
        <v>10434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94103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" activeCellId="0" sqref="B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-15794</v>
      </c>
      <c r="D17" s="83" t="n">
        <v>-14224</v>
      </c>
      <c r="E17" s="83" t="n">
        <v>-15710</v>
      </c>
      <c r="F17" s="83" t="n">
        <v>11890</v>
      </c>
      <c r="G17" s="83" t="n">
        <v>12283</v>
      </c>
      <c r="H17" s="83" t="n">
        <v>11860</v>
      </c>
      <c r="I17" s="83" t="n">
        <v>12228</v>
      </c>
      <c r="J17" s="83" t="n">
        <v>12199</v>
      </c>
      <c r="K17" s="83" t="n">
        <v>11778</v>
      </c>
      <c r="L17" s="83" t="n">
        <v>12142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38652</v>
      </c>
    </row>
    <row r="18" customFormat="false" ht="11.25" hidden="false" customHeight="true" outlineLevel="0" collapsed="false">
      <c r="A18" s="79" t="s">
        <v>76</v>
      </c>
      <c r="B18" s="73"/>
      <c r="C18" s="79" t="n">
        <v>-15792</v>
      </c>
      <c r="D18" s="79" t="n">
        <v>-14223</v>
      </c>
      <c r="E18" s="79" t="n">
        <v>-15709</v>
      </c>
      <c r="F18" s="79" t="n">
        <v>11889</v>
      </c>
      <c r="G18" s="79" t="n">
        <v>12282</v>
      </c>
      <c r="H18" s="79" t="n">
        <v>11859</v>
      </c>
      <c r="I18" s="79" t="n">
        <v>12227</v>
      </c>
      <c r="J18" s="79" t="n">
        <v>12198</v>
      </c>
      <c r="K18" s="79" t="n">
        <v>11777</v>
      </c>
      <c r="L18" s="79" t="n">
        <v>12141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38649</v>
      </c>
    </row>
    <row r="19" customFormat="false" ht="11.25" hidden="false" customHeight="true" outlineLevel="0" collapsed="false">
      <c r="A19" s="79" t="s">
        <v>77</v>
      </c>
      <c r="B19" s="73"/>
      <c r="C19" s="85" t="n">
        <v>-2</v>
      </c>
      <c r="D19" s="85" t="n">
        <v>-1</v>
      </c>
      <c r="E19" s="85" t="n">
        <v>-1</v>
      </c>
      <c r="F19" s="85" t="n">
        <v>1</v>
      </c>
      <c r="G19" s="85" t="n">
        <v>1</v>
      </c>
      <c r="H19" s="85" t="n">
        <v>1</v>
      </c>
      <c r="I19" s="85" t="n">
        <v>1</v>
      </c>
      <c r="J19" s="85" t="n">
        <v>1</v>
      </c>
      <c r="K19" s="85" t="n">
        <v>1</v>
      </c>
      <c r="L19" s="85" t="n">
        <v>1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2821.6064</v>
      </c>
      <c r="D6" s="46" t="n">
        <v>6659.7461</v>
      </c>
      <c r="E6" s="46" t="n">
        <v>17437.3924</v>
      </c>
      <c r="F6" s="46" t="n">
        <v>2478.1699</v>
      </c>
      <c r="G6" s="46" t="n">
        <v>3445.9118</v>
      </c>
      <c r="H6" s="46" t="n">
        <v>6950.5882</v>
      </c>
      <c r="I6" s="46" t="n">
        <v>-10814.971</v>
      </c>
      <c r="J6" s="46" t="n">
        <v>-16169.8097</v>
      </c>
      <c r="K6" s="46" t="n">
        <v>-11049.4118</v>
      </c>
      <c r="L6" s="46" t="n">
        <v>-6298.8742</v>
      </c>
      <c r="M6" s="46" t="n">
        <v>889.7064</v>
      </c>
      <c r="N6" s="46" t="n">
        <v>-1140.4344</v>
      </c>
      <c r="O6" s="46" t="n">
        <v>-1817.886</v>
      </c>
      <c r="P6" s="46" t="n">
        <v>1849.1969</v>
      </c>
      <c r="Q6" s="46" t="n">
        <v>4762.7914</v>
      </c>
      <c r="R6" s="46" t="n">
        <v>-21.8301</v>
      </c>
      <c r="S6" s="46" t="n">
        <v>8865.2667</v>
      </c>
      <c r="T6" s="46" t="n">
        <v>2644.8699</v>
      </c>
      <c r="U6" s="46" t="n">
        <v>-12328.3462</v>
      </c>
      <c r="V6" s="46" t="n">
        <v>-17102.5075</v>
      </c>
      <c r="W6" s="46" t="n">
        <v>-14521.8301</v>
      </c>
      <c r="X6" s="46" t="n">
        <v>-4876.7011</v>
      </c>
      <c r="Y6" s="46" t="n">
        <v>-15700</v>
      </c>
      <c r="Z6" s="46" t="n">
        <v>-18967.7419</v>
      </c>
      <c r="AA6" s="42" t="n">
        <v>-3053.9111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-1096.7419</v>
      </c>
      <c r="D7" s="46" t="n">
        <v>9928.5714</v>
      </c>
      <c r="E7" s="46" t="n">
        <v>-15258.0645</v>
      </c>
      <c r="F7" s="46" t="n">
        <v>-5233.3333</v>
      </c>
      <c r="G7" s="46" t="n">
        <v>-7096.7742</v>
      </c>
      <c r="H7" s="46" t="n">
        <v>6833.3667</v>
      </c>
      <c r="I7" s="46" t="n">
        <v>-26254</v>
      </c>
      <c r="J7" s="46" t="n">
        <v>-41411.2258</v>
      </c>
      <c r="K7" s="46" t="n">
        <v>-24064.8</v>
      </c>
      <c r="L7" s="46" t="n">
        <v>-6516.129</v>
      </c>
      <c r="M7" s="46" t="n">
        <v>-11299.9667</v>
      </c>
      <c r="N7" s="46" t="n">
        <v>-14967.7097</v>
      </c>
      <c r="O7" s="46" t="n">
        <v>-17548.3871</v>
      </c>
      <c r="P7" s="46" t="n">
        <v>-17749.9643</v>
      </c>
      <c r="Q7" s="46" t="n">
        <v>-11129.0645</v>
      </c>
      <c r="R7" s="46" t="n">
        <v>-5533.3333</v>
      </c>
      <c r="S7" s="46" t="n">
        <v>-903.1935</v>
      </c>
      <c r="T7" s="46" t="n">
        <v>-3366.6667</v>
      </c>
      <c r="U7" s="46" t="n">
        <v>-38448.9678</v>
      </c>
      <c r="V7" s="46" t="n">
        <v>-48577.9678</v>
      </c>
      <c r="W7" s="46" t="n">
        <v>-38196.4333</v>
      </c>
      <c r="X7" s="46" t="n">
        <v>-15451.6129</v>
      </c>
      <c r="Y7" s="46" t="n">
        <v>-16233.3333</v>
      </c>
      <c r="Z7" s="46" t="n">
        <v>-22258.0645</v>
      </c>
      <c r="AA7" s="42" t="n">
        <v>-15625.0535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10000</v>
      </c>
      <c r="E8" s="46" t="n">
        <v>10000</v>
      </c>
      <c r="F8" s="46" t="n">
        <v>-5000</v>
      </c>
      <c r="G8" s="46" t="n">
        <v>10000</v>
      </c>
      <c r="H8" s="46" t="n">
        <v>10000</v>
      </c>
      <c r="I8" s="46" t="n">
        <v>30000</v>
      </c>
      <c r="J8" s="46" t="n">
        <v>30000</v>
      </c>
      <c r="K8" s="46" t="n">
        <v>30000</v>
      </c>
      <c r="L8" s="46" t="n">
        <v>30000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21724.8645</v>
      </c>
      <c r="D10" s="49" t="n">
        <v>26588.3175</v>
      </c>
      <c r="E10" s="49" t="n">
        <v>12179.3279</v>
      </c>
      <c r="F10" s="49" t="n">
        <v>-7755.1634</v>
      </c>
      <c r="G10" s="49" t="n">
        <v>6349.1376</v>
      </c>
      <c r="H10" s="49" t="n">
        <v>23783.9549</v>
      </c>
      <c r="I10" s="49" t="n">
        <v>-7068.971</v>
      </c>
      <c r="J10" s="49" t="n">
        <v>-27581.0355</v>
      </c>
      <c r="K10" s="49" t="n">
        <v>-5114.2118</v>
      </c>
      <c r="L10" s="49" t="n">
        <v>17184.9968</v>
      </c>
      <c r="M10" s="49" t="n">
        <v>9589.7397</v>
      </c>
      <c r="N10" s="49" t="n">
        <v>3891.8559</v>
      </c>
      <c r="O10" s="49" t="n">
        <v>633.726900000002</v>
      </c>
      <c r="P10" s="49" t="n">
        <v>4099.2326</v>
      </c>
      <c r="Q10" s="49" t="n">
        <v>13633.7269</v>
      </c>
      <c r="R10" s="49" t="n">
        <v>-555.1634</v>
      </c>
      <c r="S10" s="49" t="n">
        <v>12962.0732</v>
      </c>
      <c r="T10" s="49" t="n">
        <v>4278.2032</v>
      </c>
      <c r="U10" s="49" t="n">
        <v>-45777.314</v>
      </c>
      <c r="V10" s="49" t="n">
        <v>-60680.4753</v>
      </c>
      <c r="W10" s="49" t="n">
        <v>-47718.2634</v>
      </c>
      <c r="X10" s="49" t="n">
        <v>-15328.314</v>
      </c>
      <c r="Y10" s="49" t="n">
        <v>-31933.3333</v>
      </c>
      <c r="Z10" s="50" t="n">
        <v>-41225.8064</v>
      </c>
      <c r="AA10" s="42" t="n">
        <v>-5733.7591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2821.6064</v>
      </c>
      <c r="D15" s="46" t="n">
        <v>6659.7461</v>
      </c>
      <c r="E15" s="46" t="n">
        <v>17437.3924</v>
      </c>
      <c r="F15" s="46" t="n">
        <v>2478.1699</v>
      </c>
      <c r="G15" s="46" t="n">
        <v>3445.9118</v>
      </c>
      <c r="H15" s="46" t="n">
        <v>6950.5882</v>
      </c>
      <c r="I15" s="46" t="n">
        <v>-10814.971</v>
      </c>
      <c r="J15" s="46" t="n">
        <v>-16169.8097</v>
      </c>
      <c r="K15" s="46" t="n">
        <v>-11049.4118</v>
      </c>
      <c r="L15" s="46" t="n">
        <v>-6298.8742</v>
      </c>
      <c r="M15" s="46" t="n">
        <v>889.7064</v>
      </c>
      <c r="N15" s="46" t="n">
        <v>-1140.4344</v>
      </c>
      <c r="O15" s="46" t="n">
        <v>-1817.886</v>
      </c>
      <c r="P15" s="46" t="n">
        <v>1849.1969</v>
      </c>
      <c r="Q15" s="46" t="n">
        <v>4762.7914</v>
      </c>
      <c r="R15" s="46" t="n">
        <v>-21.8301</v>
      </c>
      <c r="S15" s="46" t="n">
        <v>8865.2667</v>
      </c>
      <c r="T15" s="46" t="n">
        <v>2644.8699</v>
      </c>
      <c r="U15" s="46" t="n">
        <v>-12328.3462</v>
      </c>
      <c r="V15" s="46" t="n">
        <v>-17102.5075</v>
      </c>
      <c r="W15" s="46" t="n">
        <v>-14521.8301</v>
      </c>
      <c r="X15" s="46" t="n">
        <v>-4876.7011</v>
      </c>
      <c r="Y15" s="46" t="n">
        <v>-15700</v>
      </c>
      <c r="Z15" s="46" t="n">
        <v>-18967.7419</v>
      </c>
      <c r="AA15" s="42" t="n">
        <v>-3053.9111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-1096.7419</v>
      </c>
      <c r="D16" s="46" t="n">
        <v>9928.5714</v>
      </c>
      <c r="E16" s="46" t="n">
        <v>-15258.0645</v>
      </c>
      <c r="F16" s="46" t="n">
        <v>-5233.3333</v>
      </c>
      <c r="G16" s="46" t="n">
        <v>-7096.7742</v>
      </c>
      <c r="H16" s="46" t="n">
        <v>6833.3667</v>
      </c>
      <c r="I16" s="46" t="n">
        <v>-23000</v>
      </c>
      <c r="J16" s="46" t="n">
        <v>-38032.2581</v>
      </c>
      <c r="K16" s="46" t="n">
        <v>-20900</v>
      </c>
      <c r="L16" s="46" t="n">
        <v>-6516.129</v>
      </c>
      <c r="M16" s="46" t="n">
        <v>-11299.9667</v>
      </c>
      <c r="N16" s="46" t="n">
        <v>-14967.7097</v>
      </c>
      <c r="O16" s="46" t="n">
        <v>-17548.3871</v>
      </c>
      <c r="P16" s="46" t="n">
        <v>-17749.9643</v>
      </c>
      <c r="Q16" s="46" t="n">
        <v>-11129.0645</v>
      </c>
      <c r="R16" s="46" t="n">
        <v>-5533.3333</v>
      </c>
      <c r="S16" s="46" t="n">
        <v>-903.1935</v>
      </c>
      <c r="T16" s="46" t="n">
        <v>-3366.6667</v>
      </c>
      <c r="U16" s="46" t="n">
        <v>-35161.3226</v>
      </c>
      <c r="V16" s="46" t="n">
        <v>-45290.3226</v>
      </c>
      <c r="W16" s="46" t="n">
        <v>-34900</v>
      </c>
      <c r="X16" s="46" t="n">
        <v>-15451.6129</v>
      </c>
      <c r="Y16" s="46" t="n">
        <v>-16233.3333</v>
      </c>
      <c r="Z16" s="46" t="n">
        <v>-22258.0645</v>
      </c>
      <c r="AA16" s="42" t="n">
        <v>-14798.6247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10000</v>
      </c>
      <c r="E17" s="46" t="n">
        <v>10000</v>
      </c>
      <c r="F17" s="46" t="n">
        <v>-5000</v>
      </c>
      <c r="G17" s="46" t="n">
        <v>10000</v>
      </c>
      <c r="H17" s="46" t="n">
        <v>10000</v>
      </c>
      <c r="I17" s="46" t="n">
        <v>30000</v>
      </c>
      <c r="J17" s="46" t="n">
        <v>30000</v>
      </c>
      <c r="K17" s="46" t="n">
        <v>30000</v>
      </c>
      <c r="L17" s="46" t="n">
        <v>30000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21724.8645</v>
      </c>
      <c r="D19" s="49" t="n">
        <v>26588.3175</v>
      </c>
      <c r="E19" s="49" t="n">
        <v>12179.3279</v>
      </c>
      <c r="F19" s="49" t="n">
        <v>-7755.1634</v>
      </c>
      <c r="G19" s="49" t="n">
        <v>6349.1376</v>
      </c>
      <c r="H19" s="49" t="n">
        <v>23783.9549</v>
      </c>
      <c r="I19" s="49" t="n">
        <v>-3814.971</v>
      </c>
      <c r="J19" s="49" t="n">
        <v>-24202.0678</v>
      </c>
      <c r="K19" s="49" t="n">
        <v>-1949.4118</v>
      </c>
      <c r="L19" s="49" t="n">
        <v>17184.9968</v>
      </c>
      <c r="M19" s="49" t="n">
        <v>9589.7397</v>
      </c>
      <c r="N19" s="49" t="n">
        <v>3891.8559</v>
      </c>
      <c r="O19" s="49" t="n">
        <v>633.726900000002</v>
      </c>
      <c r="P19" s="49" t="n">
        <v>4099.2326</v>
      </c>
      <c r="Q19" s="49" t="n">
        <v>13633.7269</v>
      </c>
      <c r="R19" s="49" t="n">
        <v>-555.1634</v>
      </c>
      <c r="S19" s="49" t="n">
        <v>12962.0732</v>
      </c>
      <c r="T19" s="49" t="n">
        <v>4278.2032</v>
      </c>
      <c r="U19" s="49" t="n">
        <v>-42489.6688</v>
      </c>
      <c r="V19" s="49" t="n">
        <v>-57392.8301</v>
      </c>
      <c r="W19" s="49" t="n">
        <v>-44421.8301</v>
      </c>
      <c r="X19" s="49" t="n">
        <v>-15328.314</v>
      </c>
      <c r="Y19" s="49" t="n">
        <v>-31933.3333</v>
      </c>
      <c r="Z19" s="50" t="n">
        <v>-41225.8064</v>
      </c>
      <c r="AA19" s="42" t="n">
        <v>-4907.3303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1724.8645</v>
      </c>
      <c r="D22" s="49" t="n">
        <v>6588.3175</v>
      </c>
      <c r="E22" s="49" t="n">
        <v>0</v>
      </c>
      <c r="F22" s="49" t="n">
        <v>0</v>
      </c>
      <c r="G22" s="49" t="n">
        <v>0</v>
      </c>
      <c r="H22" s="49" t="n">
        <v>3783.9549</v>
      </c>
      <c r="I22" s="49" t="n">
        <v>0</v>
      </c>
      <c r="J22" s="49" t="n">
        <v>-4202.0678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-2489.6688</v>
      </c>
      <c r="V22" s="49" t="n">
        <v>-17392.8301</v>
      </c>
      <c r="W22" s="49" t="n">
        <v>-4421.8301</v>
      </c>
      <c r="X22" s="49" t="n">
        <v>0</v>
      </c>
      <c r="Y22" s="49" t="n">
        <v>0</v>
      </c>
      <c r="Z22" s="49" t="n">
        <v>-1225.8064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18956.3398</v>
      </c>
      <c r="N7" s="165" t="n">
        <v>18956.3398</v>
      </c>
      <c r="O7" s="165" t="n">
        <v>18956.3398</v>
      </c>
      <c r="P7" s="165" t="n">
        <v>18956.3398</v>
      </c>
      <c r="Q7" s="165" t="n">
        <v>18956.3398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-25612.9032</v>
      </c>
      <c r="D8" s="165" t="n">
        <v>-17035.6786</v>
      </c>
      <c r="E8" s="165" t="n">
        <v>-6258.0323</v>
      </c>
      <c r="F8" s="165" t="n">
        <v>-7000</v>
      </c>
      <c r="G8" s="165" t="n">
        <v>-6032.2581</v>
      </c>
      <c r="H8" s="165" t="n">
        <v>-7266.6667</v>
      </c>
      <c r="I8" s="165" t="n">
        <v>-25032.2258</v>
      </c>
      <c r="J8" s="165" t="n">
        <v>-30387.0645</v>
      </c>
      <c r="K8" s="165" t="n">
        <v>-25266.6667</v>
      </c>
      <c r="L8" s="165" t="n">
        <v>-20516.129</v>
      </c>
      <c r="M8" s="165" t="n">
        <v>-18066.6333</v>
      </c>
      <c r="N8" s="165" t="n">
        <v>-20096.7742</v>
      </c>
      <c r="O8" s="165" t="n">
        <v>-20774.2258</v>
      </c>
      <c r="P8" s="165" t="n">
        <v>-17107.1429</v>
      </c>
      <c r="Q8" s="165" t="n">
        <v>-14193.5484</v>
      </c>
      <c r="R8" s="165" t="n">
        <v>-9500</v>
      </c>
      <c r="S8" s="165" t="n">
        <v>-612.9032</v>
      </c>
      <c r="T8" s="165" t="n">
        <v>-6833.3</v>
      </c>
      <c r="U8" s="165" t="n">
        <v>-21806.5161</v>
      </c>
      <c r="V8" s="165" t="n">
        <v>-26580.6774</v>
      </c>
      <c r="W8" s="165" t="n">
        <v>-24000</v>
      </c>
      <c r="X8" s="165" t="n">
        <v>-14354.871</v>
      </c>
      <c r="Y8" s="165" t="n">
        <v>-15700</v>
      </c>
      <c r="Z8" s="165" t="n">
        <v>-18967.7419</v>
      </c>
    </row>
    <row r="9" customFormat="false" ht="11.25" hidden="false" customHeight="true" outlineLevel="0" collapsed="false">
      <c r="A9" s="162" t="s">
        <v>149</v>
      </c>
      <c r="C9" s="166" t="n">
        <v>2821.6064</v>
      </c>
      <c r="D9" s="166" t="n">
        <v>6659.7461</v>
      </c>
      <c r="E9" s="166" t="n">
        <v>17437.3924</v>
      </c>
      <c r="F9" s="166" t="n">
        <v>2478.1699</v>
      </c>
      <c r="G9" s="166" t="n">
        <v>3445.9118</v>
      </c>
      <c r="H9" s="166" t="n">
        <v>6950.5881</v>
      </c>
      <c r="I9" s="166" t="n">
        <v>-10814.971</v>
      </c>
      <c r="J9" s="166" t="n">
        <v>-16169.8097</v>
      </c>
      <c r="K9" s="166" t="n">
        <v>-11049.4119</v>
      </c>
      <c r="L9" s="166" t="n">
        <v>-6298.8742</v>
      </c>
      <c r="M9" s="166" t="n">
        <v>889.7065</v>
      </c>
      <c r="N9" s="166" t="n">
        <v>-1140.4344</v>
      </c>
      <c r="O9" s="166" t="n">
        <v>-1817.886</v>
      </c>
      <c r="P9" s="166" t="n">
        <v>1849.1969</v>
      </c>
      <c r="Q9" s="166" t="n">
        <v>4762.7914</v>
      </c>
      <c r="R9" s="166" t="n">
        <v>-21.8300999999992</v>
      </c>
      <c r="S9" s="166" t="n">
        <v>8865.2667</v>
      </c>
      <c r="T9" s="166" t="n">
        <v>2644.8699</v>
      </c>
      <c r="U9" s="166" t="n">
        <v>-12328.3462</v>
      </c>
      <c r="V9" s="166" t="n">
        <v>-17102.5075</v>
      </c>
      <c r="W9" s="166" t="n">
        <v>-14521.8301</v>
      </c>
      <c r="X9" s="166" t="n">
        <v>-4876.7011</v>
      </c>
      <c r="Y9" s="166" t="n">
        <v>-15700</v>
      </c>
      <c r="Z9" s="166" t="n">
        <v>-18967.7419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10000</v>
      </c>
      <c r="E12" s="165" t="n">
        <v>10000</v>
      </c>
      <c r="F12" s="165" t="n">
        <v>-5000</v>
      </c>
      <c r="G12" s="165" t="n">
        <v>10000</v>
      </c>
      <c r="H12" s="165" t="n">
        <v>10000</v>
      </c>
      <c r="I12" s="165" t="n">
        <v>30000</v>
      </c>
      <c r="J12" s="165" t="n">
        <v>30000</v>
      </c>
      <c r="K12" s="165" t="n">
        <v>30000</v>
      </c>
      <c r="L12" s="165" t="n">
        <v>30000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-21096.7419</v>
      </c>
      <c r="D13" s="165" t="n">
        <v>-10071.4286</v>
      </c>
      <c r="E13" s="165" t="n">
        <v>-258.0645</v>
      </c>
      <c r="F13" s="165" t="n">
        <v>-233.3333</v>
      </c>
      <c r="G13" s="165" t="n">
        <v>-2096.7742</v>
      </c>
      <c r="H13" s="165" t="n">
        <v>-8166.6333</v>
      </c>
      <c r="I13" s="165" t="n">
        <v>-43000</v>
      </c>
      <c r="J13" s="165" t="n">
        <v>-63032.2581</v>
      </c>
      <c r="K13" s="165" t="n">
        <v>-45900</v>
      </c>
      <c r="L13" s="165" t="n">
        <v>-31516.129</v>
      </c>
      <c r="M13" s="165" t="n">
        <v>-16299.9667</v>
      </c>
      <c r="N13" s="165" t="n">
        <v>-19967.7097</v>
      </c>
      <c r="O13" s="165" t="n">
        <v>-22548.3871</v>
      </c>
      <c r="P13" s="165" t="n">
        <v>-17749.9643</v>
      </c>
      <c r="Q13" s="165" t="n">
        <v>-11129.0645</v>
      </c>
      <c r="R13" s="165" t="n">
        <v>-10533.3333</v>
      </c>
      <c r="S13" s="165" t="n">
        <v>-5903.1935</v>
      </c>
      <c r="T13" s="165" t="n">
        <v>-8366.6667</v>
      </c>
      <c r="U13" s="165" t="n">
        <v>-40161.3226</v>
      </c>
      <c r="V13" s="165" t="n">
        <v>-50290.3226</v>
      </c>
      <c r="W13" s="165" t="n">
        <v>-39900</v>
      </c>
      <c r="X13" s="165" t="n">
        <v>-20451.6129</v>
      </c>
      <c r="Y13" s="165" t="n">
        <v>-16233.3333</v>
      </c>
      <c r="Z13" s="165" t="n">
        <v>-22258.0645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18903.2581</v>
      </c>
      <c r="D15" s="166" t="n">
        <v>19928.5714</v>
      </c>
      <c r="E15" s="166" t="n">
        <v>-5258.0645</v>
      </c>
      <c r="F15" s="166" t="n">
        <v>-10233.3333</v>
      </c>
      <c r="G15" s="166" t="n">
        <v>2903.2258</v>
      </c>
      <c r="H15" s="166" t="n">
        <v>16833.3667</v>
      </c>
      <c r="I15" s="166" t="n">
        <v>7000</v>
      </c>
      <c r="J15" s="166" t="n">
        <v>-8032.2581</v>
      </c>
      <c r="K15" s="166" t="n">
        <v>9100</v>
      </c>
      <c r="L15" s="166" t="n">
        <v>23483.871</v>
      </c>
      <c r="M15" s="166" t="n">
        <v>8700.0333</v>
      </c>
      <c r="N15" s="166" t="n">
        <v>5032.2903</v>
      </c>
      <c r="O15" s="166" t="n">
        <v>2451.6129</v>
      </c>
      <c r="P15" s="166" t="n">
        <v>2250.0357</v>
      </c>
      <c r="Q15" s="166" t="n">
        <v>8870.9355</v>
      </c>
      <c r="R15" s="166" t="n">
        <v>-533.3333</v>
      </c>
      <c r="S15" s="166" t="n">
        <v>4096.8065</v>
      </c>
      <c r="T15" s="166" t="n">
        <v>1633.3333</v>
      </c>
      <c r="U15" s="166" t="n">
        <v>-30161.3226</v>
      </c>
      <c r="V15" s="166" t="n">
        <v>-40290.3226</v>
      </c>
      <c r="W15" s="166" t="n">
        <v>-29900</v>
      </c>
      <c r="X15" s="166" t="n">
        <v>-10451.6129</v>
      </c>
      <c r="Y15" s="166" t="n">
        <v>-16233.3333</v>
      </c>
      <c r="Z15" s="166" t="n">
        <v>-22258.0645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21724.8645</v>
      </c>
      <c r="D19" s="169" t="n">
        <v>26588.3175</v>
      </c>
      <c r="E19" s="169" t="n">
        <v>12179.3279</v>
      </c>
      <c r="F19" s="169" t="n">
        <v>-7755.1634</v>
      </c>
      <c r="G19" s="169" t="n">
        <v>6349.1376</v>
      </c>
      <c r="H19" s="169" t="n">
        <v>23783.9548</v>
      </c>
      <c r="I19" s="169" t="n">
        <v>-3814.971</v>
      </c>
      <c r="J19" s="169" t="n">
        <v>-24202.0678</v>
      </c>
      <c r="K19" s="169" t="n">
        <v>-1949.4119</v>
      </c>
      <c r="L19" s="169" t="n">
        <v>17184.9968</v>
      </c>
      <c r="M19" s="169" t="n">
        <v>9589.7398</v>
      </c>
      <c r="N19" s="169" t="n">
        <v>3891.8559</v>
      </c>
      <c r="O19" s="169" t="n">
        <v>633.726900000002</v>
      </c>
      <c r="P19" s="169" t="n">
        <v>4099.2326</v>
      </c>
      <c r="Q19" s="169" t="n">
        <v>13633.7269</v>
      </c>
      <c r="R19" s="169" t="n">
        <v>-555.1634</v>
      </c>
      <c r="S19" s="169" t="n">
        <v>12962.0732</v>
      </c>
      <c r="T19" s="169" t="n">
        <v>4278.2032</v>
      </c>
      <c r="U19" s="169" t="n">
        <v>-42489.6688</v>
      </c>
      <c r="V19" s="169" t="n">
        <v>-57392.8301</v>
      </c>
      <c r="W19" s="169" t="n">
        <v>-44421.8301</v>
      </c>
      <c r="X19" s="169" t="n">
        <v>-15328.314</v>
      </c>
      <c r="Y19" s="169" t="n">
        <v>-31933.3333</v>
      </c>
      <c r="Z19" s="170" t="n">
        <v>-41225.8064</v>
      </c>
    </row>
    <row r="21" customFormat="false" ht="11.25" hidden="false" customHeight="true" outlineLevel="0" collapsed="false">
      <c r="A21" s="165" t="s">
        <v>142</v>
      </c>
      <c r="C21" s="165" t="n">
        <v>10466.8</v>
      </c>
      <c r="D21" s="165" t="n">
        <v>19231.1747</v>
      </c>
      <c r="E21" s="165" t="n">
        <v>10243.8441</v>
      </c>
      <c r="F21" s="165" t="n">
        <v>-8455.1635</v>
      </c>
      <c r="G21" s="165" t="n">
        <v>5703.9763</v>
      </c>
      <c r="H21" s="165" t="n">
        <v>23450.6215</v>
      </c>
      <c r="I21" s="165" t="n">
        <v>-7137.5516</v>
      </c>
      <c r="J21" s="165" t="n">
        <v>-27266.5839</v>
      </c>
      <c r="K21" s="165" t="n">
        <v>-4949.4118</v>
      </c>
      <c r="L21" s="165" t="n">
        <v>17862.4161</v>
      </c>
      <c r="M21" s="165" t="n">
        <v>7656.4064</v>
      </c>
      <c r="N21" s="165" t="n">
        <v>1440.243</v>
      </c>
      <c r="O21" s="165" t="n">
        <v>-2463.0473</v>
      </c>
      <c r="P21" s="165" t="n">
        <v>813.5183</v>
      </c>
      <c r="Q21" s="165" t="n">
        <v>11536.9527</v>
      </c>
      <c r="R21" s="165" t="n">
        <v>-2855.1635</v>
      </c>
      <c r="S21" s="165" t="n">
        <v>12058.8473</v>
      </c>
      <c r="T21" s="165" t="n">
        <v>2544.8699</v>
      </c>
      <c r="U21" s="165" t="n">
        <v>-45909.0237</v>
      </c>
      <c r="V21" s="165" t="n">
        <v>-60747.6688</v>
      </c>
      <c r="W21" s="165" t="n">
        <v>-47821.8301</v>
      </c>
      <c r="X21" s="165" t="n">
        <v>-17747.6688</v>
      </c>
      <c r="Y21" s="165" t="n">
        <v>-34300</v>
      </c>
      <c r="Z21" s="165" t="n">
        <v>-43903.2258</v>
      </c>
    </row>
    <row r="22" customFormat="false" ht="11.25" hidden="false" customHeight="true" outlineLevel="0" collapsed="false">
      <c r="A22" s="165" t="s">
        <v>77</v>
      </c>
      <c r="C22" s="171" t="n">
        <v>11258.0645</v>
      </c>
      <c r="D22" s="171" t="n">
        <v>7357.1428</v>
      </c>
      <c r="E22" s="171" t="n">
        <v>1935.4838</v>
      </c>
      <c r="F22" s="171" t="n">
        <v>700.000100000001</v>
      </c>
      <c r="G22" s="171" t="n">
        <v>645.161300000001</v>
      </c>
      <c r="H22" s="171" t="n">
        <v>333.333299999998</v>
      </c>
      <c r="I22" s="171" t="n">
        <v>3322.5806</v>
      </c>
      <c r="J22" s="171" t="n">
        <v>3064.5161</v>
      </c>
      <c r="K22" s="171" t="n">
        <v>2999.9999</v>
      </c>
      <c r="L22" s="171" t="n">
        <v>-677.419299999998</v>
      </c>
      <c r="M22" s="171" t="n">
        <v>1933.3334</v>
      </c>
      <c r="N22" s="171" t="n">
        <v>2451.6129</v>
      </c>
      <c r="O22" s="171" t="n">
        <v>3096.7742</v>
      </c>
      <c r="P22" s="171" t="n">
        <v>3285.7143</v>
      </c>
      <c r="Q22" s="171" t="n">
        <v>2096.7742</v>
      </c>
      <c r="R22" s="171" t="n">
        <v>2300.0001</v>
      </c>
      <c r="S22" s="171" t="n">
        <v>903.2259</v>
      </c>
      <c r="T22" s="171" t="n">
        <v>1733.3333</v>
      </c>
      <c r="U22" s="171" t="n">
        <v>3419.3549</v>
      </c>
      <c r="V22" s="171" t="n">
        <v>3354.8387</v>
      </c>
      <c r="W22" s="171" t="n">
        <v>3400</v>
      </c>
      <c r="X22" s="171" t="n">
        <v>2419.3548</v>
      </c>
      <c r="Y22" s="171" t="n">
        <v>2366.6667</v>
      </c>
      <c r="Z22" s="171" t="n">
        <v>2677.4194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-5195256</v>
      </c>
      <c r="D25" s="165" t="n">
        <v>-4462052</v>
      </c>
      <c r="E25" s="165" t="n">
        <v>-3877263</v>
      </c>
      <c r="F25" s="165" t="n">
        <v>-2396306</v>
      </c>
      <c r="G25" s="165" t="n">
        <v>-2812260</v>
      </c>
      <c r="H25" s="165" t="n">
        <v>-3223170</v>
      </c>
      <c r="I25" s="165" t="n">
        <v>-3910997</v>
      </c>
      <c r="J25" s="165" t="n">
        <v>-4203836</v>
      </c>
      <c r="K25" s="165" t="n">
        <v>-4052247</v>
      </c>
      <c r="L25" s="165" t="n">
        <v>-4346461</v>
      </c>
      <c r="M25" s="165" t="n">
        <v>-5324577</v>
      </c>
      <c r="N25" s="165" t="n">
        <v>-5191662</v>
      </c>
      <c r="O25" s="165" t="n">
        <v>-5063279</v>
      </c>
      <c r="P25" s="165" t="n">
        <v>-4455037</v>
      </c>
      <c r="Q25" s="165" t="n">
        <v>-5002383</v>
      </c>
      <c r="R25" s="165" t="n">
        <v>58433</v>
      </c>
      <c r="S25" s="165" t="n">
        <v>56044</v>
      </c>
      <c r="T25" s="165" t="n">
        <v>73371</v>
      </c>
      <c r="U25" s="165" t="n">
        <v>100043</v>
      </c>
      <c r="V25" s="165" t="n">
        <v>122153</v>
      </c>
      <c r="W25" s="165" t="n">
        <v>115087</v>
      </c>
      <c r="X25" s="165" t="n">
        <v>135724</v>
      </c>
      <c r="Y25" s="165" t="n">
        <v>0</v>
      </c>
      <c r="Z25" s="165" t="n">
        <v>0</v>
      </c>
      <c r="AA25" s="165" t="n">
        <v>-62855931</v>
      </c>
    </row>
    <row r="26" customFormat="false" ht="11.25" hidden="false" customHeight="true" outlineLevel="0" collapsed="false">
      <c r="A26" s="165" t="s">
        <v>153</v>
      </c>
      <c r="C26" s="165" t="n">
        <v>15027040</v>
      </c>
      <c r="D26" s="165" t="n">
        <v>11321178</v>
      </c>
      <c r="E26" s="165" t="n">
        <v>4260103</v>
      </c>
      <c r="F26" s="165" t="n">
        <v>1800090</v>
      </c>
      <c r="G26" s="165" t="n">
        <v>2355567</v>
      </c>
      <c r="H26" s="165" t="n">
        <v>4268735</v>
      </c>
      <c r="I26" s="165" t="n">
        <v>6005374</v>
      </c>
      <c r="J26" s="165" t="n">
        <v>5605279</v>
      </c>
      <c r="K26" s="165" t="n">
        <v>6134682</v>
      </c>
      <c r="L26" s="165" t="n">
        <v>6643589</v>
      </c>
      <c r="M26" s="165" t="n">
        <v>6242041</v>
      </c>
      <c r="N26" s="165" t="n">
        <v>6239771</v>
      </c>
      <c r="O26" s="165" t="n">
        <v>2339068</v>
      </c>
      <c r="P26" s="165" t="n">
        <v>1614094</v>
      </c>
      <c r="Q26" s="165" t="n">
        <v>1844239</v>
      </c>
      <c r="R26" s="165" t="n">
        <v>204852</v>
      </c>
      <c r="S26" s="165" t="n">
        <v>100871</v>
      </c>
      <c r="T26" s="165" t="n">
        <v>240827</v>
      </c>
      <c r="U26" s="165" t="n">
        <v>324410</v>
      </c>
      <c r="V26" s="165" t="n">
        <v>317038</v>
      </c>
      <c r="W26" s="165" t="n">
        <v>371618</v>
      </c>
      <c r="X26" s="165" t="n">
        <v>383830</v>
      </c>
      <c r="Y26" s="165" t="n">
        <v>2175254</v>
      </c>
      <c r="Z26" s="165" t="n">
        <v>2469368</v>
      </c>
      <c r="AA26" s="165" t="n">
        <v>88288918</v>
      </c>
    </row>
    <row r="27" customFormat="false" ht="11.25" hidden="false" customHeight="true" outlineLevel="0" collapsed="false">
      <c r="A27" s="168" t="s">
        <v>75</v>
      </c>
      <c r="B27" s="169"/>
      <c r="C27" s="169" t="n">
        <v>9831784</v>
      </c>
      <c r="D27" s="169" t="n">
        <v>6859126</v>
      </c>
      <c r="E27" s="169" t="n">
        <v>382840</v>
      </c>
      <c r="F27" s="169" t="n">
        <v>-596216</v>
      </c>
      <c r="G27" s="169" t="n">
        <v>-456693</v>
      </c>
      <c r="H27" s="169" t="n">
        <v>1045565</v>
      </c>
      <c r="I27" s="169" t="n">
        <v>2094377</v>
      </c>
      <c r="J27" s="169" t="n">
        <v>1401443</v>
      </c>
      <c r="K27" s="169" t="n">
        <v>2082435</v>
      </c>
      <c r="L27" s="169" t="n">
        <v>2297128</v>
      </c>
      <c r="M27" s="169" t="n">
        <v>917464</v>
      </c>
      <c r="N27" s="169" t="n">
        <v>1048109</v>
      </c>
      <c r="O27" s="169" t="n">
        <v>-2724211</v>
      </c>
      <c r="P27" s="169" t="n">
        <v>-2840943</v>
      </c>
      <c r="Q27" s="169" t="n">
        <v>-3158144</v>
      </c>
      <c r="R27" s="169" t="n">
        <v>263285</v>
      </c>
      <c r="S27" s="169" t="n">
        <v>156915</v>
      </c>
      <c r="T27" s="169" t="n">
        <v>314198</v>
      </c>
      <c r="U27" s="169" t="n">
        <v>424453</v>
      </c>
      <c r="V27" s="169" t="n">
        <v>439191</v>
      </c>
      <c r="W27" s="169" t="n">
        <v>486705</v>
      </c>
      <c r="X27" s="169" t="n">
        <v>519554</v>
      </c>
      <c r="Y27" s="169" t="n">
        <v>2175254</v>
      </c>
      <c r="Z27" s="169" t="n">
        <v>2469368</v>
      </c>
      <c r="AA27" s="170" t="n">
        <v>25432987</v>
      </c>
    </row>
    <row r="28" customFormat="false" ht="11.25" hidden="false" customHeight="true" outlineLevel="0" collapsed="false">
      <c r="A28" s="165" t="s">
        <v>76</v>
      </c>
      <c r="C28" s="165" t="n">
        <v>9767397</v>
      </c>
      <c r="D28" s="165" t="n">
        <v>6764336</v>
      </c>
      <c r="E28" s="165" t="n">
        <v>340674</v>
      </c>
      <c r="F28" s="165" t="n">
        <v>-561850</v>
      </c>
      <c r="G28" s="165" t="n">
        <v>-485941</v>
      </c>
      <c r="H28" s="165" t="n">
        <v>965420</v>
      </c>
      <c r="I28" s="165" t="n">
        <v>2089431</v>
      </c>
      <c r="J28" s="165" t="n">
        <v>1451903</v>
      </c>
      <c r="K28" s="165" t="n">
        <v>2070873</v>
      </c>
      <c r="L28" s="165" t="n">
        <v>2275304</v>
      </c>
      <c r="M28" s="165" t="n">
        <v>898495</v>
      </c>
      <c r="N28" s="165" t="n">
        <v>1045460</v>
      </c>
      <c r="O28" s="165" t="n">
        <v>-2707195</v>
      </c>
      <c r="P28" s="165" t="n">
        <v>-2840420</v>
      </c>
      <c r="Q28" s="165" t="n">
        <v>-3191992</v>
      </c>
      <c r="R28" s="165" t="n">
        <v>272795</v>
      </c>
      <c r="S28" s="165" t="n">
        <v>120271</v>
      </c>
      <c r="T28" s="165" t="n">
        <v>307515</v>
      </c>
      <c r="U28" s="165" t="n">
        <v>566968</v>
      </c>
      <c r="V28" s="165" t="n">
        <v>626481</v>
      </c>
      <c r="W28" s="165" t="n">
        <v>627399</v>
      </c>
      <c r="X28" s="165" t="n">
        <v>572800</v>
      </c>
      <c r="Y28" s="165" t="n">
        <v>2275011</v>
      </c>
      <c r="Z28" s="165" t="n">
        <v>2600610</v>
      </c>
      <c r="AA28" s="165" t="n">
        <v>25851745</v>
      </c>
    </row>
    <row r="29" customFormat="false" ht="11.25" hidden="false" customHeight="true" outlineLevel="0" collapsed="false">
      <c r="A29" s="165" t="s">
        <v>77</v>
      </c>
      <c r="C29" s="171" t="n">
        <v>64387</v>
      </c>
      <c r="D29" s="171" t="n">
        <v>94790</v>
      </c>
      <c r="E29" s="171" t="n">
        <v>42166</v>
      </c>
      <c r="F29" s="171" t="n">
        <v>-34366</v>
      </c>
      <c r="G29" s="171" t="n">
        <v>29248</v>
      </c>
      <c r="H29" s="171" t="n">
        <v>80145</v>
      </c>
      <c r="I29" s="171" t="n">
        <v>4946</v>
      </c>
      <c r="J29" s="171" t="n">
        <v>-50460</v>
      </c>
      <c r="K29" s="171" t="n">
        <v>11562</v>
      </c>
      <c r="L29" s="171" t="n">
        <v>21824</v>
      </c>
      <c r="M29" s="171" t="n">
        <v>18969</v>
      </c>
      <c r="N29" s="171" t="n">
        <v>2649</v>
      </c>
      <c r="O29" s="171" t="n">
        <v>-17016</v>
      </c>
      <c r="P29" s="171" t="n">
        <v>-523</v>
      </c>
      <c r="Q29" s="171" t="n">
        <v>33848</v>
      </c>
      <c r="R29" s="171" t="n">
        <v>-9510</v>
      </c>
      <c r="S29" s="171" t="n">
        <v>36644</v>
      </c>
      <c r="T29" s="171" t="n">
        <v>6683</v>
      </c>
      <c r="U29" s="171" t="n">
        <v>-142515</v>
      </c>
      <c r="V29" s="171" t="n">
        <v>-187290</v>
      </c>
      <c r="W29" s="171" t="n">
        <v>-140694</v>
      </c>
      <c r="X29" s="171" t="n">
        <v>-53246</v>
      </c>
      <c r="Y29" s="171" t="n">
        <v>-99757</v>
      </c>
      <c r="Z29" s="171" t="n">
        <v>-131242</v>
      </c>
      <c r="AA29" s="171" t="n">
        <v>-418758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-328259</v>
      </c>
      <c r="D25" s="165" t="n">
        <v>-295641</v>
      </c>
      <c r="E25" s="165" t="n">
        <v>-326527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-950427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-328259</v>
      </c>
      <c r="D27" s="169" t="n">
        <v>-295641</v>
      </c>
      <c r="E27" s="169" t="n">
        <v>-326527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-950427</v>
      </c>
    </row>
    <row r="28" customFormat="false" ht="11.25" hidden="false" customHeight="true" outlineLevel="0" collapsed="false">
      <c r="A28" s="165" t="s">
        <v>76</v>
      </c>
      <c r="C28" s="165" t="n">
        <v>-328227</v>
      </c>
      <c r="D28" s="165" t="n">
        <v>-295614</v>
      </c>
      <c r="E28" s="165" t="n">
        <v>-326497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-950338</v>
      </c>
    </row>
    <row r="29" customFormat="false" ht="11.25" hidden="false" customHeight="true" outlineLevel="0" collapsed="false">
      <c r="A29" s="165" t="s">
        <v>77</v>
      </c>
      <c r="C29" s="171" t="n">
        <v>-32</v>
      </c>
      <c r="D29" s="171" t="n">
        <v>-27</v>
      </c>
      <c r="E29" s="171" t="n">
        <v>-30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-89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161592</v>
      </c>
      <c r="D25" s="165" t="n">
        <v>145535</v>
      </c>
      <c r="E25" s="165" t="n">
        <v>160739</v>
      </c>
      <c r="F25" s="165" t="n">
        <v>-5538</v>
      </c>
      <c r="G25" s="165" t="n">
        <v>-5721</v>
      </c>
      <c r="H25" s="165" t="n">
        <v>-5523</v>
      </c>
      <c r="I25" s="165" t="n">
        <v>-5695</v>
      </c>
      <c r="J25" s="165" t="n">
        <v>-5682</v>
      </c>
      <c r="K25" s="165" t="n">
        <v>-5486</v>
      </c>
      <c r="L25" s="165" t="n">
        <v>-5655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428566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161592</v>
      </c>
      <c r="D27" s="169" t="n">
        <v>145535</v>
      </c>
      <c r="E27" s="169" t="n">
        <v>160739</v>
      </c>
      <c r="F27" s="169" t="n">
        <v>-5538</v>
      </c>
      <c r="G27" s="169" t="n">
        <v>-5721</v>
      </c>
      <c r="H27" s="169" t="n">
        <v>-5523</v>
      </c>
      <c r="I27" s="169" t="n">
        <v>-5695</v>
      </c>
      <c r="J27" s="169" t="n">
        <v>-5682</v>
      </c>
      <c r="K27" s="169" t="n">
        <v>-5486</v>
      </c>
      <c r="L27" s="169" t="n">
        <v>-5655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428566</v>
      </c>
    </row>
    <row r="28" customFormat="false" ht="11.25" hidden="false" customHeight="true" outlineLevel="0" collapsed="false">
      <c r="A28" s="165" t="s">
        <v>76</v>
      </c>
      <c r="C28" s="165" t="n">
        <v>161576</v>
      </c>
      <c r="D28" s="165" t="n">
        <v>145522</v>
      </c>
      <c r="E28" s="165" t="n">
        <v>160725</v>
      </c>
      <c r="F28" s="165" t="n">
        <v>-5537</v>
      </c>
      <c r="G28" s="165" t="n">
        <v>-5720</v>
      </c>
      <c r="H28" s="165" t="n">
        <v>-5523</v>
      </c>
      <c r="I28" s="165" t="n">
        <v>-5694</v>
      </c>
      <c r="J28" s="165" t="n">
        <v>-5681</v>
      </c>
      <c r="K28" s="165" t="n">
        <v>-5485</v>
      </c>
      <c r="L28" s="165" t="n">
        <v>-5655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428528</v>
      </c>
    </row>
    <row r="29" customFormat="false" ht="11.25" hidden="false" customHeight="true" outlineLevel="0" collapsed="false">
      <c r="A29" s="165" t="s">
        <v>77</v>
      </c>
      <c r="C29" s="171" t="n">
        <v>16</v>
      </c>
      <c r="D29" s="171" t="n">
        <v>13</v>
      </c>
      <c r="E29" s="171" t="n">
        <v>14</v>
      </c>
      <c r="F29" s="171" t="n">
        <v>-1</v>
      </c>
      <c r="G29" s="171" t="n">
        <v>-1</v>
      </c>
      <c r="H29" s="171" t="n">
        <v>0</v>
      </c>
      <c r="I29" s="171" t="n">
        <v>-1</v>
      </c>
      <c r="J29" s="171" t="n">
        <v>-1</v>
      </c>
      <c r="K29" s="171" t="n">
        <v>-1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38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</v>
      </c>
      <c r="D15" s="98" t="n">
        <v>2.89</v>
      </c>
      <c r="E15" s="98" t="n">
        <v>2.87</v>
      </c>
      <c r="F15" s="98" t="n">
        <v>2.82</v>
      </c>
      <c r="G15" s="98" t="n">
        <v>2.86</v>
      </c>
      <c r="H15" s="98" t="n">
        <v>2.91</v>
      </c>
      <c r="I15" s="98" t="n">
        <v>2.95</v>
      </c>
      <c r="J15" s="98" t="n">
        <v>2.99</v>
      </c>
      <c r="K15" s="98" t="n">
        <v>3</v>
      </c>
      <c r="L15" s="98" t="n">
        <v>2.91</v>
      </c>
      <c r="M15" s="98" t="n">
        <v>3.2</v>
      </c>
      <c r="N15" s="98" t="n">
        <v>3.38</v>
      </c>
      <c r="O15" s="98" t="n">
        <v>3.46</v>
      </c>
      <c r="P15" s="98" t="n">
        <v>3.4</v>
      </c>
      <c r="Q15" s="98" t="n">
        <v>3.32</v>
      </c>
      <c r="R15" s="98" t="n">
        <v>3.16</v>
      </c>
      <c r="S15" s="98" t="n">
        <v>3.16</v>
      </c>
      <c r="T15" s="98" t="n">
        <v>3.19</v>
      </c>
      <c r="U15" s="98" t="n">
        <v>3.23</v>
      </c>
      <c r="V15" s="98" t="n">
        <v>3.28</v>
      </c>
      <c r="W15" s="98" t="n">
        <v>3.27</v>
      </c>
      <c r="X15" s="98" t="n">
        <v>3.3</v>
      </c>
      <c r="Y15" s="98" t="n">
        <v>3.44</v>
      </c>
      <c r="Z15" s="98" t="n">
        <v>3.59</v>
      </c>
      <c r="AA15" s="98"/>
    </row>
    <row r="16" customFormat="false" ht="11.25" hidden="false" customHeight="true" outlineLevel="0" collapsed="false">
      <c r="A16" s="95" t="s">
        <v>158</v>
      </c>
      <c r="C16" s="98" t="n">
        <v>2.69</v>
      </c>
      <c r="D16" s="98" t="n">
        <v>2.71</v>
      </c>
      <c r="E16" s="98" t="n">
        <v>2.71</v>
      </c>
      <c r="F16" s="98" t="n">
        <v>2.69</v>
      </c>
      <c r="G16" s="98" t="n">
        <v>2.74</v>
      </c>
      <c r="H16" s="98" t="n">
        <v>2.8</v>
      </c>
      <c r="I16" s="98" t="n">
        <v>2.84</v>
      </c>
      <c r="J16" s="98" t="n">
        <v>2.89</v>
      </c>
      <c r="K16" s="98" t="n">
        <v>2.89</v>
      </c>
      <c r="L16" s="98" t="n">
        <v>2.91</v>
      </c>
      <c r="M16" s="98" t="n">
        <v>3.1</v>
      </c>
      <c r="N16" s="98" t="n">
        <v>3.27</v>
      </c>
      <c r="O16" s="98" t="n">
        <v>3.35</v>
      </c>
      <c r="P16" s="98" t="n">
        <v>3.29</v>
      </c>
      <c r="Q16" s="98" t="n">
        <v>3.2</v>
      </c>
      <c r="R16" s="98" t="n">
        <v>3.05</v>
      </c>
      <c r="S16" s="98" t="n">
        <v>3.05</v>
      </c>
      <c r="T16" s="98" t="n">
        <v>3.09</v>
      </c>
      <c r="U16" s="98" t="n">
        <v>3.13</v>
      </c>
      <c r="V16" s="98" t="n">
        <v>3.17</v>
      </c>
      <c r="W16" s="98" t="n">
        <v>3.16</v>
      </c>
      <c r="X16" s="98" t="n">
        <v>3.19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0.21</v>
      </c>
      <c r="D17" s="99" t="n">
        <v>0.18</v>
      </c>
      <c r="E17" s="99" t="n">
        <v>0.16</v>
      </c>
      <c r="F17" s="99" t="n">
        <v>0.13</v>
      </c>
      <c r="G17" s="99" t="n">
        <v>0.12</v>
      </c>
      <c r="H17" s="99" t="n">
        <v>0.11</v>
      </c>
      <c r="I17" s="99" t="n">
        <v>0.11</v>
      </c>
      <c r="J17" s="99" t="n">
        <v>0.1</v>
      </c>
      <c r="K17" s="99" t="n">
        <v>0.11</v>
      </c>
      <c r="L17" s="99" t="n">
        <v>0</v>
      </c>
      <c r="M17" s="99" t="n">
        <v>0.1</v>
      </c>
      <c r="N17" s="99" t="n">
        <v>0.11</v>
      </c>
      <c r="O17" s="99" t="n">
        <v>0.11</v>
      </c>
      <c r="P17" s="99" t="n">
        <v>0.11</v>
      </c>
      <c r="Q17" s="99" t="n">
        <v>0.12</v>
      </c>
      <c r="R17" s="99" t="n">
        <v>0.11</v>
      </c>
      <c r="S17" s="99" t="n">
        <v>0.11</v>
      </c>
      <c r="T17" s="99" t="n">
        <v>0.1</v>
      </c>
      <c r="U17" s="99" t="n">
        <v>0.1</v>
      </c>
      <c r="V17" s="99" t="n">
        <v>0.11</v>
      </c>
      <c r="W17" s="99" t="n">
        <v>0.11</v>
      </c>
      <c r="X17" s="99" t="n">
        <v>0.11</v>
      </c>
      <c r="Y17" s="99" t="n">
        <v>0.1</v>
      </c>
      <c r="Z17" s="99" t="n">
        <v>0.11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164</v>
      </c>
      <c r="C28" s="96" t="n">
        <v>-25612.9032</v>
      </c>
      <c r="D28" s="96" t="n">
        <v>-17035.6786</v>
      </c>
      <c r="E28" s="96" t="n">
        <v>-6258.0323</v>
      </c>
      <c r="F28" s="96" t="n">
        <v>-7000</v>
      </c>
      <c r="G28" s="96" t="n">
        <v>-6032.2581</v>
      </c>
      <c r="H28" s="96" t="n">
        <v>-7266.6667</v>
      </c>
      <c r="I28" s="96" t="n">
        <v>-25032.2258</v>
      </c>
      <c r="J28" s="96" t="n">
        <v>-30387.0645</v>
      </c>
      <c r="K28" s="96" t="n">
        <v>-25266.6667</v>
      </c>
      <c r="L28" s="96" t="n">
        <v>-20516.129</v>
      </c>
      <c r="M28" s="96" t="n">
        <v>-18066.6333</v>
      </c>
      <c r="N28" s="96" t="n">
        <v>-20096.7742</v>
      </c>
      <c r="O28" s="96" t="n">
        <v>-20774.2258</v>
      </c>
      <c r="P28" s="96" t="n">
        <v>-17107.1429</v>
      </c>
      <c r="Q28" s="96" t="n">
        <v>-14193.5484</v>
      </c>
      <c r="R28" s="96" t="n">
        <v>-9500</v>
      </c>
      <c r="S28" s="96" t="n">
        <v>-612.9032</v>
      </c>
      <c r="T28" s="96" t="n">
        <v>-6833.3</v>
      </c>
      <c r="U28" s="96" t="n">
        <v>-21806.5161</v>
      </c>
      <c r="V28" s="96" t="n">
        <v>-26580.6774</v>
      </c>
      <c r="W28" s="96" t="n">
        <v>-24000</v>
      </c>
      <c r="X28" s="96" t="n">
        <v>-14354.871</v>
      </c>
      <c r="Y28" s="96" t="n">
        <v>-15700</v>
      </c>
      <c r="Z28" s="96" t="n">
        <v>-18967.7419</v>
      </c>
      <c r="AA28" s="96" t="n">
        <v>-399001.9591</v>
      </c>
    </row>
    <row r="29" customFormat="false" ht="11.25" hidden="false" customHeight="true" outlineLevel="0" collapsed="false">
      <c r="A29" s="95" t="s">
        <v>165</v>
      </c>
      <c r="C29" s="97" t="n">
        <v>7560.6914</v>
      </c>
      <c r="D29" s="97" t="n">
        <v>16137.916</v>
      </c>
      <c r="E29" s="97" t="n">
        <v>26915.5623</v>
      </c>
      <c r="F29" s="97" t="n">
        <v>7217.2548</v>
      </c>
      <c r="G29" s="97" t="n">
        <v>8184.9967</v>
      </c>
      <c r="H29" s="97" t="n">
        <v>6950.5881</v>
      </c>
      <c r="I29" s="97" t="n">
        <v>-10814.971</v>
      </c>
      <c r="J29" s="97" t="n">
        <v>-16169.8097</v>
      </c>
      <c r="K29" s="97" t="n">
        <v>-11049.4119</v>
      </c>
      <c r="L29" s="97" t="n">
        <v>-6298.8742</v>
      </c>
      <c r="M29" s="97" t="n">
        <v>-3849.3785</v>
      </c>
      <c r="N29" s="97" t="n">
        <v>-5879.5194</v>
      </c>
      <c r="O29" s="97" t="n">
        <v>-6556.971</v>
      </c>
      <c r="P29" s="97" t="n">
        <v>-2889.8881</v>
      </c>
      <c r="Q29" s="97" t="n">
        <v>23.7064000000009</v>
      </c>
      <c r="R29" s="97" t="n">
        <v>-9500</v>
      </c>
      <c r="S29" s="97" t="n">
        <v>-612.9032</v>
      </c>
      <c r="T29" s="97" t="n">
        <v>-6833.3</v>
      </c>
      <c r="U29" s="97" t="n">
        <v>-21806.5161</v>
      </c>
      <c r="V29" s="97" t="n">
        <v>-26580.6774</v>
      </c>
      <c r="W29" s="97" t="n">
        <v>-24000</v>
      </c>
      <c r="X29" s="97" t="n">
        <v>-14354.871</v>
      </c>
      <c r="Y29" s="97" t="n">
        <v>-15700</v>
      </c>
      <c r="Z29" s="97" t="n">
        <v>-18967.7419</v>
      </c>
      <c r="AA29" s="97" t="n">
        <v>-128874.1177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4739.0849</v>
      </c>
      <c r="N32" s="96" t="n">
        <v>4739.0849</v>
      </c>
      <c r="O32" s="96" t="n">
        <v>4739.0849</v>
      </c>
      <c r="P32" s="96" t="n">
        <v>4739.0849</v>
      </c>
      <c r="Q32" s="96" t="n">
        <v>4739.0849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56869.0193</v>
      </c>
    </row>
    <row r="34" customFormat="false" ht="11.25" hidden="false" customHeight="true" outlineLevel="0" collapsed="false">
      <c r="A34" s="101" t="s">
        <v>165</v>
      </c>
      <c r="B34" s="102"/>
      <c r="C34" s="103" t="n">
        <v>2821.6065</v>
      </c>
      <c r="D34" s="103" t="n">
        <v>6659.7461</v>
      </c>
      <c r="E34" s="103" t="n">
        <v>17437.3924</v>
      </c>
      <c r="F34" s="103" t="n">
        <v>2478.1699</v>
      </c>
      <c r="G34" s="103" t="n">
        <v>3445.9118</v>
      </c>
      <c r="H34" s="103" t="n">
        <v>6950.5881</v>
      </c>
      <c r="I34" s="103" t="n">
        <v>-10814.971</v>
      </c>
      <c r="J34" s="103" t="n">
        <v>-16169.8097</v>
      </c>
      <c r="K34" s="103" t="n">
        <v>-11049.4119</v>
      </c>
      <c r="L34" s="103" t="n">
        <v>-6298.8742</v>
      </c>
      <c r="M34" s="103" t="n">
        <v>889.706399999999</v>
      </c>
      <c r="N34" s="103" t="n">
        <v>-1140.4345</v>
      </c>
      <c r="O34" s="103" t="n">
        <v>-1817.8861</v>
      </c>
      <c r="P34" s="103" t="n">
        <v>1849.1968</v>
      </c>
      <c r="Q34" s="103" t="n">
        <v>4762.7913</v>
      </c>
      <c r="R34" s="103" t="n">
        <v>-21.8300999999992</v>
      </c>
      <c r="S34" s="103" t="n">
        <v>8865.2667</v>
      </c>
      <c r="T34" s="103" t="n">
        <v>2644.8699</v>
      </c>
      <c r="U34" s="103" t="n">
        <v>-12328.3462</v>
      </c>
      <c r="V34" s="103" t="n">
        <v>-17102.5075</v>
      </c>
      <c r="W34" s="103" t="n">
        <v>-14521.8301</v>
      </c>
      <c r="X34" s="103" t="n">
        <v>-4876.7011</v>
      </c>
      <c r="Y34" s="103" t="n">
        <v>-15700</v>
      </c>
      <c r="Z34" s="103" t="n">
        <v>-18967.7419</v>
      </c>
      <c r="AA34" s="104" t="n">
        <v>-72005.0984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164</v>
      </c>
      <c r="C38" s="96" t="n">
        <v>-30000</v>
      </c>
      <c r="D38" s="96" t="n">
        <v>-20428.5357</v>
      </c>
      <c r="E38" s="96" t="n">
        <v>-7999.9677</v>
      </c>
      <c r="F38" s="96" t="n">
        <v>-7566.6667</v>
      </c>
      <c r="G38" s="96" t="n">
        <v>-6451.6129</v>
      </c>
      <c r="H38" s="96" t="n">
        <v>-7400</v>
      </c>
      <c r="I38" s="96" t="n">
        <v>-25903.1935</v>
      </c>
      <c r="J38" s="96" t="n">
        <v>-31064.4839</v>
      </c>
      <c r="K38" s="96" t="n">
        <v>-26100</v>
      </c>
      <c r="L38" s="96" t="n">
        <v>-20258.0645</v>
      </c>
      <c r="M38" s="96" t="n">
        <v>-18933.3</v>
      </c>
      <c r="N38" s="96" t="n">
        <v>-21096.7742</v>
      </c>
      <c r="O38" s="96" t="n">
        <v>-21935.5161</v>
      </c>
      <c r="P38" s="96" t="n">
        <v>-18428.5714</v>
      </c>
      <c r="Q38" s="96" t="n">
        <v>-15129.0323</v>
      </c>
      <c r="R38" s="96" t="n">
        <v>-10366.6667</v>
      </c>
      <c r="S38" s="96" t="n">
        <v>-677.4194</v>
      </c>
      <c r="T38" s="96" t="n">
        <v>-7466.6333</v>
      </c>
      <c r="U38" s="96" t="n">
        <v>-22677.4839</v>
      </c>
      <c r="V38" s="96" t="n">
        <v>-27419.3871</v>
      </c>
      <c r="W38" s="96" t="n">
        <v>-24933.3333</v>
      </c>
      <c r="X38" s="96" t="n">
        <v>-15161.3226</v>
      </c>
      <c r="Y38" s="96" t="n">
        <v>-16633.3333</v>
      </c>
      <c r="Z38" s="96" t="n">
        <v>-19935.4839</v>
      </c>
      <c r="AA38" s="96" t="n">
        <v>-423966.7824</v>
      </c>
    </row>
    <row r="39" customFormat="false" ht="11.25" hidden="false" customHeight="true" outlineLevel="0" collapsed="false">
      <c r="A39" s="95" t="s">
        <v>166</v>
      </c>
      <c r="C39" s="96" t="n">
        <v>-4739.0849</v>
      </c>
      <c r="D39" s="96" t="n">
        <v>-9478.1699</v>
      </c>
      <c r="E39" s="96" t="n">
        <v>-9478.1699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56869.0193</v>
      </c>
    </row>
    <row r="40" customFormat="false" ht="11.25" hidden="false" customHeight="true" outlineLevel="0" collapsed="false">
      <c r="A40" s="95" t="s">
        <v>165</v>
      </c>
      <c r="C40" s="97" t="n">
        <v>-1565.4903</v>
      </c>
      <c r="D40" s="97" t="n">
        <v>3266.889</v>
      </c>
      <c r="E40" s="97" t="n">
        <v>15695.457</v>
      </c>
      <c r="F40" s="97" t="n">
        <v>1911.5032</v>
      </c>
      <c r="G40" s="97" t="n">
        <v>3026.557</v>
      </c>
      <c r="H40" s="97" t="n">
        <v>6817.2548</v>
      </c>
      <c r="I40" s="97" t="n">
        <v>-11685.9387</v>
      </c>
      <c r="J40" s="97" t="n">
        <v>-16847.2291</v>
      </c>
      <c r="K40" s="97" t="n">
        <v>-11882.7452</v>
      </c>
      <c r="L40" s="97" t="n">
        <v>-6040.8097</v>
      </c>
      <c r="M40" s="97" t="n">
        <v>23.0397000000012</v>
      </c>
      <c r="N40" s="97" t="n">
        <v>-2140.4345</v>
      </c>
      <c r="O40" s="97" t="n">
        <v>-2979.1764</v>
      </c>
      <c r="P40" s="97" t="n">
        <v>527.7683</v>
      </c>
      <c r="Q40" s="97" t="n">
        <v>3827.3074</v>
      </c>
      <c r="R40" s="97" t="n">
        <v>-888.496799999999</v>
      </c>
      <c r="S40" s="97" t="n">
        <v>8800.7505</v>
      </c>
      <c r="T40" s="97" t="n">
        <v>2011.5366</v>
      </c>
      <c r="U40" s="97" t="n">
        <v>-13199.314</v>
      </c>
      <c r="V40" s="97" t="n">
        <v>-17941.2172</v>
      </c>
      <c r="W40" s="97" t="n">
        <v>-15455.1634</v>
      </c>
      <c r="X40" s="97" t="n">
        <v>-5683.1527</v>
      </c>
      <c r="Y40" s="97" t="n">
        <v>-16633.3333</v>
      </c>
      <c r="Z40" s="97" t="n">
        <v>-19935.4839</v>
      </c>
      <c r="AA40" s="97" t="n">
        <v>-96969.9217000001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4387.0968</v>
      </c>
      <c r="D44" s="96" t="n">
        <v>3392.8571</v>
      </c>
      <c r="E44" s="96" t="n">
        <v>1741.9354</v>
      </c>
      <c r="F44" s="96" t="n">
        <v>566.6667</v>
      </c>
      <c r="G44" s="96" t="n">
        <v>419.3548</v>
      </c>
      <c r="H44" s="96" t="n">
        <v>133.3333</v>
      </c>
      <c r="I44" s="96" t="n">
        <v>870.967700000001</v>
      </c>
      <c r="J44" s="96" t="n">
        <v>677.419399999999</v>
      </c>
      <c r="K44" s="96" t="n">
        <v>833.333299999998</v>
      </c>
      <c r="L44" s="96" t="n">
        <v>-258.0645</v>
      </c>
      <c r="M44" s="96" t="n">
        <v>866.666699999998</v>
      </c>
      <c r="N44" s="96" t="n">
        <v>1000</v>
      </c>
      <c r="O44" s="96" t="n">
        <v>1161.2903</v>
      </c>
      <c r="P44" s="96" t="n">
        <v>1321.4285</v>
      </c>
      <c r="Q44" s="96" t="n">
        <v>935.483900000001</v>
      </c>
      <c r="R44" s="96" t="n">
        <v>866.6667</v>
      </c>
      <c r="S44" s="96" t="n">
        <v>64.5162</v>
      </c>
      <c r="T44" s="96" t="n">
        <v>633.3333</v>
      </c>
      <c r="U44" s="96" t="n">
        <v>870.967799999999</v>
      </c>
      <c r="V44" s="96" t="n">
        <v>838.709699999999</v>
      </c>
      <c r="W44" s="96" t="n">
        <v>933.333299999998</v>
      </c>
      <c r="X44" s="96" t="n">
        <v>806.4516</v>
      </c>
      <c r="Y44" s="96" t="n">
        <v>933.333299999998</v>
      </c>
      <c r="Z44" s="96" t="n">
        <v>967.741999999998</v>
      </c>
      <c r="AA44" s="96" t="n">
        <v>24964.8233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4387.0968</v>
      </c>
      <c r="D46" s="97" t="n">
        <v>3392.8571</v>
      </c>
      <c r="E46" s="97" t="n">
        <v>1741.9354</v>
      </c>
      <c r="F46" s="97" t="n">
        <v>566.6667</v>
      </c>
      <c r="G46" s="97" t="n">
        <v>419.3548</v>
      </c>
      <c r="H46" s="97" t="n">
        <v>133.3333</v>
      </c>
      <c r="I46" s="97" t="n">
        <v>870.967700000001</v>
      </c>
      <c r="J46" s="97" t="n">
        <v>677.419399999999</v>
      </c>
      <c r="K46" s="97" t="n">
        <v>833.333299999998</v>
      </c>
      <c r="L46" s="97" t="n">
        <v>-258.0645</v>
      </c>
      <c r="M46" s="97" t="n">
        <v>866.666699999998</v>
      </c>
      <c r="N46" s="97" t="n">
        <v>1000</v>
      </c>
      <c r="O46" s="97" t="n">
        <v>1161.2903</v>
      </c>
      <c r="P46" s="97" t="n">
        <v>1321.4285</v>
      </c>
      <c r="Q46" s="97" t="n">
        <v>935.483900000001</v>
      </c>
      <c r="R46" s="97" t="n">
        <v>866.6667</v>
      </c>
      <c r="S46" s="97" t="n">
        <v>64.5162</v>
      </c>
      <c r="T46" s="97" t="n">
        <v>633.3333</v>
      </c>
      <c r="U46" s="97" t="n">
        <v>870.967799999999</v>
      </c>
      <c r="V46" s="97" t="n">
        <v>838.709699999999</v>
      </c>
      <c r="W46" s="97" t="n">
        <v>933.333299999998</v>
      </c>
      <c r="X46" s="97" t="n">
        <v>806.4516</v>
      </c>
      <c r="Y46" s="97" t="n">
        <v>933.333299999998</v>
      </c>
      <c r="Z46" s="97" t="n">
        <v>967.741999999998</v>
      </c>
      <c r="AA46" s="97" t="n">
        <v>24964.8233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3.74</v>
      </c>
      <c r="D49" s="98" t="n">
        <v>3.6</v>
      </c>
      <c r="E49" s="98" t="n">
        <v>3.55</v>
      </c>
      <c r="F49" s="98" t="n">
        <v>3.46</v>
      </c>
      <c r="G49" s="98" t="n">
        <v>3.51</v>
      </c>
      <c r="H49" s="98" t="n">
        <v>3.59</v>
      </c>
      <c r="I49" s="98" t="n">
        <v>3.65</v>
      </c>
      <c r="J49" s="98" t="n">
        <v>3.7</v>
      </c>
      <c r="K49" s="98" t="n">
        <v>3.71</v>
      </c>
      <c r="L49" s="98" t="n">
        <v>3.59</v>
      </c>
      <c r="M49" s="98" t="n">
        <v>4.18</v>
      </c>
      <c r="N49" s="98" t="n">
        <v>4.44</v>
      </c>
      <c r="O49" s="98" t="n">
        <v>4.56</v>
      </c>
      <c r="P49" s="98" t="n">
        <v>4.47</v>
      </c>
      <c r="Q49" s="98" t="n">
        <v>4.35</v>
      </c>
      <c r="R49" s="98" t="n">
        <v>4.13</v>
      </c>
      <c r="S49" s="98" t="n">
        <v>4.12</v>
      </c>
      <c r="T49" s="98" t="n">
        <v>4.17</v>
      </c>
      <c r="U49" s="98" t="n">
        <v>4.24</v>
      </c>
      <c r="V49" s="98" t="n">
        <v>4.3</v>
      </c>
      <c r="W49" s="98" t="n">
        <v>4.29</v>
      </c>
      <c r="X49" s="98" t="n">
        <v>4.34</v>
      </c>
      <c r="Y49" s="98" t="n">
        <v>4.59</v>
      </c>
      <c r="Z49" s="98" t="n">
        <v>4.8</v>
      </c>
      <c r="AA49" s="98"/>
    </row>
    <row r="50" customFormat="false" ht="11.25" hidden="false" customHeight="true" outlineLevel="0" collapsed="false">
      <c r="A50" s="95" t="s">
        <v>158</v>
      </c>
      <c r="C50" s="98" t="n">
        <v>3.47</v>
      </c>
      <c r="D50" s="98" t="n">
        <v>3.33</v>
      </c>
      <c r="E50" s="98" t="n">
        <v>3.33</v>
      </c>
      <c r="F50" s="98" t="n">
        <v>3.27</v>
      </c>
      <c r="G50" s="98" t="n">
        <v>3.34</v>
      </c>
      <c r="H50" s="98" t="n">
        <v>3.43</v>
      </c>
      <c r="I50" s="98" t="n">
        <v>3.49</v>
      </c>
      <c r="J50" s="98" t="n">
        <v>3.56</v>
      </c>
      <c r="K50" s="98" t="n">
        <v>3.57</v>
      </c>
      <c r="L50" s="98" t="n">
        <v>3.6</v>
      </c>
      <c r="M50" s="98" t="n">
        <v>4.02</v>
      </c>
      <c r="N50" s="98" t="n">
        <v>4.28</v>
      </c>
      <c r="O50" s="98" t="n">
        <v>4.4</v>
      </c>
      <c r="P50" s="98" t="n">
        <v>4.31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4.18</v>
      </c>
      <c r="Y50" s="98" t="n">
        <v>4.43</v>
      </c>
      <c r="Z50" s="98" t="n">
        <v>4.64</v>
      </c>
      <c r="AA50" s="98"/>
    </row>
    <row r="51" customFormat="false" ht="11.25" hidden="false" customHeight="true" outlineLevel="0" collapsed="false">
      <c r="A51" s="95" t="s">
        <v>77</v>
      </c>
      <c r="C51" s="99" t="n">
        <v>0.27</v>
      </c>
      <c r="D51" s="99" t="n">
        <v>0.27</v>
      </c>
      <c r="E51" s="99" t="n">
        <v>0.22</v>
      </c>
      <c r="F51" s="99" t="n">
        <v>0.19</v>
      </c>
      <c r="G51" s="99" t="n">
        <v>0.17</v>
      </c>
      <c r="H51" s="99" t="n">
        <v>0.16</v>
      </c>
      <c r="I51" s="99" t="n">
        <v>0.16</v>
      </c>
      <c r="J51" s="99" t="n">
        <v>0.14</v>
      </c>
      <c r="K51" s="99" t="n">
        <v>0.14</v>
      </c>
      <c r="L51" s="99" t="n">
        <v>-0.0100000000000002</v>
      </c>
      <c r="M51" s="99" t="n">
        <v>0.16</v>
      </c>
      <c r="N51" s="99" t="n">
        <v>0.16</v>
      </c>
      <c r="O51" s="99" t="n">
        <v>0.159999999999999</v>
      </c>
      <c r="P51" s="99" t="n">
        <v>0.16</v>
      </c>
      <c r="Q51" s="99" t="n">
        <v>0.17</v>
      </c>
      <c r="R51" s="99" t="n">
        <v>0.17</v>
      </c>
      <c r="S51" s="99" t="n">
        <v>0.16</v>
      </c>
      <c r="T51" s="99" t="n">
        <v>0.16</v>
      </c>
      <c r="U51" s="99" t="n">
        <v>0.16</v>
      </c>
      <c r="V51" s="99" t="n">
        <v>0.16</v>
      </c>
      <c r="W51" s="99" t="n">
        <v>0.16</v>
      </c>
      <c r="X51" s="99" t="n">
        <v>0.16</v>
      </c>
      <c r="Y51" s="99" t="n">
        <v>0.16</v>
      </c>
      <c r="Z51" s="99" t="n">
        <v>0.16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-1355328</v>
      </c>
      <c r="D58" s="96" t="n">
        <v>-1312707</v>
      </c>
      <c r="E58" s="96" t="n">
        <v>-1474286</v>
      </c>
      <c r="F58" s="96" t="n">
        <v>-907497</v>
      </c>
      <c r="G58" s="96" t="n">
        <v>-927731</v>
      </c>
      <c r="H58" s="96" t="n">
        <v>-965382</v>
      </c>
      <c r="I58" s="96" t="n">
        <v>-977876</v>
      </c>
      <c r="J58" s="96" t="n">
        <v>-961092</v>
      </c>
      <c r="K58" s="96" t="n">
        <v>-925114</v>
      </c>
      <c r="L58" s="96" t="n">
        <v>-988380</v>
      </c>
      <c r="M58" s="96" t="n">
        <v>-1307294</v>
      </c>
      <c r="N58" s="96" t="n">
        <v>-1233127</v>
      </c>
      <c r="O58" s="96" t="n">
        <v>-1182411</v>
      </c>
      <c r="P58" s="96" t="n">
        <v>-1093001</v>
      </c>
      <c r="Q58" s="96" t="n">
        <v>-1249569</v>
      </c>
      <c r="R58" s="96" t="n">
        <v>21587</v>
      </c>
      <c r="S58" s="96" t="n">
        <v>20346</v>
      </c>
      <c r="T58" s="96" t="n">
        <v>28487</v>
      </c>
      <c r="U58" s="96" t="n">
        <v>42090</v>
      </c>
      <c r="V58" s="96" t="n">
        <v>52771</v>
      </c>
      <c r="W58" s="96" t="n">
        <v>49022</v>
      </c>
      <c r="X58" s="96" t="n">
        <v>59354</v>
      </c>
      <c r="Y58" s="96" t="n">
        <v>0</v>
      </c>
      <c r="Z58" s="96" t="n">
        <v>0</v>
      </c>
      <c r="AA58" s="96" t="n">
        <v>-16587138</v>
      </c>
    </row>
    <row r="59" customFormat="false" ht="11.25" hidden="false" customHeight="true" outlineLevel="0" collapsed="false">
      <c r="A59" s="95" t="s">
        <v>167</v>
      </c>
      <c r="C59" s="96" t="n">
        <v>3228872</v>
      </c>
      <c r="D59" s="96" t="n">
        <v>2566709</v>
      </c>
      <c r="E59" s="96" t="n">
        <v>2496344</v>
      </c>
      <c r="F59" s="96" t="n">
        <v>1590580</v>
      </c>
      <c r="G59" s="96" t="n">
        <v>147898</v>
      </c>
      <c r="H59" s="96" t="n">
        <v>1428237</v>
      </c>
      <c r="I59" s="96" t="n">
        <v>1388854</v>
      </c>
      <c r="J59" s="96" t="n">
        <v>1329343</v>
      </c>
      <c r="K59" s="96" t="n">
        <v>1349223</v>
      </c>
      <c r="L59" s="96" t="n">
        <v>1510330</v>
      </c>
      <c r="M59" s="96" t="n">
        <v>1388363</v>
      </c>
      <c r="N59" s="96" t="n">
        <v>1271304</v>
      </c>
      <c r="O59" s="96" t="n">
        <v>346503</v>
      </c>
      <c r="P59" s="96" t="n">
        <v>262762</v>
      </c>
      <c r="Q59" s="96" t="n">
        <v>276645</v>
      </c>
      <c r="R59" s="96" t="n">
        <v>-17535</v>
      </c>
      <c r="S59" s="96" t="n">
        <v>9284</v>
      </c>
      <c r="T59" s="96" t="n">
        <v>124495</v>
      </c>
      <c r="U59" s="96" t="n">
        <v>105984</v>
      </c>
      <c r="V59" s="96" t="n">
        <v>112164</v>
      </c>
      <c r="W59" s="96" t="n">
        <v>139560</v>
      </c>
      <c r="X59" s="96" t="n">
        <v>155624</v>
      </c>
      <c r="Y59" s="96" t="n">
        <v>232544</v>
      </c>
      <c r="Z59" s="96" t="n">
        <v>320618</v>
      </c>
      <c r="AA59" s="96" t="n">
        <v>21764705</v>
      </c>
    </row>
    <row r="60" customFormat="false" ht="11.25" hidden="false" customHeight="true" outlineLevel="0" collapsed="false">
      <c r="A60" s="101" t="s">
        <v>75</v>
      </c>
      <c r="B60" s="102"/>
      <c r="C60" s="103" t="n">
        <v>1873544</v>
      </c>
      <c r="D60" s="103" t="n">
        <v>1254002</v>
      </c>
      <c r="E60" s="103" t="n">
        <v>1022058</v>
      </c>
      <c r="F60" s="103" t="n">
        <v>683083</v>
      </c>
      <c r="G60" s="103" t="n">
        <v>-779833</v>
      </c>
      <c r="H60" s="103" t="n">
        <v>462855</v>
      </c>
      <c r="I60" s="103" t="n">
        <v>410978</v>
      </c>
      <c r="J60" s="103" t="n">
        <v>368251</v>
      </c>
      <c r="K60" s="103" t="n">
        <v>424109</v>
      </c>
      <c r="L60" s="103" t="n">
        <v>521950</v>
      </c>
      <c r="M60" s="103" t="n">
        <v>81069</v>
      </c>
      <c r="N60" s="103" t="n">
        <v>38177</v>
      </c>
      <c r="O60" s="103" t="n">
        <v>-835908</v>
      </c>
      <c r="P60" s="103" t="n">
        <v>-830239</v>
      </c>
      <c r="Q60" s="103" t="n">
        <v>-972924</v>
      </c>
      <c r="R60" s="103" t="n">
        <v>4052</v>
      </c>
      <c r="S60" s="103" t="n">
        <v>29630</v>
      </c>
      <c r="T60" s="103" t="n">
        <v>152982</v>
      </c>
      <c r="U60" s="103" t="n">
        <v>148074</v>
      </c>
      <c r="V60" s="103" t="n">
        <v>164935</v>
      </c>
      <c r="W60" s="103" t="n">
        <v>188582</v>
      </c>
      <c r="X60" s="103" t="n">
        <v>214978</v>
      </c>
      <c r="Y60" s="103" t="n">
        <v>232544</v>
      </c>
      <c r="Z60" s="103" t="n">
        <v>320618</v>
      </c>
      <c r="AA60" s="104" t="n">
        <v>5177567</v>
      </c>
    </row>
    <row r="61" customFormat="false" ht="11.25" hidden="false" customHeight="true" outlineLevel="0" collapsed="false">
      <c r="A61" s="95" t="s">
        <v>76</v>
      </c>
      <c r="C61" s="96" t="n">
        <v>1882203</v>
      </c>
      <c r="D61" s="96" t="n">
        <v>1237250</v>
      </c>
      <c r="E61" s="96" t="n">
        <v>950838</v>
      </c>
      <c r="F61" s="96" t="n">
        <v>675742</v>
      </c>
      <c r="G61" s="96" t="n">
        <v>-790349</v>
      </c>
      <c r="H61" s="96" t="n">
        <v>441158</v>
      </c>
      <c r="I61" s="96" t="n">
        <v>449161</v>
      </c>
      <c r="J61" s="96" t="n">
        <v>416438</v>
      </c>
      <c r="K61" s="96" t="n">
        <v>456894</v>
      </c>
      <c r="L61" s="96" t="n">
        <v>520684</v>
      </c>
      <c r="M61" s="96" t="n">
        <v>80905</v>
      </c>
      <c r="N61" s="96" t="n">
        <v>44944</v>
      </c>
      <c r="O61" s="96" t="n">
        <v>-826254</v>
      </c>
      <c r="P61" s="96" t="n">
        <v>-831743</v>
      </c>
      <c r="Q61" s="96" t="n">
        <v>-985692</v>
      </c>
      <c r="R61" s="96" t="n">
        <v>6890</v>
      </c>
      <c r="S61" s="96" t="n">
        <v>2152</v>
      </c>
      <c r="T61" s="96" t="n">
        <v>146954</v>
      </c>
      <c r="U61" s="96" t="n">
        <v>188754</v>
      </c>
      <c r="V61" s="96" t="n">
        <v>219994</v>
      </c>
      <c r="W61" s="96" t="n">
        <v>234246</v>
      </c>
      <c r="X61" s="96" t="n">
        <v>232137</v>
      </c>
      <c r="Y61" s="96" t="n">
        <v>281061</v>
      </c>
      <c r="Z61" s="96" t="n">
        <v>380396</v>
      </c>
      <c r="AA61" s="96" t="n">
        <v>5414763</v>
      </c>
    </row>
    <row r="62" customFormat="false" ht="11.25" hidden="false" customHeight="true" outlineLevel="0" collapsed="false">
      <c r="A62" s="95" t="s">
        <v>77</v>
      </c>
      <c r="C62" s="97" t="n">
        <v>-8659</v>
      </c>
      <c r="D62" s="97" t="n">
        <v>16752</v>
      </c>
      <c r="E62" s="97" t="n">
        <v>71220</v>
      </c>
      <c r="F62" s="97" t="n">
        <v>7341</v>
      </c>
      <c r="G62" s="97" t="n">
        <v>10516</v>
      </c>
      <c r="H62" s="97" t="n">
        <v>21697</v>
      </c>
      <c r="I62" s="97" t="n">
        <v>-38183</v>
      </c>
      <c r="J62" s="97" t="n">
        <v>-48187</v>
      </c>
      <c r="K62" s="97" t="n">
        <v>-32785</v>
      </c>
      <c r="L62" s="97" t="n">
        <v>1266</v>
      </c>
      <c r="M62" s="97" t="n">
        <v>164</v>
      </c>
      <c r="N62" s="97" t="n">
        <v>-6767</v>
      </c>
      <c r="O62" s="97" t="n">
        <v>-9654</v>
      </c>
      <c r="P62" s="97" t="n">
        <v>1504</v>
      </c>
      <c r="Q62" s="97" t="n">
        <v>12768</v>
      </c>
      <c r="R62" s="97" t="n">
        <v>-2838</v>
      </c>
      <c r="S62" s="97" t="n">
        <v>27478</v>
      </c>
      <c r="T62" s="97" t="n">
        <v>6028</v>
      </c>
      <c r="U62" s="97" t="n">
        <v>-40680</v>
      </c>
      <c r="V62" s="97" t="n">
        <v>-55059</v>
      </c>
      <c r="W62" s="97" t="n">
        <v>-45664</v>
      </c>
      <c r="X62" s="97" t="n">
        <v>-17159</v>
      </c>
      <c r="Y62" s="97" t="n">
        <v>-48517</v>
      </c>
      <c r="Z62" s="97" t="n">
        <v>-59778</v>
      </c>
      <c r="AA62" s="97" t="n">
        <v>-237196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-10000</v>
      </c>
      <c r="D72" s="96" t="n">
        <v>-10000</v>
      </c>
      <c r="E72" s="96" t="n">
        <v>-10000</v>
      </c>
      <c r="F72" s="96" t="n">
        <v>-25000</v>
      </c>
      <c r="G72" s="96" t="n">
        <v>-10000</v>
      </c>
      <c r="H72" s="96" t="n">
        <v>-10000</v>
      </c>
      <c r="I72" s="96" t="n">
        <v>10000</v>
      </c>
      <c r="J72" s="96" t="n">
        <v>10000</v>
      </c>
      <c r="K72" s="96" t="n">
        <v>10000</v>
      </c>
      <c r="L72" s="96" t="n">
        <v>10000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75000</v>
      </c>
    </row>
    <row r="74" customFormat="false" ht="11.25" hidden="false" customHeight="true" outlineLevel="0" collapsed="false">
      <c r="A74" s="101" t="s">
        <v>165</v>
      </c>
      <c r="B74" s="102"/>
      <c r="C74" s="103" t="n">
        <v>20000</v>
      </c>
      <c r="D74" s="103" t="n">
        <v>10000</v>
      </c>
      <c r="E74" s="103" t="n">
        <v>10000</v>
      </c>
      <c r="F74" s="103" t="n">
        <v>-5000</v>
      </c>
      <c r="G74" s="103" t="n">
        <v>10000</v>
      </c>
      <c r="H74" s="103" t="n">
        <v>10000</v>
      </c>
      <c r="I74" s="103" t="n">
        <v>30000</v>
      </c>
      <c r="J74" s="103" t="n">
        <v>30000</v>
      </c>
      <c r="K74" s="103" t="n">
        <v>30000</v>
      </c>
      <c r="L74" s="103" t="n">
        <v>30000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310000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-10000</v>
      </c>
      <c r="D79" s="96" t="n">
        <v>-10000</v>
      </c>
      <c r="E79" s="96" t="n">
        <v>-10000</v>
      </c>
      <c r="F79" s="96" t="n">
        <v>-25000</v>
      </c>
      <c r="G79" s="96" t="n">
        <v>-10000</v>
      </c>
      <c r="H79" s="96" t="n">
        <v>-10000</v>
      </c>
      <c r="I79" s="96" t="n">
        <v>10000</v>
      </c>
      <c r="J79" s="96" t="n">
        <v>10000</v>
      </c>
      <c r="K79" s="96" t="n">
        <v>10000</v>
      </c>
      <c r="L79" s="96" t="n">
        <v>10000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75000</v>
      </c>
    </row>
    <row r="80" customFormat="false" ht="11.25" hidden="false" customHeight="true" outlineLevel="0" collapsed="false">
      <c r="A80" s="95" t="s">
        <v>165</v>
      </c>
      <c r="C80" s="97" t="n">
        <v>20000</v>
      </c>
      <c r="D80" s="97" t="n">
        <v>10000</v>
      </c>
      <c r="E80" s="97" t="n">
        <v>10000</v>
      </c>
      <c r="F80" s="97" t="n">
        <v>-5000</v>
      </c>
      <c r="G80" s="97" t="n">
        <v>10000</v>
      </c>
      <c r="H80" s="97" t="n">
        <v>10000</v>
      </c>
      <c r="I80" s="97" t="n">
        <v>30000</v>
      </c>
      <c r="J80" s="97" t="n">
        <v>30000</v>
      </c>
      <c r="K80" s="97" t="n">
        <v>30000</v>
      </c>
      <c r="L80" s="97" t="n">
        <v>30000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310000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2.44</v>
      </c>
      <c r="E89" s="98" t="n">
        <v>2.42</v>
      </c>
      <c r="F89" s="98" t="n">
        <v>2.24</v>
      </c>
      <c r="G89" s="98" t="n">
        <v>2.28</v>
      </c>
      <c r="H89" s="98" t="n">
        <v>2.33</v>
      </c>
      <c r="I89" s="98" t="n">
        <v>2.37</v>
      </c>
      <c r="J89" s="98" t="n">
        <v>2.41</v>
      </c>
      <c r="K89" s="98" t="n">
        <v>2.41</v>
      </c>
      <c r="L89" s="98" t="n">
        <v>2.33</v>
      </c>
      <c r="M89" s="98" t="n">
        <v>2.89</v>
      </c>
      <c r="N89" s="98" t="n">
        <v>3.07</v>
      </c>
      <c r="O89" s="98" t="n">
        <v>3.15</v>
      </c>
      <c r="P89" s="98" t="n">
        <v>3.09</v>
      </c>
      <c r="Q89" s="98" t="n">
        <v>3.01</v>
      </c>
      <c r="R89" s="98" t="n">
        <v>2.8</v>
      </c>
      <c r="S89" s="98" t="n">
        <v>2.79</v>
      </c>
      <c r="T89" s="98" t="n">
        <v>2.83</v>
      </c>
      <c r="U89" s="98" t="n">
        <v>2.87</v>
      </c>
      <c r="V89" s="98" t="n">
        <v>2.91</v>
      </c>
      <c r="W89" s="98" t="n">
        <v>2.91</v>
      </c>
      <c r="X89" s="98" t="n">
        <v>2.94</v>
      </c>
      <c r="Y89" s="98" t="n">
        <v>3.27</v>
      </c>
      <c r="Z89" s="98" t="n">
        <v>3.41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2.27</v>
      </c>
      <c r="E90" s="98" t="n">
        <v>2.27</v>
      </c>
      <c r="F90" s="98" t="n">
        <v>2.09</v>
      </c>
      <c r="G90" s="98" t="n">
        <v>2.14</v>
      </c>
      <c r="H90" s="98" t="n">
        <v>2.2</v>
      </c>
      <c r="I90" s="98" t="n">
        <v>2.24</v>
      </c>
      <c r="J90" s="98" t="n">
        <v>2.29</v>
      </c>
      <c r="K90" s="98" t="n">
        <v>2.29</v>
      </c>
      <c r="L90" s="98" t="n">
        <v>2.31</v>
      </c>
      <c r="M90" s="98" t="n">
        <v>2.79</v>
      </c>
      <c r="N90" s="98" t="n">
        <v>2.96</v>
      </c>
      <c r="O90" s="98" t="n">
        <v>3.05</v>
      </c>
      <c r="P90" s="98" t="n">
        <v>2.98</v>
      </c>
      <c r="Q90" s="98" t="n">
        <v>2.9</v>
      </c>
      <c r="R90" s="98" t="n">
        <v>2.69</v>
      </c>
      <c r="S90" s="98" t="n">
        <v>2.69</v>
      </c>
      <c r="T90" s="98" t="n">
        <v>2.73</v>
      </c>
      <c r="U90" s="98" t="n">
        <v>2.77</v>
      </c>
      <c r="V90" s="98" t="n">
        <v>2.81</v>
      </c>
      <c r="W90" s="98" t="n">
        <v>2.8</v>
      </c>
      <c r="X90" s="98" t="n">
        <v>2.83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0.2</v>
      </c>
      <c r="D91" s="99" t="n">
        <v>0.17</v>
      </c>
      <c r="E91" s="99" t="n">
        <v>0.15</v>
      </c>
      <c r="F91" s="99" t="n">
        <v>0.15</v>
      </c>
      <c r="G91" s="99" t="n">
        <v>0.14</v>
      </c>
      <c r="H91" s="99" t="n">
        <v>0.13</v>
      </c>
      <c r="I91" s="99" t="n">
        <v>0.13</v>
      </c>
      <c r="J91" s="99" t="n">
        <v>0.12</v>
      </c>
      <c r="K91" s="99" t="n">
        <v>0.12</v>
      </c>
      <c r="L91" s="99" t="n">
        <v>0.02</v>
      </c>
      <c r="M91" s="99" t="n">
        <v>0.1</v>
      </c>
      <c r="N91" s="99" t="n">
        <v>0.11</v>
      </c>
      <c r="O91" s="99" t="n">
        <v>0.1</v>
      </c>
      <c r="P91" s="99" t="n">
        <v>0.11</v>
      </c>
      <c r="Q91" s="99" t="n">
        <v>0.11</v>
      </c>
      <c r="R91" s="99" t="n">
        <v>0.11</v>
      </c>
      <c r="S91" s="99" t="n">
        <v>0.1</v>
      </c>
      <c r="T91" s="99" t="n">
        <v>0.1</v>
      </c>
      <c r="U91" s="99" t="n">
        <v>0.1</v>
      </c>
      <c r="V91" s="99" t="n">
        <v>0.1</v>
      </c>
      <c r="W91" s="99" t="n">
        <v>0.11</v>
      </c>
      <c r="X91" s="99" t="n">
        <v>0.11</v>
      </c>
      <c r="Y91" s="99" t="n">
        <v>0.11</v>
      </c>
      <c r="Z91" s="99" t="n">
        <v>0.11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-1344699</v>
      </c>
      <c r="D98" s="96" t="n">
        <v>-907074</v>
      </c>
      <c r="E98" s="96" t="n">
        <v>-749241</v>
      </c>
      <c r="F98" s="96" t="n">
        <v>-1048944</v>
      </c>
      <c r="G98" s="96" t="n">
        <v>-1424452</v>
      </c>
      <c r="H98" s="96" t="n">
        <v>-1360528</v>
      </c>
      <c r="I98" s="96" t="n">
        <v>-1946880</v>
      </c>
      <c r="J98" s="96" t="n">
        <v>-1905769</v>
      </c>
      <c r="K98" s="96" t="n">
        <v>-1839987</v>
      </c>
      <c r="L98" s="96" t="n">
        <v>-1969695</v>
      </c>
      <c r="M98" s="96" t="n">
        <v>-1197800</v>
      </c>
      <c r="N98" s="96" t="n">
        <v>-1112652</v>
      </c>
      <c r="O98" s="96" t="n">
        <v>-1060188</v>
      </c>
      <c r="P98" s="96" t="n">
        <v>-984711</v>
      </c>
      <c r="Q98" s="96" t="n">
        <v>-1132467</v>
      </c>
      <c r="R98" s="96" t="n">
        <v>22674</v>
      </c>
      <c r="S98" s="96" t="n">
        <v>21856</v>
      </c>
      <c r="T98" s="96" t="n">
        <v>26649</v>
      </c>
      <c r="U98" s="96" t="n">
        <v>33157</v>
      </c>
      <c r="V98" s="96" t="n">
        <v>38705</v>
      </c>
      <c r="W98" s="96" t="n">
        <v>37239</v>
      </c>
      <c r="X98" s="96" t="n">
        <v>42507</v>
      </c>
      <c r="Y98" s="96" t="n">
        <v>0</v>
      </c>
      <c r="Z98" s="96" t="n">
        <v>0</v>
      </c>
      <c r="AA98" s="96" t="n">
        <v>-19762300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-1344699</v>
      </c>
      <c r="D100" s="103" t="n">
        <v>-907074</v>
      </c>
      <c r="E100" s="103" t="n">
        <v>-749241</v>
      </c>
      <c r="F100" s="103" t="n">
        <v>-1048944</v>
      </c>
      <c r="G100" s="103" t="n">
        <v>-1424452</v>
      </c>
      <c r="H100" s="103" t="n">
        <v>-1360528</v>
      </c>
      <c r="I100" s="103" t="n">
        <v>-1946880</v>
      </c>
      <c r="J100" s="103" t="n">
        <v>-1905769</v>
      </c>
      <c r="K100" s="103" t="n">
        <v>-1839987</v>
      </c>
      <c r="L100" s="103" t="n">
        <v>-1969695</v>
      </c>
      <c r="M100" s="103" t="n">
        <v>-1197800</v>
      </c>
      <c r="N100" s="103" t="n">
        <v>-1112652</v>
      </c>
      <c r="O100" s="103" t="n">
        <v>-1060188</v>
      </c>
      <c r="P100" s="103" t="n">
        <v>-984711</v>
      </c>
      <c r="Q100" s="103" t="n">
        <v>-1132467</v>
      </c>
      <c r="R100" s="103" t="n">
        <v>22674</v>
      </c>
      <c r="S100" s="103" t="n">
        <v>21856</v>
      </c>
      <c r="T100" s="103" t="n">
        <v>26649</v>
      </c>
      <c r="U100" s="103" t="n">
        <v>33157</v>
      </c>
      <c r="V100" s="103" t="n">
        <v>38705</v>
      </c>
      <c r="W100" s="103" t="n">
        <v>37239</v>
      </c>
      <c r="X100" s="103" t="n">
        <v>42507</v>
      </c>
      <c r="Y100" s="103" t="n">
        <v>0</v>
      </c>
      <c r="Z100" s="103" t="n">
        <v>0</v>
      </c>
      <c r="AA100" s="104" t="n">
        <v>-19762300</v>
      </c>
    </row>
    <row r="101" customFormat="false" ht="11.25" hidden="false" customHeight="true" outlineLevel="0" collapsed="false">
      <c r="A101" s="95" t="s">
        <v>76</v>
      </c>
      <c r="C101" s="96" t="n">
        <v>-1468431</v>
      </c>
      <c r="D101" s="96" t="n">
        <v>-954400</v>
      </c>
      <c r="E101" s="96" t="n">
        <v>-795375</v>
      </c>
      <c r="F101" s="96" t="n">
        <v>-1026556</v>
      </c>
      <c r="G101" s="96" t="n">
        <v>-1467336</v>
      </c>
      <c r="H101" s="96" t="n">
        <v>-1398971</v>
      </c>
      <c r="I101" s="96" t="n">
        <v>-2065949</v>
      </c>
      <c r="J101" s="96" t="n">
        <v>-2015416</v>
      </c>
      <c r="K101" s="96" t="n">
        <v>-1945849</v>
      </c>
      <c r="L101" s="96" t="n">
        <v>-1987761</v>
      </c>
      <c r="M101" s="96" t="n">
        <v>-1256315</v>
      </c>
      <c r="N101" s="96" t="n">
        <v>-1178193</v>
      </c>
      <c r="O101" s="96" t="n">
        <v>-1119498</v>
      </c>
      <c r="P101" s="96" t="n">
        <v>-1043338</v>
      </c>
      <c r="Q101" s="96" t="n">
        <v>-1197078</v>
      </c>
      <c r="R101" s="96" t="n">
        <v>7085</v>
      </c>
      <c r="S101" s="96" t="n">
        <v>7284</v>
      </c>
      <c r="T101" s="96" t="n">
        <v>12622</v>
      </c>
      <c r="U101" s="96" t="n">
        <v>18739</v>
      </c>
      <c r="V101" s="96" t="n">
        <v>24366</v>
      </c>
      <c r="W101" s="96" t="n">
        <v>22065</v>
      </c>
      <c r="X101" s="96" t="n">
        <v>26917</v>
      </c>
      <c r="Y101" s="96" t="n">
        <v>0</v>
      </c>
      <c r="Z101" s="96" t="n">
        <v>0</v>
      </c>
      <c r="AA101" s="96" t="n">
        <v>-20801388</v>
      </c>
    </row>
    <row r="102" customFormat="false" ht="11.25" hidden="false" customHeight="true" outlineLevel="0" collapsed="false">
      <c r="A102" s="95" t="s">
        <v>77</v>
      </c>
      <c r="C102" s="97" t="n">
        <v>123732</v>
      </c>
      <c r="D102" s="97" t="n">
        <v>47326</v>
      </c>
      <c r="E102" s="97" t="n">
        <v>46134</v>
      </c>
      <c r="F102" s="97" t="n">
        <v>-22388</v>
      </c>
      <c r="G102" s="97" t="n">
        <v>42884</v>
      </c>
      <c r="H102" s="97" t="n">
        <v>38443</v>
      </c>
      <c r="I102" s="97" t="n">
        <v>119069</v>
      </c>
      <c r="J102" s="97" t="n">
        <v>109647</v>
      </c>
      <c r="K102" s="97" t="n">
        <v>105862</v>
      </c>
      <c r="L102" s="97" t="n">
        <v>18066</v>
      </c>
      <c r="M102" s="97" t="n">
        <v>58515</v>
      </c>
      <c r="N102" s="97" t="n">
        <v>65541</v>
      </c>
      <c r="O102" s="97" t="n">
        <v>59310</v>
      </c>
      <c r="P102" s="97" t="n">
        <v>58627</v>
      </c>
      <c r="Q102" s="97" t="n">
        <v>64611</v>
      </c>
      <c r="R102" s="97" t="n">
        <v>15589</v>
      </c>
      <c r="S102" s="97" t="n">
        <v>14572</v>
      </c>
      <c r="T102" s="97" t="n">
        <v>14027</v>
      </c>
      <c r="U102" s="97" t="n">
        <v>14418</v>
      </c>
      <c r="V102" s="97" t="n">
        <v>14339</v>
      </c>
      <c r="W102" s="97" t="n">
        <v>15174</v>
      </c>
      <c r="X102" s="97" t="n">
        <v>15590</v>
      </c>
      <c r="Y102" s="97" t="n">
        <v>0</v>
      </c>
      <c r="Z102" s="97" t="n">
        <v>0</v>
      </c>
      <c r="AA102" s="97" t="n">
        <v>1039088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164</v>
      </c>
      <c r="C108" s="96" t="n">
        <v>-21096.7419</v>
      </c>
      <c r="D108" s="96" t="n">
        <v>-10071.4286</v>
      </c>
      <c r="E108" s="96" t="n">
        <v>-258.0645</v>
      </c>
      <c r="F108" s="96" t="n">
        <v>-233.3333</v>
      </c>
      <c r="G108" s="96" t="n">
        <v>-2096.7742</v>
      </c>
      <c r="H108" s="96" t="n">
        <v>-8166.6333</v>
      </c>
      <c r="I108" s="96" t="n">
        <v>-43000</v>
      </c>
      <c r="J108" s="96" t="n">
        <v>-63032.2581</v>
      </c>
      <c r="K108" s="96" t="n">
        <v>-45900</v>
      </c>
      <c r="L108" s="96" t="n">
        <v>-31516.129</v>
      </c>
      <c r="M108" s="96" t="n">
        <v>-16299.9667</v>
      </c>
      <c r="N108" s="96" t="n">
        <v>-19967.7097</v>
      </c>
      <c r="O108" s="96" t="n">
        <v>-22548.3871</v>
      </c>
      <c r="P108" s="96" t="n">
        <v>-17749.9643</v>
      </c>
      <c r="Q108" s="96" t="n">
        <v>-11129.0645</v>
      </c>
      <c r="R108" s="96" t="n">
        <v>-10533.3333</v>
      </c>
      <c r="S108" s="96" t="n">
        <v>-5903.1935</v>
      </c>
      <c r="T108" s="96" t="n">
        <v>-8366.6667</v>
      </c>
      <c r="U108" s="96" t="n">
        <v>-40161.3226</v>
      </c>
      <c r="V108" s="96" t="n">
        <v>-50290.3226</v>
      </c>
      <c r="W108" s="96" t="n">
        <v>-39900</v>
      </c>
      <c r="X108" s="96" t="n">
        <v>-20451.6129</v>
      </c>
      <c r="Y108" s="96" t="n">
        <v>-16233.3333</v>
      </c>
      <c r="Z108" s="96" t="n">
        <v>-22258.0645</v>
      </c>
      <c r="AA108" s="96" t="n">
        <v>-527164.3046</v>
      </c>
    </row>
    <row r="109" customFormat="false" ht="11.25" hidden="false" customHeight="true" outlineLevel="0" collapsed="false">
      <c r="A109" s="95" t="s">
        <v>165</v>
      </c>
      <c r="C109" s="97" t="n">
        <v>-1096.7419</v>
      </c>
      <c r="D109" s="97" t="n">
        <v>9928.5714</v>
      </c>
      <c r="E109" s="97" t="n">
        <v>9741.9355</v>
      </c>
      <c r="F109" s="97" t="n">
        <v>9766.6667</v>
      </c>
      <c r="G109" s="97" t="n">
        <v>7903.2258</v>
      </c>
      <c r="H109" s="97" t="n">
        <v>6833.3667</v>
      </c>
      <c r="I109" s="97" t="n">
        <v>-18000</v>
      </c>
      <c r="J109" s="97" t="n">
        <v>-33032.2581</v>
      </c>
      <c r="K109" s="97" t="n">
        <v>-15900</v>
      </c>
      <c r="L109" s="97" t="n">
        <v>-1516.129</v>
      </c>
      <c r="M109" s="97" t="n">
        <v>-1299.9667</v>
      </c>
      <c r="N109" s="97" t="n">
        <v>-4967.7097</v>
      </c>
      <c r="O109" s="97" t="n">
        <v>-7548.3871</v>
      </c>
      <c r="P109" s="97" t="n">
        <v>-2749.9643</v>
      </c>
      <c r="Q109" s="97" t="n">
        <v>3870.9355</v>
      </c>
      <c r="R109" s="97" t="n">
        <v>-10533.3333</v>
      </c>
      <c r="S109" s="97" t="n">
        <v>-5903.1935</v>
      </c>
      <c r="T109" s="97" t="n">
        <v>-8366.6667</v>
      </c>
      <c r="U109" s="97" t="n">
        <v>-40161.3226</v>
      </c>
      <c r="V109" s="97" t="n">
        <v>-50290.3226</v>
      </c>
      <c r="W109" s="97" t="n">
        <v>-39900</v>
      </c>
      <c r="X109" s="97" t="n">
        <v>-20451.6129</v>
      </c>
      <c r="Y109" s="97" t="n">
        <v>-16233.3333</v>
      </c>
      <c r="Z109" s="97" t="n">
        <v>-22258.0645</v>
      </c>
      <c r="AA109" s="97" t="n">
        <v>-252164.3046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-1096.7419</v>
      </c>
      <c r="D114" s="103" t="n">
        <v>9928.5714</v>
      </c>
      <c r="E114" s="103" t="n">
        <v>-15258.0645</v>
      </c>
      <c r="F114" s="103" t="n">
        <v>-5233.3333</v>
      </c>
      <c r="G114" s="103" t="n">
        <v>-7096.7742</v>
      </c>
      <c r="H114" s="103" t="n">
        <v>6833.3667</v>
      </c>
      <c r="I114" s="103" t="n">
        <v>-23000</v>
      </c>
      <c r="J114" s="103" t="n">
        <v>-38032.2581</v>
      </c>
      <c r="K114" s="103" t="n">
        <v>-20900</v>
      </c>
      <c r="L114" s="103" t="n">
        <v>-6516.129</v>
      </c>
      <c r="M114" s="103" t="n">
        <v>-11299.9667</v>
      </c>
      <c r="N114" s="103" t="n">
        <v>-14967.7097</v>
      </c>
      <c r="O114" s="103" t="n">
        <v>-17548.3871</v>
      </c>
      <c r="P114" s="103" t="n">
        <v>-17749.9643</v>
      </c>
      <c r="Q114" s="103" t="n">
        <v>-11129.0645</v>
      </c>
      <c r="R114" s="103" t="n">
        <v>-5533.3333</v>
      </c>
      <c r="S114" s="103" t="n">
        <v>-903.1935</v>
      </c>
      <c r="T114" s="103" t="n">
        <v>-3366.6667</v>
      </c>
      <c r="U114" s="103" t="n">
        <v>-35161.3226</v>
      </c>
      <c r="V114" s="103" t="n">
        <v>-45290.3226</v>
      </c>
      <c r="W114" s="103" t="n">
        <v>-34900</v>
      </c>
      <c r="X114" s="103" t="n">
        <v>-15451.6129</v>
      </c>
      <c r="Y114" s="103" t="n">
        <v>-16233.3333</v>
      </c>
      <c r="Z114" s="103" t="n">
        <v>-22258.0645</v>
      </c>
      <c r="AA114" s="104" t="n">
        <v>-352164.3046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164</v>
      </c>
      <c r="C118" s="96" t="n">
        <v>-27967.7097</v>
      </c>
      <c r="D118" s="96" t="n">
        <v>-14035.7143</v>
      </c>
      <c r="E118" s="96" t="n">
        <v>-451.6129</v>
      </c>
      <c r="F118" s="96" t="n">
        <v>-366.6667</v>
      </c>
      <c r="G118" s="96" t="n">
        <v>-2322.5806</v>
      </c>
      <c r="H118" s="96" t="n">
        <v>-8366.6333</v>
      </c>
      <c r="I118" s="96" t="n">
        <v>-45451.6129</v>
      </c>
      <c r="J118" s="96" t="n">
        <v>-65419.3548</v>
      </c>
      <c r="K118" s="96" t="n">
        <v>-48066.6667</v>
      </c>
      <c r="L118" s="96" t="n">
        <v>-31096.7742</v>
      </c>
      <c r="M118" s="96" t="n">
        <v>-17366.6333</v>
      </c>
      <c r="N118" s="96" t="n">
        <v>-21419.3226</v>
      </c>
      <c r="O118" s="96" t="n">
        <v>-24483.871</v>
      </c>
      <c r="P118" s="96" t="n">
        <v>-19714.25</v>
      </c>
      <c r="Q118" s="96" t="n">
        <v>-12290.3548</v>
      </c>
      <c r="R118" s="96" t="n">
        <v>-11966.6667</v>
      </c>
      <c r="S118" s="96" t="n">
        <v>-6741.9032</v>
      </c>
      <c r="T118" s="96" t="n">
        <v>-9466.6667</v>
      </c>
      <c r="U118" s="96" t="n">
        <v>-42709.7097</v>
      </c>
      <c r="V118" s="96" t="n">
        <v>-52806.4516</v>
      </c>
      <c r="W118" s="96" t="n">
        <v>-42366.6667</v>
      </c>
      <c r="X118" s="96" t="n">
        <v>-22064.5161</v>
      </c>
      <c r="Y118" s="96" t="n">
        <v>-17666.6667</v>
      </c>
      <c r="Z118" s="96" t="n">
        <v>-23967.7419</v>
      </c>
      <c r="AA118" s="96" t="n">
        <v>-568576.7471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165</v>
      </c>
      <c r="C120" s="97" t="n">
        <v>-7967.7097</v>
      </c>
      <c r="D120" s="97" t="n">
        <v>5964.2857</v>
      </c>
      <c r="E120" s="97" t="n">
        <v>-15451.6129</v>
      </c>
      <c r="F120" s="97" t="n">
        <v>-5366.6667</v>
      </c>
      <c r="G120" s="97" t="n">
        <v>-7322.5806</v>
      </c>
      <c r="H120" s="97" t="n">
        <v>6633.3667</v>
      </c>
      <c r="I120" s="97" t="n">
        <v>-25451.6129</v>
      </c>
      <c r="J120" s="97" t="n">
        <v>-40419.3548</v>
      </c>
      <c r="K120" s="97" t="n">
        <v>-23066.6667</v>
      </c>
      <c r="L120" s="97" t="n">
        <v>-6096.7742</v>
      </c>
      <c r="M120" s="97" t="n">
        <v>-12366.6333</v>
      </c>
      <c r="N120" s="97" t="n">
        <v>-16419.3226</v>
      </c>
      <c r="O120" s="97" t="n">
        <v>-19483.871</v>
      </c>
      <c r="P120" s="97" t="n">
        <v>-19714.25</v>
      </c>
      <c r="Q120" s="97" t="n">
        <v>-12290.3548</v>
      </c>
      <c r="R120" s="97" t="n">
        <v>-6966.6667</v>
      </c>
      <c r="S120" s="97" t="n">
        <v>-1741.9032</v>
      </c>
      <c r="T120" s="97" t="n">
        <v>-4466.6667</v>
      </c>
      <c r="U120" s="97" t="n">
        <v>-37709.7097</v>
      </c>
      <c r="V120" s="97" t="n">
        <v>-47806.4516</v>
      </c>
      <c r="W120" s="97" t="n">
        <v>-37366.6667</v>
      </c>
      <c r="X120" s="97" t="n">
        <v>-17064.5161</v>
      </c>
      <c r="Y120" s="97" t="n">
        <v>-17666.6667</v>
      </c>
      <c r="Z120" s="97" t="n">
        <v>-23967.7419</v>
      </c>
      <c r="AA120" s="97" t="n">
        <v>-393576.7471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6870.9678</v>
      </c>
      <c r="D124" s="96" t="n">
        <v>3964.2857</v>
      </c>
      <c r="E124" s="96" t="n">
        <v>193.5484</v>
      </c>
      <c r="F124" s="96" t="n">
        <v>133.3334</v>
      </c>
      <c r="G124" s="96" t="n">
        <v>225.8064</v>
      </c>
      <c r="H124" s="96" t="n">
        <v>199.999999999999</v>
      </c>
      <c r="I124" s="96" t="n">
        <v>2451.6129</v>
      </c>
      <c r="J124" s="96" t="n">
        <v>2387.0967</v>
      </c>
      <c r="K124" s="96" t="n">
        <v>2166.6667</v>
      </c>
      <c r="L124" s="96" t="n">
        <v>-419.354800000001</v>
      </c>
      <c r="M124" s="96" t="n">
        <v>1066.6666</v>
      </c>
      <c r="N124" s="96" t="n">
        <v>1451.6129</v>
      </c>
      <c r="O124" s="96" t="n">
        <v>1935.4839</v>
      </c>
      <c r="P124" s="96" t="n">
        <v>1964.2857</v>
      </c>
      <c r="Q124" s="96" t="n">
        <v>1161.2903</v>
      </c>
      <c r="R124" s="96" t="n">
        <v>1433.3334</v>
      </c>
      <c r="S124" s="96" t="n">
        <v>838.709699999999</v>
      </c>
      <c r="T124" s="96" t="n">
        <v>1100</v>
      </c>
      <c r="U124" s="96" t="n">
        <v>2548.3871</v>
      </c>
      <c r="V124" s="96" t="n">
        <v>2516.129</v>
      </c>
      <c r="W124" s="96" t="n">
        <v>2466.6667</v>
      </c>
      <c r="X124" s="96" t="n">
        <v>1612.9032</v>
      </c>
      <c r="Y124" s="96" t="n">
        <v>1433.3334</v>
      </c>
      <c r="Z124" s="96" t="n">
        <v>1709.6774</v>
      </c>
      <c r="AA124" s="96" t="n">
        <v>41412.4425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6870.9678</v>
      </c>
      <c r="D126" s="97" t="n">
        <v>3964.2857</v>
      </c>
      <c r="E126" s="97" t="n">
        <v>193.5484</v>
      </c>
      <c r="F126" s="97" t="n">
        <v>133.3334</v>
      </c>
      <c r="G126" s="97" t="n">
        <v>225.8064</v>
      </c>
      <c r="H126" s="97" t="n">
        <v>199.999999999999</v>
      </c>
      <c r="I126" s="97" t="n">
        <v>2451.6129</v>
      </c>
      <c r="J126" s="97" t="n">
        <v>2387.0967</v>
      </c>
      <c r="K126" s="97" t="n">
        <v>2166.6667</v>
      </c>
      <c r="L126" s="97" t="n">
        <v>-419.354800000001</v>
      </c>
      <c r="M126" s="97" t="n">
        <v>1066.6666</v>
      </c>
      <c r="N126" s="97" t="n">
        <v>1451.6129</v>
      </c>
      <c r="O126" s="97" t="n">
        <v>1935.4839</v>
      </c>
      <c r="P126" s="97" t="n">
        <v>1964.2857</v>
      </c>
      <c r="Q126" s="97" t="n">
        <v>1161.2903</v>
      </c>
      <c r="R126" s="97" t="n">
        <v>1433.3334</v>
      </c>
      <c r="S126" s="97" t="n">
        <v>838.709699999999</v>
      </c>
      <c r="T126" s="97" t="n">
        <v>1100</v>
      </c>
      <c r="U126" s="97" t="n">
        <v>2548.3871</v>
      </c>
      <c r="V126" s="97" t="n">
        <v>2516.129</v>
      </c>
      <c r="W126" s="97" t="n">
        <v>2466.6667</v>
      </c>
      <c r="X126" s="97" t="n">
        <v>1612.9032</v>
      </c>
      <c r="Y126" s="97" t="n">
        <v>1433.3334</v>
      </c>
      <c r="Z126" s="97" t="n">
        <v>1709.6774</v>
      </c>
      <c r="AA126" s="97" t="n">
        <v>41412.4425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2.64</v>
      </c>
      <c r="D129" s="98" t="n">
        <v>2.649</v>
      </c>
      <c r="E129" s="98" t="n">
        <v>2.629</v>
      </c>
      <c r="F129" s="98" t="n">
        <v>2.397</v>
      </c>
      <c r="G129" s="98" t="n">
        <v>2.434</v>
      </c>
      <c r="H129" s="98" t="n">
        <v>2.485</v>
      </c>
      <c r="I129" s="98" t="n">
        <v>2.525</v>
      </c>
      <c r="J129" s="98" t="n">
        <v>2.563</v>
      </c>
      <c r="K129" s="98" t="n">
        <v>2.568</v>
      </c>
      <c r="L129" s="98" t="n">
        <v>2.487</v>
      </c>
      <c r="M129" s="98" t="n">
        <v>3.262</v>
      </c>
      <c r="N129" s="98" t="n">
        <v>3.437</v>
      </c>
      <c r="O129" s="98" t="n">
        <v>3.522</v>
      </c>
      <c r="P129" s="98" t="n">
        <v>3.457</v>
      </c>
      <c r="Q129" s="98" t="n">
        <v>3.377</v>
      </c>
      <c r="R129" s="98" t="n">
        <v>2.98</v>
      </c>
      <c r="S129" s="98" t="n">
        <v>2.975</v>
      </c>
      <c r="T129" s="98" t="n">
        <v>3.01</v>
      </c>
      <c r="U129" s="98" t="n">
        <v>3.052</v>
      </c>
      <c r="V129" s="98" t="n">
        <v>3.094</v>
      </c>
      <c r="W129" s="98" t="n">
        <v>3.089</v>
      </c>
      <c r="X129" s="98" t="n">
        <v>3.119</v>
      </c>
      <c r="Y129" s="98" t="n">
        <v>3.628</v>
      </c>
      <c r="Z129" s="98" t="n">
        <v>3.771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2.431</v>
      </c>
      <c r="D130" s="98" t="n">
        <v>2.468</v>
      </c>
      <c r="E130" s="98" t="n">
        <v>2.471</v>
      </c>
      <c r="F130" s="98" t="n">
        <v>2.276</v>
      </c>
      <c r="G130" s="98" t="n">
        <v>2.326</v>
      </c>
      <c r="H130" s="98" t="n">
        <v>2.384</v>
      </c>
      <c r="I130" s="98" t="n">
        <v>2.427</v>
      </c>
      <c r="J130" s="98" t="n">
        <v>2.472</v>
      </c>
      <c r="K130" s="98" t="n">
        <v>2.477</v>
      </c>
      <c r="L130" s="98" t="n">
        <v>2.499</v>
      </c>
      <c r="M130" s="98" t="n">
        <v>3.152</v>
      </c>
      <c r="N130" s="98" t="n">
        <v>3.322</v>
      </c>
      <c r="O130" s="98" t="n">
        <v>3.407</v>
      </c>
      <c r="P130" s="98" t="n">
        <v>3.342</v>
      </c>
      <c r="Q130" s="98" t="n">
        <v>3.257</v>
      </c>
      <c r="R130" s="98" t="n">
        <v>2.867</v>
      </c>
      <c r="S130" s="98" t="n">
        <v>2.868</v>
      </c>
      <c r="T130" s="98" t="n">
        <v>2.903</v>
      </c>
      <c r="U130" s="98" t="n">
        <v>2.945</v>
      </c>
      <c r="V130" s="98" t="n">
        <v>2.987</v>
      </c>
      <c r="W130" s="98" t="n">
        <v>2.982</v>
      </c>
      <c r="X130" s="98" t="n">
        <v>3.012</v>
      </c>
      <c r="Y130" s="98" t="n">
        <v>3.521</v>
      </c>
      <c r="Z130" s="98" t="n">
        <v>3.664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0.209</v>
      </c>
      <c r="D131" s="99" t="n">
        <v>0.181</v>
      </c>
      <c r="E131" s="99" t="n">
        <v>0.158</v>
      </c>
      <c r="F131" s="99" t="n">
        <v>0.121</v>
      </c>
      <c r="G131" s="99" t="n">
        <v>0.108</v>
      </c>
      <c r="H131" s="99" t="n">
        <v>0.101</v>
      </c>
      <c r="I131" s="99" t="n">
        <v>0.0979999999999999</v>
      </c>
      <c r="J131" s="99" t="n">
        <v>0.0910000000000002</v>
      </c>
      <c r="K131" s="99" t="n">
        <v>0.0910000000000002</v>
      </c>
      <c r="L131" s="99" t="n">
        <v>-0.012</v>
      </c>
      <c r="M131" s="99" t="n">
        <v>0.11</v>
      </c>
      <c r="N131" s="99" t="n">
        <v>0.115</v>
      </c>
      <c r="O131" s="99" t="n">
        <v>0.115</v>
      </c>
      <c r="P131" s="99" t="n">
        <v>0.115</v>
      </c>
      <c r="Q131" s="99" t="n">
        <v>0.12</v>
      </c>
      <c r="R131" s="99" t="n">
        <v>0.113</v>
      </c>
      <c r="S131" s="99" t="n">
        <v>0.107</v>
      </c>
      <c r="T131" s="99" t="n">
        <v>0.107</v>
      </c>
      <c r="U131" s="99" t="n">
        <v>0.107</v>
      </c>
      <c r="V131" s="99" t="n">
        <v>0.107</v>
      </c>
      <c r="W131" s="99" t="n">
        <v>0.107</v>
      </c>
      <c r="X131" s="99" t="n">
        <v>0.107</v>
      </c>
      <c r="Y131" s="99" t="n">
        <v>0.107</v>
      </c>
      <c r="Z131" s="99" t="n">
        <v>0.107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-2495229</v>
      </c>
      <c r="D138" s="96" t="n">
        <v>-2242270</v>
      </c>
      <c r="E138" s="100" t="n">
        <v>-1653736</v>
      </c>
      <c r="F138" s="100" t="n">
        <v>-439865</v>
      </c>
      <c r="G138" s="100" t="n">
        <v>-460078</v>
      </c>
      <c r="H138" s="100" t="n">
        <v>-897259</v>
      </c>
      <c r="I138" s="100" t="n">
        <v>-986241</v>
      </c>
      <c r="J138" s="96" t="n">
        <v>-1336974</v>
      </c>
      <c r="K138" s="96" t="n">
        <v>-1287145</v>
      </c>
      <c r="L138" s="96" t="n">
        <v>-1388386</v>
      </c>
      <c r="M138" s="96" t="n">
        <v>-2819483</v>
      </c>
      <c r="N138" s="96" t="n">
        <v>-2845882</v>
      </c>
      <c r="O138" s="96" t="n">
        <v>-2820680</v>
      </c>
      <c r="P138" s="96" t="n">
        <v>-2377325</v>
      </c>
      <c r="Q138" s="96" t="n">
        <v>-2620347</v>
      </c>
      <c r="R138" s="96" t="n">
        <v>14172</v>
      </c>
      <c r="S138" s="96" t="n">
        <v>13842</v>
      </c>
      <c r="T138" s="96" t="n">
        <v>18234</v>
      </c>
      <c r="U138" s="96" t="n">
        <v>24796</v>
      </c>
      <c r="V138" s="96" t="n">
        <v>30677</v>
      </c>
      <c r="W138" s="96" t="n">
        <v>28826</v>
      </c>
      <c r="X138" s="96" t="n">
        <v>33864</v>
      </c>
      <c r="Y138" s="96" t="n">
        <v>0</v>
      </c>
      <c r="Z138" s="96" t="n">
        <v>0</v>
      </c>
      <c r="AA138" s="96" t="n">
        <v>-26506489</v>
      </c>
    </row>
    <row r="139" customFormat="false" ht="11.25" hidden="false" customHeight="true" outlineLevel="0" collapsed="false">
      <c r="A139" s="95" t="s">
        <v>167</v>
      </c>
      <c r="C139" s="96" t="n">
        <v>11798169</v>
      </c>
      <c r="D139" s="96" t="n">
        <v>8754469</v>
      </c>
      <c r="E139" s="96" t="n">
        <v>1763759</v>
      </c>
      <c r="F139" s="96" t="n">
        <v>209510</v>
      </c>
      <c r="G139" s="96" t="n">
        <v>2207669</v>
      </c>
      <c r="H139" s="96" t="n">
        <v>2840499</v>
      </c>
      <c r="I139" s="96" t="n">
        <v>4616520</v>
      </c>
      <c r="J139" s="96" t="n">
        <v>4275936</v>
      </c>
      <c r="K139" s="96" t="n">
        <v>4785458</v>
      </c>
      <c r="L139" s="96" t="n">
        <v>5133259</v>
      </c>
      <c r="M139" s="96" t="n">
        <v>4853679</v>
      </c>
      <c r="N139" s="96" t="n">
        <v>4968466</v>
      </c>
      <c r="O139" s="96" t="n">
        <v>1992565</v>
      </c>
      <c r="P139" s="96" t="n">
        <v>1351332</v>
      </c>
      <c r="Q139" s="96" t="n">
        <v>1567594</v>
      </c>
      <c r="R139" s="96" t="n">
        <v>222387</v>
      </c>
      <c r="S139" s="96" t="n">
        <v>91587</v>
      </c>
      <c r="T139" s="96" t="n">
        <v>116332</v>
      </c>
      <c r="U139" s="96" t="n">
        <v>218426</v>
      </c>
      <c r="V139" s="96" t="n">
        <v>204874</v>
      </c>
      <c r="W139" s="96" t="n">
        <v>232058</v>
      </c>
      <c r="X139" s="96" t="n">
        <v>228206</v>
      </c>
      <c r="Y139" s="96" t="n">
        <v>1942710</v>
      </c>
      <c r="Z139" s="96" t="n">
        <v>2148750</v>
      </c>
      <c r="AA139" s="96" t="n">
        <v>66524214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9302940</v>
      </c>
      <c r="D140" s="103" t="n">
        <v>6512199</v>
      </c>
      <c r="E140" s="103" t="n">
        <v>110023</v>
      </c>
      <c r="F140" s="103" t="n">
        <v>-230355</v>
      </c>
      <c r="G140" s="103" t="n">
        <v>1747591</v>
      </c>
      <c r="H140" s="103" t="n">
        <v>1943240</v>
      </c>
      <c r="I140" s="103" t="n">
        <v>3630279</v>
      </c>
      <c r="J140" s="103" t="n">
        <v>2938962</v>
      </c>
      <c r="K140" s="103" t="n">
        <v>3498313</v>
      </c>
      <c r="L140" s="103" t="n">
        <v>3744873</v>
      </c>
      <c r="M140" s="103" t="n">
        <v>2034196</v>
      </c>
      <c r="N140" s="103" t="n">
        <v>2122584</v>
      </c>
      <c r="O140" s="103" t="n">
        <v>-828115</v>
      </c>
      <c r="P140" s="103" t="n">
        <v>-1025993</v>
      </c>
      <c r="Q140" s="103" t="n">
        <v>-1052753</v>
      </c>
      <c r="R140" s="103" t="n">
        <v>236559</v>
      </c>
      <c r="S140" s="103" t="n">
        <v>105429</v>
      </c>
      <c r="T140" s="103" t="n">
        <v>134566</v>
      </c>
      <c r="U140" s="103" t="n">
        <v>243222</v>
      </c>
      <c r="V140" s="103" t="n">
        <v>235551</v>
      </c>
      <c r="W140" s="103" t="n">
        <v>260884</v>
      </c>
      <c r="X140" s="103" t="n">
        <v>262070</v>
      </c>
      <c r="Y140" s="103" t="n">
        <v>1942710</v>
      </c>
      <c r="Z140" s="103" t="n">
        <v>2148750</v>
      </c>
      <c r="AA140" s="104" t="n">
        <v>40017725</v>
      </c>
    </row>
    <row r="141" customFormat="false" ht="11.25" hidden="false" customHeight="true" outlineLevel="0" collapsed="false">
      <c r="A141" s="95" t="s">
        <v>76</v>
      </c>
      <c r="C141" s="96" t="n">
        <v>9353624</v>
      </c>
      <c r="D141" s="96" t="n">
        <v>6481486</v>
      </c>
      <c r="E141" s="96" t="n">
        <v>185211</v>
      </c>
      <c r="F141" s="96" t="n">
        <v>-211035</v>
      </c>
      <c r="G141" s="96" t="n">
        <v>1771745</v>
      </c>
      <c r="H141" s="96" t="n">
        <v>1923233</v>
      </c>
      <c r="I141" s="96" t="n">
        <v>3706219</v>
      </c>
      <c r="J141" s="96" t="n">
        <v>3050880</v>
      </c>
      <c r="K141" s="96" t="n">
        <v>3559829</v>
      </c>
      <c r="L141" s="96" t="n">
        <v>3742381</v>
      </c>
      <c r="M141" s="96" t="n">
        <v>2073904</v>
      </c>
      <c r="N141" s="96" t="n">
        <v>2178708</v>
      </c>
      <c r="O141" s="96" t="n">
        <v>-761442</v>
      </c>
      <c r="P141" s="96" t="n">
        <v>-965340</v>
      </c>
      <c r="Q141" s="96" t="n">
        <v>-1009222</v>
      </c>
      <c r="R141" s="96" t="n">
        <v>258820</v>
      </c>
      <c r="S141" s="96" t="n">
        <v>110834</v>
      </c>
      <c r="T141" s="96" t="n">
        <v>147939</v>
      </c>
      <c r="U141" s="96" t="n">
        <v>359475</v>
      </c>
      <c r="V141" s="96" t="n">
        <v>382120</v>
      </c>
      <c r="W141" s="96" t="n">
        <v>371089</v>
      </c>
      <c r="X141" s="96" t="n">
        <v>313745</v>
      </c>
      <c r="Y141" s="96" t="n">
        <v>1993950</v>
      </c>
      <c r="Z141" s="96" t="n">
        <v>2220214</v>
      </c>
      <c r="AA141" s="96" t="n">
        <v>41238367</v>
      </c>
    </row>
    <row r="142" customFormat="false" ht="11.25" hidden="false" customHeight="true" outlineLevel="0" collapsed="false">
      <c r="A142" s="95" t="s">
        <v>77</v>
      </c>
      <c r="C142" s="97" t="n">
        <v>-50684</v>
      </c>
      <c r="D142" s="97" t="n">
        <v>30713</v>
      </c>
      <c r="E142" s="97" t="n">
        <v>-75188</v>
      </c>
      <c r="F142" s="97" t="n">
        <v>-19320</v>
      </c>
      <c r="G142" s="97" t="n">
        <v>-24154</v>
      </c>
      <c r="H142" s="97" t="n">
        <v>20007</v>
      </c>
      <c r="I142" s="97" t="n">
        <v>-75940</v>
      </c>
      <c r="J142" s="97" t="n">
        <v>-111918</v>
      </c>
      <c r="K142" s="97" t="n">
        <v>-61516</v>
      </c>
      <c r="L142" s="97" t="n">
        <v>2492</v>
      </c>
      <c r="M142" s="97" t="n">
        <v>-39708</v>
      </c>
      <c r="N142" s="97" t="n">
        <v>-56124</v>
      </c>
      <c r="O142" s="97" t="n">
        <v>-66673</v>
      </c>
      <c r="P142" s="97" t="n">
        <v>-60653</v>
      </c>
      <c r="Q142" s="97" t="n">
        <v>-43531</v>
      </c>
      <c r="R142" s="97" t="n">
        <v>-22261</v>
      </c>
      <c r="S142" s="97" t="n">
        <v>-5405</v>
      </c>
      <c r="T142" s="97" t="n">
        <v>-13373</v>
      </c>
      <c r="U142" s="97" t="n">
        <v>-116253</v>
      </c>
      <c r="V142" s="97" t="n">
        <v>-146569</v>
      </c>
      <c r="W142" s="97" t="n">
        <v>-110205</v>
      </c>
      <c r="X142" s="97" t="n">
        <v>-51675</v>
      </c>
      <c r="Y142" s="97" t="n">
        <v>-51240</v>
      </c>
      <c r="Z142" s="97" t="n">
        <v>-71464</v>
      </c>
      <c r="AA142" s="97" t="n">
        <v>-1220642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168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</v>
      </c>
      <c r="D15" s="98" t="n">
        <v>2.89</v>
      </c>
      <c r="E15" s="98" t="n">
        <v>2.87</v>
      </c>
      <c r="F15" s="98" t="n">
        <v>2.82</v>
      </c>
      <c r="G15" s="98" t="n">
        <v>2.86</v>
      </c>
      <c r="H15" s="98" t="n">
        <v>2.91</v>
      </c>
      <c r="I15" s="98" t="n">
        <v>2.95</v>
      </c>
      <c r="J15" s="98" t="n">
        <v>2.99</v>
      </c>
      <c r="K15" s="98" t="n">
        <v>3</v>
      </c>
      <c r="L15" s="98" t="n">
        <v>2.91</v>
      </c>
      <c r="M15" s="98" t="n">
        <v>3.2</v>
      </c>
      <c r="N15" s="98" t="n">
        <v>3.38</v>
      </c>
      <c r="O15" s="98" t="n">
        <v>3.46</v>
      </c>
      <c r="P15" s="98" t="n">
        <v>3.4</v>
      </c>
      <c r="Q15" s="98" t="n">
        <v>3.32</v>
      </c>
      <c r="R15" s="98" t="n">
        <v>3.16</v>
      </c>
      <c r="S15" s="98" t="n">
        <v>3.16</v>
      </c>
      <c r="T15" s="98" t="n">
        <v>3.19</v>
      </c>
      <c r="U15" s="98" t="n">
        <v>3.23</v>
      </c>
      <c r="V15" s="98" t="n">
        <v>3.28</v>
      </c>
      <c r="W15" s="98" t="n">
        <v>3.27</v>
      </c>
      <c r="X15" s="98" t="n">
        <v>3.3</v>
      </c>
      <c r="Y15" s="98" t="n">
        <v>3.44</v>
      </c>
      <c r="Z15" s="98" t="n">
        <v>3.59</v>
      </c>
      <c r="AA15" s="98"/>
    </row>
    <row r="16" customFormat="false" ht="11.25" hidden="false" customHeight="true" outlineLevel="0" collapsed="false">
      <c r="A16" s="95" t="s">
        <v>158</v>
      </c>
      <c r="C16" s="98" t="n">
        <v>2.69</v>
      </c>
      <c r="D16" s="98" t="n">
        <v>2.71</v>
      </c>
      <c r="E16" s="98" t="n">
        <v>2.71</v>
      </c>
      <c r="F16" s="98" t="n">
        <v>2.69</v>
      </c>
      <c r="G16" s="98" t="n">
        <v>2.74</v>
      </c>
      <c r="H16" s="98" t="n">
        <v>2.8</v>
      </c>
      <c r="I16" s="98" t="n">
        <v>2.84</v>
      </c>
      <c r="J16" s="98" t="n">
        <v>2.89</v>
      </c>
      <c r="K16" s="98" t="n">
        <v>2.89</v>
      </c>
      <c r="L16" s="98" t="n">
        <v>2.91</v>
      </c>
      <c r="M16" s="98" t="n">
        <v>3.1</v>
      </c>
      <c r="N16" s="98" t="n">
        <v>3.27</v>
      </c>
      <c r="O16" s="98" t="n">
        <v>3.35</v>
      </c>
      <c r="P16" s="98" t="n">
        <v>3.29</v>
      </c>
      <c r="Q16" s="98" t="n">
        <v>3.2</v>
      </c>
      <c r="R16" s="98" t="n">
        <v>3.05</v>
      </c>
      <c r="S16" s="98" t="n">
        <v>3.05</v>
      </c>
      <c r="T16" s="98" t="n">
        <v>3.09</v>
      </c>
      <c r="U16" s="98" t="n">
        <v>3.13</v>
      </c>
      <c r="V16" s="98" t="n">
        <v>3.17</v>
      </c>
      <c r="W16" s="98" t="n">
        <v>3.16</v>
      </c>
      <c r="X16" s="98" t="n">
        <v>3.19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0.21</v>
      </c>
      <c r="D17" s="99" t="n">
        <v>0.18</v>
      </c>
      <c r="E17" s="99" t="n">
        <v>0.16</v>
      </c>
      <c r="F17" s="99" t="n">
        <v>0.13</v>
      </c>
      <c r="G17" s="99" t="n">
        <v>0.12</v>
      </c>
      <c r="H17" s="99" t="n">
        <v>0.11</v>
      </c>
      <c r="I17" s="99" t="n">
        <v>0.11</v>
      </c>
      <c r="J17" s="99" t="n">
        <v>0.1</v>
      </c>
      <c r="K17" s="99" t="n">
        <v>0.11</v>
      </c>
      <c r="L17" s="99" t="n">
        <v>0</v>
      </c>
      <c r="M17" s="99" t="n">
        <v>0.1</v>
      </c>
      <c r="N17" s="99" t="n">
        <v>0.11</v>
      </c>
      <c r="O17" s="99" t="n">
        <v>0.11</v>
      </c>
      <c r="P17" s="99" t="n">
        <v>0.11</v>
      </c>
      <c r="Q17" s="99" t="n">
        <v>0.12</v>
      </c>
      <c r="R17" s="99" t="n">
        <v>0.11</v>
      </c>
      <c r="S17" s="99" t="n">
        <v>0.11</v>
      </c>
      <c r="T17" s="99" t="n">
        <v>0.1</v>
      </c>
      <c r="U17" s="99" t="n">
        <v>0.1</v>
      </c>
      <c r="V17" s="99" t="n">
        <v>0.11</v>
      </c>
      <c r="W17" s="99" t="n">
        <v>0.11</v>
      </c>
      <c r="X17" s="99" t="n">
        <v>0.11</v>
      </c>
      <c r="Y17" s="99" t="n">
        <v>0.1</v>
      </c>
      <c r="Z17" s="99" t="n">
        <v>0.11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3.74</v>
      </c>
      <c r="D49" s="98" t="n">
        <v>3.6</v>
      </c>
      <c r="E49" s="98" t="n">
        <v>3.55</v>
      </c>
      <c r="F49" s="98" t="n">
        <v>3.46</v>
      </c>
      <c r="G49" s="98" t="n">
        <v>3.51</v>
      </c>
      <c r="H49" s="98" t="n">
        <v>3.59</v>
      </c>
      <c r="I49" s="98" t="n">
        <v>3.65</v>
      </c>
      <c r="J49" s="98" t="n">
        <v>3.7</v>
      </c>
      <c r="K49" s="98" t="n">
        <v>3.71</v>
      </c>
      <c r="L49" s="98" t="n">
        <v>3.59</v>
      </c>
      <c r="M49" s="98" t="n">
        <v>4.18</v>
      </c>
      <c r="N49" s="98" t="n">
        <v>4.44</v>
      </c>
      <c r="O49" s="98" t="n">
        <v>4.56</v>
      </c>
      <c r="P49" s="98" t="n">
        <v>4.47</v>
      </c>
      <c r="Q49" s="98" t="n">
        <v>4.35</v>
      </c>
      <c r="R49" s="98" t="n">
        <v>4.13</v>
      </c>
      <c r="S49" s="98" t="n">
        <v>4.12</v>
      </c>
      <c r="T49" s="98" t="n">
        <v>4.17</v>
      </c>
      <c r="U49" s="98" t="n">
        <v>4.24</v>
      </c>
      <c r="V49" s="98" t="n">
        <v>4.3</v>
      </c>
      <c r="W49" s="98" t="n">
        <v>4.29</v>
      </c>
      <c r="X49" s="98" t="n">
        <v>4.34</v>
      </c>
      <c r="Y49" s="98" t="n">
        <v>4.59</v>
      </c>
      <c r="Z49" s="98" t="n">
        <v>4.8</v>
      </c>
      <c r="AA49" s="98"/>
    </row>
    <row r="50" customFormat="false" ht="11.25" hidden="false" customHeight="true" outlineLevel="0" collapsed="false">
      <c r="A50" s="95" t="s">
        <v>158</v>
      </c>
      <c r="C50" s="98" t="n">
        <v>3.47</v>
      </c>
      <c r="D50" s="98" t="n">
        <v>3.33</v>
      </c>
      <c r="E50" s="98" t="n">
        <v>3.33</v>
      </c>
      <c r="F50" s="98" t="n">
        <v>3.27</v>
      </c>
      <c r="G50" s="98" t="n">
        <v>3.34</v>
      </c>
      <c r="H50" s="98" t="n">
        <v>3.43</v>
      </c>
      <c r="I50" s="98" t="n">
        <v>3.49</v>
      </c>
      <c r="J50" s="98" t="n">
        <v>3.56</v>
      </c>
      <c r="K50" s="98" t="n">
        <v>3.57</v>
      </c>
      <c r="L50" s="98" t="n">
        <v>3.6</v>
      </c>
      <c r="M50" s="98" t="n">
        <v>4.02</v>
      </c>
      <c r="N50" s="98" t="n">
        <v>4.28</v>
      </c>
      <c r="O50" s="98" t="n">
        <v>4.4</v>
      </c>
      <c r="P50" s="98" t="n">
        <v>4.31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4.18</v>
      </c>
      <c r="Y50" s="98" t="n">
        <v>4.43</v>
      </c>
      <c r="Z50" s="98" t="n">
        <v>4.64</v>
      </c>
      <c r="AA50" s="98"/>
    </row>
    <row r="51" customFormat="false" ht="11.25" hidden="false" customHeight="true" outlineLevel="0" collapsed="false">
      <c r="A51" s="95" t="s">
        <v>77</v>
      </c>
      <c r="C51" s="99" t="n">
        <v>0.27</v>
      </c>
      <c r="D51" s="99" t="n">
        <v>0.27</v>
      </c>
      <c r="E51" s="99" t="n">
        <v>0.22</v>
      </c>
      <c r="F51" s="99" t="n">
        <v>0.19</v>
      </c>
      <c r="G51" s="99" t="n">
        <v>0.17</v>
      </c>
      <c r="H51" s="99" t="n">
        <v>0.16</v>
      </c>
      <c r="I51" s="99" t="n">
        <v>0.16</v>
      </c>
      <c r="J51" s="99" t="n">
        <v>0.14</v>
      </c>
      <c r="K51" s="99" t="n">
        <v>0.14</v>
      </c>
      <c r="L51" s="99" t="n">
        <v>-0.0100000000000002</v>
      </c>
      <c r="M51" s="99" t="n">
        <v>0.16</v>
      </c>
      <c r="N51" s="99" t="n">
        <v>0.16</v>
      </c>
      <c r="O51" s="99" t="n">
        <v>0.159999999999999</v>
      </c>
      <c r="P51" s="99" t="n">
        <v>0.16</v>
      </c>
      <c r="Q51" s="99" t="n">
        <v>0.17</v>
      </c>
      <c r="R51" s="99" t="n">
        <v>0.17</v>
      </c>
      <c r="S51" s="99" t="n">
        <v>0.16</v>
      </c>
      <c r="T51" s="99" t="n">
        <v>0.16</v>
      </c>
      <c r="U51" s="99" t="n">
        <v>0.16</v>
      </c>
      <c r="V51" s="99" t="n">
        <v>0.16</v>
      </c>
      <c r="W51" s="99" t="n">
        <v>0.16</v>
      </c>
      <c r="X51" s="99" t="n">
        <v>0.16</v>
      </c>
      <c r="Y51" s="99" t="n">
        <v>0.16</v>
      </c>
      <c r="Z51" s="99" t="n">
        <v>0.16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2.44</v>
      </c>
      <c r="E89" s="98" t="n">
        <v>2.42</v>
      </c>
      <c r="F89" s="98" t="n">
        <v>2.24</v>
      </c>
      <c r="G89" s="98" t="n">
        <v>2.28</v>
      </c>
      <c r="H89" s="98" t="n">
        <v>2.33</v>
      </c>
      <c r="I89" s="98" t="n">
        <v>2.37</v>
      </c>
      <c r="J89" s="98" t="n">
        <v>2.41</v>
      </c>
      <c r="K89" s="98" t="n">
        <v>2.41</v>
      </c>
      <c r="L89" s="98" t="n">
        <v>2.33</v>
      </c>
      <c r="M89" s="98" t="n">
        <v>2.89</v>
      </c>
      <c r="N89" s="98" t="n">
        <v>3.07</v>
      </c>
      <c r="O89" s="98" t="n">
        <v>3.15</v>
      </c>
      <c r="P89" s="98" t="n">
        <v>3.09</v>
      </c>
      <c r="Q89" s="98" t="n">
        <v>3.01</v>
      </c>
      <c r="R89" s="98" t="n">
        <v>2.8</v>
      </c>
      <c r="S89" s="98" t="n">
        <v>2.79</v>
      </c>
      <c r="T89" s="98" t="n">
        <v>2.83</v>
      </c>
      <c r="U89" s="98" t="n">
        <v>2.87</v>
      </c>
      <c r="V89" s="98" t="n">
        <v>2.91</v>
      </c>
      <c r="W89" s="98" t="n">
        <v>2.91</v>
      </c>
      <c r="X89" s="98" t="n">
        <v>2.94</v>
      </c>
      <c r="Y89" s="98" t="n">
        <v>3.27</v>
      </c>
      <c r="Z89" s="98" t="n">
        <v>3.41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2.27</v>
      </c>
      <c r="E90" s="98" t="n">
        <v>2.27</v>
      </c>
      <c r="F90" s="98" t="n">
        <v>2.09</v>
      </c>
      <c r="G90" s="98" t="n">
        <v>2.14</v>
      </c>
      <c r="H90" s="98" t="n">
        <v>2.2</v>
      </c>
      <c r="I90" s="98" t="n">
        <v>2.24</v>
      </c>
      <c r="J90" s="98" t="n">
        <v>2.29</v>
      </c>
      <c r="K90" s="98" t="n">
        <v>2.29</v>
      </c>
      <c r="L90" s="98" t="n">
        <v>2.31</v>
      </c>
      <c r="M90" s="98" t="n">
        <v>2.79</v>
      </c>
      <c r="N90" s="98" t="n">
        <v>2.96</v>
      </c>
      <c r="O90" s="98" t="n">
        <v>3.05</v>
      </c>
      <c r="P90" s="98" t="n">
        <v>2.98</v>
      </c>
      <c r="Q90" s="98" t="n">
        <v>2.9</v>
      </c>
      <c r="R90" s="98" t="n">
        <v>2.69</v>
      </c>
      <c r="S90" s="98" t="n">
        <v>2.69</v>
      </c>
      <c r="T90" s="98" t="n">
        <v>2.73</v>
      </c>
      <c r="U90" s="98" t="n">
        <v>2.77</v>
      </c>
      <c r="V90" s="98" t="n">
        <v>2.81</v>
      </c>
      <c r="W90" s="98" t="n">
        <v>2.8</v>
      </c>
      <c r="X90" s="98" t="n">
        <v>2.83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0.2</v>
      </c>
      <c r="D91" s="99" t="n">
        <v>0.17</v>
      </c>
      <c r="E91" s="99" t="n">
        <v>0.15</v>
      </c>
      <c r="F91" s="99" t="n">
        <v>0.15</v>
      </c>
      <c r="G91" s="99" t="n">
        <v>0.14</v>
      </c>
      <c r="H91" s="99" t="n">
        <v>0.13</v>
      </c>
      <c r="I91" s="99" t="n">
        <v>0.13</v>
      </c>
      <c r="J91" s="99" t="n">
        <v>0.12</v>
      </c>
      <c r="K91" s="99" t="n">
        <v>0.12</v>
      </c>
      <c r="L91" s="99" t="n">
        <v>0.02</v>
      </c>
      <c r="M91" s="99" t="n">
        <v>0.1</v>
      </c>
      <c r="N91" s="99" t="n">
        <v>0.11</v>
      </c>
      <c r="O91" s="99" t="n">
        <v>0.1</v>
      </c>
      <c r="P91" s="99" t="n">
        <v>0.11</v>
      </c>
      <c r="Q91" s="99" t="n">
        <v>0.11</v>
      </c>
      <c r="R91" s="99" t="n">
        <v>0.11</v>
      </c>
      <c r="S91" s="99" t="n">
        <v>0.1</v>
      </c>
      <c r="T91" s="99" t="n">
        <v>0.1</v>
      </c>
      <c r="U91" s="99" t="n">
        <v>0.1</v>
      </c>
      <c r="V91" s="99" t="n">
        <v>0.1</v>
      </c>
      <c r="W91" s="99" t="n">
        <v>0.11</v>
      </c>
      <c r="X91" s="99" t="n">
        <v>0.11</v>
      </c>
      <c r="Y91" s="99" t="n">
        <v>0.11</v>
      </c>
      <c r="Z91" s="99" t="n">
        <v>0.11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2.64</v>
      </c>
      <c r="D129" s="98" t="n">
        <v>2.649</v>
      </c>
      <c r="E129" s="98" t="n">
        <v>2.629</v>
      </c>
      <c r="F129" s="98" t="n">
        <v>2.397</v>
      </c>
      <c r="G129" s="98" t="n">
        <v>2.434</v>
      </c>
      <c r="H129" s="98" t="n">
        <v>2.485</v>
      </c>
      <c r="I129" s="98" t="n">
        <v>2.525</v>
      </c>
      <c r="J129" s="98" t="n">
        <v>2.563</v>
      </c>
      <c r="K129" s="98" t="n">
        <v>2.568</v>
      </c>
      <c r="L129" s="98" t="n">
        <v>2.487</v>
      </c>
      <c r="M129" s="98" t="n">
        <v>3.262</v>
      </c>
      <c r="N129" s="98" t="n">
        <v>3.437</v>
      </c>
      <c r="O129" s="98" t="n">
        <v>3.522</v>
      </c>
      <c r="P129" s="98" t="n">
        <v>3.457</v>
      </c>
      <c r="Q129" s="98" t="n">
        <v>3.377</v>
      </c>
      <c r="R129" s="98" t="n">
        <v>2.98</v>
      </c>
      <c r="S129" s="98" t="n">
        <v>2.975</v>
      </c>
      <c r="T129" s="98" t="n">
        <v>3.01</v>
      </c>
      <c r="U129" s="98" t="n">
        <v>3.052</v>
      </c>
      <c r="V129" s="98" t="n">
        <v>3.094</v>
      </c>
      <c r="W129" s="98" t="n">
        <v>3.089</v>
      </c>
      <c r="X129" s="98" t="n">
        <v>3.119</v>
      </c>
      <c r="Y129" s="98" t="n">
        <v>3.628</v>
      </c>
      <c r="Z129" s="98" t="n">
        <v>3.771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2.431</v>
      </c>
      <c r="D130" s="98" t="n">
        <v>2.468</v>
      </c>
      <c r="E130" s="98" t="n">
        <v>2.471</v>
      </c>
      <c r="F130" s="98" t="n">
        <v>2.276</v>
      </c>
      <c r="G130" s="98" t="n">
        <v>2.326</v>
      </c>
      <c r="H130" s="98" t="n">
        <v>2.384</v>
      </c>
      <c r="I130" s="98" t="n">
        <v>2.427</v>
      </c>
      <c r="J130" s="98" t="n">
        <v>2.472</v>
      </c>
      <c r="K130" s="98" t="n">
        <v>2.477</v>
      </c>
      <c r="L130" s="98" t="n">
        <v>2.499</v>
      </c>
      <c r="M130" s="98" t="n">
        <v>3.152</v>
      </c>
      <c r="N130" s="98" t="n">
        <v>3.322</v>
      </c>
      <c r="O130" s="98" t="n">
        <v>3.407</v>
      </c>
      <c r="P130" s="98" t="n">
        <v>3.342</v>
      </c>
      <c r="Q130" s="98" t="n">
        <v>3.257</v>
      </c>
      <c r="R130" s="98" t="n">
        <v>2.867</v>
      </c>
      <c r="S130" s="98" t="n">
        <v>2.868</v>
      </c>
      <c r="T130" s="98" t="n">
        <v>2.903</v>
      </c>
      <c r="U130" s="98" t="n">
        <v>2.945</v>
      </c>
      <c r="V130" s="98" t="n">
        <v>2.987</v>
      </c>
      <c r="W130" s="98" t="n">
        <v>2.982</v>
      </c>
      <c r="X130" s="98" t="n">
        <v>3.012</v>
      </c>
      <c r="Y130" s="98" t="n">
        <v>3.521</v>
      </c>
      <c r="Z130" s="98" t="n">
        <v>3.664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0.209</v>
      </c>
      <c r="D131" s="99" t="n">
        <v>0.181</v>
      </c>
      <c r="E131" s="99" t="n">
        <v>0.158</v>
      </c>
      <c r="F131" s="99" t="n">
        <v>0.121</v>
      </c>
      <c r="G131" s="99" t="n">
        <v>0.108</v>
      </c>
      <c r="H131" s="99" t="n">
        <v>0.101</v>
      </c>
      <c r="I131" s="99" t="n">
        <v>0.0979999999999999</v>
      </c>
      <c r="J131" s="99" t="n">
        <v>0.0910000000000002</v>
      </c>
      <c r="K131" s="99" t="n">
        <v>0.0910000000000002</v>
      </c>
      <c r="L131" s="99" t="n">
        <v>-0.012</v>
      </c>
      <c r="M131" s="99" t="n">
        <v>0.11</v>
      </c>
      <c r="N131" s="99" t="n">
        <v>0.115</v>
      </c>
      <c r="O131" s="99" t="n">
        <v>0.115</v>
      </c>
      <c r="P131" s="99" t="n">
        <v>0.115</v>
      </c>
      <c r="Q131" s="99" t="n">
        <v>0.12</v>
      </c>
      <c r="R131" s="99" t="n">
        <v>0.113</v>
      </c>
      <c r="S131" s="99" t="n">
        <v>0.107</v>
      </c>
      <c r="T131" s="99" t="n">
        <v>0.107</v>
      </c>
      <c r="U131" s="99" t="n">
        <v>0.107</v>
      </c>
      <c r="V131" s="99" t="n">
        <v>0.107</v>
      </c>
      <c r="W131" s="99" t="n">
        <v>0.107</v>
      </c>
      <c r="X131" s="99" t="n">
        <v>0.107</v>
      </c>
      <c r="Y131" s="99" t="n">
        <v>0.107</v>
      </c>
      <c r="Z131" s="99" t="n">
        <v>0.107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-328259</v>
      </c>
      <c r="D138" s="96" t="n">
        <v>-295641</v>
      </c>
      <c r="E138" s="100" t="n">
        <v>-326527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-950427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-328259</v>
      </c>
      <c r="D140" s="103" t="n">
        <v>-295641</v>
      </c>
      <c r="E140" s="103" t="n">
        <v>-326527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-950427</v>
      </c>
    </row>
    <row r="141" customFormat="false" ht="11.25" hidden="false" customHeight="true" outlineLevel="0" collapsed="false">
      <c r="A141" s="95" t="s">
        <v>76</v>
      </c>
      <c r="C141" s="96" t="n">
        <v>-328227</v>
      </c>
      <c r="D141" s="96" t="n">
        <v>-295614</v>
      </c>
      <c r="E141" s="96" t="n">
        <v>-326497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-950338</v>
      </c>
    </row>
    <row r="142" customFormat="false" ht="11.25" hidden="false" customHeight="true" outlineLevel="0" collapsed="false">
      <c r="A142" s="95" t="s">
        <v>77</v>
      </c>
      <c r="C142" s="97" t="n">
        <v>-32</v>
      </c>
      <c r="D142" s="97" t="n">
        <v>-27</v>
      </c>
      <c r="E142" s="97" t="n">
        <v>-30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21,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-391.955</v>
      </c>
      <c r="P105" s="33" t="n">
        <f aca="false">SUM(O101:O105)</f>
        <v>252.375</v>
      </c>
      <c r="Q105" s="33" t="n">
        <f aca="false">VAR!B100/1000</f>
        <v>502.348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-418.847</v>
      </c>
      <c r="P106" s="33" t="n">
        <f aca="false">SUM(O102:O106)</f>
        <v>-54.7019999999999</v>
      </c>
      <c r="Q106" s="33" t="n">
        <f aca="false">VAR!B101/1000</f>
        <v>348.234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-207.571</v>
      </c>
      <c r="Q107" s="33" t="n">
        <f aca="false">VAR!B102/1000</f>
        <v>0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0</v>
      </c>
      <c r="P108" s="33" t="n">
        <f aca="false">SUM(O104:O108)</f>
        <v>-243.482</v>
      </c>
      <c r="Q108" s="33" t="n">
        <f aca="false">VAR!B103/1000</f>
        <v>0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0</v>
      </c>
      <c r="P109" s="33" t="n">
        <f aca="false">SUM(O105:O109)</f>
        <v>-810.802</v>
      </c>
      <c r="Q109" s="33" t="n">
        <f aca="false">VAR!B104/1000</f>
        <v>0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-418.847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0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</v>
      </c>
      <c r="D15" s="98" t="n">
        <v>2.89</v>
      </c>
      <c r="E15" s="98" t="n">
        <v>2.87</v>
      </c>
      <c r="F15" s="98" t="n">
        <v>2.82</v>
      </c>
      <c r="G15" s="98" t="n">
        <v>2.86</v>
      </c>
      <c r="H15" s="98" t="n">
        <v>2.91</v>
      </c>
      <c r="I15" s="98" t="n">
        <v>2.95</v>
      </c>
      <c r="J15" s="98" t="n">
        <v>2.99</v>
      </c>
      <c r="K15" s="98" t="n">
        <v>3</v>
      </c>
      <c r="L15" s="98" t="n">
        <v>2.91</v>
      </c>
      <c r="M15" s="98" t="n">
        <v>3.2</v>
      </c>
      <c r="N15" s="98" t="n">
        <v>3.38</v>
      </c>
      <c r="O15" s="98" t="n">
        <v>3.46</v>
      </c>
      <c r="P15" s="98" t="n">
        <v>3.4</v>
      </c>
      <c r="Q15" s="98" t="n">
        <v>3.32</v>
      </c>
      <c r="R15" s="98" t="n">
        <v>3.16</v>
      </c>
      <c r="S15" s="98" t="n">
        <v>3.16</v>
      </c>
      <c r="T15" s="98" t="n">
        <v>3.19</v>
      </c>
      <c r="U15" s="98" t="n">
        <v>3.23</v>
      </c>
      <c r="V15" s="98" t="n">
        <v>3.28</v>
      </c>
      <c r="W15" s="98" t="n">
        <v>3.27</v>
      </c>
      <c r="X15" s="98" t="n">
        <v>3.3</v>
      </c>
      <c r="Y15" s="98" t="n">
        <v>3.44</v>
      </c>
      <c r="Z15" s="98" t="n">
        <v>3.59</v>
      </c>
      <c r="AA15" s="98"/>
    </row>
    <row r="16" customFormat="false" ht="11.25" hidden="false" customHeight="true" outlineLevel="0" collapsed="false">
      <c r="A16" s="95" t="s">
        <v>158</v>
      </c>
      <c r="C16" s="98" t="n">
        <v>2.69</v>
      </c>
      <c r="D16" s="98" t="n">
        <v>2.71</v>
      </c>
      <c r="E16" s="98" t="n">
        <v>2.71</v>
      </c>
      <c r="F16" s="98" t="n">
        <v>2.69</v>
      </c>
      <c r="G16" s="98" t="n">
        <v>2.74</v>
      </c>
      <c r="H16" s="98" t="n">
        <v>2.8</v>
      </c>
      <c r="I16" s="98" t="n">
        <v>2.84</v>
      </c>
      <c r="J16" s="98" t="n">
        <v>2.89</v>
      </c>
      <c r="K16" s="98" t="n">
        <v>2.89</v>
      </c>
      <c r="L16" s="98" t="n">
        <v>2.91</v>
      </c>
      <c r="M16" s="98" t="n">
        <v>3.1</v>
      </c>
      <c r="N16" s="98" t="n">
        <v>3.27</v>
      </c>
      <c r="O16" s="98" t="n">
        <v>3.35</v>
      </c>
      <c r="P16" s="98" t="n">
        <v>3.29</v>
      </c>
      <c r="Q16" s="98" t="n">
        <v>3.2</v>
      </c>
      <c r="R16" s="98" t="n">
        <v>3.05</v>
      </c>
      <c r="S16" s="98" t="n">
        <v>3.05</v>
      </c>
      <c r="T16" s="98" t="n">
        <v>3.09</v>
      </c>
      <c r="U16" s="98" t="n">
        <v>3.13</v>
      </c>
      <c r="V16" s="98" t="n">
        <v>3.17</v>
      </c>
      <c r="W16" s="98" t="n">
        <v>3.16</v>
      </c>
      <c r="X16" s="98" t="n">
        <v>3.19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0.21</v>
      </c>
      <c r="D17" s="99" t="n">
        <v>0.18</v>
      </c>
      <c r="E17" s="99" t="n">
        <v>0.16</v>
      </c>
      <c r="F17" s="99" t="n">
        <v>0.13</v>
      </c>
      <c r="G17" s="99" t="n">
        <v>0.12</v>
      </c>
      <c r="H17" s="99" t="n">
        <v>0.11</v>
      </c>
      <c r="I17" s="99" t="n">
        <v>0.11</v>
      </c>
      <c r="J17" s="99" t="n">
        <v>0.1</v>
      </c>
      <c r="K17" s="99" t="n">
        <v>0.11</v>
      </c>
      <c r="L17" s="99" t="n">
        <v>0</v>
      </c>
      <c r="M17" s="99" t="n">
        <v>0.1</v>
      </c>
      <c r="N17" s="99" t="n">
        <v>0.11</v>
      </c>
      <c r="O17" s="99" t="n">
        <v>0.11</v>
      </c>
      <c r="P17" s="99" t="n">
        <v>0.11</v>
      </c>
      <c r="Q17" s="99" t="n">
        <v>0.12</v>
      </c>
      <c r="R17" s="99" t="n">
        <v>0.11</v>
      </c>
      <c r="S17" s="99" t="n">
        <v>0.11</v>
      </c>
      <c r="T17" s="99" t="n">
        <v>0.1</v>
      </c>
      <c r="U17" s="99" t="n">
        <v>0.1</v>
      </c>
      <c r="V17" s="99" t="n">
        <v>0.11</v>
      </c>
      <c r="W17" s="99" t="n">
        <v>0.11</v>
      </c>
      <c r="X17" s="99" t="n">
        <v>0.11</v>
      </c>
      <c r="Y17" s="99" t="n">
        <v>0.1</v>
      </c>
      <c r="Z17" s="99" t="n">
        <v>0.11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51047</v>
      </c>
      <c r="D20" s="96" t="n">
        <v>32622</v>
      </c>
      <c r="E20" s="100" t="n">
        <v>10434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94103</v>
      </c>
    </row>
    <row r="21" customFormat="false" ht="11.25" hidden="false" customHeight="true" outlineLevel="0" collapsed="false">
      <c r="A21" s="95" t="s">
        <v>76</v>
      </c>
      <c r="C21" s="96" t="n">
        <v>51042</v>
      </c>
      <c r="D21" s="96" t="n">
        <v>23157</v>
      </c>
      <c r="E21" s="96" t="n">
        <v>10433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84632</v>
      </c>
    </row>
    <row r="22" customFormat="false" ht="11.25" hidden="false" customHeight="true" outlineLevel="0" collapsed="false">
      <c r="A22" s="95" t="s">
        <v>77</v>
      </c>
      <c r="C22" s="97" t="n">
        <v>5</v>
      </c>
      <c r="D22" s="97" t="n">
        <v>9465</v>
      </c>
      <c r="E22" s="97" t="n">
        <v>1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9471</v>
      </c>
    </row>
    <row r="24" customFormat="false" ht="12" hidden="false" customHeight="true" outlineLevel="0" collapsed="false">
      <c r="A24" s="91" t="s">
        <v>100</v>
      </c>
      <c r="D24" s="173"/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3.74</v>
      </c>
      <c r="D49" s="98" t="n">
        <v>3.6</v>
      </c>
      <c r="E49" s="98" t="n">
        <v>3.55</v>
      </c>
      <c r="F49" s="98" t="n">
        <v>3.46</v>
      </c>
      <c r="G49" s="98" t="n">
        <v>3.51</v>
      </c>
      <c r="H49" s="98" t="n">
        <v>3.59</v>
      </c>
      <c r="I49" s="98" t="n">
        <v>3.65</v>
      </c>
      <c r="J49" s="98" t="n">
        <v>3.7</v>
      </c>
      <c r="K49" s="98" t="n">
        <v>3.71</v>
      </c>
      <c r="L49" s="98" t="n">
        <v>3.59</v>
      </c>
      <c r="M49" s="98" t="n">
        <v>4.18</v>
      </c>
      <c r="N49" s="98" t="n">
        <v>4.44</v>
      </c>
      <c r="O49" s="98" t="n">
        <v>4.56</v>
      </c>
      <c r="P49" s="98" t="n">
        <v>4.47</v>
      </c>
      <c r="Q49" s="98" t="n">
        <v>4.35</v>
      </c>
      <c r="R49" s="98" t="n">
        <v>4.13</v>
      </c>
      <c r="S49" s="98" t="n">
        <v>4.12</v>
      </c>
      <c r="T49" s="98" t="n">
        <v>4.17</v>
      </c>
      <c r="U49" s="98" t="n">
        <v>4.24</v>
      </c>
      <c r="V49" s="98" t="n">
        <v>4.3</v>
      </c>
      <c r="W49" s="98" t="n">
        <v>4.29</v>
      </c>
      <c r="X49" s="98" t="n">
        <v>4.34</v>
      </c>
      <c r="Y49" s="98" t="n">
        <v>4.59</v>
      </c>
      <c r="Z49" s="98" t="n">
        <v>4.8</v>
      </c>
      <c r="AA49" s="98"/>
    </row>
    <row r="50" customFormat="false" ht="11.25" hidden="false" customHeight="true" outlineLevel="0" collapsed="false">
      <c r="A50" s="95" t="s">
        <v>158</v>
      </c>
      <c r="C50" s="98" t="n">
        <v>3.47</v>
      </c>
      <c r="D50" s="98" t="n">
        <v>3.33</v>
      </c>
      <c r="E50" s="98" t="n">
        <v>3.33</v>
      </c>
      <c r="F50" s="98" t="n">
        <v>3.27</v>
      </c>
      <c r="G50" s="98" t="n">
        <v>3.34</v>
      </c>
      <c r="H50" s="98" t="n">
        <v>3.43</v>
      </c>
      <c r="I50" s="98" t="n">
        <v>3.49</v>
      </c>
      <c r="J50" s="98" t="n">
        <v>3.56</v>
      </c>
      <c r="K50" s="98" t="n">
        <v>3.57</v>
      </c>
      <c r="L50" s="98" t="n">
        <v>3.6</v>
      </c>
      <c r="M50" s="98" t="n">
        <v>4.02</v>
      </c>
      <c r="N50" s="98" t="n">
        <v>4.28</v>
      </c>
      <c r="O50" s="98" t="n">
        <v>4.4</v>
      </c>
      <c r="P50" s="98" t="n">
        <v>4.31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4.18</v>
      </c>
      <c r="Y50" s="98" t="n">
        <v>4.43</v>
      </c>
      <c r="Z50" s="98" t="n">
        <v>4.64</v>
      </c>
      <c r="AA50" s="98"/>
    </row>
    <row r="51" customFormat="false" ht="11.25" hidden="false" customHeight="true" outlineLevel="0" collapsed="false">
      <c r="A51" s="95" t="s">
        <v>77</v>
      </c>
      <c r="C51" s="99" t="n">
        <v>0.27</v>
      </c>
      <c r="D51" s="99" t="n">
        <v>0.27</v>
      </c>
      <c r="E51" s="99" t="n">
        <v>0.22</v>
      </c>
      <c r="F51" s="99" t="n">
        <v>0.19</v>
      </c>
      <c r="G51" s="99" t="n">
        <v>0.17</v>
      </c>
      <c r="H51" s="99" t="n">
        <v>0.16</v>
      </c>
      <c r="I51" s="99" t="n">
        <v>0.16</v>
      </c>
      <c r="J51" s="99" t="n">
        <v>0.14</v>
      </c>
      <c r="K51" s="99" t="n">
        <v>0.14</v>
      </c>
      <c r="L51" s="99" t="n">
        <v>-0.0100000000000002</v>
      </c>
      <c r="M51" s="99" t="n">
        <v>0.16</v>
      </c>
      <c r="N51" s="99" t="n">
        <v>0.16</v>
      </c>
      <c r="O51" s="99" t="n">
        <v>0.159999999999999</v>
      </c>
      <c r="P51" s="99" t="n">
        <v>0.16</v>
      </c>
      <c r="Q51" s="99" t="n">
        <v>0.17</v>
      </c>
      <c r="R51" s="99" t="n">
        <v>0.17</v>
      </c>
      <c r="S51" s="99" t="n">
        <v>0.16</v>
      </c>
      <c r="T51" s="99" t="n">
        <v>0.16</v>
      </c>
      <c r="U51" s="99" t="n">
        <v>0.16</v>
      </c>
      <c r="V51" s="99" t="n">
        <v>0.16</v>
      </c>
      <c r="W51" s="99" t="n">
        <v>0.16</v>
      </c>
      <c r="X51" s="99" t="n">
        <v>0.16</v>
      </c>
      <c r="Y51" s="99" t="n">
        <v>0.16</v>
      </c>
      <c r="Z51" s="99" t="n">
        <v>0.16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5.0681</v>
      </c>
      <c r="D54" s="98" t="n">
        <v>5.0681</v>
      </c>
      <c r="E54" s="98" t="n">
        <v>5.0681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5.0671</v>
      </c>
      <c r="D55" s="98" t="n">
        <v>5.0671</v>
      </c>
      <c r="E55" s="98" t="n">
        <v>5.0671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-5479</v>
      </c>
      <c r="D58" s="96" t="n">
        <v>-4935</v>
      </c>
      <c r="E58" s="96" t="n">
        <v>-5451</v>
      </c>
      <c r="F58" s="96" t="n">
        <v>-52356</v>
      </c>
      <c r="G58" s="96" t="n">
        <v>-54085</v>
      </c>
      <c r="H58" s="96" t="n">
        <v>-52221</v>
      </c>
      <c r="I58" s="96" t="n">
        <v>-53841</v>
      </c>
      <c r="J58" s="96" t="n">
        <v>-53717</v>
      </c>
      <c r="K58" s="96" t="n">
        <v>-51862</v>
      </c>
      <c r="L58" s="96" t="n">
        <v>-53465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-387412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-5479</v>
      </c>
      <c r="D60" s="103" t="n">
        <v>-4935</v>
      </c>
      <c r="E60" s="103" t="n">
        <v>-5451</v>
      </c>
      <c r="F60" s="103" t="n">
        <v>-52356</v>
      </c>
      <c r="G60" s="103" t="n">
        <v>-54085</v>
      </c>
      <c r="H60" s="103" t="n">
        <v>-52221</v>
      </c>
      <c r="I60" s="103" t="n">
        <v>-53841</v>
      </c>
      <c r="J60" s="103" t="n">
        <v>-53717</v>
      </c>
      <c r="K60" s="103" t="n">
        <v>-51862</v>
      </c>
      <c r="L60" s="103" t="n">
        <v>-53465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-387412</v>
      </c>
    </row>
    <row r="61" customFormat="false" ht="11.25" hidden="false" customHeight="true" outlineLevel="0" collapsed="false">
      <c r="A61" s="95" t="s">
        <v>76</v>
      </c>
      <c r="C61" s="96" t="n">
        <v>-5479</v>
      </c>
      <c r="D61" s="96" t="n">
        <v>-4935</v>
      </c>
      <c r="E61" s="96" t="n">
        <v>-5450</v>
      </c>
      <c r="F61" s="96" t="n">
        <v>-52351</v>
      </c>
      <c r="G61" s="96" t="n">
        <v>-54081</v>
      </c>
      <c r="H61" s="96" t="n">
        <v>-52217</v>
      </c>
      <c r="I61" s="96" t="n">
        <v>-53837</v>
      </c>
      <c r="J61" s="96" t="n">
        <v>-53713</v>
      </c>
      <c r="K61" s="96" t="n">
        <v>-51859</v>
      </c>
      <c r="L61" s="96" t="n">
        <v>-53461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-387383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-1</v>
      </c>
      <c r="F62" s="97" t="n">
        <v>-5</v>
      </c>
      <c r="G62" s="97" t="n">
        <v>-4</v>
      </c>
      <c r="H62" s="97" t="n">
        <v>-4</v>
      </c>
      <c r="I62" s="97" t="n">
        <v>-4</v>
      </c>
      <c r="J62" s="97" t="n">
        <v>-4</v>
      </c>
      <c r="K62" s="97" t="n">
        <v>-3</v>
      </c>
      <c r="L62" s="97" t="n">
        <v>-4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-29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2.44</v>
      </c>
      <c r="E89" s="98" t="n">
        <v>2.42</v>
      </c>
      <c r="F89" s="98" t="n">
        <v>2.24</v>
      </c>
      <c r="G89" s="98" t="n">
        <v>2.28</v>
      </c>
      <c r="H89" s="98" t="n">
        <v>2.33</v>
      </c>
      <c r="I89" s="98" t="n">
        <v>2.37</v>
      </c>
      <c r="J89" s="98" t="n">
        <v>2.41</v>
      </c>
      <c r="K89" s="98" t="n">
        <v>2.41</v>
      </c>
      <c r="L89" s="98" t="n">
        <v>2.33</v>
      </c>
      <c r="M89" s="98" t="n">
        <v>2.89</v>
      </c>
      <c r="N89" s="98" t="n">
        <v>3.07</v>
      </c>
      <c r="O89" s="98" t="n">
        <v>3.15</v>
      </c>
      <c r="P89" s="98" t="n">
        <v>3.09</v>
      </c>
      <c r="Q89" s="98" t="n">
        <v>3.01</v>
      </c>
      <c r="R89" s="98" t="n">
        <v>2.8</v>
      </c>
      <c r="S89" s="98" t="n">
        <v>2.79</v>
      </c>
      <c r="T89" s="98" t="n">
        <v>2.83</v>
      </c>
      <c r="U89" s="98" t="n">
        <v>2.87</v>
      </c>
      <c r="V89" s="98" t="n">
        <v>2.91</v>
      </c>
      <c r="W89" s="98" t="n">
        <v>2.91</v>
      </c>
      <c r="X89" s="98" t="n">
        <v>2.94</v>
      </c>
      <c r="Y89" s="98" t="n">
        <v>3.27</v>
      </c>
      <c r="Z89" s="98" t="n">
        <v>3.41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2.27</v>
      </c>
      <c r="E90" s="98" t="n">
        <v>2.27</v>
      </c>
      <c r="F90" s="98" t="n">
        <v>2.09</v>
      </c>
      <c r="G90" s="98" t="n">
        <v>2.14</v>
      </c>
      <c r="H90" s="98" t="n">
        <v>2.2</v>
      </c>
      <c r="I90" s="98" t="n">
        <v>2.24</v>
      </c>
      <c r="J90" s="98" t="n">
        <v>2.29</v>
      </c>
      <c r="K90" s="98" t="n">
        <v>2.29</v>
      </c>
      <c r="L90" s="98" t="n">
        <v>2.31</v>
      </c>
      <c r="M90" s="98" t="n">
        <v>2.79</v>
      </c>
      <c r="N90" s="98" t="n">
        <v>2.96</v>
      </c>
      <c r="O90" s="98" t="n">
        <v>3.05</v>
      </c>
      <c r="P90" s="98" t="n">
        <v>2.98</v>
      </c>
      <c r="Q90" s="98" t="n">
        <v>2.9</v>
      </c>
      <c r="R90" s="98" t="n">
        <v>2.69</v>
      </c>
      <c r="S90" s="98" t="n">
        <v>2.69</v>
      </c>
      <c r="T90" s="98" t="n">
        <v>2.73</v>
      </c>
      <c r="U90" s="98" t="n">
        <v>2.77</v>
      </c>
      <c r="V90" s="98" t="n">
        <v>2.81</v>
      </c>
      <c r="W90" s="98" t="n">
        <v>2.8</v>
      </c>
      <c r="X90" s="98" t="n">
        <v>2.83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0.2</v>
      </c>
      <c r="D91" s="99" t="n">
        <v>0.17</v>
      </c>
      <c r="E91" s="99" t="n">
        <v>0.15</v>
      </c>
      <c r="F91" s="99" t="n">
        <v>0.15</v>
      </c>
      <c r="G91" s="99" t="n">
        <v>0.14</v>
      </c>
      <c r="H91" s="99" t="n">
        <v>0.13</v>
      </c>
      <c r="I91" s="99" t="n">
        <v>0.13</v>
      </c>
      <c r="J91" s="99" t="n">
        <v>0.12</v>
      </c>
      <c r="K91" s="99" t="n">
        <v>0.12</v>
      </c>
      <c r="L91" s="99" t="n">
        <v>0.02</v>
      </c>
      <c r="M91" s="99" t="n">
        <v>0.1</v>
      </c>
      <c r="N91" s="99" t="n">
        <v>0.11</v>
      </c>
      <c r="O91" s="99" t="n">
        <v>0.1</v>
      </c>
      <c r="P91" s="99" t="n">
        <v>0.11</v>
      </c>
      <c r="Q91" s="99" t="n">
        <v>0.11</v>
      </c>
      <c r="R91" s="99" t="n">
        <v>0.11</v>
      </c>
      <c r="S91" s="99" t="n">
        <v>0.1</v>
      </c>
      <c r="T91" s="99" t="n">
        <v>0.1</v>
      </c>
      <c r="U91" s="99" t="n">
        <v>0.1</v>
      </c>
      <c r="V91" s="99" t="n">
        <v>0.1</v>
      </c>
      <c r="W91" s="99" t="n">
        <v>0.11</v>
      </c>
      <c r="X91" s="99" t="n">
        <v>0.11</v>
      </c>
      <c r="Y91" s="99" t="n">
        <v>0.11</v>
      </c>
      <c r="Z91" s="99" t="n">
        <v>0.11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21551</v>
      </c>
      <c r="G98" s="96" t="n">
        <v>22263</v>
      </c>
      <c r="H98" s="96" t="n">
        <v>21496</v>
      </c>
      <c r="I98" s="96" t="n">
        <v>22163</v>
      </c>
      <c r="J98" s="96" t="n">
        <v>22111</v>
      </c>
      <c r="K98" s="96" t="n">
        <v>21348</v>
      </c>
      <c r="L98" s="96" t="n">
        <v>22008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152940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21551</v>
      </c>
      <c r="G100" s="103" t="n">
        <v>22263</v>
      </c>
      <c r="H100" s="103" t="n">
        <v>21496</v>
      </c>
      <c r="I100" s="103" t="n">
        <v>22163</v>
      </c>
      <c r="J100" s="103" t="n">
        <v>22111</v>
      </c>
      <c r="K100" s="103" t="n">
        <v>21348</v>
      </c>
      <c r="L100" s="103" t="n">
        <v>22008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152940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21549</v>
      </c>
      <c r="G101" s="96" t="n">
        <v>22261</v>
      </c>
      <c r="H101" s="96" t="n">
        <v>21494</v>
      </c>
      <c r="I101" s="96" t="n">
        <v>22161</v>
      </c>
      <c r="J101" s="96" t="n">
        <v>22110</v>
      </c>
      <c r="K101" s="96" t="n">
        <v>21347</v>
      </c>
      <c r="L101" s="96" t="n">
        <v>22006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152928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2</v>
      </c>
      <c r="G102" s="97" t="n">
        <v>2</v>
      </c>
      <c r="H102" s="97" t="n">
        <v>2</v>
      </c>
      <c r="I102" s="97" t="n">
        <v>2</v>
      </c>
      <c r="J102" s="97" t="n">
        <v>1</v>
      </c>
      <c r="K102" s="97" t="n">
        <v>1</v>
      </c>
      <c r="L102" s="97" t="n">
        <v>2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12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2.64</v>
      </c>
      <c r="D129" s="98" t="n">
        <v>2.649</v>
      </c>
      <c r="E129" s="98" t="n">
        <v>2.629</v>
      </c>
      <c r="F129" s="98" t="n">
        <v>2.397</v>
      </c>
      <c r="G129" s="98" t="n">
        <v>2.434</v>
      </c>
      <c r="H129" s="98" t="n">
        <v>2.485</v>
      </c>
      <c r="I129" s="98" t="n">
        <v>2.525</v>
      </c>
      <c r="J129" s="98" t="n">
        <v>2.563</v>
      </c>
      <c r="K129" s="98" t="n">
        <v>2.568</v>
      </c>
      <c r="L129" s="98" t="n">
        <v>2.487</v>
      </c>
      <c r="M129" s="98" t="n">
        <v>3.262</v>
      </c>
      <c r="N129" s="98" t="n">
        <v>3.437</v>
      </c>
      <c r="O129" s="98" t="n">
        <v>3.522</v>
      </c>
      <c r="P129" s="98" t="n">
        <v>3.457</v>
      </c>
      <c r="Q129" s="98" t="n">
        <v>3.377</v>
      </c>
      <c r="R129" s="98" t="n">
        <v>2.98</v>
      </c>
      <c r="S129" s="98" t="n">
        <v>2.975</v>
      </c>
      <c r="T129" s="98" t="n">
        <v>3.01</v>
      </c>
      <c r="U129" s="98" t="n">
        <v>3.052</v>
      </c>
      <c r="V129" s="98" t="n">
        <v>3.094</v>
      </c>
      <c r="W129" s="98" t="n">
        <v>3.089</v>
      </c>
      <c r="X129" s="98" t="n">
        <v>3.119</v>
      </c>
      <c r="Y129" s="98" t="n">
        <v>3.628</v>
      </c>
      <c r="Z129" s="98" t="n">
        <v>3.771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2.431</v>
      </c>
      <c r="D130" s="98" t="n">
        <v>2.468</v>
      </c>
      <c r="E130" s="98" t="n">
        <v>2.471</v>
      </c>
      <c r="F130" s="98" t="n">
        <v>2.276</v>
      </c>
      <c r="G130" s="98" t="n">
        <v>2.326</v>
      </c>
      <c r="H130" s="98" t="n">
        <v>2.384</v>
      </c>
      <c r="I130" s="98" t="n">
        <v>2.427</v>
      </c>
      <c r="J130" s="98" t="n">
        <v>2.472</v>
      </c>
      <c r="K130" s="98" t="n">
        <v>2.477</v>
      </c>
      <c r="L130" s="98" t="n">
        <v>2.499</v>
      </c>
      <c r="M130" s="98" t="n">
        <v>3.152</v>
      </c>
      <c r="N130" s="98" t="n">
        <v>3.322</v>
      </c>
      <c r="O130" s="98" t="n">
        <v>3.407</v>
      </c>
      <c r="P130" s="98" t="n">
        <v>3.342</v>
      </c>
      <c r="Q130" s="98" t="n">
        <v>3.257</v>
      </c>
      <c r="R130" s="98" t="n">
        <v>2.867</v>
      </c>
      <c r="S130" s="98" t="n">
        <v>2.868</v>
      </c>
      <c r="T130" s="98" t="n">
        <v>2.903</v>
      </c>
      <c r="U130" s="98" t="n">
        <v>2.945</v>
      </c>
      <c r="V130" s="98" t="n">
        <v>2.987</v>
      </c>
      <c r="W130" s="98" t="n">
        <v>2.982</v>
      </c>
      <c r="X130" s="98" t="n">
        <v>3.012</v>
      </c>
      <c r="Y130" s="98" t="n">
        <v>3.521</v>
      </c>
      <c r="Z130" s="98" t="n">
        <v>3.664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0.209</v>
      </c>
      <c r="D131" s="99" t="n">
        <v>0.181</v>
      </c>
      <c r="E131" s="99" t="n">
        <v>0.158</v>
      </c>
      <c r="F131" s="99" t="n">
        <v>0.121</v>
      </c>
      <c r="G131" s="99" t="n">
        <v>0.108</v>
      </c>
      <c r="H131" s="99" t="n">
        <v>0.101</v>
      </c>
      <c r="I131" s="99" t="n">
        <v>0.0979999999999999</v>
      </c>
      <c r="J131" s="99" t="n">
        <v>0.0910000000000002</v>
      </c>
      <c r="K131" s="99" t="n">
        <v>0.0910000000000002</v>
      </c>
      <c r="L131" s="99" t="n">
        <v>-0.012</v>
      </c>
      <c r="M131" s="99" t="n">
        <v>0.11</v>
      </c>
      <c r="N131" s="99" t="n">
        <v>0.115</v>
      </c>
      <c r="O131" s="99" t="n">
        <v>0.115</v>
      </c>
      <c r="P131" s="99" t="n">
        <v>0.115</v>
      </c>
      <c r="Q131" s="99" t="n">
        <v>0.12</v>
      </c>
      <c r="R131" s="99" t="n">
        <v>0.113</v>
      </c>
      <c r="S131" s="99" t="n">
        <v>0.107</v>
      </c>
      <c r="T131" s="99" t="n">
        <v>0.107</v>
      </c>
      <c r="U131" s="99" t="n">
        <v>0.107</v>
      </c>
      <c r="V131" s="99" t="n">
        <v>0.107</v>
      </c>
      <c r="W131" s="99" t="n">
        <v>0.107</v>
      </c>
      <c r="X131" s="99" t="n">
        <v>0.107</v>
      </c>
      <c r="Y131" s="99" t="n">
        <v>0.107</v>
      </c>
      <c r="Z131" s="99" t="n">
        <v>0.107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167071</v>
      </c>
      <c r="D138" s="96" t="n">
        <v>150470</v>
      </c>
      <c r="E138" s="100" t="n">
        <v>166190</v>
      </c>
      <c r="F138" s="100" t="n">
        <v>25267</v>
      </c>
      <c r="G138" s="100" t="n">
        <v>26102</v>
      </c>
      <c r="H138" s="100" t="n">
        <v>25202</v>
      </c>
      <c r="I138" s="100" t="n">
        <v>25984</v>
      </c>
      <c r="J138" s="96" t="n">
        <v>25924</v>
      </c>
      <c r="K138" s="96" t="n">
        <v>25029</v>
      </c>
      <c r="L138" s="96" t="n">
        <v>25802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663041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167071</v>
      </c>
      <c r="D140" s="103" t="n">
        <v>150470</v>
      </c>
      <c r="E140" s="103" t="n">
        <v>166190</v>
      </c>
      <c r="F140" s="103" t="n">
        <v>25267</v>
      </c>
      <c r="G140" s="103" t="n">
        <v>26102</v>
      </c>
      <c r="H140" s="103" t="n">
        <v>25202</v>
      </c>
      <c r="I140" s="103" t="n">
        <v>25984</v>
      </c>
      <c r="J140" s="103" t="n">
        <v>25924</v>
      </c>
      <c r="K140" s="103" t="n">
        <v>25029</v>
      </c>
      <c r="L140" s="103" t="n">
        <v>25802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663041</v>
      </c>
    </row>
    <row r="141" customFormat="false" ht="11.25" hidden="false" customHeight="true" outlineLevel="0" collapsed="false">
      <c r="A141" s="95" t="s">
        <v>76</v>
      </c>
      <c r="C141" s="96" t="n">
        <v>167055</v>
      </c>
      <c r="D141" s="96" t="n">
        <v>150456</v>
      </c>
      <c r="E141" s="96" t="n">
        <v>166175</v>
      </c>
      <c r="F141" s="96" t="n">
        <v>25265</v>
      </c>
      <c r="G141" s="96" t="n">
        <v>26100</v>
      </c>
      <c r="H141" s="96" t="n">
        <v>25200</v>
      </c>
      <c r="I141" s="96" t="n">
        <v>25982</v>
      </c>
      <c r="J141" s="96" t="n">
        <v>25922</v>
      </c>
      <c r="K141" s="96" t="n">
        <v>25027</v>
      </c>
      <c r="L141" s="96" t="n">
        <v>25800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662982</v>
      </c>
    </row>
    <row r="142" customFormat="false" ht="11.25" hidden="false" customHeight="true" outlineLevel="0" collapsed="false">
      <c r="A142" s="95" t="s">
        <v>77</v>
      </c>
      <c r="C142" s="97" t="n">
        <v>16</v>
      </c>
      <c r="D142" s="97" t="n">
        <v>14</v>
      </c>
      <c r="E142" s="97" t="n">
        <v>15</v>
      </c>
      <c r="F142" s="97" t="n">
        <v>2</v>
      </c>
      <c r="G142" s="97" t="n">
        <v>2</v>
      </c>
      <c r="H142" s="97" t="n">
        <v>2</v>
      </c>
      <c r="I142" s="97" t="n">
        <v>2</v>
      </c>
      <c r="J142" s="97" t="n">
        <v>2</v>
      </c>
      <c r="K142" s="97" t="n">
        <v>2</v>
      </c>
      <c r="L142" s="97" t="n">
        <v>2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59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117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158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159</v>
      </c>
    </row>
    <row r="15" customFormat="false" ht="11.25" hidden="false" customHeight="true" outlineLevel="0" collapsed="false">
      <c r="A15" s="95" t="s">
        <v>5</v>
      </c>
      <c r="C15" s="98" t="n">
        <v>2.9</v>
      </c>
      <c r="D15" s="98" t="n">
        <v>2.89</v>
      </c>
      <c r="E15" s="98" t="n">
        <v>2.87</v>
      </c>
      <c r="F15" s="98" t="n">
        <v>2.82</v>
      </c>
      <c r="G15" s="98" t="n">
        <v>2.86</v>
      </c>
      <c r="H15" s="98" t="n">
        <v>2.91</v>
      </c>
      <c r="I15" s="98" t="n">
        <v>2.95</v>
      </c>
      <c r="J15" s="98" t="n">
        <v>2.99</v>
      </c>
      <c r="K15" s="98" t="n">
        <v>3</v>
      </c>
      <c r="L15" s="98" t="n">
        <v>2.91</v>
      </c>
      <c r="M15" s="98" t="n">
        <v>3.2</v>
      </c>
      <c r="N15" s="98" t="n">
        <v>3.38</v>
      </c>
      <c r="O15" s="98" t="n">
        <v>3.46</v>
      </c>
      <c r="P15" s="98" t="n">
        <v>3.4</v>
      </c>
      <c r="Q15" s="98" t="n">
        <v>3.32</v>
      </c>
      <c r="R15" s="98" t="n">
        <v>3.16</v>
      </c>
      <c r="S15" s="98" t="n">
        <v>3.16</v>
      </c>
      <c r="T15" s="98" t="n">
        <v>3.19</v>
      </c>
      <c r="U15" s="98" t="n">
        <v>3.23</v>
      </c>
      <c r="V15" s="98" t="n">
        <v>3.28</v>
      </c>
      <c r="W15" s="98" t="n">
        <v>3.27</v>
      </c>
      <c r="X15" s="98" t="n">
        <v>3.3</v>
      </c>
      <c r="Y15" s="98" t="n">
        <v>3.44</v>
      </c>
      <c r="Z15" s="98" t="n">
        <v>3.59</v>
      </c>
      <c r="AA15" s="98"/>
    </row>
    <row r="16" customFormat="false" ht="11.25" hidden="false" customHeight="true" outlineLevel="0" collapsed="false">
      <c r="A16" s="95" t="s">
        <v>158</v>
      </c>
      <c r="C16" s="98" t="n">
        <v>2.69</v>
      </c>
      <c r="D16" s="98" t="n">
        <v>2.71</v>
      </c>
      <c r="E16" s="98" t="n">
        <v>2.71</v>
      </c>
      <c r="F16" s="98" t="n">
        <v>2.69</v>
      </c>
      <c r="G16" s="98" t="n">
        <v>2.74</v>
      </c>
      <c r="H16" s="98" t="n">
        <v>2.8</v>
      </c>
      <c r="I16" s="98" t="n">
        <v>2.84</v>
      </c>
      <c r="J16" s="98" t="n">
        <v>2.89</v>
      </c>
      <c r="K16" s="98" t="n">
        <v>2.89</v>
      </c>
      <c r="L16" s="98" t="n">
        <v>2.91</v>
      </c>
      <c r="M16" s="98" t="n">
        <v>3.1</v>
      </c>
      <c r="N16" s="98" t="n">
        <v>3.27</v>
      </c>
      <c r="O16" s="98" t="n">
        <v>3.35</v>
      </c>
      <c r="P16" s="98" t="n">
        <v>3.29</v>
      </c>
      <c r="Q16" s="98" t="n">
        <v>3.2</v>
      </c>
      <c r="R16" s="98" t="n">
        <v>3.05</v>
      </c>
      <c r="S16" s="98" t="n">
        <v>3.05</v>
      </c>
      <c r="T16" s="98" t="n">
        <v>3.09</v>
      </c>
      <c r="U16" s="98" t="n">
        <v>3.13</v>
      </c>
      <c r="V16" s="98" t="n">
        <v>3.17</v>
      </c>
      <c r="W16" s="98" t="n">
        <v>3.16</v>
      </c>
      <c r="X16" s="98" t="n">
        <v>3.19</v>
      </c>
      <c r="Y16" s="98" t="n">
        <v>3.34</v>
      </c>
      <c r="Z16" s="98" t="n">
        <v>3.48</v>
      </c>
      <c r="AA16" s="98"/>
    </row>
    <row r="17" customFormat="false" ht="11.25" hidden="false" customHeight="true" outlineLevel="0" collapsed="false">
      <c r="A17" s="95" t="s">
        <v>77</v>
      </c>
      <c r="C17" s="99" t="n">
        <v>0.21</v>
      </c>
      <c r="D17" s="99" t="n">
        <v>0.18</v>
      </c>
      <c r="E17" s="99" t="n">
        <v>0.16</v>
      </c>
      <c r="F17" s="99" t="n">
        <v>0.13</v>
      </c>
      <c r="G17" s="99" t="n">
        <v>0.12</v>
      </c>
      <c r="H17" s="99" t="n">
        <v>0.11</v>
      </c>
      <c r="I17" s="99" t="n">
        <v>0.11</v>
      </c>
      <c r="J17" s="99" t="n">
        <v>0.1</v>
      </c>
      <c r="K17" s="99" t="n">
        <v>0.11</v>
      </c>
      <c r="L17" s="99" t="n">
        <v>0</v>
      </c>
      <c r="M17" s="99" t="n">
        <v>0.1</v>
      </c>
      <c r="N17" s="99" t="n">
        <v>0.11</v>
      </c>
      <c r="O17" s="99" t="n">
        <v>0.11</v>
      </c>
      <c r="P17" s="99" t="n">
        <v>0.11</v>
      </c>
      <c r="Q17" s="99" t="n">
        <v>0.12</v>
      </c>
      <c r="R17" s="99" t="n">
        <v>0.11</v>
      </c>
      <c r="S17" s="99" t="n">
        <v>0.11</v>
      </c>
      <c r="T17" s="99" t="n">
        <v>0.1</v>
      </c>
      <c r="U17" s="99" t="n">
        <v>0.1</v>
      </c>
      <c r="V17" s="99" t="n">
        <v>0.11</v>
      </c>
      <c r="W17" s="99" t="n">
        <v>0.11</v>
      </c>
      <c r="X17" s="99" t="n">
        <v>0.11</v>
      </c>
      <c r="Y17" s="99" t="n">
        <v>0.1</v>
      </c>
      <c r="Z17" s="99" t="n">
        <v>0.11</v>
      </c>
      <c r="AA17" s="98"/>
    </row>
    <row r="19" customFormat="false" ht="12" hidden="false" customHeight="true" outlineLevel="0" collapsed="false">
      <c r="A19" s="94" t="s">
        <v>160</v>
      </c>
    </row>
    <row r="20" customFormat="false" ht="11.25" hidden="false" customHeight="true" outlineLevel="0" collapsed="false">
      <c r="A20" s="95" t="s">
        <v>161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162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163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164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165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166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166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165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158</v>
      </c>
    </row>
    <row r="37" customFormat="false" ht="11.25" hidden="false" customHeight="true" outlineLevel="0" collapsed="false">
      <c r="A37" s="95" t="s">
        <v>163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164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166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165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163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164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166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165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159</v>
      </c>
    </row>
    <row r="49" customFormat="false" ht="11.25" hidden="false" customHeight="true" outlineLevel="0" collapsed="false">
      <c r="A49" s="95" t="s">
        <v>5</v>
      </c>
      <c r="C49" s="98" t="n">
        <v>3.74</v>
      </c>
      <c r="D49" s="98" t="n">
        <v>3.6</v>
      </c>
      <c r="E49" s="98" t="n">
        <v>3.55</v>
      </c>
      <c r="F49" s="98" t="n">
        <v>3.46</v>
      </c>
      <c r="G49" s="98" t="n">
        <v>3.51</v>
      </c>
      <c r="H49" s="98" t="n">
        <v>3.59</v>
      </c>
      <c r="I49" s="98" t="n">
        <v>3.65</v>
      </c>
      <c r="J49" s="98" t="n">
        <v>3.7</v>
      </c>
      <c r="K49" s="98" t="n">
        <v>3.71</v>
      </c>
      <c r="L49" s="98" t="n">
        <v>3.59</v>
      </c>
      <c r="M49" s="98" t="n">
        <v>4.18</v>
      </c>
      <c r="N49" s="98" t="n">
        <v>4.44</v>
      </c>
      <c r="O49" s="98" t="n">
        <v>4.56</v>
      </c>
      <c r="P49" s="98" t="n">
        <v>4.47</v>
      </c>
      <c r="Q49" s="98" t="n">
        <v>4.35</v>
      </c>
      <c r="R49" s="98" t="n">
        <v>4.13</v>
      </c>
      <c r="S49" s="98" t="n">
        <v>4.12</v>
      </c>
      <c r="T49" s="98" t="n">
        <v>4.17</v>
      </c>
      <c r="U49" s="98" t="n">
        <v>4.24</v>
      </c>
      <c r="V49" s="98" t="n">
        <v>4.3</v>
      </c>
      <c r="W49" s="98" t="n">
        <v>4.29</v>
      </c>
      <c r="X49" s="98" t="n">
        <v>4.34</v>
      </c>
      <c r="Y49" s="98" t="n">
        <v>4.59</v>
      </c>
      <c r="Z49" s="98" t="n">
        <v>4.8</v>
      </c>
      <c r="AA49" s="98"/>
    </row>
    <row r="50" customFormat="false" ht="11.25" hidden="false" customHeight="true" outlineLevel="0" collapsed="false">
      <c r="A50" s="95" t="s">
        <v>158</v>
      </c>
      <c r="C50" s="98" t="n">
        <v>3.47</v>
      </c>
      <c r="D50" s="98" t="n">
        <v>3.33</v>
      </c>
      <c r="E50" s="98" t="n">
        <v>3.33</v>
      </c>
      <c r="F50" s="98" t="n">
        <v>3.27</v>
      </c>
      <c r="G50" s="98" t="n">
        <v>3.34</v>
      </c>
      <c r="H50" s="98" t="n">
        <v>3.43</v>
      </c>
      <c r="I50" s="98" t="n">
        <v>3.49</v>
      </c>
      <c r="J50" s="98" t="n">
        <v>3.56</v>
      </c>
      <c r="K50" s="98" t="n">
        <v>3.57</v>
      </c>
      <c r="L50" s="98" t="n">
        <v>3.6</v>
      </c>
      <c r="M50" s="98" t="n">
        <v>4.02</v>
      </c>
      <c r="N50" s="98" t="n">
        <v>4.28</v>
      </c>
      <c r="O50" s="98" t="n">
        <v>4.4</v>
      </c>
      <c r="P50" s="98" t="n">
        <v>4.31</v>
      </c>
      <c r="Q50" s="98" t="n">
        <v>4.18</v>
      </c>
      <c r="R50" s="98" t="n">
        <v>3.96</v>
      </c>
      <c r="S50" s="98" t="n">
        <v>3.96</v>
      </c>
      <c r="T50" s="98" t="n">
        <v>4.01</v>
      </c>
      <c r="U50" s="98" t="n">
        <v>4.08</v>
      </c>
      <c r="V50" s="98" t="n">
        <v>4.14</v>
      </c>
      <c r="W50" s="98" t="n">
        <v>4.13</v>
      </c>
      <c r="X50" s="98" t="n">
        <v>4.18</v>
      </c>
      <c r="Y50" s="98" t="n">
        <v>4.43</v>
      </c>
      <c r="Z50" s="98" t="n">
        <v>4.64</v>
      </c>
      <c r="AA50" s="98"/>
    </row>
    <row r="51" customFormat="false" ht="11.25" hidden="false" customHeight="true" outlineLevel="0" collapsed="false">
      <c r="A51" s="95" t="s">
        <v>77</v>
      </c>
      <c r="C51" s="99" t="n">
        <v>0.27</v>
      </c>
      <c r="D51" s="99" t="n">
        <v>0.27</v>
      </c>
      <c r="E51" s="99" t="n">
        <v>0.22</v>
      </c>
      <c r="F51" s="99" t="n">
        <v>0.19</v>
      </c>
      <c r="G51" s="99" t="n">
        <v>0.17</v>
      </c>
      <c r="H51" s="99" t="n">
        <v>0.16</v>
      </c>
      <c r="I51" s="99" t="n">
        <v>0.16</v>
      </c>
      <c r="J51" s="99" t="n">
        <v>0.14</v>
      </c>
      <c r="K51" s="99" t="n">
        <v>0.14</v>
      </c>
      <c r="L51" s="99" t="n">
        <v>-0.0100000000000002</v>
      </c>
      <c r="M51" s="99" t="n">
        <v>0.16</v>
      </c>
      <c r="N51" s="99" t="n">
        <v>0.16</v>
      </c>
      <c r="O51" s="99" t="n">
        <v>0.159999999999999</v>
      </c>
      <c r="P51" s="99" t="n">
        <v>0.16</v>
      </c>
      <c r="Q51" s="99" t="n">
        <v>0.17</v>
      </c>
      <c r="R51" s="99" t="n">
        <v>0.17</v>
      </c>
      <c r="S51" s="99" t="n">
        <v>0.16</v>
      </c>
      <c r="T51" s="99" t="n">
        <v>0.16</v>
      </c>
      <c r="U51" s="99" t="n">
        <v>0.16</v>
      </c>
      <c r="V51" s="99" t="n">
        <v>0.16</v>
      </c>
      <c r="W51" s="99" t="n">
        <v>0.16</v>
      </c>
      <c r="X51" s="99" t="n">
        <v>0.16</v>
      </c>
      <c r="Y51" s="99" t="n">
        <v>0.16</v>
      </c>
      <c r="Z51" s="99" t="n">
        <v>0.16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160</v>
      </c>
    </row>
    <row r="58" customFormat="false" ht="11.25" hidden="false" customHeight="true" outlineLevel="0" collapsed="false">
      <c r="A58" s="95" t="s">
        <v>161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167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162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163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164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165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166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166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165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158</v>
      </c>
    </row>
    <row r="77" customFormat="false" ht="11.25" hidden="false" customHeight="true" outlineLevel="0" collapsed="false">
      <c r="A77" s="95" t="s">
        <v>163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164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166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165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163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164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166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165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159</v>
      </c>
    </row>
    <row r="89" customFormat="false" ht="11.25" hidden="false" customHeight="true" outlineLevel="0" collapsed="false">
      <c r="A89" s="95" t="s">
        <v>5</v>
      </c>
      <c r="C89" s="98" t="n">
        <v>2.45</v>
      </c>
      <c r="D89" s="98" t="n">
        <v>2.44</v>
      </c>
      <c r="E89" s="98" t="n">
        <v>2.42</v>
      </c>
      <c r="F89" s="98" t="n">
        <v>2.24</v>
      </c>
      <c r="G89" s="98" t="n">
        <v>2.28</v>
      </c>
      <c r="H89" s="98" t="n">
        <v>2.33</v>
      </c>
      <c r="I89" s="98" t="n">
        <v>2.37</v>
      </c>
      <c r="J89" s="98" t="n">
        <v>2.41</v>
      </c>
      <c r="K89" s="98" t="n">
        <v>2.41</v>
      </c>
      <c r="L89" s="98" t="n">
        <v>2.33</v>
      </c>
      <c r="M89" s="98" t="n">
        <v>2.89</v>
      </c>
      <c r="N89" s="98" t="n">
        <v>3.07</v>
      </c>
      <c r="O89" s="98" t="n">
        <v>3.15</v>
      </c>
      <c r="P89" s="98" t="n">
        <v>3.09</v>
      </c>
      <c r="Q89" s="98" t="n">
        <v>3.01</v>
      </c>
      <c r="R89" s="98" t="n">
        <v>2.8</v>
      </c>
      <c r="S89" s="98" t="n">
        <v>2.79</v>
      </c>
      <c r="T89" s="98" t="n">
        <v>2.83</v>
      </c>
      <c r="U89" s="98" t="n">
        <v>2.87</v>
      </c>
      <c r="V89" s="98" t="n">
        <v>2.91</v>
      </c>
      <c r="W89" s="98" t="n">
        <v>2.91</v>
      </c>
      <c r="X89" s="98" t="n">
        <v>2.94</v>
      </c>
      <c r="Y89" s="98" t="n">
        <v>3.27</v>
      </c>
      <c r="Z89" s="98" t="n">
        <v>3.41</v>
      </c>
      <c r="AA89" s="98"/>
    </row>
    <row r="90" customFormat="false" ht="11.25" hidden="false" customHeight="true" outlineLevel="0" collapsed="false">
      <c r="A90" s="95" t="s">
        <v>158</v>
      </c>
      <c r="C90" s="98" t="n">
        <v>2.25</v>
      </c>
      <c r="D90" s="98" t="n">
        <v>2.27</v>
      </c>
      <c r="E90" s="98" t="n">
        <v>2.27</v>
      </c>
      <c r="F90" s="98" t="n">
        <v>2.09</v>
      </c>
      <c r="G90" s="98" t="n">
        <v>2.14</v>
      </c>
      <c r="H90" s="98" t="n">
        <v>2.2</v>
      </c>
      <c r="I90" s="98" t="n">
        <v>2.24</v>
      </c>
      <c r="J90" s="98" t="n">
        <v>2.29</v>
      </c>
      <c r="K90" s="98" t="n">
        <v>2.29</v>
      </c>
      <c r="L90" s="98" t="n">
        <v>2.31</v>
      </c>
      <c r="M90" s="98" t="n">
        <v>2.79</v>
      </c>
      <c r="N90" s="98" t="n">
        <v>2.96</v>
      </c>
      <c r="O90" s="98" t="n">
        <v>3.05</v>
      </c>
      <c r="P90" s="98" t="n">
        <v>2.98</v>
      </c>
      <c r="Q90" s="98" t="n">
        <v>2.9</v>
      </c>
      <c r="R90" s="98" t="n">
        <v>2.69</v>
      </c>
      <c r="S90" s="98" t="n">
        <v>2.69</v>
      </c>
      <c r="T90" s="98" t="n">
        <v>2.73</v>
      </c>
      <c r="U90" s="98" t="n">
        <v>2.77</v>
      </c>
      <c r="V90" s="98" t="n">
        <v>2.81</v>
      </c>
      <c r="W90" s="98" t="n">
        <v>2.8</v>
      </c>
      <c r="X90" s="98" t="n">
        <v>2.83</v>
      </c>
      <c r="Y90" s="98" t="n">
        <v>3.16</v>
      </c>
      <c r="Z90" s="98" t="n">
        <v>3.3</v>
      </c>
      <c r="AA90" s="98"/>
    </row>
    <row r="91" customFormat="false" ht="11.25" hidden="false" customHeight="true" outlineLevel="0" collapsed="false">
      <c r="A91" s="95" t="s">
        <v>77</v>
      </c>
      <c r="C91" s="99" t="n">
        <v>0.2</v>
      </c>
      <c r="D91" s="99" t="n">
        <v>0.17</v>
      </c>
      <c r="E91" s="99" t="n">
        <v>0.15</v>
      </c>
      <c r="F91" s="99" t="n">
        <v>0.15</v>
      </c>
      <c r="G91" s="99" t="n">
        <v>0.14</v>
      </c>
      <c r="H91" s="99" t="n">
        <v>0.13</v>
      </c>
      <c r="I91" s="99" t="n">
        <v>0.13</v>
      </c>
      <c r="J91" s="99" t="n">
        <v>0.12</v>
      </c>
      <c r="K91" s="99" t="n">
        <v>0.12</v>
      </c>
      <c r="L91" s="99" t="n">
        <v>0.02</v>
      </c>
      <c r="M91" s="99" t="n">
        <v>0.1</v>
      </c>
      <c r="N91" s="99" t="n">
        <v>0.11</v>
      </c>
      <c r="O91" s="99" t="n">
        <v>0.1</v>
      </c>
      <c r="P91" s="99" t="n">
        <v>0.11</v>
      </c>
      <c r="Q91" s="99" t="n">
        <v>0.11</v>
      </c>
      <c r="R91" s="99" t="n">
        <v>0.11</v>
      </c>
      <c r="S91" s="99" t="n">
        <v>0.1</v>
      </c>
      <c r="T91" s="99" t="n">
        <v>0.1</v>
      </c>
      <c r="U91" s="99" t="n">
        <v>0.1</v>
      </c>
      <c r="V91" s="99" t="n">
        <v>0.1</v>
      </c>
      <c r="W91" s="99" t="n">
        <v>0.11</v>
      </c>
      <c r="X91" s="99" t="n">
        <v>0.11</v>
      </c>
      <c r="Y91" s="99" t="n">
        <v>0.11</v>
      </c>
      <c r="Z91" s="99" t="n">
        <v>0.11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160</v>
      </c>
    </row>
    <row r="98" customFormat="false" ht="11.25" hidden="false" customHeight="true" outlineLevel="0" collapsed="false">
      <c r="A98" s="95" t="s">
        <v>161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167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162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163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164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165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166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166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165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158</v>
      </c>
    </row>
    <row r="117" customFormat="false" ht="11.25" hidden="false" customHeight="true" outlineLevel="0" collapsed="false">
      <c r="A117" s="95" t="s">
        <v>163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164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166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165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163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164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166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165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159</v>
      </c>
    </row>
    <row r="129" customFormat="false" ht="11.25" hidden="false" customHeight="true" outlineLevel="0" collapsed="false">
      <c r="A129" s="95" t="s">
        <v>5</v>
      </c>
      <c r="C129" s="98" t="n">
        <v>2.64</v>
      </c>
      <c r="D129" s="98" t="n">
        <v>2.649</v>
      </c>
      <c r="E129" s="98" t="n">
        <v>2.629</v>
      </c>
      <c r="F129" s="98" t="n">
        <v>2.397</v>
      </c>
      <c r="G129" s="98" t="n">
        <v>2.434</v>
      </c>
      <c r="H129" s="98" t="n">
        <v>2.485</v>
      </c>
      <c r="I129" s="98" t="n">
        <v>2.525</v>
      </c>
      <c r="J129" s="98" t="n">
        <v>2.563</v>
      </c>
      <c r="K129" s="98" t="n">
        <v>2.568</v>
      </c>
      <c r="L129" s="98" t="n">
        <v>2.487</v>
      </c>
      <c r="M129" s="98" t="n">
        <v>3.262</v>
      </c>
      <c r="N129" s="98" t="n">
        <v>3.437</v>
      </c>
      <c r="O129" s="98" t="n">
        <v>3.522</v>
      </c>
      <c r="P129" s="98" t="n">
        <v>3.457</v>
      </c>
      <c r="Q129" s="98" t="n">
        <v>3.377</v>
      </c>
      <c r="R129" s="98" t="n">
        <v>2.98</v>
      </c>
      <c r="S129" s="98" t="n">
        <v>2.975</v>
      </c>
      <c r="T129" s="98" t="n">
        <v>3.01</v>
      </c>
      <c r="U129" s="98" t="n">
        <v>3.052</v>
      </c>
      <c r="V129" s="98" t="n">
        <v>3.094</v>
      </c>
      <c r="W129" s="98" t="n">
        <v>3.089</v>
      </c>
      <c r="X129" s="98" t="n">
        <v>3.119</v>
      </c>
      <c r="Y129" s="98" t="n">
        <v>3.628</v>
      </c>
      <c r="Z129" s="98" t="n">
        <v>3.771</v>
      </c>
      <c r="AA129" s="98"/>
    </row>
    <row r="130" customFormat="false" ht="11.25" hidden="false" customHeight="true" outlineLevel="0" collapsed="false">
      <c r="A130" s="95" t="s">
        <v>158</v>
      </c>
      <c r="C130" s="98" t="n">
        <v>2.431</v>
      </c>
      <c r="D130" s="98" t="n">
        <v>2.468</v>
      </c>
      <c r="E130" s="98" t="n">
        <v>2.471</v>
      </c>
      <c r="F130" s="98" t="n">
        <v>2.276</v>
      </c>
      <c r="G130" s="98" t="n">
        <v>2.326</v>
      </c>
      <c r="H130" s="98" t="n">
        <v>2.384</v>
      </c>
      <c r="I130" s="98" t="n">
        <v>2.427</v>
      </c>
      <c r="J130" s="98" t="n">
        <v>2.472</v>
      </c>
      <c r="K130" s="98" t="n">
        <v>2.477</v>
      </c>
      <c r="L130" s="98" t="n">
        <v>2.499</v>
      </c>
      <c r="M130" s="98" t="n">
        <v>3.152</v>
      </c>
      <c r="N130" s="98" t="n">
        <v>3.322</v>
      </c>
      <c r="O130" s="98" t="n">
        <v>3.407</v>
      </c>
      <c r="P130" s="98" t="n">
        <v>3.342</v>
      </c>
      <c r="Q130" s="98" t="n">
        <v>3.257</v>
      </c>
      <c r="R130" s="98" t="n">
        <v>2.867</v>
      </c>
      <c r="S130" s="98" t="n">
        <v>2.868</v>
      </c>
      <c r="T130" s="98" t="n">
        <v>2.903</v>
      </c>
      <c r="U130" s="98" t="n">
        <v>2.945</v>
      </c>
      <c r="V130" s="98" t="n">
        <v>2.987</v>
      </c>
      <c r="W130" s="98" t="n">
        <v>2.982</v>
      </c>
      <c r="X130" s="98" t="n">
        <v>3.012</v>
      </c>
      <c r="Y130" s="98" t="n">
        <v>3.521</v>
      </c>
      <c r="Z130" s="98" t="n">
        <v>3.664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0.209</v>
      </c>
      <c r="D131" s="99" t="n">
        <v>0.181</v>
      </c>
      <c r="E131" s="99" t="n">
        <v>0.158</v>
      </c>
      <c r="F131" s="99" t="n">
        <v>0.121</v>
      </c>
      <c r="G131" s="99" t="n">
        <v>0.108</v>
      </c>
      <c r="H131" s="99" t="n">
        <v>0.101</v>
      </c>
      <c r="I131" s="99" t="n">
        <v>0.0979999999999999</v>
      </c>
      <c r="J131" s="99" t="n">
        <v>0.0910000000000002</v>
      </c>
      <c r="K131" s="99" t="n">
        <v>0.0910000000000002</v>
      </c>
      <c r="L131" s="99" t="n">
        <v>-0.012</v>
      </c>
      <c r="M131" s="99" t="n">
        <v>0.11</v>
      </c>
      <c r="N131" s="99" t="n">
        <v>0.115</v>
      </c>
      <c r="O131" s="99" t="n">
        <v>0.115</v>
      </c>
      <c r="P131" s="99" t="n">
        <v>0.115</v>
      </c>
      <c r="Q131" s="99" t="n">
        <v>0.12</v>
      </c>
      <c r="R131" s="99" t="n">
        <v>0.113</v>
      </c>
      <c r="S131" s="99" t="n">
        <v>0.107</v>
      </c>
      <c r="T131" s="99" t="n">
        <v>0.107</v>
      </c>
      <c r="U131" s="99" t="n">
        <v>0.107</v>
      </c>
      <c r="V131" s="99" t="n">
        <v>0.107</v>
      </c>
      <c r="W131" s="99" t="n">
        <v>0.107</v>
      </c>
      <c r="X131" s="99" t="n">
        <v>0.107</v>
      </c>
      <c r="Y131" s="99" t="n">
        <v>0.107</v>
      </c>
      <c r="Z131" s="99" t="n">
        <v>0.107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160</v>
      </c>
    </row>
    <row r="138" customFormat="false" ht="11.25" hidden="false" customHeight="true" outlineLevel="0" collapsed="false">
      <c r="A138" s="95" t="s">
        <v>161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167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A6" activeCellId="0" sqref="A6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5" width="8.49"/>
    <col collapsed="false" customWidth="true" hidden="false" outlineLevel="0" max="3" min="3" style="175" width="10.49"/>
    <col collapsed="false" customWidth="true" hidden="false" outlineLevel="0" max="4" min="4" style="174" width="10.33"/>
    <col collapsed="false" customWidth="true" hidden="false" outlineLevel="0" max="5" min="5" style="174" width="12.83"/>
    <col collapsed="false" customWidth="true" hidden="false" outlineLevel="0" max="6" min="6" style="174" width="10.83"/>
    <col collapsed="false" customWidth="false" hidden="false" outlineLevel="0" max="257" min="7" style="174" width="9.33"/>
  </cols>
  <sheetData>
    <row r="1" customFormat="false" ht="8.25" hidden="false" customHeight="false" outlineLevel="0" collapsed="false">
      <c r="A1" s="176" t="s">
        <v>171</v>
      </c>
      <c r="B1" s="177"/>
      <c r="C1" s="178" t="n">
        <f aca="false">SUM(B133:B65536)</f>
        <v>-54702</v>
      </c>
      <c r="E1" s="179" t="s">
        <v>172</v>
      </c>
    </row>
    <row r="2" customFormat="false" ht="8.25" hidden="false" customHeight="false" outlineLevel="0" collapsed="false">
      <c r="A2" s="179" t="s">
        <v>173</v>
      </c>
      <c r="B2" s="180"/>
      <c r="C2" s="178" t="n">
        <f aca="false">SUM(C133:C65536)</f>
        <v>274705</v>
      </c>
      <c r="E2" s="179" t="s">
        <v>174</v>
      </c>
      <c r="F2" s="178" t="n">
        <f aca="false">SUM(C123:C142)</f>
        <v>274075</v>
      </c>
    </row>
    <row r="3" customFormat="false" ht="8.25" hidden="false" customHeight="false" outlineLevel="0" collapsed="false">
      <c r="B3" s="180"/>
      <c r="C3" s="174"/>
    </row>
    <row r="4" customFormat="false" ht="13.5" hidden="false" customHeight="true" outlineLevel="0" collapsed="false">
      <c r="A4" s="174" t="s">
        <v>175</v>
      </c>
      <c r="B4" s="175" t="s">
        <v>176</v>
      </c>
      <c r="C4" s="175" t="s">
        <v>177</v>
      </c>
    </row>
    <row r="5" customFormat="false" ht="8.25" hidden="true" customHeight="false" outlineLevel="0" collapsed="false">
      <c r="A5" s="181" t="n">
        <v>37049</v>
      </c>
      <c r="B5" s="175" t="n">
        <v>910686</v>
      </c>
      <c r="C5" s="175" t="n">
        <v>-96407</v>
      </c>
    </row>
    <row r="6" customFormat="false" ht="8.25" hidden="true" customHeight="false" outlineLevel="0" collapsed="false">
      <c r="A6" s="181" t="n">
        <v>37050</v>
      </c>
      <c r="B6" s="175" t="n">
        <v>-3726232</v>
      </c>
      <c r="C6" s="175" t="n">
        <v>-41209</v>
      </c>
    </row>
    <row r="7" customFormat="false" ht="8.25" hidden="true" customHeight="false" outlineLevel="0" collapsed="false">
      <c r="A7" s="181" t="n">
        <v>37053</v>
      </c>
      <c r="B7" s="175" t="n">
        <v>-4747160</v>
      </c>
      <c r="C7" s="175" t="n">
        <v>-679473</v>
      </c>
    </row>
    <row r="8" customFormat="false" ht="8.25" hidden="true" customHeight="false" outlineLevel="0" collapsed="false">
      <c r="A8" s="181" t="n">
        <v>37054</v>
      </c>
      <c r="B8" s="175" t="n">
        <v>-3504225</v>
      </c>
      <c r="C8" s="175" t="n">
        <v>-242540</v>
      </c>
    </row>
    <row r="9" customFormat="false" ht="8.25" hidden="true" customHeight="false" outlineLevel="0" collapsed="false">
      <c r="A9" s="181" t="n">
        <v>37055</v>
      </c>
      <c r="B9" s="175" t="n">
        <v>6075442</v>
      </c>
      <c r="C9" s="175" t="n">
        <v>415218</v>
      </c>
    </row>
    <row r="10" customFormat="false" ht="8.25" hidden="true" customHeight="false" outlineLevel="0" collapsed="false">
      <c r="A10" s="181" t="n">
        <v>37056</v>
      </c>
      <c r="B10" s="175" t="n">
        <v>3150686</v>
      </c>
      <c r="C10" s="175" t="n">
        <v>269179</v>
      </c>
    </row>
    <row r="11" customFormat="false" ht="8.25" hidden="true" customHeight="false" outlineLevel="0" collapsed="false">
      <c r="A11" s="181" t="n">
        <v>37057</v>
      </c>
      <c r="B11" s="175" t="n">
        <v>1245395</v>
      </c>
      <c r="C11" s="175" t="n">
        <v>237068</v>
      </c>
    </row>
    <row r="12" customFormat="false" ht="8.25" hidden="true" customHeight="false" outlineLevel="0" collapsed="false">
      <c r="A12" s="181" t="n">
        <v>37060</v>
      </c>
      <c r="B12" s="175" t="n">
        <v>2290543</v>
      </c>
      <c r="C12" s="175" t="n">
        <v>172538</v>
      </c>
    </row>
    <row r="13" customFormat="false" ht="8.25" hidden="true" customHeight="false" outlineLevel="0" collapsed="false">
      <c r="A13" s="181" t="n">
        <v>37061</v>
      </c>
      <c r="B13" s="175" t="n">
        <v>1268341</v>
      </c>
      <c r="C13" s="175" t="n">
        <v>0</v>
      </c>
    </row>
    <row r="14" customFormat="false" ht="8.25" hidden="true" customHeight="false" outlineLevel="0" collapsed="false">
      <c r="A14" s="181" t="n">
        <v>37062</v>
      </c>
      <c r="B14" s="175" t="n">
        <v>3165392</v>
      </c>
      <c r="C14" s="175" t="n">
        <v>3503</v>
      </c>
    </row>
    <row r="15" customFormat="false" ht="8.25" hidden="true" customHeight="false" outlineLevel="0" collapsed="false">
      <c r="A15" s="181" t="n">
        <v>37063</v>
      </c>
      <c r="B15" s="175" t="n">
        <v>1378094</v>
      </c>
      <c r="C15" s="175" t="n">
        <v>-943</v>
      </c>
    </row>
    <row r="16" customFormat="false" ht="8.25" hidden="true" customHeight="false" outlineLevel="0" collapsed="false">
      <c r="A16" s="181" t="n">
        <v>37064</v>
      </c>
      <c r="B16" s="175" t="n">
        <v>739237</v>
      </c>
      <c r="C16" s="175" t="n">
        <v>175098</v>
      </c>
    </row>
    <row r="17" customFormat="false" ht="8.25" hidden="true" customHeight="false" outlineLevel="0" collapsed="false">
      <c r="A17" s="181" t="n">
        <v>37067</v>
      </c>
      <c r="B17" s="175" t="n">
        <v>6043683</v>
      </c>
      <c r="C17" s="175" t="n">
        <v>328112</v>
      </c>
    </row>
    <row r="18" customFormat="false" ht="8.25" hidden="true" customHeight="false" outlineLevel="0" collapsed="false">
      <c r="A18" s="181" t="n">
        <v>37068</v>
      </c>
      <c r="B18" s="175" t="n">
        <v>-710085</v>
      </c>
      <c r="C18" s="175" t="n">
        <v>151607</v>
      </c>
    </row>
    <row r="19" customFormat="false" ht="8.25" hidden="true" customHeight="false" outlineLevel="0" collapsed="false">
      <c r="A19" s="181" t="n">
        <v>37069</v>
      </c>
      <c r="B19" s="175" t="n">
        <v>-2411126</v>
      </c>
      <c r="C19" s="175" t="n">
        <v>209253</v>
      </c>
    </row>
    <row r="20" customFormat="false" ht="8.25" hidden="true" customHeight="false" outlineLevel="0" collapsed="false">
      <c r="A20" s="181" t="n">
        <v>37070</v>
      </c>
      <c r="B20" s="175" t="n">
        <v>1344183</v>
      </c>
      <c r="C20" s="175" t="n">
        <v>-52150</v>
      </c>
    </row>
    <row r="21" customFormat="false" ht="8.25" hidden="true" customHeight="false" outlineLevel="0" collapsed="false">
      <c r="A21" s="181" t="n">
        <v>37078</v>
      </c>
      <c r="B21" s="175" t="n">
        <v>-3552958</v>
      </c>
      <c r="C21" s="175" t="n">
        <v>-41118</v>
      </c>
    </row>
    <row r="22" customFormat="false" ht="8.25" hidden="true" customHeight="false" outlineLevel="0" collapsed="false">
      <c r="A22" s="181" t="n">
        <v>37081</v>
      </c>
      <c r="B22" s="175" t="n">
        <v>2496573</v>
      </c>
      <c r="C22" s="175" t="n">
        <v>257546</v>
      </c>
    </row>
    <row r="23" customFormat="false" ht="8.25" hidden="true" customHeight="false" outlineLevel="0" collapsed="false">
      <c r="A23" s="181" t="n">
        <v>37082</v>
      </c>
      <c r="B23" s="175" t="n">
        <v>2391506</v>
      </c>
      <c r="C23" s="175" t="n">
        <v>-54154</v>
      </c>
    </row>
    <row r="24" customFormat="false" ht="8.25" hidden="true" customHeight="false" outlineLevel="0" collapsed="false">
      <c r="A24" s="181" t="n">
        <v>37083</v>
      </c>
      <c r="B24" s="175" t="n">
        <v>1290930</v>
      </c>
      <c r="C24" s="175" t="n">
        <v>-47741</v>
      </c>
    </row>
    <row r="25" customFormat="false" ht="8.25" hidden="true" customHeight="false" outlineLevel="0" collapsed="false">
      <c r="A25" s="181" t="n">
        <v>37084</v>
      </c>
      <c r="B25" s="175" t="n">
        <v>-163646</v>
      </c>
      <c r="C25" s="175" t="n">
        <v>-127438</v>
      </c>
    </row>
    <row r="26" customFormat="false" ht="8.25" hidden="true" customHeight="false" outlineLevel="0" collapsed="false">
      <c r="A26" s="181" t="n">
        <v>37085</v>
      </c>
      <c r="B26" s="175" t="n">
        <v>3948581</v>
      </c>
      <c r="C26" s="175" t="n">
        <v>347297</v>
      </c>
    </row>
    <row r="27" customFormat="false" ht="8.25" hidden="true" customHeight="false" outlineLevel="0" collapsed="false">
      <c r="A27" s="181" t="n">
        <v>37088</v>
      </c>
      <c r="B27" s="175" t="n">
        <v>-1226974</v>
      </c>
      <c r="C27" s="175" t="n">
        <v>376095</v>
      </c>
    </row>
    <row r="28" customFormat="false" ht="8.25" hidden="true" customHeight="false" outlineLevel="0" collapsed="false">
      <c r="A28" s="181" t="n">
        <v>37089</v>
      </c>
      <c r="B28" s="175" t="n">
        <v>-601084</v>
      </c>
      <c r="C28" s="175" t="n">
        <v>-110326</v>
      </c>
    </row>
    <row r="29" customFormat="false" ht="8.25" hidden="true" customHeight="false" outlineLevel="0" collapsed="false">
      <c r="A29" s="181" t="n">
        <v>37090</v>
      </c>
      <c r="B29" s="175" t="n">
        <v>-143260</v>
      </c>
      <c r="C29" s="175" t="n">
        <v>1477</v>
      </c>
    </row>
    <row r="30" customFormat="false" ht="8.25" hidden="true" customHeight="false" outlineLevel="0" collapsed="false">
      <c r="A30" s="181" t="n">
        <v>37091</v>
      </c>
      <c r="B30" s="175" t="n">
        <v>2150621</v>
      </c>
      <c r="C30" s="175" t="n">
        <v>-7512</v>
      </c>
    </row>
    <row r="31" customFormat="false" ht="8.25" hidden="true" customHeight="false" outlineLevel="0" collapsed="false">
      <c r="A31" s="181" t="n">
        <v>37092</v>
      </c>
      <c r="B31" s="175" t="n">
        <v>-3255965</v>
      </c>
      <c r="C31" s="175" t="n">
        <v>-5018</v>
      </c>
    </row>
    <row r="32" customFormat="false" ht="8.25" hidden="true" customHeight="false" outlineLevel="0" collapsed="false">
      <c r="A32" s="181" t="n">
        <v>37095</v>
      </c>
      <c r="B32" s="175" t="n">
        <v>-7068505</v>
      </c>
      <c r="C32" s="175" t="n">
        <v>-28682</v>
      </c>
    </row>
    <row r="33" customFormat="false" ht="8.25" hidden="true" customHeight="false" outlineLevel="0" collapsed="false">
      <c r="A33" s="181" t="n">
        <v>37096</v>
      </c>
      <c r="B33" s="175" t="n">
        <v>-325783</v>
      </c>
      <c r="C33" s="175" t="n">
        <v>-13906</v>
      </c>
    </row>
    <row r="34" customFormat="false" ht="8.25" hidden="true" customHeight="false" outlineLevel="0" collapsed="false">
      <c r="A34" s="181" t="n">
        <v>37097</v>
      </c>
      <c r="B34" s="175" t="n">
        <v>-3204</v>
      </c>
      <c r="C34" s="175" t="n">
        <v>87</v>
      </c>
    </row>
    <row r="35" customFormat="false" ht="8.25" hidden="true" customHeight="false" outlineLevel="0" collapsed="false">
      <c r="A35" s="181" t="n">
        <v>37098</v>
      </c>
      <c r="B35" s="175" t="n">
        <v>833046</v>
      </c>
      <c r="C35" s="175" t="n">
        <v>-13227</v>
      </c>
    </row>
    <row r="36" customFormat="false" ht="8.25" hidden="true" customHeight="false" outlineLevel="0" collapsed="false">
      <c r="A36" s="181" t="n">
        <v>37099</v>
      </c>
      <c r="B36" s="175" t="n">
        <v>1024060</v>
      </c>
      <c r="C36" s="175" t="n">
        <v>-48236</v>
      </c>
    </row>
    <row r="37" customFormat="false" ht="8.25" hidden="true" customHeight="false" outlineLevel="0" collapsed="false">
      <c r="A37" s="181" t="n">
        <v>37102</v>
      </c>
      <c r="B37" s="175" t="n">
        <v>-1129456</v>
      </c>
      <c r="C37" s="175" t="n">
        <v>-174632</v>
      </c>
    </row>
    <row r="38" customFormat="false" ht="8.25" hidden="true" customHeight="false" outlineLevel="0" collapsed="false">
      <c r="A38" s="181" t="n">
        <v>37103</v>
      </c>
      <c r="B38" s="175" t="n">
        <v>-92215</v>
      </c>
      <c r="C38" s="175" t="n">
        <v>56114</v>
      </c>
    </row>
    <row r="39" customFormat="false" ht="8.25" hidden="true" customHeight="false" outlineLevel="0" collapsed="false">
      <c r="A39" s="181" t="n">
        <v>37104</v>
      </c>
      <c r="B39" s="175" t="n">
        <v>3258408</v>
      </c>
      <c r="C39" s="175" t="n">
        <v>238295</v>
      </c>
    </row>
    <row r="40" customFormat="false" ht="8.25" hidden="true" customHeight="false" outlineLevel="0" collapsed="false">
      <c r="A40" s="181" t="n">
        <v>37105</v>
      </c>
      <c r="B40" s="175" t="n">
        <v>-1196089</v>
      </c>
      <c r="C40" s="175" t="n">
        <v>-6030</v>
      </c>
    </row>
    <row r="41" customFormat="false" ht="8.25" hidden="true" customHeight="false" outlineLevel="0" collapsed="false">
      <c r="A41" s="181" t="n">
        <v>37106</v>
      </c>
      <c r="B41" s="175" t="n">
        <v>1275855</v>
      </c>
      <c r="C41" s="175" t="n">
        <v>-13673</v>
      </c>
    </row>
    <row r="42" customFormat="false" ht="8.25" hidden="true" customHeight="false" outlineLevel="0" collapsed="false">
      <c r="A42" s="181" t="n">
        <v>37109</v>
      </c>
      <c r="B42" s="175" t="n">
        <v>-2323857</v>
      </c>
      <c r="C42" s="175" t="n">
        <v>-15105</v>
      </c>
    </row>
    <row r="43" customFormat="false" ht="8.25" hidden="true" customHeight="false" outlineLevel="0" collapsed="false">
      <c r="A43" s="181" t="n">
        <v>37110</v>
      </c>
      <c r="B43" s="175" t="n">
        <v>308448</v>
      </c>
      <c r="C43" s="175" t="n">
        <v>21</v>
      </c>
    </row>
    <row r="44" customFormat="false" ht="8.25" hidden="true" customHeight="false" outlineLevel="0" collapsed="false">
      <c r="A44" s="181" t="n">
        <v>37111</v>
      </c>
      <c r="B44" s="175" t="n">
        <v>1183435</v>
      </c>
      <c r="C44" s="175" t="n">
        <v>-3037</v>
      </c>
    </row>
    <row r="45" customFormat="false" ht="8.25" hidden="true" customHeight="false" outlineLevel="0" collapsed="false">
      <c r="A45" s="181" t="n">
        <v>37112</v>
      </c>
      <c r="B45" s="175" t="n">
        <v>1159535</v>
      </c>
      <c r="C45" s="175" t="n">
        <v>36281</v>
      </c>
    </row>
    <row r="46" customFormat="false" ht="8.25" hidden="true" customHeight="false" outlineLevel="0" collapsed="false">
      <c r="A46" s="181" t="n">
        <v>37113</v>
      </c>
      <c r="B46" s="175" t="n">
        <v>-595706</v>
      </c>
      <c r="C46" s="175" t="n">
        <v>-67795</v>
      </c>
    </row>
    <row r="47" customFormat="false" ht="8.25" hidden="true" customHeight="false" outlineLevel="0" collapsed="false">
      <c r="A47" s="181" t="n">
        <v>37116</v>
      </c>
      <c r="B47" s="175" t="n">
        <v>-6281869</v>
      </c>
      <c r="C47" s="175" t="n">
        <v>-31454</v>
      </c>
    </row>
    <row r="48" customFormat="false" ht="8.25" hidden="true" customHeight="false" outlineLevel="0" collapsed="false">
      <c r="A48" s="181" t="n">
        <v>37117</v>
      </c>
      <c r="B48" s="175" t="n">
        <v>-44611</v>
      </c>
      <c r="C48" s="175" t="n">
        <v>-141926</v>
      </c>
    </row>
    <row r="49" customFormat="false" ht="8.25" hidden="true" customHeight="false" outlineLevel="0" collapsed="false">
      <c r="A49" s="181" t="n">
        <v>37118</v>
      </c>
      <c r="B49" s="175" t="n">
        <v>-1707207</v>
      </c>
      <c r="C49" s="175" t="n">
        <v>-581874</v>
      </c>
    </row>
    <row r="50" customFormat="false" ht="8.25" hidden="true" customHeight="false" outlineLevel="0" collapsed="false">
      <c r="A50" s="181" t="n">
        <v>37119</v>
      </c>
      <c r="B50" s="175" t="n">
        <v>27549</v>
      </c>
      <c r="C50" s="175" t="n">
        <v>180452</v>
      </c>
    </row>
    <row r="51" customFormat="false" ht="8.25" hidden="true" customHeight="false" outlineLevel="0" collapsed="false">
      <c r="A51" s="181" t="n">
        <v>37120</v>
      </c>
      <c r="B51" s="175" t="n">
        <v>634746</v>
      </c>
      <c r="C51" s="175" t="n">
        <v>61751</v>
      </c>
    </row>
    <row r="52" customFormat="false" ht="8.25" hidden="true" customHeight="false" outlineLevel="0" collapsed="false">
      <c r="A52" s="181" t="n">
        <v>37123</v>
      </c>
      <c r="B52" s="175" t="n">
        <v>1044671</v>
      </c>
      <c r="C52" s="175" t="n">
        <v>195339</v>
      </c>
    </row>
    <row r="53" customFormat="false" ht="8.25" hidden="true" customHeight="false" outlineLevel="0" collapsed="false">
      <c r="A53" s="181" t="n">
        <v>37124</v>
      </c>
      <c r="B53" s="175" t="n">
        <v>-546792</v>
      </c>
      <c r="C53" s="175" t="n">
        <v>131992</v>
      </c>
    </row>
    <row r="54" customFormat="false" ht="8.25" hidden="true" customHeight="false" outlineLevel="0" collapsed="false">
      <c r="A54" s="181" t="n">
        <v>37125</v>
      </c>
      <c r="B54" s="175" t="n">
        <v>1777844</v>
      </c>
      <c r="C54" s="175" t="n">
        <v>325935</v>
      </c>
    </row>
    <row r="55" customFormat="false" ht="8.25" hidden="true" customHeight="false" outlineLevel="0" collapsed="false">
      <c r="A55" s="181" t="n">
        <v>37126</v>
      </c>
      <c r="B55" s="175" t="n">
        <v>-343241</v>
      </c>
      <c r="C55" s="175" t="n">
        <v>-55436</v>
      </c>
    </row>
    <row r="56" customFormat="false" ht="8.25" hidden="true" customHeight="false" outlineLevel="0" collapsed="false">
      <c r="A56" s="181" t="n">
        <v>37127</v>
      </c>
      <c r="B56" s="175" t="n">
        <v>918192</v>
      </c>
      <c r="C56" s="175" t="n">
        <v>106781</v>
      </c>
    </row>
    <row r="57" customFormat="false" ht="8.25" hidden="true" customHeight="false" outlineLevel="0" collapsed="false">
      <c r="A57" s="181" t="n">
        <v>37130</v>
      </c>
      <c r="B57" s="175" t="n">
        <v>1529049</v>
      </c>
      <c r="C57" s="175" t="n">
        <v>118184</v>
      </c>
    </row>
    <row r="58" customFormat="false" ht="8.25" hidden="true" customHeight="false" outlineLevel="0" collapsed="false">
      <c r="A58" s="181" t="n">
        <v>37131</v>
      </c>
      <c r="B58" s="175" t="n">
        <v>198209</v>
      </c>
      <c r="C58" s="175" t="n">
        <v>-38815</v>
      </c>
    </row>
    <row r="59" customFormat="false" ht="8.25" hidden="true" customHeight="false" outlineLevel="0" collapsed="false">
      <c r="A59" s="181" t="n">
        <v>37132</v>
      </c>
      <c r="B59" s="175" t="n">
        <v>1578880</v>
      </c>
      <c r="C59" s="175" t="n">
        <v>-15565</v>
      </c>
    </row>
    <row r="60" customFormat="false" ht="8.25" hidden="true" customHeight="false" outlineLevel="0" collapsed="false">
      <c r="A60" s="181" t="n">
        <v>37133</v>
      </c>
      <c r="B60" s="175" t="n">
        <v>-262400</v>
      </c>
      <c r="C60" s="175" t="n">
        <v>79444</v>
      </c>
    </row>
    <row r="61" customFormat="false" ht="9" hidden="true" customHeight="false" outlineLevel="0" collapsed="false">
      <c r="A61" s="182" t="n">
        <v>37134</v>
      </c>
      <c r="B61" s="183" t="n">
        <v>404653</v>
      </c>
      <c r="C61" s="183" t="n">
        <v>46715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  <c r="IB61" s="184"/>
      <c r="IC61" s="184"/>
      <c r="ID61" s="184"/>
      <c r="IE61" s="184"/>
      <c r="IF61" s="184"/>
      <c r="IG61" s="184"/>
      <c r="IH61" s="184"/>
      <c r="II61" s="184"/>
      <c r="IJ61" s="184"/>
      <c r="IK61" s="184"/>
      <c r="IL61" s="184"/>
      <c r="IM61" s="184"/>
      <c r="IN61" s="184"/>
      <c r="IO61" s="184"/>
      <c r="IP61" s="184"/>
      <c r="IQ61" s="184"/>
      <c r="IR61" s="184"/>
      <c r="IS61" s="184"/>
      <c r="IT61" s="184"/>
      <c r="IU61" s="184"/>
      <c r="IV61" s="184"/>
      <c r="IW61" s="184"/>
    </row>
    <row r="62" customFormat="false" ht="9" hidden="true" customHeight="false" outlineLevel="0" collapsed="false">
      <c r="A62" s="181" t="n">
        <v>37138</v>
      </c>
      <c r="B62" s="175" t="n">
        <v>2030401</v>
      </c>
      <c r="C62" s="175" t="n">
        <v>112705</v>
      </c>
    </row>
    <row r="63" customFormat="false" ht="8.25" hidden="true" customHeight="false" outlineLevel="0" collapsed="false">
      <c r="A63" s="181" t="n">
        <v>37139</v>
      </c>
      <c r="B63" s="175" t="n">
        <v>-267932</v>
      </c>
      <c r="C63" s="175" t="n">
        <v>-34426</v>
      </c>
    </row>
    <row r="64" customFormat="false" ht="8.25" hidden="true" customHeight="false" outlineLevel="0" collapsed="false">
      <c r="A64" s="181" t="n">
        <v>37140</v>
      </c>
      <c r="B64" s="175" t="n">
        <v>-174272</v>
      </c>
      <c r="C64" s="175" t="n">
        <v>-52637</v>
      </c>
    </row>
    <row r="65" customFormat="false" ht="8.25" hidden="true" customHeight="false" outlineLevel="0" collapsed="false">
      <c r="A65" s="181" t="n">
        <v>37141</v>
      </c>
      <c r="B65" s="175" t="n">
        <v>-259290</v>
      </c>
      <c r="C65" s="175" t="n">
        <v>-24800</v>
      </c>
    </row>
    <row r="66" customFormat="false" ht="8.25" hidden="true" customHeight="false" outlineLevel="0" collapsed="false">
      <c r="A66" s="181" t="n">
        <v>37144</v>
      </c>
      <c r="B66" s="175" t="n">
        <v>155904</v>
      </c>
      <c r="C66" s="175" t="n">
        <v>130658</v>
      </c>
    </row>
    <row r="67" customFormat="false" ht="8.25" hidden="true" customHeight="false" outlineLevel="0" collapsed="false">
      <c r="A67" s="181" t="n">
        <v>37146</v>
      </c>
      <c r="B67" s="175" t="n">
        <v>10329</v>
      </c>
      <c r="C67" s="175" t="n">
        <v>184</v>
      </c>
    </row>
    <row r="68" customFormat="false" ht="8.25" hidden="true" customHeight="false" outlineLevel="0" collapsed="false">
      <c r="A68" s="181" t="n">
        <v>37147</v>
      </c>
      <c r="B68" s="175" t="n">
        <v>-1035151</v>
      </c>
      <c r="C68" s="175" t="n">
        <v>-237553</v>
      </c>
    </row>
    <row r="69" customFormat="false" ht="8.25" hidden="true" customHeight="false" outlineLevel="0" collapsed="false">
      <c r="A69" s="181" t="n">
        <v>37148</v>
      </c>
      <c r="B69" s="175" t="n">
        <v>131955</v>
      </c>
      <c r="C69" s="175" t="n">
        <v>-83968</v>
      </c>
    </row>
    <row r="70" customFormat="false" ht="8.25" hidden="true" customHeight="false" outlineLevel="0" collapsed="false">
      <c r="A70" s="181" t="n">
        <v>37151</v>
      </c>
      <c r="B70" s="175" t="n">
        <v>-519455</v>
      </c>
      <c r="C70" s="175" t="n">
        <v>208462</v>
      </c>
    </row>
    <row r="71" customFormat="false" ht="8.25" hidden="true" customHeight="false" outlineLevel="0" collapsed="false">
      <c r="A71" s="181" t="n">
        <v>37152</v>
      </c>
      <c r="B71" s="175" t="n">
        <v>927493</v>
      </c>
      <c r="C71" s="175" t="n">
        <v>186962</v>
      </c>
    </row>
    <row r="72" customFormat="false" ht="8.25" hidden="true" customHeight="false" outlineLevel="0" collapsed="false">
      <c r="A72" s="181" t="n">
        <v>37153</v>
      </c>
      <c r="B72" s="175" t="n">
        <v>278897</v>
      </c>
      <c r="C72" s="175" t="n">
        <v>24355</v>
      </c>
    </row>
    <row r="73" customFormat="false" ht="8.25" hidden="true" customHeight="false" outlineLevel="0" collapsed="false">
      <c r="A73" s="181" t="n">
        <v>37154</v>
      </c>
      <c r="B73" s="175" t="n">
        <v>-324249</v>
      </c>
      <c r="C73" s="175" t="n">
        <v>-41376</v>
      </c>
    </row>
    <row r="74" customFormat="false" ht="8.25" hidden="true" customHeight="false" outlineLevel="0" collapsed="false">
      <c r="A74" s="181" t="n">
        <v>37155</v>
      </c>
      <c r="B74" s="175" t="n">
        <v>131147</v>
      </c>
      <c r="C74" s="175" t="n">
        <v>23229</v>
      </c>
    </row>
    <row r="75" customFormat="false" ht="8.25" hidden="true" customHeight="false" outlineLevel="0" collapsed="false">
      <c r="A75" s="181" t="n">
        <v>37158</v>
      </c>
      <c r="B75" s="175" t="n">
        <v>649428</v>
      </c>
      <c r="C75" s="175" t="n">
        <v>432388</v>
      </c>
    </row>
    <row r="76" customFormat="false" ht="8.25" hidden="true" customHeight="false" outlineLevel="0" collapsed="false">
      <c r="A76" s="181" t="n">
        <v>37159</v>
      </c>
      <c r="B76" s="175" t="n">
        <v>-1177383</v>
      </c>
      <c r="C76" s="175" t="n">
        <v>-320385</v>
      </c>
    </row>
    <row r="77" customFormat="false" ht="8.25" hidden="true" customHeight="false" outlineLevel="0" collapsed="false">
      <c r="A77" s="181" t="n">
        <v>37160</v>
      </c>
      <c r="B77" s="175" t="n">
        <v>330499</v>
      </c>
      <c r="C77" s="175" t="n">
        <v>1003</v>
      </c>
    </row>
    <row r="78" customFormat="false" ht="8.25" hidden="true" customHeight="false" outlineLevel="0" collapsed="false">
      <c r="A78" s="181" t="n">
        <v>37161</v>
      </c>
      <c r="B78" s="175" t="n">
        <v>237216</v>
      </c>
      <c r="C78" s="175" t="n">
        <v>65472</v>
      </c>
    </row>
    <row r="79" customFormat="false" ht="9" hidden="true" customHeight="false" outlineLevel="0" collapsed="false">
      <c r="A79" s="182" t="n">
        <v>37162</v>
      </c>
      <c r="B79" s="183" t="n">
        <v>-413713</v>
      </c>
      <c r="C79" s="183" t="n">
        <f aca="false">54299-4503</f>
        <v>49796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  <c r="FQ79" s="184"/>
      <c r="FR79" s="184"/>
      <c r="FS79" s="184"/>
      <c r="FT79" s="184"/>
      <c r="FU79" s="184"/>
      <c r="FV79" s="184"/>
      <c r="FW79" s="184"/>
      <c r="FX79" s="184"/>
      <c r="FY79" s="184"/>
      <c r="FZ79" s="184"/>
      <c r="GA79" s="184"/>
      <c r="GB79" s="184"/>
      <c r="GC79" s="184"/>
      <c r="GD79" s="184"/>
      <c r="GE79" s="184"/>
      <c r="GF79" s="184"/>
      <c r="GG79" s="184"/>
      <c r="GH79" s="184"/>
      <c r="GI79" s="184"/>
      <c r="GJ79" s="184"/>
      <c r="GK79" s="184"/>
      <c r="GL79" s="184"/>
      <c r="GM79" s="184"/>
      <c r="GN79" s="184"/>
      <c r="GO79" s="184"/>
      <c r="GP79" s="184"/>
      <c r="GQ79" s="184"/>
      <c r="GR79" s="184"/>
      <c r="GS79" s="184"/>
      <c r="GT79" s="184"/>
      <c r="GU79" s="184"/>
      <c r="GV79" s="184"/>
      <c r="GW79" s="184"/>
      <c r="GX79" s="184"/>
      <c r="GY79" s="184"/>
      <c r="GZ79" s="184"/>
      <c r="HA79" s="184"/>
      <c r="HB79" s="184"/>
      <c r="HC79" s="184"/>
      <c r="HD79" s="184"/>
      <c r="HE79" s="184"/>
      <c r="HF79" s="184"/>
      <c r="HG79" s="184"/>
      <c r="HH79" s="184"/>
      <c r="HI79" s="184"/>
      <c r="HJ79" s="184"/>
      <c r="HK79" s="184"/>
      <c r="HL79" s="184"/>
      <c r="HM79" s="184"/>
      <c r="HN79" s="184"/>
      <c r="HO79" s="184"/>
      <c r="HP79" s="184"/>
      <c r="HQ79" s="184"/>
      <c r="HR79" s="184"/>
      <c r="HS79" s="184"/>
      <c r="HT79" s="184"/>
      <c r="HU79" s="184"/>
      <c r="HV79" s="184"/>
      <c r="HW79" s="184"/>
      <c r="HX79" s="184"/>
      <c r="HY79" s="184"/>
      <c r="HZ79" s="184"/>
      <c r="IA79" s="184"/>
      <c r="IB79" s="184"/>
      <c r="IC79" s="184"/>
      <c r="ID79" s="184"/>
      <c r="IE79" s="184"/>
      <c r="IF79" s="184"/>
      <c r="IG79" s="184"/>
      <c r="IH79" s="184"/>
      <c r="II79" s="184"/>
      <c r="IJ79" s="184"/>
      <c r="IK79" s="184"/>
      <c r="IL79" s="184"/>
      <c r="IM79" s="184"/>
      <c r="IN79" s="184"/>
      <c r="IO79" s="184"/>
      <c r="IP79" s="184"/>
      <c r="IQ79" s="184"/>
      <c r="IR79" s="184"/>
      <c r="IS79" s="184"/>
      <c r="IT79" s="184"/>
      <c r="IU79" s="184"/>
      <c r="IV79" s="184"/>
      <c r="IW79" s="184"/>
    </row>
    <row r="80" customFormat="false" ht="9" hidden="true" customHeight="false" outlineLevel="0" collapsed="false">
      <c r="A80" s="181" t="n">
        <v>37165</v>
      </c>
      <c r="B80" s="175" t="n">
        <v>-398024</v>
      </c>
      <c r="C80" s="175" t="n">
        <v>126107</v>
      </c>
    </row>
    <row r="81" customFormat="false" ht="8.25" hidden="true" customHeight="false" outlineLevel="0" collapsed="false">
      <c r="A81" s="181" t="n">
        <v>37166</v>
      </c>
      <c r="B81" s="175" t="n">
        <v>-39333</v>
      </c>
      <c r="C81" s="175" t="n">
        <v>-11017</v>
      </c>
    </row>
    <row r="82" customFormat="false" ht="8.25" hidden="true" customHeight="false" outlineLevel="0" collapsed="false">
      <c r="A82" s="181" t="n">
        <v>37167</v>
      </c>
      <c r="B82" s="175" t="n">
        <v>312679</v>
      </c>
      <c r="C82" s="175" t="n">
        <v>11605</v>
      </c>
    </row>
    <row r="83" customFormat="false" ht="8.25" hidden="true" customHeight="false" outlineLevel="0" collapsed="false">
      <c r="A83" s="181" t="n">
        <v>37168</v>
      </c>
      <c r="B83" s="175" t="n">
        <v>209436</v>
      </c>
      <c r="C83" s="175" t="n">
        <v>-150906</v>
      </c>
    </row>
    <row r="84" customFormat="false" ht="8.25" hidden="true" customHeight="false" outlineLevel="0" collapsed="false">
      <c r="A84" s="181" t="n">
        <v>37169</v>
      </c>
      <c r="B84" s="175" t="n">
        <v>-301617</v>
      </c>
      <c r="C84" s="175" t="n">
        <v>192637</v>
      </c>
    </row>
    <row r="85" customFormat="false" ht="8.25" hidden="true" customHeight="false" outlineLevel="0" collapsed="false">
      <c r="A85" s="181" t="n">
        <v>37172</v>
      </c>
      <c r="B85" s="175" t="n">
        <v>111378</v>
      </c>
      <c r="C85" s="175" t="n">
        <v>88301</v>
      </c>
    </row>
    <row r="86" customFormat="false" ht="8.25" hidden="true" customHeight="false" outlineLevel="0" collapsed="false">
      <c r="A86" s="181" t="n">
        <v>37173</v>
      </c>
      <c r="B86" s="175" t="n">
        <v>349385</v>
      </c>
      <c r="C86" s="175" t="n">
        <v>-65303</v>
      </c>
    </row>
    <row r="87" customFormat="false" ht="8.25" hidden="true" customHeight="false" outlineLevel="0" collapsed="false">
      <c r="A87" s="181" t="n">
        <v>37174</v>
      </c>
      <c r="B87" s="175" t="n">
        <v>51354</v>
      </c>
      <c r="C87" s="175" t="n">
        <v>-242299</v>
      </c>
    </row>
    <row r="88" customFormat="false" ht="8.25" hidden="true" customHeight="false" outlineLevel="0" collapsed="false">
      <c r="A88" s="181" t="n">
        <v>37175</v>
      </c>
      <c r="B88" s="175" t="n">
        <v>32035</v>
      </c>
      <c r="C88" s="175" t="n">
        <v>-43187</v>
      </c>
    </row>
    <row r="89" customFormat="false" ht="8.25" hidden="true" customHeight="false" outlineLevel="0" collapsed="false">
      <c r="A89" s="181" t="n">
        <v>37176</v>
      </c>
      <c r="B89" s="175" t="n">
        <v>-49485</v>
      </c>
      <c r="C89" s="175" t="n">
        <v>136891</v>
      </c>
    </row>
    <row r="90" customFormat="false" ht="8.25" hidden="true" customHeight="false" outlineLevel="0" collapsed="false">
      <c r="A90" s="181" t="n">
        <v>37179</v>
      </c>
      <c r="B90" s="175" t="n">
        <v>34540</v>
      </c>
      <c r="C90" s="175" t="n">
        <v>36038</v>
      </c>
    </row>
    <row r="91" customFormat="false" ht="8.25" hidden="true" customHeight="false" outlineLevel="0" collapsed="false">
      <c r="A91" s="181" t="n">
        <v>37180</v>
      </c>
      <c r="B91" s="175" t="n">
        <v>-444586</v>
      </c>
      <c r="C91" s="175" t="n">
        <v>-141051</v>
      </c>
    </row>
    <row r="92" customFormat="false" ht="8.25" hidden="true" customHeight="false" outlineLevel="0" collapsed="false">
      <c r="A92" s="181" t="n">
        <v>37181</v>
      </c>
      <c r="B92" s="175" t="n">
        <v>-269704</v>
      </c>
      <c r="C92" s="175" t="n">
        <v>110306</v>
      </c>
    </row>
    <row r="93" customFormat="false" ht="8.25" hidden="true" customHeight="false" outlineLevel="0" collapsed="false">
      <c r="A93" s="181" t="n">
        <v>37182</v>
      </c>
      <c r="B93" s="175" t="n">
        <v>-416871</v>
      </c>
      <c r="C93" s="175" t="n">
        <v>-179355</v>
      </c>
    </row>
    <row r="94" customFormat="false" ht="8.25" hidden="true" customHeight="false" outlineLevel="0" collapsed="false">
      <c r="A94" s="181" t="n">
        <v>37183</v>
      </c>
      <c r="B94" s="175" t="n">
        <v>-1174327</v>
      </c>
      <c r="C94" s="175" t="n">
        <v>-283033</v>
      </c>
    </row>
    <row r="95" customFormat="false" ht="8.25" hidden="true" customHeight="false" outlineLevel="0" collapsed="false">
      <c r="A95" s="181" t="n">
        <v>37186</v>
      </c>
      <c r="B95" s="175" t="n">
        <v>393687</v>
      </c>
      <c r="C95" s="175" t="n">
        <v>-217384</v>
      </c>
    </row>
    <row r="96" customFormat="false" ht="8.25" hidden="true" customHeight="false" outlineLevel="0" collapsed="false">
      <c r="A96" s="181" t="n">
        <v>37187</v>
      </c>
      <c r="B96" s="175" t="n">
        <v>-166299</v>
      </c>
      <c r="C96" s="175" t="n">
        <v>202661</v>
      </c>
    </row>
    <row r="97" customFormat="false" ht="8.25" hidden="true" customHeight="false" outlineLevel="0" collapsed="false">
      <c r="A97" s="181" t="n">
        <v>37188</v>
      </c>
      <c r="B97" s="175" t="n">
        <v>181651</v>
      </c>
      <c r="C97" s="175" t="n">
        <v>-256952</v>
      </c>
    </row>
    <row r="98" customFormat="false" ht="8.25" hidden="true" customHeight="false" outlineLevel="0" collapsed="false">
      <c r="A98" s="181" t="n">
        <v>37189</v>
      </c>
      <c r="B98" s="175" t="n">
        <v>-140019</v>
      </c>
      <c r="C98" s="175" t="n">
        <v>-42208</v>
      </c>
    </row>
    <row r="99" customFormat="false" ht="8.25" hidden="true" customHeight="false" outlineLevel="0" collapsed="false">
      <c r="A99" s="181" t="n">
        <v>37190</v>
      </c>
      <c r="B99" s="175" t="n">
        <v>277883</v>
      </c>
      <c r="C99" s="175" t="n">
        <v>-30893</v>
      </c>
    </row>
    <row r="100" customFormat="false" ht="8.25" hidden="true" customHeight="false" outlineLevel="0" collapsed="false">
      <c r="A100" s="181" t="n">
        <v>37193</v>
      </c>
      <c r="B100" s="175" t="n">
        <v>-313999</v>
      </c>
      <c r="C100" s="175" t="n">
        <v>37550</v>
      </c>
    </row>
    <row r="101" customFormat="false" ht="8.25" hidden="true" customHeight="false" outlineLevel="0" collapsed="false">
      <c r="A101" s="181" t="n">
        <v>37194</v>
      </c>
      <c r="B101" s="175" t="n">
        <v>-276743</v>
      </c>
      <c r="C101" s="175" t="n">
        <v>-105916</v>
      </c>
    </row>
    <row r="102" customFormat="false" ht="9" hidden="true" customHeight="false" outlineLevel="0" collapsed="false">
      <c r="A102" s="182" t="n">
        <v>37195</v>
      </c>
      <c r="B102" s="183" t="n">
        <v>-419461</v>
      </c>
      <c r="C102" s="183" t="n">
        <v>94742</v>
      </c>
      <c r="D102" s="184"/>
      <c r="E102" s="183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  <c r="ER102" s="184"/>
      <c r="ES102" s="184"/>
      <c r="ET102" s="184"/>
      <c r="EU102" s="184"/>
      <c r="EV102" s="184"/>
      <c r="EW102" s="184"/>
      <c r="EX102" s="184"/>
      <c r="EY102" s="184"/>
      <c r="EZ102" s="184"/>
      <c r="FA102" s="184"/>
      <c r="FB102" s="184"/>
      <c r="FC102" s="184"/>
      <c r="FD102" s="184"/>
      <c r="FE102" s="184"/>
      <c r="FF102" s="184"/>
      <c r="FG102" s="184"/>
      <c r="FH102" s="184"/>
      <c r="FI102" s="184"/>
      <c r="FJ102" s="184"/>
      <c r="FK102" s="184"/>
      <c r="FL102" s="184"/>
      <c r="FM102" s="184"/>
      <c r="FN102" s="184"/>
      <c r="FO102" s="184"/>
      <c r="FP102" s="184"/>
      <c r="FQ102" s="184"/>
      <c r="FR102" s="184"/>
      <c r="FS102" s="184"/>
      <c r="FT102" s="184"/>
      <c r="FU102" s="184"/>
      <c r="FV102" s="184"/>
      <c r="FW102" s="184"/>
      <c r="FX102" s="184"/>
      <c r="FY102" s="184"/>
      <c r="FZ102" s="184"/>
      <c r="GA102" s="184"/>
      <c r="GB102" s="184"/>
      <c r="GC102" s="184"/>
      <c r="GD102" s="184"/>
      <c r="GE102" s="184"/>
      <c r="GF102" s="184"/>
      <c r="GG102" s="184"/>
      <c r="GH102" s="184"/>
      <c r="GI102" s="184"/>
      <c r="GJ102" s="184"/>
      <c r="GK102" s="184"/>
      <c r="GL102" s="184"/>
      <c r="GM102" s="184"/>
      <c r="GN102" s="184"/>
      <c r="GO102" s="184"/>
      <c r="GP102" s="184"/>
      <c r="GQ102" s="184"/>
      <c r="GR102" s="184"/>
      <c r="GS102" s="184"/>
      <c r="GT102" s="184"/>
      <c r="GU102" s="184"/>
      <c r="GV102" s="184"/>
      <c r="GW102" s="184"/>
      <c r="GX102" s="184"/>
      <c r="GY102" s="184"/>
      <c r="GZ102" s="184"/>
      <c r="HA102" s="184"/>
      <c r="HB102" s="184"/>
      <c r="HC102" s="184"/>
      <c r="HD102" s="184"/>
      <c r="HE102" s="184"/>
      <c r="HF102" s="184"/>
      <c r="HG102" s="184"/>
      <c r="HH102" s="184"/>
      <c r="HI102" s="184"/>
      <c r="HJ102" s="184"/>
      <c r="HK102" s="184"/>
      <c r="HL102" s="184"/>
      <c r="HM102" s="184"/>
      <c r="HN102" s="184"/>
      <c r="HO102" s="184"/>
      <c r="HP102" s="184"/>
      <c r="HQ102" s="184"/>
      <c r="HR102" s="184"/>
      <c r="HS102" s="184"/>
      <c r="HT102" s="184"/>
      <c r="HU102" s="184"/>
      <c r="HV102" s="184"/>
      <c r="HW102" s="184"/>
      <c r="HX102" s="184"/>
      <c r="HY102" s="184"/>
      <c r="HZ102" s="184"/>
      <c r="IA102" s="184"/>
      <c r="IB102" s="184"/>
      <c r="IC102" s="184"/>
      <c r="ID102" s="184"/>
      <c r="IE102" s="184"/>
      <c r="IF102" s="184"/>
      <c r="IG102" s="184"/>
      <c r="IH102" s="184"/>
      <c r="II102" s="184"/>
      <c r="IJ102" s="184"/>
      <c r="IK102" s="184"/>
      <c r="IL102" s="184"/>
      <c r="IM102" s="184"/>
      <c r="IN102" s="184"/>
      <c r="IO102" s="184"/>
      <c r="IP102" s="184"/>
      <c r="IQ102" s="184"/>
      <c r="IR102" s="184"/>
      <c r="IS102" s="184"/>
      <c r="IT102" s="184"/>
      <c r="IU102" s="184"/>
      <c r="IV102" s="184"/>
      <c r="IW102" s="184"/>
    </row>
    <row r="103" customFormat="false" ht="9" hidden="true" customHeight="false" outlineLevel="0" collapsed="false">
      <c r="A103" s="181" t="n">
        <v>37196</v>
      </c>
      <c r="B103" s="175" t="n">
        <v>245388</v>
      </c>
      <c r="C103" s="175" t="n">
        <v>267</v>
      </c>
      <c r="E103" s="185"/>
    </row>
    <row r="104" customFormat="false" ht="8.25" hidden="true" customHeight="false" outlineLevel="0" collapsed="false">
      <c r="A104" s="181" t="n">
        <v>37197</v>
      </c>
      <c r="B104" s="175" t="n">
        <v>-152120</v>
      </c>
      <c r="C104" s="175" t="n">
        <v>12235.9399999999</v>
      </c>
      <c r="E104" s="185"/>
    </row>
    <row r="105" customFormat="false" ht="8.25" hidden="true" customHeight="false" outlineLevel="0" collapsed="false">
      <c r="A105" s="181" t="n">
        <v>37200</v>
      </c>
      <c r="B105" s="175" t="n">
        <v>-265527</v>
      </c>
      <c r="C105" s="175" t="n">
        <v>-110696</v>
      </c>
      <c r="E105" s="185"/>
    </row>
    <row r="106" customFormat="false" ht="8.25" hidden="true" customHeight="false" outlineLevel="0" collapsed="false">
      <c r="A106" s="181" t="n">
        <v>37201</v>
      </c>
      <c r="B106" s="175" t="n">
        <v>-492586</v>
      </c>
      <c r="C106" s="175" t="n">
        <v>9411</v>
      </c>
      <c r="E106" s="185"/>
    </row>
    <row r="107" customFormat="false" ht="8.25" hidden="true" customHeight="false" outlineLevel="0" collapsed="false">
      <c r="A107" s="181" t="n">
        <v>37202</v>
      </c>
      <c r="B107" s="175" t="n">
        <v>19552</v>
      </c>
      <c r="C107" s="175" t="n">
        <v>-10531</v>
      </c>
      <c r="E107" s="186"/>
    </row>
    <row r="108" customFormat="false" ht="8.25" hidden="true" customHeight="false" outlineLevel="0" collapsed="false">
      <c r="A108" s="181" t="n">
        <v>37203</v>
      </c>
      <c r="B108" s="175" t="n">
        <v>-402571</v>
      </c>
      <c r="C108" s="175" t="n">
        <v>-185055</v>
      </c>
    </row>
    <row r="109" customFormat="false" ht="8.25" hidden="true" customHeight="false" outlineLevel="0" collapsed="false">
      <c r="A109" s="181" t="n">
        <v>37204</v>
      </c>
      <c r="B109" s="175" t="n">
        <v>-217343</v>
      </c>
      <c r="C109" s="175" t="n">
        <v>48972</v>
      </c>
    </row>
    <row r="110" customFormat="false" ht="8.25" hidden="true" customHeight="false" outlineLevel="0" collapsed="false">
      <c r="A110" s="181" t="n">
        <v>37207</v>
      </c>
      <c r="B110" s="175" t="n">
        <v>151613</v>
      </c>
      <c r="C110" s="175" t="n">
        <v>93607</v>
      </c>
    </row>
    <row r="111" customFormat="false" ht="8.25" hidden="true" customHeight="false" outlineLevel="0" collapsed="false">
      <c r="A111" s="181" t="n">
        <v>37208</v>
      </c>
      <c r="B111" s="175" t="n">
        <v>170042</v>
      </c>
      <c r="C111" s="175" t="n">
        <v>-99569</v>
      </c>
    </row>
    <row r="112" customFormat="false" ht="8.25" hidden="true" customHeight="false" outlineLevel="0" collapsed="false">
      <c r="A112" s="181" t="n">
        <v>37209</v>
      </c>
      <c r="B112" s="175" t="n">
        <v>176655</v>
      </c>
      <c r="C112" s="175" t="n">
        <v>121148</v>
      </c>
    </row>
    <row r="113" customFormat="false" ht="8.25" hidden="true" customHeight="false" outlineLevel="0" collapsed="false">
      <c r="A113" s="181" t="n">
        <v>37210</v>
      </c>
      <c r="B113" s="175" t="n">
        <v>450645</v>
      </c>
      <c r="C113" s="175" t="n">
        <v>181968</v>
      </c>
    </row>
    <row r="114" customFormat="false" ht="8.25" hidden="true" customHeight="false" outlineLevel="0" collapsed="false">
      <c r="A114" s="181" t="n">
        <v>37211</v>
      </c>
      <c r="B114" s="175" t="n">
        <v>-414707</v>
      </c>
      <c r="C114" s="175" t="n">
        <v>-44698</v>
      </c>
    </row>
    <row r="115" customFormat="false" ht="8.25" hidden="true" customHeight="false" outlineLevel="0" collapsed="false">
      <c r="A115" s="181" t="n">
        <v>37214</v>
      </c>
      <c r="B115" s="175" t="n">
        <v>-493700</v>
      </c>
      <c r="C115" s="175" t="n">
        <v>9821</v>
      </c>
    </row>
    <row r="116" customFormat="false" ht="8.25" hidden="true" customHeight="false" outlineLevel="0" collapsed="false">
      <c r="A116" s="181" t="n">
        <v>37215</v>
      </c>
      <c r="B116" s="175" t="n">
        <v>37487</v>
      </c>
      <c r="C116" s="175" t="n">
        <v>-59188</v>
      </c>
    </row>
    <row r="117" customFormat="false" ht="8.25" hidden="true" customHeight="false" outlineLevel="0" collapsed="false">
      <c r="A117" s="181" t="n">
        <v>37216</v>
      </c>
      <c r="B117" s="175" t="n">
        <v>1206935</v>
      </c>
      <c r="C117" s="175" t="n">
        <v>109520</v>
      </c>
    </row>
    <row r="118" customFormat="false" ht="8.25" hidden="true" customHeight="false" outlineLevel="0" collapsed="false">
      <c r="A118" s="181" t="n">
        <v>37221</v>
      </c>
      <c r="B118" s="175" t="n">
        <v>1548124</v>
      </c>
      <c r="C118" s="175" t="n">
        <v>47610</v>
      </c>
    </row>
    <row r="119" customFormat="false" ht="8.25" hidden="true" customHeight="false" outlineLevel="0" collapsed="false">
      <c r="A119" s="181" t="n">
        <v>37222</v>
      </c>
      <c r="B119" s="175" t="n">
        <v>-588067</v>
      </c>
      <c r="C119" s="175" t="n">
        <v>30</v>
      </c>
    </row>
    <row r="120" customFormat="false" ht="8.25" hidden="true" customHeight="false" outlineLevel="0" collapsed="false">
      <c r="A120" s="181" t="n">
        <v>37223</v>
      </c>
      <c r="B120" s="175" t="n">
        <v>307183</v>
      </c>
      <c r="C120" s="175" t="n">
        <v>4022</v>
      </c>
    </row>
    <row r="121" customFormat="false" ht="8.25" hidden="true" customHeight="false" outlineLevel="0" collapsed="false">
      <c r="A121" s="181" t="n">
        <v>37224</v>
      </c>
      <c r="B121" s="175" t="n">
        <v>773383</v>
      </c>
      <c r="C121" s="175" t="n">
        <v>78118</v>
      </c>
    </row>
    <row r="122" customFormat="false" ht="9" hidden="true" customHeight="false" outlineLevel="0" collapsed="false">
      <c r="A122" s="182" t="n">
        <v>37225</v>
      </c>
      <c r="B122" s="183" t="n">
        <v>-1163676</v>
      </c>
      <c r="C122" s="183" t="n">
        <v>-107770</v>
      </c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  <c r="GW122" s="184"/>
      <c r="GX122" s="184"/>
      <c r="GY122" s="184"/>
      <c r="GZ122" s="184"/>
      <c r="HA122" s="184"/>
      <c r="HB122" s="184"/>
      <c r="HC122" s="184"/>
      <c r="HD122" s="184"/>
      <c r="HE122" s="184"/>
      <c r="HF122" s="184"/>
      <c r="HG122" s="184"/>
      <c r="HH122" s="184"/>
      <c r="HI122" s="184"/>
      <c r="HJ122" s="184"/>
      <c r="HK122" s="184"/>
      <c r="HL122" s="184"/>
      <c r="HM122" s="184"/>
      <c r="HN122" s="184"/>
      <c r="HO122" s="184"/>
      <c r="HP122" s="184"/>
      <c r="HQ122" s="184"/>
      <c r="HR122" s="184"/>
      <c r="HS122" s="184"/>
      <c r="HT122" s="184"/>
      <c r="HU122" s="184"/>
      <c r="HV122" s="184"/>
      <c r="HW122" s="184"/>
      <c r="HX122" s="184"/>
      <c r="HY122" s="184"/>
      <c r="HZ122" s="184"/>
      <c r="IA122" s="184"/>
      <c r="IB122" s="184"/>
      <c r="IC122" s="184"/>
      <c r="ID122" s="184"/>
      <c r="IE122" s="184"/>
      <c r="IF122" s="184"/>
      <c r="IG122" s="184"/>
      <c r="IH122" s="184"/>
      <c r="II122" s="184"/>
      <c r="IJ122" s="184"/>
      <c r="IK122" s="184"/>
      <c r="IL122" s="184"/>
      <c r="IM122" s="184"/>
      <c r="IN122" s="184"/>
      <c r="IO122" s="184"/>
      <c r="IP122" s="184"/>
      <c r="IQ122" s="184"/>
      <c r="IR122" s="184"/>
      <c r="IS122" s="184"/>
      <c r="IT122" s="184"/>
      <c r="IU122" s="184"/>
      <c r="IV122" s="184"/>
      <c r="IW122" s="184"/>
    </row>
    <row r="123" customFormat="false" ht="8.25" hidden="false" customHeight="false" outlineLevel="0" collapsed="false">
      <c r="A123" s="181" t="n">
        <v>37228</v>
      </c>
      <c r="B123" s="175" t="n">
        <v>-481454</v>
      </c>
      <c r="C123" s="175" t="n">
        <v>23531</v>
      </c>
    </row>
    <row r="124" customFormat="false" ht="8.25" hidden="false" customHeight="false" outlineLevel="0" collapsed="false">
      <c r="A124" s="181" t="n">
        <v>37229</v>
      </c>
      <c r="B124" s="175" t="n">
        <v>543856</v>
      </c>
      <c r="C124" s="175" t="n">
        <v>12960</v>
      </c>
    </row>
    <row r="125" customFormat="false" ht="8.25" hidden="false" customHeight="false" outlineLevel="0" collapsed="false">
      <c r="A125" s="181" t="n">
        <v>37230</v>
      </c>
      <c r="B125" s="175" t="n">
        <v>325347</v>
      </c>
      <c r="C125" s="175" t="n">
        <v>127029</v>
      </c>
    </row>
    <row r="126" customFormat="false" ht="8.25" hidden="false" customHeight="false" outlineLevel="0" collapsed="false">
      <c r="A126" s="181" t="n">
        <v>37231</v>
      </c>
      <c r="B126" s="175" t="n">
        <v>26728</v>
      </c>
      <c r="C126" s="175" t="n">
        <v>4477</v>
      </c>
    </row>
    <row r="127" customFormat="false" ht="8.25" hidden="false" customHeight="false" outlineLevel="0" collapsed="false">
      <c r="A127" s="181" t="n">
        <v>37232</v>
      </c>
      <c r="B127" s="175" t="n">
        <v>-1074863</v>
      </c>
      <c r="C127" s="175" t="n">
        <v>-20208</v>
      </c>
    </row>
    <row r="128" customFormat="false" ht="8.25" hidden="false" customHeight="false" outlineLevel="0" collapsed="false">
      <c r="A128" s="181" t="n">
        <v>37235</v>
      </c>
      <c r="B128" s="175" t="n">
        <v>-349919</v>
      </c>
      <c r="C128" s="175" t="n">
        <v>-120310</v>
      </c>
    </row>
    <row r="129" customFormat="false" ht="8.25" hidden="false" customHeight="false" outlineLevel="0" collapsed="false">
      <c r="A129" s="181" t="n">
        <v>37236</v>
      </c>
      <c r="B129" s="175" t="n">
        <v>-249331</v>
      </c>
      <c r="C129" s="175" t="n">
        <v>18012</v>
      </c>
    </row>
    <row r="130" customFormat="false" ht="8.25" hidden="false" customHeight="false" outlineLevel="0" collapsed="false">
      <c r="A130" s="181" t="n">
        <v>37237</v>
      </c>
      <c r="B130" s="175" t="n">
        <v>174995</v>
      </c>
      <c r="C130" s="175" t="n">
        <v>84363</v>
      </c>
    </row>
    <row r="131" customFormat="false" ht="8.25" hidden="false" customHeight="false" outlineLevel="0" collapsed="false">
      <c r="A131" s="181" t="n">
        <v>37238</v>
      </c>
      <c r="B131" s="175" t="n">
        <v>413945</v>
      </c>
      <c r="C131" s="175" t="n">
        <v>-11621</v>
      </c>
    </row>
    <row r="132" customFormat="false" ht="8.25" hidden="false" customHeight="false" outlineLevel="0" collapsed="false">
      <c r="A132" s="181" t="n">
        <v>37239</v>
      </c>
      <c r="B132" s="175" t="n">
        <v>-111770</v>
      </c>
      <c r="C132" s="175" t="n">
        <v>-118863</v>
      </c>
    </row>
    <row r="133" customFormat="false" ht="8.25" hidden="false" customHeight="false" outlineLevel="0" collapsed="false">
      <c r="A133" s="181" t="n">
        <v>37242</v>
      </c>
      <c r="B133" s="175" t="n">
        <v>152869</v>
      </c>
      <c r="C133" s="175" t="n">
        <v>109481</v>
      </c>
    </row>
    <row r="134" customFormat="false" ht="8.25" hidden="false" customHeight="false" outlineLevel="0" collapsed="false">
      <c r="A134" s="181" t="n">
        <v>37243</v>
      </c>
      <c r="B134" s="175" t="n">
        <v>35911</v>
      </c>
      <c r="C134" s="175" t="n">
        <v>83836</v>
      </c>
    </row>
    <row r="135" customFormat="false" ht="8.25" hidden="false" customHeight="false" outlineLevel="0" collapsed="false">
      <c r="A135" s="181" t="n">
        <v>37244</v>
      </c>
      <c r="B135" s="175" t="n">
        <v>567320</v>
      </c>
      <c r="C135" s="175" t="n">
        <v>63596</v>
      </c>
    </row>
    <row r="136" customFormat="false" ht="8.25" hidden="false" customHeight="false" outlineLevel="0" collapsed="false">
      <c r="A136" s="181" t="n">
        <v>37245</v>
      </c>
      <c r="B136" s="175" t="n">
        <v>-391955</v>
      </c>
      <c r="C136" s="175" t="n">
        <v>8248</v>
      </c>
    </row>
    <row r="137" customFormat="false" ht="8.25" hidden="false" customHeight="false" outlineLevel="0" collapsed="false">
      <c r="A137" s="181" t="n">
        <v>37246</v>
      </c>
      <c r="B137" s="175" t="n">
        <v>-418847</v>
      </c>
      <c r="C137" s="175" t="n">
        <v>9544</v>
      </c>
    </row>
    <row r="138" customFormat="false" ht="8.25" hidden="false" customHeight="false" outlineLevel="0" collapsed="false">
      <c r="A138" s="181" t="n">
        <v>37249</v>
      </c>
    </row>
    <row r="139" customFormat="false" ht="8.25" hidden="false" customHeight="false" outlineLevel="0" collapsed="false">
      <c r="A139" s="181" t="n">
        <v>37251</v>
      </c>
    </row>
    <row r="140" customFormat="false" ht="8.25" hidden="false" customHeight="false" outlineLevel="0" collapsed="false">
      <c r="A140" s="181" t="n">
        <v>37252</v>
      </c>
    </row>
    <row r="141" customFormat="false" ht="8.25" hidden="false" customHeight="false" outlineLevel="0" collapsed="false">
      <c r="A141" s="181" t="n">
        <v>37253</v>
      </c>
    </row>
    <row r="142" customFormat="false" ht="9" hidden="false" customHeight="false" outlineLevel="0" collapsed="false">
      <c r="A142" s="182" t="n">
        <v>37256</v>
      </c>
      <c r="B142" s="183"/>
      <c r="C142" s="183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/>
      <c r="CG142" s="184"/>
      <c r="CH142" s="184"/>
      <c r="CI142" s="184"/>
      <c r="CJ142" s="184"/>
      <c r="CK142" s="184"/>
      <c r="CL142" s="184"/>
      <c r="CM142" s="184"/>
      <c r="CN142" s="184"/>
      <c r="CO142" s="184"/>
      <c r="CP142" s="184"/>
      <c r="CQ142" s="184"/>
      <c r="CR142" s="184"/>
      <c r="CS142" s="184"/>
      <c r="CT142" s="184"/>
      <c r="CU142" s="184"/>
      <c r="CV142" s="184"/>
      <c r="CW142" s="184"/>
      <c r="CX142" s="184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4"/>
      <c r="DM142" s="184"/>
      <c r="DN142" s="184"/>
      <c r="DO142" s="184"/>
      <c r="DP142" s="184"/>
      <c r="DQ142" s="184"/>
      <c r="DR142" s="184"/>
      <c r="DS142" s="184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  <c r="FN142" s="184"/>
      <c r="FO142" s="184"/>
      <c r="FP142" s="184"/>
      <c r="FQ142" s="184"/>
      <c r="FR142" s="184"/>
      <c r="FS142" s="184"/>
      <c r="FT142" s="184"/>
      <c r="FU142" s="184"/>
      <c r="FV142" s="184"/>
      <c r="FW142" s="184"/>
      <c r="FX142" s="184"/>
      <c r="FY142" s="184"/>
      <c r="FZ142" s="184"/>
      <c r="GA142" s="184"/>
      <c r="GB142" s="184"/>
      <c r="GC142" s="184"/>
      <c r="GD142" s="184"/>
      <c r="GE142" s="184"/>
      <c r="GF142" s="184"/>
      <c r="GG142" s="184"/>
      <c r="GH142" s="184"/>
      <c r="GI142" s="184"/>
      <c r="GJ142" s="184"/>
      <c r="GK142" s="184"/>
      <c r="GL142" s="184"/>
      <c r="GM142" s="184"/>
      <c r="GN142" s="184"/>
      <c r="GO142" s="184"/>
      <c r="GP142" s="184"/>
      <c r="GQ142" s="184"/>
      <c r="GR142" s="184"/>
      <c r="GS142" s="184"/>
      <c r="GT142" s="184"/>
      <c r="GU142" s="184"/>
      <c r="GV142" s="184"/>
      <c r="GW142" s="184"/>
      <c r="GX142" s="184"/>
      <c r="GY142" s="184"/>
      <c r="GZ142" s="184"/>
      <c r="HA142" s="184"/>
      <c r="HB142" s="184"/>
      <c r="HC142" s="184"/>
      <c r="HD142" s="184"/>
      <c r="HE142" s="184"/>
      <c r="HF142" s="184"/>
      <c r="HG142" s="184"/>
      <c r="HH142" s="184"/>
      <c r="HI142" s="184"/>
      <c r="HJ142" s="184"/>
      <c r="HK142" s="184"/>
      <c r="HL142" s="184"/>
      <c r="HM142" s="184"/>
      <c r="HN142" s="184"/>
      <c r="HO142" s="184"/>
      <c r="HP142" s="184"/>
      <c r="HQ142" s="184"/>
      <c r="HR142" s="184"/>
      <c r="HS142" s="184"/>
      <c r="HT142" s="184"/>
      <c r="HU142" s="184"/>
      <c r="HV142" s="184"/>
      <c r="HW142" s="184"/>
      <c r="HX142" s="184"/>
      <c r="HY142" s="184"/>
      <c r="HZ142" s="184"/>
      <c r="IA142" s="184"/>
      <c r="IB142" s="184"/>
      <c r="IC142" s="184"/>
      <c r="ID142" s="184"/>
      <c r="IE142" s="184"/>
      <c r="IF142" s="184"/>
      <c r="IG142" s="184"/>
      <c r="IH142" s="184"/>
      <c r="II142" s="184"/>
      <c r="IJ142" s="184"/>
      <c r="IK142" s="184"/>
      <c r="IL142" s="184"/>
      <c r="IM142" s="184"/>
      <c r="IN142" s="184"/>
      <c r="IO142" s="184"/>
      <c r="IP142" s="184"/>
      <c r="IQ142" s="184"/>
      <c r="IR142" s="184"/>
      <c r="IS142" s="184"/>
      <c r="IT142" s="184"/>
      <c r="IU142" s="184"/>
      <c r="IV142" s="184"/>
      <c r="IW142" s="184"/>
    </row>
    <row r="143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6" activeCellId="0" sqref="A6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0.15"/>
    <col collapsed="false" customWidth="true" hidden="false" outlineLevel="0" max="2" min="2" style="174" width="8.33"/>
    <col collapsed="false" customWidth="true" hidden="false" outlineLevel="0" max="3" min="3" style="174" width="7.15"/>
    <col collapsed="false" customWidth="true" hidden="false" outlineLevel="0" max="4" min="4" style="174" width="8.33"/>
    <col collapsed="false" customWidth="true" hidden="false" outlineLevel="0" max="5" min="5" style="174" width="10.15"/>
    <col collapsed="false" customWidth="false" hidden="false" outlineLevel="0" max="257" min="6" style="174" width="9.33"/>
  </cols>
  <sheetData>
    <row r="1" customFormat="false" ht="8.25" hidden="false" customHeight="false" outlineLevel="0" collapsed="false">
      <c r="A1" s="179" t="s">
        <v>178</v>
      </c>
    </row>
    <row r="3" customFormat="false" ht="8.25" hidden="false" customHeight="false" outlineLevel="0" collapsed="false">
      <c r="A3" s="174" t="s">
        <v>175</v>
      </c>
      <c r="B3" s="187" t="s">
        <v>176</v>
      </c>
      <c r="C3" s="187" t="s">
        <v>177</v>
      </c>
      <c r="D3" s="187" t="s">
        <v>32</v>
      </c>
    </row>
    <row r="4" customFormat="false" ht="8.25" hidden="true" customHeight="false" outlineLevel="0" collapsed="false">
      <c r="A4" s="181" t="n">
        <v>37105</v>
      </c>
      <c r="B4" s="180" t="n">
        <v>2346369</v>
      </c>
      <c r="C4" s="180" t="n">
        <v>0</v>
      </c>
      <c r="D4" s="180" t="n">
        <v>2346369</v>
      </c>
      <c r="E4" s="181"/>
    </row>
    <row r="5" customFormat="false" ht="8.25" hidden="true" customHeight="false" outlineLevel="0" collapsed="false">
      <c r="A5" s="181" t="n">
        <v>37106</v>
      </c>
      <c r="B5" s="180" t="n">
        <v>2188870</v>
      </c>
      <c r="C5" s="180" t="n">
        <v>0</v>
      </c>
      <c r="D5" s="180" t="n">
        <v>2188870</v>
      </c>
      <c r="E5" s="181"/>
    </row>
    <row r="6" customFormat="false" ht="8.25" hidden="true" customHeight="false" outlineLevel="0" collapsed="false">
      <c r="A6" s="181" t="n">
        <v>37109</v>
      </c>
      <c r="B6" s="180" t="n">
        <v>2225325</v>
      </c>
      <c r="C6" s="180" t="n">
        <v>0</v>
      </c>
      <c r="D6" s="180" t="n">
        <v>2225325</v>
      </c>
      <c r="E6" s="181"/>
    </row>
    <row r="7" customFormat="false" ht="8.25" hidden="true" customHeight="false" outlineLevel="0" collapsed="false">
      <c r="A7" s="181" t="n">
        <v>37110</v>
      </c>
      <c r="B7" s="180" t="n">
        <v>2124985</v>
      </c>
      <c r="C7" s="180" t="n">
        <v>0</v>
      </c>
      <c r="D7" s="180" t="n">
        <v>2124985</v>
      </c>
      <c r="E7" s="181"/>
    </row>
    <row r="8" customFormat="false" ht="8.25" hidden="true" customHeight="false" outlineLevel="0" collapsed="false">
      <c r="A8" s="181" t="n">
        <v>37111</v>
      </c>
      <c r="B8" s="180" t="n">
        <v>2145674</v>
      </c>
      <c r="C8" s="180" t="n">
        <v>0</v>
      </c>
      <c r="D8" s="180" t="n">
        <v>2145674</v>
      </c>
      <c r="E8" s="181"/>
    </row>
    <row r="9" customFormat="false" ht="8.25" hidden="true" customHeight="false" outlineLevel="0" collapsed="false">
      <c r="A9" s="181" t="n">
        <v>37112</v>
      </c>
      <c r="B9" s="180" t="n">
        <v>2094985</v>
      </c>
      <c r="C9" s="180" t="n">
        <v>89125</v>
      </c>
      <c r="D9" s="180" t="n">
        <v>2122819</v>
      </c>
      <c r="E9" s="181"/>
    </row>
    <row r="10" customFormat="false" ht="8.25" hidden="true" customHeight="false" outlineLevel="0" collapsed="false">
      <c r="A10" s="181" t="n">
        <v>37113</v>
      </c>
      <c r="B10" s="180" t="n">
        <v>2079287</v>
      </c>
      <c r="C10" s="180" t="n">
        <v>93406</v>
      </c>
      <c r="D10" s="180" t="n">
        <v>2124676</v>
      </c>
      <c r="E10" s="181"/>
    </row>
    <row r="11" customFormat="false" ht="8.25" hidden="true" customHeight="false" outlineLevel="0" collapsed="false">
      <c r="A11" s="181" t="n">
        <v>37116</v>
      </c>
      <c r="B11" s="180" t="n">
        <v>1611819</v>
      </c>
      <c r="C11" s="180" t="n">
        <v>91114</v>
      </c>
      <c r="D11" s="180" t="n">
        <v>1624772</v>
      </c>
      <c r="E11" s="181"/>
    </row>
    <row r="12" customFormat="false" ht="8.25" hidden="true" customHeight="false" outlineLevel="0" collapsed="false">
      <c r="A12" s="181" t="n">
        <v>37117</v>
      </c>
      <c r="B12" s="180" t="n">
        <v>1644596</v>
      </c>
      <c r="C12" s="180" t="n">
        <v>199856</v>
      </c>
      <c r="D12" s="180" t="n">
        <v>1671632</v>
      </c>
      <c r="E12" s="181"/>
    </row>
    <row r="13" customFormat="false" ht="8.25" hidden="true" customHeight="false" outlineLevel="0" collapsed="false">
      <c r="A13" s="181" t="n">
        <v>37118</v>
      </c>
      <c r="B13" s="180" t="n">
        <v>1777097</v>
      </c>
      <c r="C13" s="180" t="n">
        <v>235752</v>
      </c>
      <c r="D13" s="180" t="n">
        <v>1807253</v>
      </c>
      <c r="E13" s="181"/>
    </row>
    <row r="14" customFormat="false" ht="8.25" hidden="true" customHeight="false" outlineLevel="0" collapsed="false">
      <c r="A14" s="181" t="n">
        <v>37119</v>
      </c>
      <c r="B14" s="180" t="n">
        <v>1743795</v>
      </c>
      <c r="C14" s="180" t="n">
        <v>230380</v>
      </c>
      <c r="D14" s="180" t="n">
        <v>1779408</v>
      </c>
      <c r="E14" s="181"/>
    </row>
    <row r="15" customFormat="false" ht="8.25" hidden="true" customHeight="false" outlineLevel="0" collapsed="false">
      <c r="A15" s="181" t="n">
        <v>37120</v>
      </c>
      <c r="B15" s="180" t="n">
        <v>1716027</v>
      </c>
      <c r="C15" s="180" t="n">
        <v>227200</v>
      </c>
      <c r="D15" s="180" t="n">
        <v>1753635</v>
      </c>
      <c r="E15" s="181"/>
    </row>
    <row r="16" customFormat="false" ht="8.25" hidden="true" customHeight="false" outlineLevel="0" collapsed="false">
      <c r="A16" s="181" t="n">
        <v>37123</v>
      </c>
      <c r="B16" s="180" t="n">
        <v>1664305</v>
      </c>
      <c r="C16" s="180" t="n">
        <v>218625</v>
      </c>
      <c r="D16" s="180" t="n">
        <v>1701884</v>
      </c>
      <c r="E16" s="181"/>
    </row>
    <row r="17" customFormat="false" ht="8.25" hidden="true" customHeight="false" outlineLevel="0" collapsed="false">
      <c r="A17" s="181" t="n">
        <v>37124</v>
      </c>
      <c r="B17" s="180" t="n">
        <v>1874522</v>
      </c>
      <c r="C17" s="180" t="n">
        <v>217562</v>
      </c>
      <c r="D17" s="180" t="n">
        <v>1904918</v>
      </c>
      <c r="E17" s="181"/>
    </row>
    <row r="18" customFormat="false" ht="8.25" hidden="true" customHeight="false" outlineLevel="0" collapsed="false">
      <c r="A18" s="181" t="n">
        <v>37125</v>
      </c>
      <c r="B18" s="180" t="n">
        <v>1748801</v>
      </c>
      <c r="C18" s="180" t="n">
        <v>15436</v>
      </c>
      <c r="D18" s="180" t="n">
        <v>1752036</v>
      </c>
      <c r="E18" s="181"/>
    </row>
    <row r="19" customFormat="false" ht="8.25" hidden="true" customHeight="false" outlineLevel="0" collapsed="false">
      <c r="A19" s="181" t="n">
        <v>37126</v>
      </c>
      <c r="B19" s="180" t="n">
        <v>1821611</v>
      </c>
      <c r="C19" s="180" t="n">
        <v>181116</v>
      </c>
      <c r="D19" s="180" t="n">
        <v>1934968</v>
      </c>
      <c r="E19" s="181"/>
    </row>
    <row r="20" customFormat="false" ht="8.25" hidden="true" customHeight="false" outlineLevel="0" collapsed="false">
      <c r="A20" s="181" t="n">
        <v>37127</v>
      </c>
      <c r="B20" s="180" t="n">
        <v>1776291</v>
      </c>
      <c r="C20" s="180" t="n">
        <v>175056</v>
      </c>
      <c r="D20" s="180" t="n">
        <v>1889856</v>
      </c>
      <c r="E20" s="181"/>
    </row>
    <row r="21" customFormat="false" ht="8.25" hidden="true" customHeight="false" outlineLevel="0" collapsed="false">
      <c r="A21" s="181" t="n">
        <v>37130</v>
      </c>
      <c r="B21" s="180" t="n">
        <v>1688411</v>
      </c>
      <c r="C21" s="180" t="n">
        <v>18470</v>
      </c>
      <c r="D21" s="180" t="n">
        <v>1695783</v>
      </c>
      <c r="E21" s="181"/>
    </row>
    <row r="22" customFormat="false" ht="8.25" hidden="true" customHeight="false" outlineLevel="0" collapsed="false">
      <c r="A22" s="181" t="n">
        <v>37131</v>
      </c>
      <c r="B22" s="180" t="n">
        <v>1648123</v>
      </c>
      <c r="C22" s="180" t="n">
        <v>0</v>
      </c>
      <c r="D22" s="180" t="n">
        <v>1648123</v>
      </c>
      <c r="E22" s="181"/>
    </row>
    <row r="23" customFormat="false" ht="8.25" hidden="true" customHeight="false" outlineLevel="0" collapsed="false">
      <c r="A23" s="181" t="n">
        <v>37132</v>
      </c>
      <c r="B23" s="180" t="n">
        <v>1788488</v>
      </c>
      <c r="C23" s="180" t="n">
        <v>11501</v>
      </c>
      <c r="D23" s="180" t="n">
        <v>1795643</v>
      </c>
      <c r="E23" s="181"/>
    </row>
    <row r="24" customFormat="false" ht="8.25" hidden="true" customHeight="false" outlineLevel="0" collapsed="false">
      <c r="A24" s="181" t="n">
        <v>37133</v>
      </c>
      <c r="B24" s="180" t="n">
        <v>1894682</v>
      </c>
      <c r="C24" s="180" t="n">
        <v>208792</v>
      </c>
      <c r="D24" s="180" t="n">
        <v>2018097</v>
      </c>
      <c r="E24" s="181"/>
    </row>
    <row r="25" customFormat="false" ht="8.25" hidden="true" customHeight="false" outlineLevel="0" collapsed="false">
      <c r="A25" s="181" t="n">
        <v>37134</v>
      </c>
      <c r="B25" s="180" t="n">
        <v>1955089</v>
      </c>
      <c r="C25" s="180" t="n">
        <v>11215</v>
      </c>
      <c r="D25" s="180" t="n">
        <v>1956700</v>
      </c>
      <c r="E25" s="181"/>
    </row>
    <row r="26" customFormat="false" ht="8.25" hidden="true" customHeight="false" outlineLevel="0" collapsed="false">
      <c r="A26" s="181" t="n">
        <v>37138</v>
      </c>
      <c r="B26" s="180" t="n">
        <v>1973918</v>
      </c>
      <c r="C26" s="180" t="n">
        <v>87818</v>
      </c>
      <c r="D26" s="180" t="n">
        <v>2024788</v>
      </c>
      <c r="E26" s="181"/>
    </row>
    <row r="27" customFormat="false" ht="8.25" hidden="true" customHeight="false" outlineLevel="0" collapsed="false">
      <c r="A27" s="181" t="n">
        <v>37139</v>
      </c>
      <c r="B27" s="180" t="n">
        <v>1973918</v>
      </c>
      <c r="C27" s="180" t="n">
        <v>175766</v>
      </c>
      <c r="D27" s="180" t="n">
        <v>2024788</v>
      </c>
      <c r="E27" s="181"/>
    </row>
    <row r="28" customFormat="false" ht="8.25" hidden="true" customHeight="false" outlineLevel="0" collapsed="false">
      <c r="A28" s="181" t="n">
        <v>37140</v>
      </c>
      <c r="B28" s="180" t="n">
        <v>850299</v>
      </c>
      <c r="C28" s="180" t="n">
        <v>178332</v>
      </c>
      <c r="D28" s="180" t="n">
        <v>918272</v>
      </c>
      <c r="E28" s="181"/>
    </row>
    <row r="29" customFormat="false" ht="8.25" hidden="true" customHeight="false" outlineLevel="0" collapsed="false">
      <c r="A29" s="181" t="n">
        <v>37141</v>
      </c>
      <c r="B29" s="180" t="n">
        <v>995491</v>
      </c>
      <c r="C29" s="180" t="n">
        <v>184335</v>
      </c>
      <c r="D29" s="180" t="n">
        <v>1095875</v>
      </c>
      <c r="E29" s="181"/>
    </row>
    <row r="30" customFormat="false" ht="8.25" hidden="true" customHeight="false" outlineLevel="0" collapsed="false">
      <c r="A30" s="181" t="n">
        <v>37144</v>
      </c>
      <c r="B30" s="180" t="n">
        <v>1216305</v>
      </c>
      <c r="C30" s="180" t="n">
        <v>178635</v>
      </c>
      <c r="D30" s="180" t="n">
        <v>1305412</v>
      </c>
      <c r="E30" s="181"/>
    </row>
    <row r="31" customFormat="false" ht="8.25" hidden="true" customHeight="false" outlineLevel="0" collapsed="false">
      <c r="A31" s="181" t="n">
        <v>37146</v>
      </c>
      <c r="B31" s="180" t="n">
        <v>1255926</v>
      </c>
      <c r="C31" s="180" t="n">
        <v>178635</v>
      </c>
      <c r="D31" s="180" t="n">
        <v>1343274</v>
      </c>
    </row>
    <row r="32" customFormat="false" ht="8.25" hidden="true" customHeight="false" outlineLevel="0" collapsed="false">
      <c r="A32" s="181" t="n">
        <v>37147</v>
      </c>
      <c r="B32" s="180" t="n">
        <v>1323775</v>
      </c>
      <c r="C32" s="180" t="n">
        <v>188977</v>
      </c>
      <c r="D32" s="180" t="n">
        <v>1420686</v>
      </c>
    </row>
    <row r="33" customFormat="false" ht="8.25" hidden="true" customHeight="false" outlineLevel="0" collapsed="false">
      <c r="A33" s="181" t="n">
        <v>37148</v>
      </c>
      <c r="B33" s="180" t="n">
        <v>1378447</v>
      </c>
      <c r="C33" s="180" t="n">
        <v>195228</v>
      </c>
      <c r="D33" s="180" t="n">
        <v>1471332</v>
      </c>
    </row>
    <row r="34" customFormat="false" ht="8.25" hidden="true" customHeight="false" outlineLevel="0" collapsed="false">
      <c r="A34" s="181" t="n">
        <v>37151</v>
      </c>
      <c r="B34" s="180" t="n">
        <v>1308291</v>
      </c>
      <c r="C34" s="180" t="n">
        <v>162123</v>
      </c>
      <c r="D34" s="180" t="n">
        <v>1386316</v>
      </c>
    </row>
    <row r="35" customFormat="false" ht="8.25" hidden="true" customHeight="false" outlineLevel="0" collapsed="false">
      <c r="A35" s="181" t="n">
        <v>37152</v>
      </c>
      <c r="B35" s="180" t="n">
        <v>1524084</v>
      </c>
      <c r="C35" s="180" t="n">
        <v>76340</v>
      </c>
      <c r="D35" s="180" t="n">
        <v>1559652</v>
      </c>
    </row>
    <row r="36" customFormat="false" ht="8.25" hidden="true" customHeight="false" outlineLevel="0" collapsed="false">
      <c r="A36" s="181" t="n">
        <v>37153</v>
      </c>
      <c r="B36" s="180" t="n">
        <v>1336349</v>
      </c>
      <c r="C36" s="180" t="n">
        <v>177127</v>
      </c>
      <c r="D36" s="180" t="n">
        <v>1478968</v>
      </c>
    </row>
    <row r="37" customFormat="false" ht="8.25" hidden="true" customHeight="false" outlineLevel="0" collapsed="false">
      <c r="A37" s="181" t="n">
        <v>37154</v>
      </c>
      <c r="B37" s="180" t="n">
        <v>1268363</v>
      </c>
      <c r="C37" s="180" t="n">
        <v>171181</v>
      </c>
      <c r="D37" s="180" t="n">
        <v>1399296</v>
      </c>
    </row>
    <row r="38" customFormat="false" ht="8.25" hidden="true" customHeight="false" outlineLevel="0" collapsed="false">
      <c r="A38" s="181" t="n">
        <v>37155</v>
      </c>
      <c r="B38" s="180" t="n">
        <v>1211328</v>
      </c>
      <c r="C38" s="180" t="n">
        <v>171048</v>
      </c>
      <c r="D38" s="180" t="n">
        <v>1343675</v>
      </c>
    </row>
    <row r="39" customFormat="false" ht="8.25" hidden="true" customHeight="false" outlineLevel="0" collapsed="false">
      <c r="A39" s="181" t="n">
        <v>37158</v>
      </c>
      <c r="B39" s="180" t="n">
        <v>1507055</v>
      </c>
      <c r="C39" s="180" t="n">
        <v>292917</v>
      </c>
      <c r="D39" s="180" t="n">
        <v>1773048</v>
      </c>
    </row>
    <row r="40" customFormat="false" ht="8.25" hidden="true" customHeight="false" outlineLevel="0" collapsed="false">
      <c r="A40" s="181" t="n">
        <v>37159</v>
      </c>
      <c r="B40" s="180" t="n">
        <v>1350778</v>
      </c>
      <c r="C40" s="180" t="n">
        <v>66536</v>
      </c>
      <c r="D40" s="180" t="n">
        <v>1494675</v>
      </c>
    </row>
    <row r="41" customFormat="false" ht="8.25" hidden="true" customHeight="false" outlineLevel="0" collapsed="false">
      <c r="A41" s="181" t="n">
        <v>37160</v>
      </c>
      <c r="B41" s="180" t="n">
        <v>1365565</v>
      </c>
      <c r="C41" s="180" t="n">
        <v>249445</v>
      </c>
      <c r="D41" s="180" t="n">
        <v>1585881</v>
      </c>
    </row>
    <row r="42" customFormat="false" ht="8.25" hidden="true" customHeight="false" outlineLevel="0" collapsed="false">
      <c r="A42" s="181" t="n">
        <v>37161</v>
      </c>
      <c r="B42" s="180" t="n">
        <v>1406354</v>
      </c>
      <c r="C42" s="180" t="n">
        <v>256233</v>
      </c>
      <c r="D42" s="180" t="n">
        <v>1647277</v>
      </c>
    </row>
    <row r="43" customFormat="false" ht="8.25" hidden="true" customHeight="false" outlineLevel="0" collapsed="false">
      <c r="A43" s="181" t="n">
        <v>37162</v>
      </c>
      <c r="B43" s="180" t="n">
        <v>1483992</v>
      </c>
      <c r="C43" s="180" t="n">
        <v>256028</v>
      </c>
      <c r="D43" s="180" t="n">
        <v>1711306</v>
      </c>
    </row>
    <row r="44" customFormat="false" ht="8.25" hidden="true" customHeight="false" outlineLevel="0" collapsed="false">
      <c r="A44" s="181" t="n">
        <v>37165</v>
      </c>
      <c r="B44" s="180" t="n">
        <v>1438638</v>
      </c>
      <c r="C44" s="180" t="n">
        <v>13047</v>
      </c>
      <c r="D44" s="180" t="n">
        <v>1443693</v>
      </c>
    </row>
    <row r="45" customFormat="false" ht="8.25" hidden="true" customHeight="false" outlineLevel="0" collapsed="false">
      <c r="A45" s="181" t="n">
        <v>37166</v>
      </c>
      <c r="B45" s="180" t="n">
        <v>1284451</v>
      </c>
      <c r="C45" s="180" t="n">
        <v>168294</v>
      </c>
      <c r="D45" s="180" t="n">
        <v>1399647</v>
      </c>
    </row>
    <row r="46" customFormat="false" ht="8.25" hidden="true" customHeight="false" outlineLevel="0" collapsed="false">
      <c r="A46" s="181" t="n">
        <v>37167</v>
      </c>
      <c r="B46" s="180" t="n">
        <v>554984</v>
      </c>
      <c r="C46" s="180" t="n">
        <v>200018</v>
      </c>
      <c r="D46" s="180" t="n">
        <v>455999</v>
      </c>
    </row>
    <row r="47" customFormat="false" ht="8.25" hidden="true" customHeight="false" outlineLevel="0" collapsed="false">
      <c r="A47" s="181" t="n">
        <v>37168</v>
      </c>
      <c r="B47" s="180" t="n">
        <v>632764</v>
      </c>
      <c r="C47" s="180" t="n">
        <v>207064</v>
      </c>
      <c r="D47" s="180" t="n">
        <v>513338</v>
      </c>
    </row>
    <row r="48" customFormat="false" ht="8.25" hidden="true" customHeight="false" outlineLevel="0" collapsed="false">
      <c r="A48" s="181" t="n">
        <v>37169</v>
      </c>
      <c r="B48" s="180" t="n">
        <v>490476</v>
      </c>
      <c r="C48" s="180" t="n">
        <v>26644</v>
      </c>
      <c r="D48" s="180" t="n">
        <v>476734</v>
      </c>
    </row>
    <row r="49" customFormat="false" ht="8.25" hidden="true" customHeight="false" outlineLevel="0" collapsed="false">
      <c r="A49" s="181" t="n">
        <v>37172</v>
      </c>
      <c r="B49" s="180" t="n">
        <v>559630</v>
      </c>
      <c r="C49" s="180" t="n">
        <v>84475</v>
      </c>
      <c r="D49" s="180" t="n">
        <v>580179</v>
      </c>
    </row>
    <row r="50" customFormat="false" ht="8.25" hidden="true" customHeight="false" outlineLevel="0" collapsed="false">
      <c r="A50" s="181" t="n">
        <v>37173</v>
      </c>
      <c r="B50" s="180" t="n">
        <v>515339</v>
      </c>
      <c r="C50" s="180" t="n">
        <v>66890</v>
      </c>
      <c r="D50" s="180" t="n">
        <v>542774</v>
      </c>
    </row>
    <row r="51" customFormat="false" ht="8.25" hidden="true" customHeight="false" outlineLevel="0" collapsed="false">
      <c r="A51" s="181" t="n">
        <v>37174</v>
      </c>
      <c r="B51" s="180" t="n">
        <v>495302</v>
      </c>
      <c r="C51" s="180" t="n">
        <v>206736</v>
      </c>
      <c r="D51" s="180" t="n">
        <v>551578</v>
      </c>
    </row>
    <row r="52" customFormat="false" ht="8.25" hidden="true" customHeight="false" outlineLevel="0" collapsed="false">
      <c r="A52" s="181" t="n">
        <v>37175</v>
      </c>
      <c r="B52" s="180" t="n">
        <v>538061</v>
      </c>
      <c r="C52" s="180" t="n">
        <v>184786</v>
      </c>
      <c r="D52" s="180" t="n">
        <v>610523</v>
      </c>
    </row>
    <row r="53" customFormat="false" ht="8.25" hidden="true" customHeight="false" outlineLevel="0" collapsed="false">
      <c r="A53" s="181" t="n">
        <v>37176</v>
      </c>
      <c r="B53" s="180" t="n">
        <v>602751</v>
      </c>
      <c r="C53" s="180" t="n">
        <v>169216</v>
      </c>
      <c r="D53" s="180" t="n">
        <v>683323</v>
      </c>
    </row>
    <row r="54" customFormat="false" ht="8.25" hidden="true" customHeight="false" outlineLevel="0" collapsed="false">
      <c r="A54" s="181" t="n">
        <v>37179</v>
      </c>
      <c r="B54" s="180" t="n">
        <v>580128</v>
      </c>
      <c r="C54" s="180" t="n">
        <v>89178</v>
      </c>
      <c r="D54" s="180" t="n">
        <v>620210</v>
      </c>
    </row>
    <row r="55" customFormat="false" ht="8.25" hidden="true" customHeight="false" outlineLevel="0" collapsed="false">
      <c r="A55" s="181" t="n">
        <v>37180</v>
      </c>
      <c r="B55" s="180" t="n">
        <v>513093</v>
      </c>
      <c r="C55" s="180" t="n">
        <v>118142</v>
      </c>
      <c r="D55" s="180" t="n">
        <v>508063</v>
      </c>
    </row>
    <row r="56" customFormat="false" ht="8.25" hidden="true" customHeight="false" outlineLevel="0" collapsed="false">
      <c r="A56" s="181" t="n">
        <v>37181</v>
      </c>
      <c r="B56" s="180" t="n">
        <v>580584</v>
      </c>
      <c r="C56" s="180" t="n">
        <v>116719</v>
      </c>
      <c r="D56" s="180" t="n">
        <v>654376</v>
      </c>
    </row>
    <row r="57" customFormat="false" ht="8.25" hidden="true" customHeight="false" outlineLevel="0" collapsed="false">
      <c r="A57" s="181" t="n">
        <v>37182</v>
      </c>
      <c r="B57" s="180" t="n">
        <v>548558</v>
      </c>
      <c r="C57" s="180" t="n">
        <v>193706</v>
      </c>
      <c r="D57" s="180" t="n">
        <v>641275</v>
      </c>
    </row>
    <row r="58" customFormat="false" ht="8.25" hidden="true" customHeight="false" outlineLevel="0" collapsed="false">
      <c r="A58" s="181" t="n">
        <v>37183</v>
      </c>
      <c r="B58" s="180" t="n">
        <v>534120</v>
      </c>
      <c r="C58" s="180" t="n">
        <v>229094</v>
      </c>
      <c r="D58" s="180" t="n">
        <v>590621</v>
      </c>
    </row>
    <row r="59" customFormat="false" ht="8.25" hidden="true" customHeight="false" outlineLevel="0" collapsed="false">
      <c r="A59" s="181" t="n">
        <v>37186</v>
      </c>
      <c r="B59" s="180" t="n">
        <v>596225</v>
      </c>
      <c r="C59" s="180" t="n">
        <v>250266</v>
      </c>
      <c r="D59" s="180" t="n">
        <v>552601</v>
      </c>
    </row>
    <row r="60" customFormat="false" ht="8.25" hidden="true" customHeight="false" outlineLevel="0" collapsed="false">
      <c r="A60" s="181" t="n">
        <v>37187</v>
      </c>
      <c r="B60" s="180" t="n">
        <v>555530</v>
      </c>
      <c r="C60" s="180" t="n">
        <v>167130</v>
      </c>
      <c r="D60" s="180" t="n">
        <v>621551</v>
      </c>
    </row>
    <row r="61" customFormat="false" ht="8.25" hidden="true" customHeight="false" outlineLevel="0" collapsed="false">
      <c r="A61" s="181" t="n">
        <v>37188</v>
      </c>
      <c r="B61" s="180" t="n">
        <v>578453</v>
      </c>
      <c r="C61" s="180" t="n">
        <v>109855</v>
      </c>
      <c r="D61" s="180" t="n">
        <v>580196</v>
      </c>
    </row>
    <row r="62" customFormat="false" ht="8.25" hidden="true" customHeight="false" outlineLevel="0" collapsed="false">
      <c r="A62" s="181" t="n">
        <v>37189</v>
      </c>
      <c r="B62" s="180" t="n">
        <v>566703</v>
      </c>
      <c r="C62" s="180" t="n">
        <v>105129</v>
      </c>
      <c r="D62" s="180" t="n">
        <v>564393</v>
      </c>
    </row>
    <row r="63" customFormat="false" ht="8.25" hidden="true" customHeight="false" outlineLevel="0" collapsed="false">
      <c r="A63" s="181" t="n">
        <v>37190</v>
      </c>
      <c r="B63" s="180" t="n">
        <v>580917</v>
      </c>
      <c r="C63" s="180" t="n">
        <v>0</v>
      </c>
      <c r="D63" s="180" t="n">
        <v>580917</v>
      </c>
    </row>
    <row r="64" customFormat="false" ht="8.25" hidden="true" customHeight="false" outlineLevel="0" collapsed="false">
      <c r="A64" s="181" t="n">
        <v>37193</v>
      </c>
      <c r="B64" s="180" t="n">
        <v>595709</v>
      </c>
      <c r="C64" s="180" t="n">
        <v>161855</v>
      </c>
      <c r="D64" s="180" t="n">
        <v>609024</v>
      </c>
    </row>
    <row r="65" customFormat="false" ht="8.25" hidden="true" customHeight="false" outlineLevel="0" collapsed="false">
      <c r="A65" s="181" t="n">
        <v>37194</v>
      </c>
      <c r="B65" s="180" t="n">
        <v>625084</v>
      </c>
      <c r="C65" s="180" t="n">
        <v>160900</v>
      </c>
      <c r="D65" s="180" t="n">
        <v>606918</v>
      </c>
    </row>
    <row r="66" customFormat="false" ht="8.25" hidden="true" customHeight="false" outlineLevel="0" collapsed="false">
      <c r="A66" s="181" t="n">
        <v>37195</v>
      </c>
      <c r="B66" s="180" t="n">
        <v>625364</v>
      </c>
      <c r="C66" s="180" t="n">
        <v>21529</v>
      </c>
      <c r="D66" s="180" t="n">
        <v>625364</v>
      </c>
    </row>
    <row r="67" customFormat="false" ht="8.25" hidden="true" customHeight="false" outlineLevel="0" collapsed="false">
      <c r="A67" s="181" t="n">
        <v>37196</v>
      </c>
      <c r="B67" s="180" t="n">
        <v>407821</v>
      </c>
      <c r="C67" s="180" t="n">
        <v>105873</v>
      </c>
      <c r="D67" s="180" t="n">
        <v>390990</v>
      </c>
    </row>
    <row r="68" customFormat="false" ht="8.25" hidden="true" customHeight="false" outlineLevel="0" collapsed="false">
      <c r="A68" s="181" t="n">
        <v>37197</v>
      </c>
      <c r="B68" s="180" t="n">
        <v>409054</v>
      </c>
      <c r="C68" s="180" t="n">
        <v>49989</v>
      </c>
      <c r="D68" s="180" t="n">
        <v>413583</v>
      </c>
    </row>
    <row r="69" customFormat="false" ht="8.25" hidden="true" customHeight="false" outlineLevel="0" collapsed="false">
      <c r="A69" s="181" t="n">
        <v>37200</v>
      </c>
      <c r="B69" s="180" t="n">
        <v>546870</v>
      </c>
      <c r="C69" s="180" t="n">
        <v>261305</v>
      </c>
      <c r="D69" s="180" t="n">
        <v>740934</v>
      </c>
    </row>
    <row r="70" customFormat="false" ht="8.25" hidden="true" customHeight="false" outlineLevel="0" collapsed="false">
      <c r="A70" s="181" t="n">
        <v>37201</v>
      </c>
      <c r="B70" s="180" t="n">
        <v>618400</v>
      </c>
      <c r="C70" s="180" t="n">
        <v>283409</v>
      </c>
      <c r="D70" s="180" t="n">
        <v>855367</v>
      </c>
    </row>
    <row r="71" customFormat="false" ht="8.25" hidden="true" customHeight="false" outlineLevel="0" collapsed="false">
      <c r="A71" s="181" t="n">
        <v>37202</v>
      </c>
      <c r="B71" s="180" t="n">
        <v>559293</v>
      </c>
      <c r="C71" s="180" t="n">
        <v>241141</v>
      </c>
      <c r="D71" s="180" t="n">
        <v>747592</v>
      </c>
    </row>
    <row r="72" customFormat="false" ht="8.25" hidden="true" customHeight="false" outlineLevel="0" collapsed="false">
      <c r="A72" s="181" t="n">
        <v>37203</v>
      </c>
      <c r="B72" s="180" t="n">
        <v>566614</v>
      </c>
      <c r="C72" s="180" t="n">
        <v>248951</v>
      </c>
      <c r="D72" s="180" t="n">
        <v>759008</v>
      </c>
    </row>
    <row r="73" customFormat="false" ht="8.25" hidden="true" customHeight="false" outlineLevel="0" collapsed="false">
      <c r="A73" s="181" t="n">
        <v>37204</v>
      </c>
      <c r="B73" s="180" t="n">
        <v>582274</v>
      </c>
      <c r="C73" s="180" t="n">
        <v>112543</v>
      </c>
      <c r="D73" s="180" t="n">
        <v>673397</v>
      </c>
    </row>
    <row r="74" customFormat="false" ht="8.25" hidden="true" customHeight="false" outlineLevel="0" collapsed="false">
      <c r="A74" s="181" t="n">
        <v>37207</v>
      </c>
      <c r="B74" s="180" t="n">
        <v>728022</v>
      </c>
      <c r="C74" s="180" t="n">
        <v>238102</v>
      </c>
      <c r="D74" s="180" t="n">
        <v>953205</v>
      </c>
    </row>
    <row r="75" customFormat="false" ht="8.25" hidden="true" customHeight="false" outlineLevel="0" collapsed="false">
      <c r="A75" s="181" t="n">
        <v>37208</v>
      </c>
      <c r="B75" s="180" t="n">
        <v>618940</v>
      </c>
      <c r="C75" s="180" t="n">
        <v>242383</v>
      </c>
      <c r="D75" s="180" t="n">
        <v>808640</v>
      </c>
    </row>
    <row r="76" customFormat="false" ht="8.25" hidden="true" customHeight="false" outlineLevel="0" collapsed="false">
      <c r="A76" s="181" t="n">
        <v>37209</v>
      </c>
      <c r="B76" s="180" t="n">
        <v>690967</v>
      </c>
      <c r="C76" s="180" t="n">
        <v>371495</v>
      </c>
      <c r="D76" s="180" t="n">
        <v>1019463</v>
      </c>
    </row>
    <row r="77" customFormat="false" ht="8.25" hidden="true" customHeight="false" outlineLevel="0" collapsed="false">
      <c r="A77" s="181" t="n">
        <v>37210</v>
      </c>
      <c r="B77" s="180" t="n">
        <v>728217</v>
      </c>
      <c r="C77" s="180" t="n">
        <v>89160</v>
      </c>
      <c r="D77" s="180" t="n">
        <v>794310</v>
      </c>
    </row>
    <row r="78" customFormat="false" ht="8.25" hidden="true" customHeight="false" outlineLevel="0" collapsed="false">
      <c r="A78" s="181" t="n">
        <v>37211</v>
      </c>
      <c r="B78" s="180" t="n">
        <v>629777</v>
      </c>
      <c r="C78" s="180" t="n">
        <v>91761</v>
      </c>
      <c r="D78" s="180" t="n">
        <v>683206</v>
      </c>
    </row>
    <row r="79" customFormat="false" ht="8.25" hidden="true" customHeight="false" outlineLevel="0" collapsed="false">
      <c r="A79" s="181" t="n">
        <v>37214</v>
      </c>
      <c r="B79" s="180" t="n">
        <v>450432</v>
      </c>
      <c r="C79" s="180" t="n">
        <v>73633</v>
      </c>
      <c r="D79" s="180" t="n">
        <v>463600</v>
      </c>
    </row>
    <row r="80" customFormat="false" ht="8.25" hidden="true" customHeight="false" outlineLevel="0" collapsed="false">
      <c r="A80" s="181" t="n">
        <v>37215</v>
      </c>
      <c r="B80" s="180" t="n">
        <v>516967</v>
      </c>
      <c r="C80" s="180" t="n">
        <v>207174</v>
      </c>
      <c r="D80" s="180" t="n">
        <v>648405</v>
      </c>
    </row>
    <row r="81" customFormat="false" ht="8.25" hidden="true" customHeight="false" outlineLevel="0" collapsed="false">
      <c r="A81" s="181" t="n">
        <v>37216</v>
      </c>
      <c r="B81" s="180" t="n">
        <v>681358</v>
      </c>
      <c r="C81" s="180" t="n">
        <v>73108</v>
      </c>
      <c r="D81" s="180" t="n">
        <v>731807</v>
      </c>
    </row>
    <row r="82" customFormat="false" ht="8.25" hidden="true" customHeight="false" outlineLevel="0" collapsed="false">
      <c r="A82" s="181" t="n">
        <v>37221</v>
      </c>
      <c r="B82" s="180" t="n">
        <v>729554</v>
      </c>
      <c r="C82" s="180" t="n">
        <v>0</v>
      </c>
      <c r="D82" s="180" t="n">
        <v>729554</v>
      </c>
    </row>
    <row r="83" customFormat="false" ht="8.25" hidden="true" customHeight="false" outlineLevel="0" collapsed="false">
      <c r="A83" s="181" t="n">
        <v>37222</v>
      </c>
      <c r="B83" s="180" t="n">
        <v>776344</v>
      </c>
      <c r="C83" s="180" t="n">
        <v>0</v>
      </c>
      <c r="D83" s="180" t="n">
        <v>776344</v>
      </c>
    </row>
    <row r="84" customFormat="false" ht="8.25" hidden="true" customHeight="false" outlineLevel="0" collapsed="false">
      <c r="A84" s="181" t="n">
        <v>37223</v>
      </c>
      <c r="B84" s="180" t="n">
        <v>918458</v>
      </c>
      <c r="C84" s="180" t="n">
        <v>0</v>
      </c>
      <c r="D84" s="180" t="n">
        <v>918458</v>
      </c>
    </row>
    <row r="85" customFormat="false" ht="8.25" hidden="true" customHeight="false" outlineLevel="0" collapsed="false">
      <c r="A85" s="181" t="n">
        <v>37224</v>
      </c>
      <c r="B85" s="180" t="n">
        <v>913348</v>
      </c>
      <c r="C85" s="180" t="n">
        <v>115680</v>
      </c>
      <c r="D85" s="180" t="n">
        <v>1006161</v>
      </c>
    </row>
    <row r="86" customFormat="false" ht="8.25" hidden="true" customHeight="false" outlineLevel="0" collapsed="false">
      <c r="A86" s="181" t="n">
        <v>37225</v>
      </c>
      <c r="B86" s="180" t="n">
        <v>980641</v>
      </c>
      <c r="C86" s="180" t="n">
        <v>133559</v>
      </c>
      <c r="D86" s="180" t="n">
        <v>1088013</v>
      </c>
    </row>
    <row r="87" customFormat="false" ht="8.25" hidden="false" customHeight="false" outlineLevel="0" collapsed="false">
      <c r="A87" s="181" t="n">
        <v>37228</v>
      </c>
      <c r="B87" s="180" t="n">
        <v>589757</v>
      </c>
      <c r="C87" s="180" t="n">
        <v>40250</v>
      </c>
      <c r="D87" s="180" t="n">
        <v>612067</v>
      </c>
    </row>
    <row r="88" customFormat="false" ht="8.25" hidden="false" customHeight="false" outlineLevel="0" collapsed="false">
      <c r="A88" s="181" t="n">
        <v>37229</v>
      </c>
      <c r="B88" s="180" t="n">
        <v>511250</v>
      </c>
      <c r="C88" s="180" t="n">
        <v>102060</v>
      </c>
      <c r="D88" s="180" t="n">
        <v>548295</v>
      </c>
    </row>
    <row r="89" customFormat="false" ht="8.25" hidden="false" customHeight="false" outlineLevel="0" collapsed="false">
      <c r="A89" s="181" t="n">
        <v>37230</v>
      </c>
      <c r="B89" s="180" t="n">
        <v>508541</v>
      </c>
      <c r="C89" s="180" t="n">
        <v>138638</v>
      </c>
      <c r="D89" s="180" t="n">
        <v>596458</v>
      </c>
    </row>
    <row r="90" customFormat="false" ht="8.25" hidden="false" customHeight="false" outlineLevel="0" collapsed="false">
      <c r="A90" s="181" t="n">
        <v>37231</v>
      </c>
      <c r="B90" s="180" t="n">
        <v>529505</v>
      </c>
      <c r="C90" s="180" t="n">
        <v>157877</v>
      </c>
      <c r="D90" s="180" t="n">
        <v>657434</v>
      </c>
    </row>
    <row r="91" customFormat="false" ht="8.25" hidden="false" customHeight="false" outlineLevel="0" collapsed="false">
      <c r="A91" s="181" t="n">
        <v>37232</v>
      </c>
      <c r="B91" s="180" t="n">
        <v>484805</v>
      </c>
      <c r="C91" s="180" t="n">
        <v>128411</v>
      </c>
      <c r="D91" s="180" t="n">
        <v>582765</v>
      </c>
    </row>
    <row r="92" customFormat="false" ht="8.25" hidden="false" customHeight="false" outlineLevel="0" collapsed="false">
      <c r="A92" s="181" t="n">
        <v>37235</v>
      </c>
      <c r="B92" s="180" t="n">
        <v>346165</v>
      </c>
      <c r="C92" s="180" t="n">
        <v>150060</v>
      </c>
      <c r="D92" s="180" t="n">
        <v>390093</v>
      </c>
    </row>
    <row r="93" customFormat="false" ht="8.25" hidden="false" customHeight="false" outlineLevel="0" collapsed="false">
      <c r="A93" s="181" t="n">
        <v>37236</v>
      </c>
      <c r="B93" s="180" t="n">
        <v>490929</v>
      </c>
      <c r="C93" s="180" t="n">
        <v>164620</v>
      </c>
      <c r="D93" s="180" t="n">
        <v>626061</v>
      </c>
    </row>
    <row r="94" customFormat="false" ht="8.25" hidden="false" customHeight="false" outlineLevel="0" collapsed="false">
      <c r="A94" s="181" t="n">
        <v>37237</v>
      </c>
      <c r="B94" s="180" t="n">
        <v>527434</v>
      </c>
      <c r="C94" s="180" t="n">
        <v>335675</v>
      </c>
      <c r="D94" s="180" t="n">
        <v>809776</v>
      </c>
    </row>
    <row r="95" customFormat="false" ht="8.25" hidden="false" customHeight="false" outlineLevel="0" collapsed="false">
      <c r="A95" s="181" t="n">
        <v>37238</v>
      </c>
      <c r="B95" s="180" t="n">
        <v>390067</v>
      </c>
      <c r="C95" s="180" t="n">
        <v>277123</v>
      </c>
      <c r="D95" s="180" t="n">
        <v>609705</v>
      </c>
    </row>
    <row r="96" customFormat="false" ht="8.25" hidden="false" customHeight="false" outlineLevel="0" collapsed="false">
      <c r="A96" s="181" t="n">
        <v>37239</v>
      </c>
      <c r="B96" s="180" t="n">
        <v>301541</v>
      </c>
      <c r="C96" s="180" t="n">
        <v>283690</v>
      </c>
      <c r="D96" s="180" t="n">
        <v>441246</v>
      </c>
    </row>
    <row r="97" customFormat="false" ht="8.25" hidden="false" customHeight="false" outlineLevel="0" collapsed="false">
      <c r="A97" s="181" t="n">
        <v>37242</v>
      </c>
      <c r="B97" s="180" t="n">
        <v>410206</v>
      </c>
      <c r="C97" s="180" t="n">
        <v>134457</v>
      </c>
      <c r="D97" s="180" t="n">
        <v>504708</v>
      </c>
    </row>
    <row r="98" customFormat="false" ht="8.25" hidden="false" customHeight="false" outlineLevel="0" collapsed="false">
      <c r="A98" s="181" t="n">
        <v>37243</v>
      </c>
      <c r="B98" s="180" t="n">
        <v>407381</v>
      </c>
      <c r="C98" s="180" t="n">
        <v>0</v>
      </c>
      <c r="D98" s="180" t="n">
        <v>407381</v>
      </c>
    </row>
    <row r="99" customFormat="false" ht="8.25" hidden="false" customHeight="false" outlineLevel="0" collapsed="false">
      <c r="A99" s="181" t="n">
        <v>37244</v>
      </c>
      <c r="B99" s="180" t="n">
        <v>453176</v>
      </c>
      <c r="C99" s="180" t="n">
        <v>0</v>
      </c>
      <c r="D99" s="180" t="n">
        <v>453176</v>
      </c>
    </row>
    <row r="100" customFormat="false" ht="8.25" hidden="false" customHeight="false" outlineLevel="0" collapsed="false">
      <c r="A100" s="181" t="n">
        <v>37245</v>
      </c>
      <c r="B100" s="180" t="n">
        <v>502348</v>
      </c>
      <c r="C100" s="180" t="n">
        <v>0</v>
      </c>
      <c r="D100" s="180" t="n">
        <v>502348</v>
      </c>
    </row>
    <row r="101" customFormat="false" ht="8.25" hidden="false" customHeight="false" outlineLevel="0" collapsed="false">
      <c r="A101" s="181" t="n">
        <v>37246</v>
      </c>
      <c r="B101" s="180" t="n">
        <v>348234</v>
      </c>
      <c r="C101" s="180" t="n">
        <v>0</v>
      </c>
      <c r="D101" s="180" t="n">
        <v>348234</v>
      </c>
    </row>
    <row r="102" customFormat="false" ht="8.25" hidden="false" customHeight="false" outlineLevel="0" collapsed="false">
      <c r="B102" s="180"/>
      <c r="C102" s="180"/>
      <c r="D102" s="180"/>
    </row>
    <row r="103" customFormat="false" ht="8.25" hidden="false" customHeight="false" outlineLevel="0" collapsed="false">
      <c r="B103" s="180"/>
      <c r="C103" s="180"/>
      <c r="D103" s="180"/>
    </row>
    <row r="104" customFormat="false" ht="8.25" hidden="false" customHeight="false" outlineLevel="0" collapsed="false">
      <c r="B104" s="180"/>
      <c r="C104" s="180"/>
      <c r="D104" s="180"/>
    </row>
    <row r="105" customFormat="false" ht="8.25" hidden="false" customHeight="false" outlineLevel="0" collapsed="false">
      <c r="B105" s="180"/>
      <c r="C105" s="180"/>
      <c r="D105" s="180"/>
    </row>
    <row r="106" customFormat="false" ht="8.25" hidden="false" customHeight="false" outlineLevel="0" collapsed="false">
      <c r="B106" s="180"/>
      <c r="C106" s="180"/>
      <c r="D106" s="180"/>
    </row>
    <row r="107" customFormat="false" ht="8.25" hidden="false" customHeight="false" outlineLevel="0" collapsed="false">
      <c r="B107" s="180"/>
      <c r="C107" s="180"/>
      <c r="D107" s="180"/>
    </row>
    <row r="108" customFormat="false" ht="8.25" hidden="false" customHeight="false" outlineLevel="0" collapsed="false">
      <c r="B108" s="180"/>
      <c r="C108" s="180"/>
      <c r="D108" s="180"/>
    </row>
    <row r="109" customFormat="false" ht="8.25" hidden="false" customHeight="false" outlineLevel="0" collapsed="false">
      <c r="B109" s="180"/>
      <c r="C109" s="180"/>
      <c r="D109" s="180"/>
    </row>
    <row r="110" customFormat="false" ht="8.25" hidden="false" customHeight="false" outlineLevel="0" collapsed="false">
      <c r="B110" s="180"/>
      <c r="C110" s="180"/>
      <c r="D110" s="180"/>
    </row>
    <row r="111" customFormat="false" ht="8.25" hidden="false" customHeight="false" outlineLevel="0" collapsed="false">
      <c r="B111" s="180"/>
      <c r="C111" s="180"/>
      <c r="D111" s="180"/>
    </row>
    <row r="112" customFormat="false" ht="8.25" hidden="false" customHeight="false" outlineLevel="0" collapsed="false">
      <c r="B112" s="180"/>
      <c r="C112" s="180"/>
      <c r="D112" s="180"/>
    </row>
    <row r="113" customFormat="false" ht="8.25" hidden="false" customHeight="false" outlineLevel="0" collapsed="false">
      <c r="B113" s="180"/>
      <c r="C113" s="180"/>
      <c r="D113" s="180"/>
    </row>
    <row r="114" customFormat="false" ht="8.25" hidden="false" customHeight="false" outlineLevel="0" collapsed="false">
      <c r="B114" s="180"/>
      <c r="C114" s="180"/>
      <c r="D114" s="180"/>
    </row>
    <row r="115" customFormat="false" ht="8.25" hidden="false" customHeight="false" outlineLevel="0" collapsed="false">
      <c r="B115" s="180"/>
      <c r="C115" s="180"/>
      <c r="D115" s="180"/>
    </row>
    <row r="116" customFormat="false" ht="8.25" hidden="false" customHeight="false" outlineLevel="0" collapsed="false">
      <c r="B116" s="180"/>
      <c r="C116" s="180"/>
      <c r="D116" s="180"/>
    </row>
    <row r="117" customFormat="false" ht="8.25" hidden="false" customHeight="false" outlineLevel="0" collapsed="false">
      <c r="B117" s="180"/>
      <c r="C117" s="180"/>
      <c r="D117" s="180"/>
    </row>
    <row r="118" customFormat="false" ht="8.25" hidden="false" customHeight="false" outlineLevel="0" collapsed="false">
      <c r="B118" s="180"/>
      <c r="C118" s="180"/>
      <c r="D118" s="180"/>
    </row>
    <row r="119" customFormat="false" ht="8.25" hidden="false" customHeight="false" outlineLevel="0" collapsed="false">
      <c r="B119" s="180"/>
      <c r="C119" s="180"/>
      <c r="D119" s="180"/>
    </row>
    <row r="120" customFormat="false" ht="8.25" hidden="false" customHeight="false" outlineLevel="0" collapsed="false">
      <c r="B120" s="180"/>
      <c r="C120" s="180"/>
      <c r="D120" s="180"/>
    </row>
    <row r="121" customFormat="false" ht="8.25" hidden="false" customHeight="false" outlineLevel="0" collapsed="false">
      <c r="B121" s="180"/>
      <c r="C121" s="180"/>
      <c r="D121" s="180"/>
    </row>
    <row r="122" customFormat="false" ht="8.25" hidden="false" customHeight="false" outlineLevel="0" collapsed="false">
      <c r="B122" s="180"/>
      <c r="C122" s="180"/>
      <c r="D122" s="180"/>
    </row>
    <row r="123" customFormat="false" ht="8.25" hidden="false" customHeight="false" outlineLevel="0" collapsed="false">
      <c r="B123" s="180"/>
      <c r="C123" s="180"/>
      <c r="D123" s="180"/>
    </row>
    <row r="124" customFormat="false" ht="8.25" hidden="false" customHeight="false" outlineLevel="0" collapsed="false">
      <c r="B124" s="180"/>
      <c r="C124" s="180"/>
      <c r="D124" s="180"/>
    </row>
    <row r="125" customFormat="false" ht="8.25" hidden="false" customHeight="false" outlineLevel="0" collapsed="false">
      <c r="B125" s="180"/>
      <c r="C125" s="180"/>
      <c r="D125" s="180"/>
    </row>
    <row r="126" customFormat="false" ht="8.25" hidden="false" customHeight="false" outlineLevel="0" collapsed="false">
      <c r="B126" s="180"/>
      <c r="C126" s="180"/>
      <c r="D126" s="180"/>
    </row>
    <row r="127" customFormat="false" ht="8.25" hidden="false" customHeight="false" outlineLevel="0" collapsed="false">
      <c r="B127" s="180"/>
      <c r="C127" s="180"/>
      <c r="D127" s="180"/>
    </row>
    <row r="128" customFormat="false" ht="8.25" hidden="false" customHeight="false" outlineLevel="0" collapsed="false">
      <c r="B128" s="180"/>
      <c r="C128" s="180"/>
      <c r="D128" s="180"/>
    </row>
    <row r="129" customFormat="false" ht="8.25" hidden="false" customHeight="false" outlineLevel="0" collapsed="false">
      <c r="B129" s="180"/>
      <c r="C129" s="180"/>
      <c r="D129" s="180"/>
    </row>
    <row r="130" customFormat="false" ht="8.25" hidden="false" customHeight="false" outlineLevel="0" collapsed="false">
      <c r="B130" s="180"/>
      <c r="C130" s="180"/>
      <c r="D130" s="180"/>
    </row>
    <row r="131" customFormat="false" ht="8.25" hidden="false" customHeight="false" outlineLevel="0" collapsed="false">
      <c r="B131" s="180"/>
      <c r="C131" s="180"/>
      <c r="D131" s="180"/>
    </row>
    <row r="132" customFormat="false" ht="8.25" hidden="false" customHeight="false" outlineLevel="0" collapsed="false">
      <c r="B132" s="180"/>
      <c r="C132" s="180"/>
      <c r="D132" s="180"/>
    </row>
    <row r="133" customFormat="false" ht="8.25" hidden="false" customHeight="false" outlineLevel="0" collapsed="false">
      <c r="B133" s="180"/>
      <c r="C133" s="180"/>
      <c r="D133" s="180"/>
    </row>
    <row r="134" customFormat="false" ht="8.25" hidden="false" customHeight="false" outlineLevel="0" collapsed="false">
      <c r="B134" s="180"/>
      <c r="C134" s="180"/>
      <c r="D134" s="180"/>
    </row>
    <row r="135" customFormat="false" ht="8.25" hidden="false" customHeight="false" outlineLevel="0" collapsed="false">
      <c r="B135" s="180"/>
      <c r="C135" s="180"/>
      <c r="D135" s="180"/>
    </row>
    <row r="136" customFormat="false" ht="8.25" hidden="false" customHeight="false" outlineLevel="0" collapsed="false">
      <c r="B136" s="180"/>
      <c r="C136" s="180"/>
      <c r="D136" s="180"/>
    </row>
    <row r="137" customFormat="false" ht="8.25" hidden="false" customHeight="false" outlineLevel="0" collapsed="false">
      <c r="B137" s="180"/>
      <c r="C137" s="180"/>
      <c r="D137" s="180"/>
    </row>
    <row r="138" customFormat="false" ht="8.25" hidden="false" customHeight="false" outlineLevel="0" collapsed="false">
      <c r="B138" s="180"/>
      <c r="C138" s="180"/>
      <c r="D138" s="180"/>
    </row>
    <row r="139" customFormat="false" ht="8.25" hidden="false" customHeight="false" outlineLevel="0" collapsed="false">
      <c r="B139" s="180"/>
      <c r="C139" s="180"/>
      <c r="D139" s="180"/>
    </row>
    <row r="140" customFormat="false" ht="8.25" hidden="false" customHeight="false" outlineLevel="0" collapsed="false">
      <c r="B140" s="180"/>
      <c r="C140" s="180"/>
      <c r="D140" s="180"/>
    </row>
    <row r="141" customFormat="false" ht="8.25" hidden="false" customHeight="false" outlineLevel="0" collapsed="false">
      <c r="B141" s="180"/>
      <c r="C141" s="180"/>
      <c r="D141" s="180"/>
    </row>
    <row r="142" customFormat="false" ht="8.25" hidden="false" customHeight="false" outlineLevel="0" collapsed="false">
      <c r="B142" s="180"/>
      <c r="C142" s="180"/>
      <c r="D142" s="180"/>
    </row>
    <row r="143" customFormat="false" ht="8.25" hidden="false" customHeight="false" outlineLevel="0" collapsed="false">
      <c r="B143" s="180"/>
      <c r="C143" s="180"/>
      <c r="D143" s="180"/>
    </row>
    <row r="144" customFormat="false" ht="8.25" hidden="false" customHeight="false" outlineLevel="0" collapsed="false">
      <c r="B144" s="180"/>
      <c r="C144" s="180"/>
      <c r="D144" s="180"/>
    </row>
    <row r="145" customFormat="false" ht="8.25" hidden="false" customHeight="false" outlineLevel="0" collapsed="false">
      <c r="B145" s="180"/>
      <c r="C145" s="180"/>
      <c r="D145" s="180"/>
    </row>
    <row r="146" customFormat="false" ht="8.25" hidden="false" customHeight="false" outlineLevel="0" collapsed="false">
      <c r="B146" s="180"/>
      <c r="C146" s="180"/>
      <c r="D146" s="180"/>
    </row>
    <row r="147" customFormat="false" ht="8.25" hidden="false" customHeight="false" outlineLevel="0" collapsed="false">
      <c r="B147" s="180"/>
      <c r="C147" s="180"/>
      <c r="D147" s="180"/>
    </row>
    <row r="148" customFormat="false" ht="8.25" hidden="false" customHeight="false" outlineLevel="0" collapsed="false">
      <c r="B148" s="180"/>
      <c r="C148" s="180"/>
      <c r="D148" s="180"/>
    </row>
    <row r="149" customFormat="false" ht="8.25" hidden="false" customHeight="false" outlineLevel="0" collapsed="false">
      <c r="B149" s="180"/>
      <c r="C149" s="180"/>
      <c r="D149" s="180"/>
    </row>
    <row r="150" customFormat="false" ht="8.25" hidden="false" customHeight="false" outlineLevel="0" collapsed="false">
      <c r="B150" s="180"/>
      <c r="C150" s="180"/>
      <c r="D150" s="180"/>
    </row>
    <row r="151" customFormat="false" ht="8.25" hidden="false" customHeight="false" outlineLevel="0" collapsed="false">
      <c r="B151" s="180"/>
      <c r="C151" s="180"/>
      <c r="D151" s="180"/>
    </row>
    <row r="152" customFormat="false" ht="8.25" hidden="false" customHeight="false" outlineLevel="0" collapsed="false">
      <c r="B152" s="180"/>
      <c r="C152" s="180"/>
      <c r="D152" s="180"/>
    </row>
    <row r="153" customFormat="false" ht="8.25" hidden="false" customHeight="false" outlineLevel="0" collapsed="false">
      <c r="B153" s="180"/>
      <c r="C153" s="180"/>
      <c r="D153" s="180"/>
    </row>
    <row r="154" customFormat="false" ht="8.25" hidden="false" customHeight="false" outlineLevel="0" collapsed="false">
      <c r="B154" s="180"/>
      <c r="C154" s="180"/>
      <c r="D154" s="180"/>
    </row>
    <row r="155" customFormat="false" ht="8.25" hidden="false" customHeight="false" outlineLevel="0" collapsed="false">
      <c r="B155" s="180"/>
      <c r="C155" s="180"/>
      <c r="D155" s="180"/>
    </row>
    <row r="156" customFormat="false" ht="8.25" hidden="false" customHeight="false" outlineLevel="0" collapsed="false">
      <c r="B156" s="180"/>
      <c r="C156" s="180"/>
      <c r="D156" s="180"/>
    </row>
    <row r="157" customFormat="false" ht="8.25" hidden="false" customHeight="false" outlineLevel="0" collapsed="false">
      <c r="B157" s="180"/>
      <c r="C157" s="180"/>
      <c r="D157" s="180"/>
    </row>
    <row r="158" customFormat="false" ht="8.25" hidden="false" customHeight="false" outlineLevel="0" collapsed="false">
      <c r="B158" s="180"/>
      <c r="C158" s="180"/>
      <c r="D158" s="180"/>
    </row>
    <row r="159" customFormat="false" ht="8.25" hidden="false" customHeight="false" outlineLevel="0" collapsed="false">
      <c r="B159" s="180"/>
      <c r="C159" s="180"/>
      <c r="D159" s="180"/>
    </row>
    <row r="160" customFormat="false" ht="8.25" hidden="false" customHeight="false" outlineLevel="0" collapsed="false">
      <c r="B160" s="180"/>
      <c r="C160" s="180"/>
      <c r="D160" s="180"/>
    </row>
    <row r="161" customFormat="false" ht="8.25" hidden="false" customHeight="false" outlineLevel="0" collapsed="false">
      <c r="B161" s="180"/>
      <c r="C161" s="180"/>
      <c r="D161" s="180"/>
    </row>
    <row r="162" customFormat="false" ht="8.25" hidden="false" customHeight="false" outlineLevel="0" collapsed="false">
      <c r="B162" s="180"/>
      <c r="C162" s="180"/>
      <c r="D162" s="180"/>
    </row>
    <row r="163" customFormat="false" ht="8.25" hidden="false" customHeight="false" outlineLevel="0" collapsed="false">
      <c r="B163" s="180"/>
      <c r="C163" s="180"/>
      <c r="D163" s="180"/>
    </row>
    <row r="164" customFormat="false" ht="8.25" hidden="false" customHeight="false" outlineLevel="0" collapsed="false">
      <c r="B164" s="180"/>
      <c r="C164" s="180"/>
      <c r="D164" s="180"/>
    </row>
    <row r="165" customFormat="false" ht="8.25" hidden="false" customHeight="false" outlineLevel="0" collapsed="false">
      <c r="B165" s="180"/>
      <c r="C165" s="180"/>
      <c r="D165" s="180"/>
    </row>
    <row r="166" customFormat="false" ht="8.25" hidden="false" customHeight="false" outlineLevel="0" collapsed="false">
      <c r="B166" s="180"/>
      <c r="C166" s="180"/>
      <c r="D166" s="180"/>
    </row>
    <row r="167" customFormat="false" ht="8.25" hidden="false" customHeight="false" outlineLevel="0" collapsed="false">
      <c r="B167" s="180"/>
      <c r="C167" s="180"/>
      <c r="D167" s="180"/>
    </row>
    <row r="168" customFormat="false" ht="8.25" hidden="false" customHeight="false" outlineLevel="0" collapsed="false">
      <c r="B168" s="180"/>
      <c r="C168" s="180"/>
      <c r="D168" s="180"/>
    </row>
    <row r="169" customFormat="false" ht="8.25" hidden="false" customHeight="false" outlineLevel="0" collapsed="false">
      <c r="B169" s="180"/>
      <c r="C169" s="180"/>
      <c r="D169" s="180"/>
    </row>
    <row r="170" customFormat="false" ht="8.25" hidden="false" customHeight="false" outlineLevel="0" collapsed="false">
      <c r="B170" s="180"/>
      <c r="C170" s="180"/>
      <c r="D170" s="180"/>
    </row>
    <row r="171" customFormat="false" ht="8.25" hidden="false" customHeight="false" outlineLevel="0" collapsed="false">
      <c r="B171" s="180"/>
      <c r="C171" s="180"/>
      <c r="D171" s="180"/>
    </row>
    <row r="172" customFormat="false" ht="8.25" hidden="false" customHeight="false" outlineLevel="0" collapsed="false">
      <c r="B172" s="180"/>
      <c r="C172" s="180"/>
      <c r="D172" s="180"/>
    </row>
    <row r="173" customFormat="false" ht="8.25" hidden="false" customHeight="false" outlineLevel="0" collapsed="false">
      <c r="B173" s="180"/>
      <c r="C173" s="180"/>
      <c r="D173" s="180"/>
    </row>
    <row r="174" customFormat="false" ht="8.25" hidden="false" customHeight="false" outlineLevel="0" collapsed="false">
      <c r="B174" s="180"/>
      <c r="C174" s="180"/>
      <c r="D174" s="180"/>
    </row>
    <row r="175" customFormat="false" ht="8.25" hidden="false" customHeight="false" outlineLevel="0" collapsed="false">
      <c r="B175" s="180"/>
      <c r="C175" s="180"/>
      <c r="D175" s="180"/>
    </row>
    <row r="176" customFormat="false" ht="8.25" hidden="false" customHeight="false" outlineLevel="0" collapsed="false">
      <c r="B176" s="180"/>
      <c r="C176" s="180"/>
      <c r="D176" s="180"/>
    </row>
    <row r="177" customFormat="false" ht="8.25" hidden="false" customHeight="false" outlineLevel="0" collapsed="false">
      <c r="B177" s="180"/>
      <c r="C177" s="180"/>
      <c r="D177" s="180"/>
    </row>
    <row r="178" customFormat="false" ht="8.25" hidden="false" customHeight="false" outlineLevel="0" collapsed="false">
      <c r="B178" s="180"/>
      <c r="C178" s="180"/>
      <c r="D178" s="180"/>
    </row>
    <row r="179" customFormat="false" ht="8.25" hidden="false" customHeight="false" outlineLevel="0" collapsed="false">
      <c r="B179" s="180"/>
      <c r="C179" s="180"/>
      <c r="D179" s="180"/>
    </row>
    <row r="180" customFormat="false" ht="8.25" hidden="false" customHeight="false" outlineLevel="0" collapsed="false">
      <c r="B180" s="180"/>
      <c r="C180" s="180"/>
      <c r="D180" s="180"/>
    </row>
    <row r="181" customFormat="false" ht="8.25" hidden="false" customHeight="false" outlineLevel="0" collapsed="false">
      <c r="B181" s="180"/>
      <c r="C181" s="180"/>
      <c r="D181" s="180"/>
    </row>
    <row r="182" customFormat="false" ht="8.25" hidden="false" customHeight="false" outlineLevel="0" collapsed="false">
      <c r="B182" s="180"/>
      <c r="C182" s="180"/>
      <c r="D182" s="180"/>
    </row>
    <row r="183" customFormat="false" ht="8.25" hidden="false" customHeight="false" outlineLevel="0" collapsed="false">
      <c r="B183" s="180"/>
      <c r="C183" s="180"/>
      <c r="D183" s="180"/>
    </row>
    <row r="184" customFormat="false" ht="8.25" hidden="false" customHeight="false" outlineLevel="0" collapsed="false">
      <c r="B184" s="180"/>
      <c r="C184" s="180"/>
      <c r="D184" s="180"/>
    </row>
    <row r="185" customFormat="false" ht="8.25" hidden="false" customHeight="false" outlineLevel="0" collapsed="false">
      <c r="B185" s="180"/>
      <c r="C185" s="180"/>
      <c r="D185" s="180"/>
    </row>
    <row r="186" customFormat="false" ht="8.25" hidden="false" customHeight="false" outlineLevel="0" collapsed="false">
      <c r="B186" s="180"/>
      <c r="C186" s="180"/>
      <c r="D186" s="180"/>
    </row>
    <row r="187" customFormat="false" ht="8.25" hidden="false" customHeight="false" outlineLevel="0" collapsed="false">
      <c r="B187" s="180"/>
      <c r="C187" s="180"/>
      <c r="D187" s="180"/>
    </row>
    <row r="188" customFormat="false" ht="8.25" hidden="false" customHeight="false" outlineLevel="0" collapsed="false">
      <c r="B188" s="180"/>
      <c r="C188" s="180"/>
      <c r="D188" s="180"/>
    </row>
    <row r="189" customFormat="false" ht="8.25" hidden="false" customHeight="false" outlineLevel="0" collapsed="false">
      <c r="B189" s="180"/>
      <c r="C189" s="180"/>
      <c r="D189" s="180"/>
    </row>
    <row r="190" customFormat="false" ht="8.25" hidden="false" customHeight="false" outlineLevel="0" collapsed="false">
      <c r="B190" s="180"/>
      <c r="C190" s="180"/>
      <c r="D190" s="180"/>
    </row>
    <row r="191" customFormat="false" ht="8.25" hidden="false" customHeight="false" outlineLevel="0" collapsed="false">
      <c r="B191" s="180"/>
      <c r="C191" s="180"/>
      <c r="D191" s="180"/>
    </row>
    <row r="192" customFormat="false" ht="8.25" hidden="false" customHeight="false" outlineLevel="0" collapsed="false">
      <c r="B192" s="180"/>
      <c r="C192" s="180"/>
      <c r="D192" s="180"/>
    </row>
    <row r="193" customFormat="false" ht="8.25" hidden="false" customHeight="false" outlineLevel="0" collapsed="false">
      <c r="B193" s="180"/>
      <c r="C193" s="180"/>
      <c r="D193" s="180"/>
    </row>
    <row r="194" customFormat="false" ht="8.25" hidden="false" customHeight="false" outlineLevel="0" collapsed="false">
      <c r="B194" s="180"/>
      <c r="C194" s="180"/>
      <c r="D194" s="180"/>
    </row>
    <row r="195" customFormat="false" ht="8.25" hidden="false" customHeight="false" outlineLevel="0" collapsed="false">
      <c r="B195" s="180"/>
      <c r="C195" s="180"/>
      <c r="D195" s="180"/>
    </row>
    <row r="196" customFormat="false" ht="8.25" hidden="false" customHeight="false" outlineLevel="0" collapsed="false">
      <c r="B196" s="180"/>
      <c r="C196" s="180"/>
      <c r="D196" s="180"/>
    </row>
    <row r="197" customFormat="false" ht="8.25" hidden="false" customHeight="false" outlineLevel="0" collapsed="false">
      <c r="B197" s="180"/>
      <c r="C197" s="180"/>
      <c r="D197" s="180"/>
    </row>
    <row r="198" customFormat="false" ht="8.25" hidden="false" customHeight="false" outlineLevel="0" collapsed="false">
      <c r="B198" s="180"/>
      <c r="C198" s="180"/>
      <c r="D198" s="180"/>
    </row>
    <row r="199" customFormat="false" ht="8.25" hidden="false" customHeight="false" outlineLevel="0" collapsed="false">
      <c r="B199" s="180"/>
      <c r="C199" s="180"/>
      <c r="D199" s="180"/>
    </row>
    <row r="200" customFormat="false" ht="8.25" hidden="false" customHeight="false" outlineLevel="0" collapsed="false">
      <c r="B200" s="180"/>
      <c r="C200" s="180"/>
      <c r="D200" s="180"/>
    </row>
    <row r="201" customFormat="false" ht="8.25" hidden="false" customHeight="false" outlineLevel="0" collapsed="false">
      <c r="B201" s="180"/>
      <c r="C201" s="180"/>
      <c r="D201" s="180"/>
    </row>
    <row r="202" customFormat="false" ht="8.25" hidden="false" customHeight="false" outlineLevel="0" collapsed="false">
      <c r="B202" s="180"/>
      <c r="C202" s="180"/>
      <c r="D202" s="180"/>
    </row>
    <row r="203" customFormat="false" ht="8.25" hidden="false" customHeight="false" outlineLevel="0" collapsed="false">
      <c r="B203" s="180"/>
      <c r="C203" s="180"/>
      <c r="D203" s="180"/>
    </row>
    <row r="204" customFormat="false" ht="8.25" hidden="false" customHeight="false" outlineLevel="0" collapsed="false">
      <c r="B204" s="180"/>
      <c r="C204" s="180"/>
      <c r="D204" s="180"/>
    </row>
    <row r="205" customFormat="false" ht="8.25" hidden="false" customHeight="false" outlineLevel="0" collapsed="false">
      <c r="B205" s="180"/>
      <c r="C205" s="180"/>
      <c r="D205" s="180"/>
    </row>
    <row r="206" customFormat="false" ht="8.25" hidden="false" customHeight="false" outlineLevel="0" collapsed="false">
      <c r="B206" s="180"/>
      <c r="C206" s="180"/>
      <c r="D206" s="180"/>
    </row>
    <row r="207" customFormat="false" ht="8.25" hidden="false" customHeight="false" outlineLevel="0" collapsed="false">
      <c r="B207" s="180"/>
      <c r="C207" s="180"/>
      <c r="D207" s="180"/>
    </row>
    <row r="208" customFormat="false" ht="8.25" hidden="false" customHeight="false" outlineLevel="0" collapsed="false">
      <c r="B208" s="180"/>
      <c r="C208" s="180"/>
      <c r="D208" s="180"/>
    </row>
    <row r="209" customFormat="false" ht="8.25" hidden="false" customHeight="false" outlineLevel="0" collapsed="false">
      <c r="B209" s="180"/>
      <c r="C209" s="180"/>
      <c r="D209" s="180"/>
    </row>
    <row r="210" customFormat="false" ht="8.25" hidden="false" customHeight="false" outlineLevel="0" collapsed="false">
      <c r="B210" s="180"/>
      <c r="C210" s="180"/>
      <c r="D210" s="180"/>
    </row>
    <row r="211" customFormat="false" ht="8.25" hidden="false" customHeight="false" outlineLevel="0" collapsed="false">
      <c r="B211" s="180"/>
      <c r="C211" s="180"/>
      <c r="D211" s="180"/>
    </row>
    <row r="212" customFormat="false" ht="8.25" hidden="false" customHeight="false" outlineLevel="0" collapsed="false">
      <c r="B212" s="180"/>
      <c r="C212" s="180"/>
      <c r="D212" s="180"/>
    </row>
    <row r="213" customFormat="false" ht="8.25" hidden="false" customHeight="false" outlineLevel="0" collapsed="false">
      <c r="B213" s="180"/>
      <c r="C213" s="180"/>
      <c r="D213" s="180"/>
    </row>
    <row r="214" customFormat="false" ht="8.25" hidden="false" customHeight="false" outlineLevel="0" collapsed="false">
      <c r="B214" s="180"/>
      <c r="C214" s="180"/>
      <c r="D214" s="180"/>
    </row>
    <row r="215" customFormat="false" ht="8.25" hidden="false" customHeight="false" outlineLevel="0" collapsed="false">
      <c r="B215" s="180"/>
      <c r="C215" s="180"/>
      <c r="D215" s="180"/>
    </row>
    <row r="216" customFormat="false" ht="8.25" hidden="false" customHeight="false" outlineLevel="0" collapsed="false">
      <c r="B216" s="180"/>
      <c r="C216" s="180"/>
      <c r="D216" s="180"/>
    </row>
    <row r="217" customFormat="false" ht="8.25" hidden="false" customHeight="false" outlineLevel="0" collapsed="false">
      <c r="B217" s="180"/>
      <c r="C217" s="180"/>
      <c r="D217" s="180"/>
    </row>
    <row r="218" customFormat="false" ht="8.25" hidden="false" customHeight="false" outlineLevel="0" collapsed="false">
      <c r="B218" s="180"/>
      <c r="C218" s="180"/>
      <c r="D218" s="180"/>
    </row>
    <row r="219" customFormat="false" ht="8.25" hidden="false" customHeight="false" outlineLevel="0" collapsed="false">
      <c r="B219" s="180"/>
      <c r="C219" s="180"/>
      <c r="D219" s="180"/>
    </row>
    <row r="220" customFormat="false" ht="8.25" hidden="false" customHeight="false" outlineLevel="0" collapsed="false">
      <c r="B220" s="180"/>
      <c r="C220" s="180"/>
      <c r="D220" s="180"/>
    </row>
    <row r="221" customFormat="false" ht="8.25" hidden="false" customHeight="false" outlineLevel="0" collapsed="false">
      <c r="B221" s="180"/>
      <c r="C221" s="180"/>
      <c r="D221" s="180"/>
    </row>
    <row r="222" customFormat="false" ht="8.25" hidden="false" customHeight="false" outlineLevel="0" collapsed="false">
      <c r="B222" s="180"/>
      <c r="C222" s="180"/>
      <c r="D222" s="180"/>
    </row>
    <row r="223" customFormat="false" ht="8.25" hidden="false" customHeight="false" outlineLevel="0" collapsed="false">
      <c r="B223" s="180"/>
      <c r="C223" s="180"/>
      <c r="D223" s="180"/>
    </row>
    <row r="224" customFormat="false" ht="8.25" hidden="false" customHeight="false" outlineLevel="0" collapsed="false">
      <c r="B224" s="180"/>
      <c r="C224" s="180"/>
      <c r="D224" s="180"/>
    </row>
    <row r="225" customFormat="false" ht="8.25" hidden="false" customHeight="false" outlineLevel="0" collapsed="false">
      <c r="B225" s="180"/>
      <c r="C225" s="180"/>
      <c r="D225" s="180"/>
    </row>
    <row r="226" customFormat="false" ht="8.25" hidden="false" customHeight="false" outlineLevel="0" collapsed="false">
      <c r="B226" s="180"/>
      <c r="C226" s="180"/>
      <c r="D226" s="180"/>
    </row>
    <row r="227" customFormat="false" ht="8.25" hidden="false" customHeight="false" outlineLevel="0" collapsed="false">
      <c r="B227" s="180"/>
      <c r="C227" s="180"/>
      <c r="D227" s="180"/>
    </row>
    <row r="228" customFormat="false" ht="8.25" hidden="false" customHeight="false" outlineLevel="0" collapsed="false">
      <c r="B228" s="180"/>
      <c r="C228" s="180"/>
      <c r="D228" s="180"/>
    </row>
    <row r="229" customFormat="false" ht="8.25" hidden="false" customHeight="false" outlineLevel="0" collapsed="false">
      <c r="B229" s="180"/>
      <c r="C229" s="180"/>
      <c r="D229" s="180"/>
    </row>
    <row r="230" customFormat="false" ht="8.25" hidden="false" customHeight="false" outlineLevel="0" collapsed="false">
      <c r="B230" s="180"/>
      <c r="C230" s="180"/>
      <c r="D230" s="180"/>
    </row>
    <row r="231" customFormat="false" ht="8.25" hidden="false" customHeight="false" outlineLevel="0" collapsed="false">
      <c r="B231" s="180"/>
      <c r="C231" s="180"/>
      <c r="D231" s="180"/>
    </row>
    <row r="232" customFormat="false" ht="8.25" hidden="false" customHeight="false" outlineLevel="0" collapsed="false">
      <c r="B232" s="180"/>
      <c r="C232" s="180"/>
      <c r="D232" s="180"/>
    </row>
    <row r="233" customFormat="false" ht="8.25" hidden="false" customHeight="false" outlineLevel="0" collapsed="false">
      <c r="B233" s="180"/>
      <c r="C233" s="180"/>
      <c r="D233" s="180"/>
    </row>
    <row r="234" customFormat="false" ht="8.25" hidden="false" customHeight="false" outlineLevel="0" collapsed="false">
      <c r="B234" s="180"/>
      <c r="C234" s="180"/>
      <c r="D234" s="180"/>
    </row>
    <row r="235" customFormat="false" ht="8.25" hidden="false" customHeight="false" outlineLevel="0" collapsed="false">
      <c r="B235" s="180"/>
      <c r="C235" s="180"/>
      <c r="D235" s="180"/>
    </row>
    <row r="236" customFormat="false" ht="8.25" hidden="false" customHeight="false" outlineLevel="0" collapsed="false">
      <c r="B236" s="180"/>
      <c r="C236" s="180"/>
      <c r="D236" s="180"/>
    </row>
    <row r="237" customFormat="false" ht="8.25" hidden="false" customHeight="false" outlineLevel="0" collapsed="false">
      <c r="B237" s="180"/>
      <c r="C237" s="180"/>
      <c r="D237" s="180"/>
    </row>
    <row r="238" customFormat="false" ht="8.25" hidden="false" customHeight="false" outlineLevel="0" collapsed="false">
      <c r="B238" s="180"/>
      <c r="C238" s="180"/>
      <c r="D238" s="180"/>
    </row>
    <row r="239" customFormat="false" ht="8.25" hidden="false" customHeight="false" outlineLevel="0" collapsed="false">
      <c r="B239" s="180"/>
      <c r="C239" s="180"/>
      <c r="D239" s="180"/>
    </row>
    <row r="240" customFormat="false" ht="8.25" hidden="false" customHeight="false" outlineLevel="0" collapsed="false">
      <c r="B240" s="180"/>
      <c r="C240" s="180"/>
      <c r="D240" s="180"/>
    </row>
    <row r="241" customFormat="false" ht="8.25" hidden="false" customHeight="false" outlineLevel="0" collapsed="false">
      <c r="B241" s="180"/>
      <c r="C241" s="180"/>
      <c r="D241" s="180"/>
    </row>
    <row r="242" customFormat="false" ht="8.25" hidden="false" customHeight="false" outlineLevel="0" collapsed="false">
      <c r="B242" s="180"/>
      <c r="C242" s="180"/>
      <c r="D242" s="180"/>
    </row>
    <row r="243" customFormat="false" ht="8.25" hidden="false" customHeight="false" outlineLevel="0" collapsed="false">
      <c r="B243" s="180"/>
      <c r="C243" s="180"/>
      <c r="D243" s="180"/>
    </row>
    <row r="244" customFormat="false" ht="8.25" hidden="false" customHeight="false" outlineLevel="0" collapsed="false">
      <c r="B244" s="180"/>
      <c r="C244" s="180"/>
      <c r="D244" s="180"/>
    </row>
    <row r="245" customFormat="false" ht="8.25" hidden="false" customHeight="false" outlineLevel="0" collapsed="false">
      <c r="B245" s="180"/>
      <c r="C245" s="180"/>
      <c r="D245" s="180"/>
    </row>
    <row r="246" customFormat="false" ht="8.25" hidden="false" customHeight="false" outlineLevel="0" collapsed="false">
      <c r="B246" s="180"/>
      <c r="C246" s="180"/>
      <c r="D246" s="180"/>
    </row>
    <row r="247" customFormat="false" ht="8.25" hidden="false" customHeight="false" outlineLevel="0" collapsed="false">
      <c r="B247" s="180"/>
      <c r="C247" s="180"/>
      <c r="D247" s="180"/>
    </row>
    <row r="248" customFormat="false" ht="8.25" hidden="false" customHeight="false" outlineLevel="0" collapsed="false">
      <c r="B248" s="180"/>
      <c r="C248" s="180"/>
      <c r="D248" s="180"/>
    </row>
    <row r="249" customFormat="false" ht="8.25" hidden="false" customHeight="false" outlineLevel="0" collapsed="false">
      <c r="B249" s="180"/>
      <c r="C249" s="180"/>
      <c r="D249" s="180"/>
    </row>
    <row r="250" customFormat="false" ht="8.25" hidden="false" customHeight="false" outlineLevel="0" collapsed="false">
      <c r="B250" s="180"/>
      <c r="C250" s="180"/>
      <c r="D250" s="180"/>
    </row>
    <row r="251" customFormat="false" ht="8.25" hidden="false" customHeight="false" outlineLevel="0" collapsed="false">
      <c r="B251" s="180"/>
      <c r="C251" s="180"/>
      <c r="D251" s="180"/>
    </row>
    <row r="252" customFormat="false" ht="8.25" hidden="false" customHeight="false" outlineLevel="0" collapsed="false">
      <c r="B252" s="180"/>
      <c r="C252" s="180"/>
      <c r="D252" s="180"/>
    </row>
    <row r="253" customFormat="false" ht="8.25" hidden="false" customHeight="false" outlineLevel="0" collapsed="false">
      <c r="B253" s="180"/>
      <c r="C253" s="180"/>
      <c r="D253" s="180"/>
    </row>
    <row r="254" customFormat="false" ht="8.25" hidden="false" customHeight="false" outlineLevel="0" collapsed="false">
      <c r="B254" s="180"/>
      <c r="C254" s="180"/>
      <c r="D254" s="180"/>
    </row>
    <row r="255" customFormat="false" ht="8.25" hidden="false" customHeight="false" outlineLevel="0" collapsed="false">
      <c r="B255" s="180"/>
      <c r="C255" s="180"/>
      <c r="D255" s="180"/>
    </row>
    <row r="256" customFormat="false" ht="8.25" hidden="false" customHeight="false" outlineLevel="0" collapsed="false">
      <c r="B256" s="180"/>
      <c r="C256" s="180"/>
      <c r="D256" s="180"/>
    </row>
    <row r="257" customFormat="false" ht="8.25" hidden="false" customHeight="false" outlineLevel="0" collapsed="false">
      <c r="B257" s="180"/>
      <c r="C257" s="180"/>
      <c r="D257" s="180"/>
    </row>
    <row r="258" customFormat="false" ht="8.25" hidden="false" customHeight="false" outlineLevel="0" collapsed="false">
      <c r="B258" s="180"/>
      <c r="C258" s="180"/>
      <c r="D258" s="180"/>
    </row>
    <row r="259" customFormat="false" ht="8.25" hidden="false" customHeight="false" outlineLevel="0" collapsed="false">
      <c r="B259" s="180"/>
      <c r="C259" s="180"/>
      <c r="D259" s="180"/>
    </row>
    <row r="260" customFormat="false" ht="8.25" hidden="false" customHeight="false" outlineLevel="0" collapsed="false">
      <c r="B260" s="180"/>
      <c r="C260" s="180"/>
      <c r="D260" s="180"/>
    </row>
    <row r="261" customFormat="false" ht="8.25" hidden="false" customHeight="false" outlineLevel="0" collapsed="false">
      <c r="B261" s="180"/>
      <c r="C261" s="180"/>
      <c r="D261" s="180"/>
    </row>
    <row r="262" customFormat="false" ht="8.25" hidden="false" customHeight="false" outlineLevel="0" collapsed="false">
      <c r="B262" s="180"/>
      <c r="C262" s="180"/>
      <c r="D262" s="180"/>
    </row>
    <row r="263" customFormat="false" ht="8.25" hidden="false" customHeight="false" outlineLevel="0" collapsed="false">
      <c r="B263" s="180"/>
      <c r="C263" s="180"/>
      <c r="D263" s="180"/>
    </row>
    <row r="264" customFormat="false" ht="8.25" hidden="false" customHeight="false" outlineLevel="0" collapsed="false">
      <c r="B264" s="180"/>
      <c r="C264" s="180"/>
      <c r="D264" s="180"/>
    </row>
    <row r="265" customFormat="false" ht="8.25" hidden="false" customHeight="false" outlineLevel="0" collapsed="false">
      <c r="B265" s="180"/>
      <c r="C265" s="180"/>
      <c r="D265" s="180"/>
    </row>
    <row r="266" customFormat="false" ht="8.25" hidden="false" customHeight="false" outlineLevel="0" collapsed="false">
      <c r="B266" s="180"/>
      <c r="C266" s="180"/>
      <c r="D266" s="180"/>
    </row>
    <row r="267" customFormat="false" ht="8.25" hidden="false" customHeight="false" outlineLevel="0" collapsed="false">
      <c r="B267" s="180"/>
      <c r="C267" s="180"/>
      <c r="D267" s="180"/>
    </row>
    <row r="268" customFormat="false" ht="8.25" hidden="false" customHeight="false" outlineLevel="0" collapsed="false">
      <c r="B268" s="180"/>
      <c r="C268" s="180"/>
      <c r="D268" s="180"/>
    </row>
    <row r="269" customFormat="false" ht="8.25" hidden="false" customHeight="false" outlineLevel="0" collapsed="false">
      <c r="B269" s="180"/>
      <c r="C269" s="180"/>
      <c r="D269" s="180"/>
    </row>
    <row r="270" customFormat="false" ht="8.25" hidden="false" customHeight="false" outlineLevel="0" collapsed="false">
      <c r="B270" s="180"/>
      <c r="C270" s="180"/>
      <c r="D270" s="180"/>
    </row>
    <row r="271" customFormat="false" ht="8.25" hidden="false" customHeight="false" outlineLevel="0" collapsed="false">
      <c r="B271" s="180"/>
      <c r="C271" s="180"/>
      <c r="D271" s="180"/>
    </row>
    <row r="272" customFormat="false" ht="8.25" hidden="false" customHeight="false" outlineLevel="0" collapsed="false">
      <c r="B272" s="180"/>
      <c r="C272" s="180"/>
      <c r="D272" s="180"/>
    </row>
    <row r="273" customFormat="false" ht="8.25" hidden="false" customHeight="false" outlineLevel="0" collapsed="false">
      <c r="B273" s="180"/>
      <c r="C273" s="180"/>
      <c r="D273" s="180"/>
    </row>
    <row r="274" customFormat="false" ht="8.25" hidden="false" customHeight="false" outlineLevel="0" collapsed="false">
      <c r="B274" s="180"/>
      <c r="C274" s="180"/>
      <c r="D274" s="180"/>
    </row>
    <row r="275" customFormat="false" ht="8.25" hidden="false" customHeight="false" outlineLevel="0" collapsed="false">
      <c r="B275" s="180"/>
      <c r="C275" s="180"/>
      <c r="D275" s="180"/>
    </row>
    <row r="276" customFormat="false" ht="8.25" hidden="false" customHeight="false" outlineLevel="0" collapsed="false">
      <c r="B276" s="180"/>
      <c r="C276" s="180"/>
      <c r="D276" s="180"/>
    </row>
    <row r="277" customFormat="false" ht="8.25" hidden="false" customHeight="false" outlineLevel="0" collapsed="false">
      <c r="B277" s="180"/>
      <c r="C277" s="180"/>
      <c r="D277" s="180"/>
    </row>
    <row r="278" customFormat="false" ht="8.25" hidden="false" customHeight="false" outlineLevel="0" collapsed="false">
      <c r="B278" s="180"/>
      <c r="C278" s="180"/>
      <c r="D278" s="180"/>
    </row>
    <row r="279" customFormat="false" ht="8.25" hidden="false" customHeight="false" outlineLevel="0" collapsed="false">
      <c r="B279" s="180"/>
      <c r="C279" s="180"/>
      <c r="D279" s="180"/>
    </row>
    <row r="280" customFormat="false" ht="8.25" hidden="false" customHeight="false" outlineLevel="0" collapsed="false">
      <c r="B280" s="180"/>
      <c r="C280" s="180"/>
      <c r="D280" s="180"/>
    </row>
    <row r="281" customFormat="false" ht="8.25" hidden="false" customHeight="false" outlineLevel="0" collapsed="false">
      <c r="B281" s="180"/>
      <c r="C281" s="180"/>
      <c r="D281" s="180"/>
    </row>
    <row r="282" customFormat="false" ht="8.25" hidden="false" customHeight="false" outlineLevel="0" collapsed="false">
      <c r="B282" s="180"/>
      <c r="C282" s="180"/>
      <c r="D282" s="180"/>
    </row>
    <row r="283" customFormat="false" ht="8.25" hidden="false" customHeight="false" outlineLevel="0" collapsed="false">
      <c r="B283" s="180"/>
      <c r="C283" s="180"/>
      <c r="D283" s="180"/>
    </row>
    <row r="284" customFormat="false" ht="8.25" hidden="false" customHeight="false" outlineLevel="0" collapsed="false">
      <c r="B284" s="180"/>
      <c r="C284" s="180"/>
      <c r="D284" s="180"/>
    </row>
    <row r="285" customFormat="false" ht="8.25" hidden="false" customHeight="false" outlineLevel="0" collapsed="false">
      <c r="B285" s="180"/>
      <c r="C285" s="180"/>
      <c r="D285" s="180"/>
    </row>
    <row r="286" customFormat="false" ht="8.25" hidden="false" customHeight="false" outlineLevel="0" collapsed="false">
      <c r="B286" s="180"/>
      <c r="C286" s="180"/>
      <c r="D286" s="180"/>
    </row>
    <row r="287" customFormat="false" ht="8.25" hidden="false" customHeight="false" outlineLevel="0" collapsed="false">
      <c r="B287" s="180"/>
      <c r="C287" s="180"/>
      <c r="D287" s="180"/>
    </row>
    <row r="288" customFormat="false" ht="8.25" hidden="false" customHeight="false" outlineLevel="0" collapsed="false">
      <c r="B288" s="180"/>
      <c r="C288" s="180"/>
      <c r="D288" s="180"/>
    </row>
    <row r="289" customFormat="false" ht="8.25" hidden="false" customHeight="false" outlineLevel="0" collapsed="false">
      <c r="B289" s="180"/>
      <c r="C289" s="180"/>
      <c r="D289" s="180"/>
    </row>
    <row r="290" customFormat="false" ht="8.25" hidden="false" customHeight="false" outlineLevel="0" collapsed="false">
      <c r="B290" s="180"/>
      <c r="C290" s="180"/>
      <c r="D290" s="180"/>
    </row>
    <row r="291" customFormat="false" ht="8.25" hidden="false" customHeight="false" outlineLevel="0" collapsed="false">
      <c r="B291" s="180"/>
      <c r="C291" s="180"/>
      <c r="D291" s="180"/>
    </row>
    <row r="292" customFormat="false" ht="8.25" hidden="false" customHeight="false" outlineLevel="0" collapsed="false">
      <c r="B292" s="180"/>
      <c r="C292" s="180"/>
      <c r="D292" s="180"/>
    </row>
    <row r="293" customFormat="false" ht="8.25" hidden="false" customHeight="false" outlineLevel="0" collapsed="false">
      <c r="B293" s="180"/>
      <c r="C293" s="180"/>
      <c r="D293" s="180"/>
    </row>
    <row r="294" customFormat="false" ht="8.25" hidden="false" customHeight="false" outlineLevel="0" collapsed="false">
      <c r="B294" s="180"/>
      <c r="C294" s="180"/>
      <c r="D294" s="180"/>
    </row>
    <row r="295" customFormat="false" ht="8.25" hidden="false" customHeight="false" outlineLevel="0" collapsed="false">
      <c r="B295" s="180"/>
      <c r="C295" s="180"/>
      <c r="D295" s="180"/>
    </row>
    <row r="296" customFormat="false" ht="8.25" hidden="false" customHeight="false" outlineLevel="0" collapsed="false">
      <c r="B296" s="180"/>
      <c r="C296" s="180"/>
      <c r="D296" s="180"/>
    </row>
    <row r="297" customFormat="false" ht="8.25" hidden="false" customHeight="false" outlineLevel="0" collapsed="false">
      <c r="B297" s="180"/>
      <c r="C297" s="180"/>
      <c r="D297" s="180"/>
    </row>
    <row r="298" customFormat="false" ht="8.25" hidden="false" customHeight="false" outlineLevel="0" collapsed="false">
      <c r="B298" s="180"/>
      <c r="C298" s="180"/>
      <c r="D298" s="180"/>
    </row>
    <row r="299" customFormat="false" ht="8.25" hidden="false" customHeight="false" outlineLevel="0" collapsed="false">
      <c r="B299" s="180"/>
      <c r="C299" s="180"/>
      <c r="D299" s="180"/>
    </row>
    <row r="300" customFormat="false" ht="8.25" hidden="false" customHeight="false" outlineLevel="0" collapsed="false">
      <c r="B300" s="180"/>
      <c r="C300" s="180"/>
      <c r="D300" s="180"/>
    </row>
    <row r="301" customFormat="false" ht="8.25" hidden="false" customHeight="false" outlineLevel="0" collapsed="false">
      <c r="B301" s="180"/>
      <c r="C301" s="180"/>
      <c r="D301" s="180"/>
    </row>
    <row r="302" customFormat="false" ht="8.25" hidden="false" customHeight="false" outlineLevel="0" collapsed="false">
      <c r="B302" s="180"/>
      <c r="C302" s="180"/>
      <c r="D302" s="180"/>
    </row>
    <row r="303" customFormat="false" ht="8.25" hidden="false" customHeight="false" outlineLevel="0" collapsed="false">
      <c r="B303" s="180"/>
      <c r="C303" s="180"/>
      <c r="D303" s="180"/>
    </row>
    <row r="304" customFormat="false" ht="8.25" hidden="false" customHeight="false" outlineLevel="0" collapsed="false">
      <c r="B304" s="180"/>
      <c r="C304" s="180"/>
      <c r="D304" s="180"/>
    </row>
    <row r="305" customFormat="false" ht="8.25" hidden="false" customHeight="false" outlineLevel="0" collapsed="false">
      <c r="B305" s="180"/>
      <c r="C305" s="180"/>
      <c r="D305" s="180"/>
    </row>
    <row r="306" customFormat="false" ht="8.25" hidden="false" customHeight="false" outlineLevel="0" collapsed="false">
      <c r="B306" s="180"/>
      <c r="C306" s="180"/>
      <c r="D306" s="180"/>
    </row>
    <row r="307" customFormat="false" ht="8.25" hidden="false" customHeight="false" outlineLevel="0" collapsed="false">
      <c r="B307" s="180"/>
      <c r="C307" s="180"/>
      <c r="D307" s="180"/>
    </row>
    <row r="308" customFormat="false" ht="8.25" hidden="false" customHeight="false" outlineLevel="0" collapsed="false">
      <c r="B308" s="180"/>
      <c r="C308" s="180"/>
      <c r="D308" s="180"/>
    </row>
    <row r="309" customFormat="false" ht="8.25" hidden="false" customHeight="false" outlineLevel="0" collapsed="false">
      <c r="B309" s="180"/>
      <c r="C309" s="180"/>
      <c r="D309" s="180"/>
    </row>
    <row r="310" customFormat="false" ht="8.25" hidden="false" customHeight="false" outlineLevel="0" collapsed="false">
      <c r="B310" s="180"/>
      <c r="C310" s="180"/>
      <c r="D310" s="180"/>
    </row>
    <row r="311" customFormat="false" ht="8.25" hidden="false" customHeight="false" outlineLevel="0" collapsed="false">
      <c r="B311" s="180"/>
      <c r="C311" s="180"/>
      <c r="D311" s="180"/>
    </row>
    <row r="312" customFormat="false" ht="8.25" hidden="false" customHeight="false" outlineLevel="0" collapsed="false">
      <c r="B312" s="180"/>
      <c r="C312" s="180"/>
      <c r="D312" s="180"/>
    </row>
    <row r="313" customFormat="false" ht="8.25" hidden="false" customHeight="false" outlineLevel="0" collapsed="false">
      <c r="B313" s="180"/>
      <c r="C313" s="180"/>
      <c r="D313" s="180"/>
    </row>
    <row r="314" customFormat="false" ht="8.25" hidden="false" customHeight="false" outlineLevel="0" collapsed="false">
      <c r="B314" s="180"/>
      <c r="C314" s="180"/>
      <c r="D314" s="180"/>
    </row>
    <row r="315" customFormat="false" ht="8.25" hidden="false" customHeight="false" outlineLevel="0" collapsed="false">
      <c r="B315" s="180"/>
      <c r="C315" s="180"/>
      <c r="D315" s="180"/>
    </row>
    <row r="316" customFormat="false" ht="8.25" hidden="false" customHeight="false" outlineLevel="0" collapsed="false">
      <c r="B316" s="180"/>
      <c r="C316" s="180"/>
      <c r="D316" s="180"/>
    </row>
    <row r="317" customFormat="false" ht="8.25" hidden="false" customHeight="false" outlineLevel="0" collapsed="false">
      <c r="B317" s="180"/>
      <c r="C317" s="180"/>
      <c r="D317" s="180"/>
    </row>
    <row r="318" customFormat="false" ht="8.25" hidden="false" customHeight="false" outlineLevel="0" collapsed="false">
      <c r="B318" s="180"/>
      <c r="C318" s="180"/>
      <c r="D318" s="180"/>
    </row>
    <row r="319" customFormat="false" ht="8.25" hidden="false" customHeight="false" outlineLevel="0" collapsed="false">
      <c r="B319" s="180"/>
      <c r="C319" s="180"/>
      <c r="D319" s="180"/>
    </row>
    <row r="320" customFormat="false" ht="8.25" hidden="false" customHeight="false" outlineLevel="0" collapsed="false">
      <c r="B320" s="180"/>
      <c r="C320" s="180"/>
      <c r="D320" s="180"/>
    </row>
    <row r="321" customFormat="false" ht="8.25" hidden="false" customHeight="false" outlineLevel="0" collapsed="false">
      <c r="B321" s="180"/>
      <c r="C321" s="180"/>
      <c r="D321" s="180"/>
    </row>
    <row r="322" customFormat="false" ht="8.25" hidden="false" customHeight="false" outlineLevel="0" collapsed="false">
      <c r="B322" s="180"/>
      <c r="C322" s="180"/>
      <c r="D322" s="180"/>
    </row>
    <row r="323" customFormat="false" ht="8.25" hidden="false" customHeight="false" outlineLevel="0" collapsed="false">
      <c r="B323" s="180"/>
      <c r="C323" s="180"/>
      <c r="D323" s="180"/>
    </row>
    <row r="324" customFormat="false" ht="8.25" hidden="false" customHeight="false" outlineLevel="0" collapsed="false">
      <c r="B324" s="180"/>
      <c r="C324" s="180"/>
      <c r="D324" s="180"/>
    </row>
    <row r="325" customFormat="false" ht="8.25" hidden="false" customHeight="false" outlineLevel="0" collapsed="false">
      <c r="B325" s="180"/>
      <c r="C325" s="180"/>
      <c r="D325" s="180"/>
    </row>
    <row r="326" customFormat="false" ht="8.25" hidden="false" customHeight="false" outlineLevel="0" collapsed="false">
      <c r="B326" s="180"/>
      <c r="C326" s="180"/>
      <c r="D326" s="180"/>
    </row>
    <row r="327" customFormat="false" ht="8.25" hidden="false" customHeight="false" outlineLevel="0" collapsed="false">
      <c r="B327" s="180"/>
      <c r="C327" s="180"/>
      <c r="D327" s="180"/>
    </row>
    <row r="328" customFormat="false" ht="8.25" hidden="false" customHeight="false" outlineLevel="0" collapsed="false">
      <c r="B328" s="180"/>
      <c r="C328" s="180"/>
      <c r="D328" s="180"/>
    </row>
    <row r="329" customFormat="false" ht="8.25" hidden="false" customHeight="false" outlineLevel="0" collapsed="false">
      <c r="B329" s="180"/>
      <c r="C329" s="180"/>
      <c r="D329" s="180"/>
    </row>
    <row r="330" customFormat="false" ht="8.25" hidden="false" customHeight="false" outlineLevel="0" collapsed="false">
      <c r="B330" s="180"/>
      <c r="C330" s="180"/>
      <c r="D330" s="180"/>
    </row>
    <row r="331" customFormat="false" ht="8.25" hidden="false" customHeight="false" outlineLevel="0" collapsed="false">
      <c r="B331" s="180"/>
      <c r="C331" s="180"/>
      <c r="D331" s="180"/>
    </row>
    <row r="332" customFormat="false" ht="8.25" hidden="false" customHeight="false" outlineLevel="0" collapsed="false">
      <c r="B332" s="180"/>
      <c r="C332" s="180"/>
      <c r="D332" s="180"/>
    </row>
    <row r="333" customFormat="false" ht="8.25" hidden="false" customHeight="false" outlineLevel="0" collapsed="false">
      <c r="B333" s="180"/>
      <c r="C333" s="180"/>
      <c r="D333" s="180"/>
    </row>
    <row r="334" customFormat="false" ht="8.25" hidden="false" customHeight="false" outlineLevel="0" collapsed="false">
      <c r="B334" s="180"/>
      <c r="C334" s="180"/>
      <c r="D334" s="180"/>
    </row>
    <row r="335" customFormat="false" ht="8.25" hidden="false" customHeight="false" outlineLevel="0" collapsed="false">
      <c r="B335" s="180"/>
      <c r="C335" s="180"/>
      <c r="D335" s="180"/>
    </row>
    <row r="336" customFormat="false" ht="8.25" hidden="false" customHeight="false" outlineLevel="0" collapsed="false">
      <c r="B336" s="180"/>
      <c r="C336" s="180"/>
      <c r="D336" s="180"/>
    </row>
    <row r="337" customFormat="false" ht="8.25" hidden="false" customHeight="false" outlineLevel="0" collapsed="false">
      <c r="B337" s="180"/>
      <c r="C337" s="180"/>
      <c r="D337" s="180"/>
    </row>
    <row r="338" customFormat="false" ht="8.25" hidden="false" customHeight="false" outlineLevel="0" collapsed="false">
      <c r="B338" s="180"/>
      <c r="C338" s="180"/>
      <c r="D338" s="180"/>
    </row>
    <row r="339" customFormat="false" ht="8.25" hidden="false" customHeight="false" outlineLevel="0" collapsed="false">
      <c r="B339" s="180"/>
      <c r="C339" s="180"/>
      <c r="D339" s="180"/>
    </row>
    <row r="340" customFormat="false" ht="8.25" hidden="false" customHeight="false" outlineLevel="0" collapsed="false">
      <c r="B340" s="180"/>
      <c r="C340" s="180"/>
      <c r="D340" s="180"/>
    </row>
    <row r="341" customFormat="false" ht="8.25" hidden="false" customHeight="false" outlineLevel="0" collapsed="false">
      <c r="B341" s="180"/>
      <c r="C341" s="180"/>
      <c r="D341" s="180"/>
    </row>
    <row r="342" customFormat="false" ht="8.25" hidden="false" customHeight="false" outlineLevel="0" collapsed="false">
      <c r="B342" s="180"/>
      <c r="C342" s="180"/>
      <c r="D342" s="180"/>
    </row>
    <row r="343" customFormat="false" ht="8.25" hidden="false" customHeight="false" outlineLevel="0" collapsed="false">
      <c r="B343" s="180"/>
      <c r="C343" s="180"/>
      <c r="D343" s="180"/>
    </row>
    <row r="344" customFormat="false" ht="8.25" hidden="false" customHeight="false" outlineLevel="0" collapsed="false">
      <c r="B344" s="180"/>
      <c r="C344" s="180"/>
      <c r="D344" s="180"/>
    </row>
    <row r="345" customFormat="false" ht="8.25" hidden="false" customHeight="false" outlineLevel="0" collapsed="false">
      <c r="B345" s="180"/>
      <c r="C345" s="180"/>
      <c r="D345" s="180"/>
    </row>
    <row r="346" customFormat="false" ht="8.25" hidden="false" customHeight="false" outlineLevel="0" collapsed="false">
      <c r="B346" s="180"/>
      <c r="C346" s="180"/>
      <c r="D346" s="180"/>
    </row>
    <row r="347" customFormat="false" ht="8.25" hidden="false" customHeight="false" outlineLevel="0" collapsed="false">
      <c r="B347" s="180"/>
      <c r="C347" s="180"/>
      <c r="D347" s="180"/>
    </row>
    <row r="348" customFormat="false" ht="8.25" hidden="false" customHeight="false" outlineLevel="0" collapsed="false">
      <c r="B348" s="180"/>
      <c r="C348" s="180"/>
      <c r="D348" s="180"/>
    </row>
    <row r="349" customFormat="false" ht="8.25" hidden="false" customHeight="false" outlineLevel="0" collapsed="false">
      <c r="B349" s="180"/>
      <c r="C349" s="180"/>
      <c r="D349" s="180"/>
    </row>
    <row r="350" customFormat="false" ht="8.25" hidden="false" customHeight="false" outlineLevel="0" collapsed="false">
      <c r="B350" s="180"/>
      <c r="C350" s="180"/>
      <c r="D350" s="180"/>
    </row>
    <row r="351" customFormat="false" ht="8.25" hidden="false" customHeight="false" outlineLevel="0" collapsed="false">
      <c r="B351" s="180"/>
      <c r="C351" s="180"/>
      <c r="D351" s="180"/>
    </row>
    <row r="352" customFormat="false" ht="8.25" hidden="false" customHeight="false" outlineLevel="0" collapsed="false">
      <c r="B352" s="180"/>
      <c r="C352" s="180"/>
      <c r="D352" s="180"/>
    </row>
    <row r="353" customFormat="false" ht="8.25" hidden="false" customHeight="false" outlineLevel="0" collapsed="false">
      <c r="B353" s="180"/>
      <c r="C353" s="180"/>
      <c r="D353" s="180"/>
    </row>
    <row r="354" customFormat="false" ht="8.25" hidden="false" customHeight="false" outlineLevel="0" collapsed="false">
      <c r="B354" s="180"/>
      <c r="C354" s="180"/>
      <c r="D354" s="180"/>
    </row>
    <row r="355" customFormat="false" ht="8.25" hidden="false" customHeight="false" outlineLevel="0" collapsed="false">
      <c r="B355" s="180"/>
      <c r="C355" s="180"/>
      <c r="D355" s="180"/>
    </row>
    <row r="356" customFormat="false" ht="8.25" hidden="false" customHeight="false" outlineLevel="0" collapsed="false">
      <c r="B356" s="180"/>
      <c r="C356" s="180"/>
      <c r="D356" s="180"/>
    </row>
    <row r="357" customFormat="false" ht="8.25" hidden="false" customHeight="false" outlineLevel="0" collapsed="false">
      <c r="B357" s="180"/>
      <c r="C357" s="180"/>
      <c r="D357" s="180"/>
    </row>
    <row r="358" customFormat="false" ht="8.25" hidden="false" customHeight="false" outlineLevel="0" collapsed="false">
      <c r="B358" s="180"/>
      <c r="C358" s="180"/>
      <c r="D358" s="180"/>
    </row>
    <row r="359" customFormat="false" ht="8.25" hidden="false" customHeight="false" outlineLevel="0" collapsed="false">
      <c r="B359" s="180"/>
      <c r="C359" s="180"/>
      <c r="D359" s="180"/>
    </row>
    <row r="360" customFormat="false" ht="8.25" hidden="false" customHeight="false" outlineLevel="0" collapsed="false">
      <c r="B360" s="180"/>
      <c r="C360" s="180"/>
      <c r="D360" s="180"/>
    </row>
    <row r="361" customFormat="false" ht="8.25" hidden="false" customHeight="false" outlineLevel="0" collapsed="false">
      <c r="B361" s="180"/>
      <c r="C361" s="180"/>
      <c r="D361" s="180"/>
    </row>
    <row r="362" customFormat="false" ht="8.25" hidden="false" customHeight="false" outlineLevel="0" collapsed="false">
      <c r="B362" s="180"/>
      <c r="C362" s="180"/>
      <c r="D362" s="180"/>
    </row>
    <row r="363" customFormat="false" ht="8.25" hidden="false" customHeight="false" outlineLevel="0" collapsed="false">
      <c r="B363" s="180"/>
      <c r="C363" s="180"/>
      <c r="D363" s="180"/>
    </row>
    <row r="364" customFormat="false" ht="8.25" hidden="false" customHeight="false" outlineLevel="0" collapsed="false">
      <c r="B364" s="180"/>
      <c r="C364" s="180"/>
      <c r="D364" s="180"/>
    </row>
    <row r="365" customFormat="false" ht="8.25" hidden="false" customHeight="false" outlineLevel="0" collapsed="false">
      <c r="B365" s="180"/>
      <c r="C365" s="180"/>
      <c r="D365" s="180"/>
    </row>
    <row r="366" customFormat="false" ht="8.25" hidden="false" customHeight="false" outlineLevel="0" collapsed="false">
      <c r="B366" s="180"/>
      <c r="C366" s="180"/>
      <c r="D366" s="180"/>
    </row>
    <row r="367" customFormat="false" ht="8.25" hidden="false" customHeight="false" outlineLevel="0" collapsed="false">
      <c r="B367" s="180"/>
      <c r="C367" s="180"/>
      <c r="D367" s="180"/>
    </row>
    <row r="368" customFormat="false" ht="8.25" hidden="false" customHeight="false" outlineLevel="0" collapsed="false">
      <c r="B368" s="180"/>
      <c r="C368" s="180"/>
      <c r="D368" s="180"/>
    </row>
    <row r="369" customFormat="false" ht="8.25" hidden="false" customHeight="false" outlineLevel="0" collapsed="false">
      <c r="B369" s="180"/>
      <c r="C369" s="180"/>
      <c r="D369" s="180"/>
    </row>
    <row r="370" customFormat="false" ht="8.25" hidden="false" customHeight="false" outlineLevel="0" collapsed="false">
      <c r="B370" s="180"/>
      <c r="C370" s="180"/>
      <c r="D370" s="180"/>
    </row>
    <row r="371" customFormat="false" ht="8.25" hidden="false" customHeight="false" outlineLevel="0" collapsed="false">
      <c r="B371" s="180"/>
      <c r="C371" s="180"/>
      <c r="D371" s="180"/>
    </row>
    <row r="372" customFormat="false" ht="8.25" hidden="false" customHeight="false" outlineLevel="0" collapsed="false">
      <c r="B372" s="180"/>
      <c r="C372" s="180"/>
      <c r="D372" s="180"/>
    </row>
    <row r="373" customFormat="false" ht="8.25" hidden="false" customHeight="false" outlineLevel="0" collapsed="false">
      <c r="B373" s="180"/>
      <c r="C373" s="180"/>
      <c r="D373" s="180"/>
    </row>
    <row r="374" customFormat="false" ht="8.25" hidden="false" customHeight="false" outlineLevel="0" collapsed="false">
      <c r="B374" s="180"/>
      <c r="C374" s="180"/>
      <c r="D374" s="180"/>
    </row>
    <row r="375" customFormat="false" ht="8.25" hidden="false" customHeight="false" outlineLevel="0" collapsed="false">
      <c r="B375" s="180"/>
      <c r="C375" s="180"/>
      <c r="D375" s="180"/>
    </row>
    <row r="376" customFormat="false" ht="8.25" hidden="false" customHeight="false" outlineLevel="0" collapsed="false">
      <c r="B376" s="180"/>
      <c r="C376" s="180"/>
      <c r="D376" s="180"/>
    </row>
    <row r="377" customFormat="false" ht="8.25" hidden="false" customHeight="false" outlineLevel="0" collapsed="false">
      <c r="B377" s="180"/>
      <c r="C377" s="180"/>
      <c r="D377" s="180"/>
    </row>
    <row r="378" customFormat="false" ht="8.25" hidden="false" customHeight="false" outlineLevel="0" collapsed="false">
      <c r="B378" s="180"/>
      <c r="C378" s="180"/>
      <c r="D378" s="180"/>
    </row>
    <row r="379" customFormat="false" ht="8.25" hidden="false" customHeight="false" outlineLevel="0" collapsed="false">
      <c r="B379" s="180"/>
      <c r="C379" s="180"/>
      <c r="D379" s="180"/>
    </row>
    <row r="380" customFormat="false" ht="8.25" hidden="false" customHeight="false" outlineLevel="0" collapsed="false">
      <c r="B380" s="180"/>
      <c r="C380" s="180"/>
      <c r="D380" s="180"/>
    </row>
    <row r="381" customFormat="false" ht="8.25" hidden="false" customHeight="false" outlineLevel="0" collapsed="false">
      <c r="B381" s="180"/>
      <c r="C381" s="180"/>
      <c r="D381" s="180"/>
    </row>
    <row r="382" customFormat="false" ht="8.25" hidden="false" customHeight="false" outlineLevel="0" collapsed="false">
      <c r="B382" s="180"/>
      <c r="C382" s="180"/>
      <c r="D382" s="180"/>
    </row>
    <row r="383" customFormat="false" ht="8.25" hidden="false" customHeight="false" outlineLevel="0" collapsed="false">
      <c r="B383" s="180"/>
      <c r="C383" s="180"/>
      <c r="D383" s="180"/>
    </row>
    <row r="384" customFormat="false" ht="8.25" hidden="false" customHeight="false" outlineLevel="0" collapsed="false">
      <c r="B384" s="180"/>
      <c r="C384" s="180"/>
      <c r="D384" s="180"/>
    </row>
    <row r="385" customFormat="false" ht="8.25" hidden="false" customHeight="false" outlineLevel="0" collapsed="false">
      <c r="B385" s="180"/>
      <c r="C385" s="180"/>
      <c r="D385" s="180"/>
    </row>
    <row r="386" customFormat="false" ht="8.25" hidden="false" customHeight="false" outlineLevel="0" collapsed="false">
      <c r="B386" s="180"/>
      <c r="C386" s="180"/>
      <c r="D386" s="180"/>
    </row>
    <row r="387" customFormat="false" ht="8.25" hidden="false" customHeight="false" outlineLevel="0" collapsed="false">
      <c r="B387" s="180"/>
      <c r="C387" s="180"/>
      <c r="D387" s="180"/>
    </row>
    <row r="388" customFormat="false" ht="8.25" hidden="false" customHeight="false" outlineLevel="0" collapsed="false">
      <c r="B388" s="180"/>
      <c r="C388" s="180"/>
      <c r="D388" s="180"/>
    </row>
    <row r="389" customFormat="false" ht="8.25" hidden="false" customHeight="false" outlineLevel="0" collapsed="false">
      <c r="B389" s="180"/>
      <c r="C389" s="180"/>
      <c r="D389" s="180"/>
    </row>
    <row r="390" customFormat="false" ht="8.25" hidden="false" customHeight="false" outlineLevel="0" collapsed="false">
      <c r="B390" s="180"/>
      <c r="C390" s="180"/>
      <c r="D390" s="180"/>
    </row>
    <row r="391" customFormat="false" ht="8.25" hidden="false" customHeight="false" outlineLevel="0" collapsed="false">
      <c r="B391" s="180"/>
      <c r="C391" s="180"/>
      <c r="D391" s="180"/>
    </row>
    <row r="392" customFormat="false" ht="8.25" hidden="false" customHeight="false" outlineLevel="0" collapsed="false">
      <c r="B392" s="180"/>
      <c r="C392" s="180"/>
      <c r="D392" s="180"/>
    </row>
    <row r="393" customFormat="false" ht="8.25" hidden="false" customHeight="false" outlineLevel="0" collapsed="false">
      <c r="B393" s="180"/>
      <c r="C393" s="180"/>
      <c r="D393" s="180"/>
    </row>
    <row r="394" customFormat="false" ht="8.25" hidden="false" customHeight="false" outlineLevel="0" collapsed="false">
      <c r="B394" s="180"/>
      <c r="C394" s="180"/>
      <c r="D394" s="180"/>
    </row>
    <row r="395" customFormat="false" ht="8.25" hidden="false" customHeight="false" outlineLevel="0" collapsed="false">
      <c r="B395" s="180"/>
      <c r="C395" s="180"/>
      <c r="D395" s="180"/>
    </row>
    <row r="396" customFormat="false" ht="8.25" hidden="false" customHeight="false" outlineLevel="0" collapsed="false">
      <c r="B396" s="180"/>
      <c r="C396" s="180"/>
      <c r="D396" s="180"/>
    </row>
    <row r="397" customFormat="false" ht="8.25" hidden="false" customHeight="false" outlineLevel="0" collapsed="false">
      <c r="B397" s="180"/>
      <c r="C397" s="180"/>
      <c r="D397" s="180"/>
    </row>
    <row r="398" customFormat="false" ht="8.25" hidden="false" customHeight="false" outlineLevel="0" collapsed="false">
      <c r="B398" s="180"/>
      <c r="C398" s="180"/>
      <c r="D398" s="180"/>
    </row>
    <row r="399" customFormat="false" ht="8.25" hidden="false" customHeight="false" outlineLevel="0" collapsed="false">
      <c r="B399" s="180"/>
      <c r="C399" s="180"/>
      <c r="D399" s="180"/>
    </row>
    <row r="400" customFormat="false" ht="8.25" hidden="false" customHeight="false" outlineLevel="0" collapsed="false">
      <c r="B400" s="180"/>
      <c r="C400" s="180"/>
      <c r="D400" s="180"/>
    </row>
    <row r="401" customFormat="false" ht="8.25" hidden="false" customHeight="false" outlineLevel="0" collapsed="false">
      <c r="B401" s="180"/>
      <c r="C401" s="180"/>
      <c r="D401" s="180"/>
    </row>
    <row r="402" customFormat="false" ht="8.25" hidden="false" customHeight="false" outlineLevel="0" collapsed="false">
      <c r="B402" s="180"/>
      <c r="C402" s="180"/>
      <c r="D402" s="180"/>
    </row>
    <row r="403" customFormat="false" ht="8.25" hidden="false" customHeight="false" outlineLevel="0" collapsed="false">
      <c r="B403" s="180"/>
      <c r="C403" s="180"/>
      <c r="D403" s="180"/>
    </row>
    <row r="404" customFormat="false" ht="8.25" hidden="false" customHeight="false" outlineLevel="0" collapsed="false">
      <c r="B404" s="180"/>
      <c r="C404" s="180"/>
      <c r="D404" s="180"/>
    </row>
    <row r="405" customFormat="false" ht="8.25" hidden="false" customHeight="false" outlineLevel="0" collapsed="false">
      <c r="B405" s="180"/>
      <c r="C405" s="180"/>
      <c r="D405" s="180"/>
    </row>
    <row r="406" customFormat="false" ht="8.25" hidden="false" customHeight="false" outlineLevel="0" collapsed="false">
      <c r="B406" s="180"/>
      <c r="C406" s="180"/>
      <c r="D406" s="180"/>
    </row>
    <row r="407" customFormat="false" ht="8.25" hidden="false" customHeight="false" outlineLevel="0" collapsed="false">
      <c r="B407" s="180"/>
      <c r="C407" s="180"/>
      <c r="D407" s="180"/>
    </row>
    <row r="408" customFormat="false" ht="8.25" hidden="false" customHeight="false" outlineLevel="0" collapsed="false">
      <c r="B408" s="180"/>
      <c r="C408" s="180"/>
      <c r="D408" s="180"/>
    </row>
    <row r="409" customFormat="false" ht="8.25" hidden="false" customHeight="false" outlineLevel="0" collapsed="false">
      <c r="B409" s="180"/>
      <c r="C409" s="180"/>
      <c r="D409" s="180"/>
    </row>
    <row r="410" customFormat="false" ht="8.25" hidden="false" customHeight="false" outlineLevel="0" collapsed="false">
      <c r="B410" s="180"/>
      <c r="C410" s="180"/>
      <c r="D410" s="180"/>
    </row>
    <row r="411" customFormat="false" ht="8.25" hidden="false" customHeight="false" outlineLevel="0" collapsed="false">
      <c r="B411" s="180"/>
      <c r="C411" s="180"/>
      <c r="D411" s="180"/>
    </row>
    <row r="412" customFormat="false" ht="8.25" hidden="false" customHeight="false" outlineLevel="0" collapsed="false">
      <c r="B412" s="180"/>
      <c r="C412" s="180"/>
      <c r="D412" s="180"/>
    </row>
    <row r="413" customFormat="false" ht="8.25" hidden="false" customHeight="false" outlineLevel="0" collapsed="false">
      <c r="B413" s="180"/>
      <c r="C413" s="180"/>
      <c r="D413" s="180"/>
    </row>
    <row r="414" customFormat="false" ht="8.25" hidden="false" customHeight="false" outlineLevel="0" collapsed="false">
      <c r="B414" s="180"/>
      <c r="C414" s="180"/>
      <c r="D414" s="180"/>
    </row>
    <row r="415" customFormat="false" ht="8.25" hidden="false" customHeight="false" outlineLevel="0" collapsed="false">
      <c r="B415" s="180"/>
      <c r="C415" s="180"/>
      <c r="D415" s="180"/>
    </row>
    <row r="416" customFormat="false" ht="8.25" hidden="false" customHeight="false" outlineLevel="0" collapsed="false">
      <c r="B416" s="180"/>
      <c r="C416" s="180"/>
      <c r="D416" s="180"/>
    </row>
    <row r="417" customFormat="false" ht="8.25" hidden="false" customHeight="false" outlineLevel="0" collapsed="false">
      <c r="B417" s="180"/>
      <c r="C417" s="180"/>
      <c r="D417" s="180"/>
    </row>
    <row r="418" customFormat="false" ht="8.25" hidden="false" customHeight="false" outlineLevel="0" collapsed="false">
      <c r="B418" s="180"/>
      <c r="C418" s="180"/>
      <c r="D418" s="180"/>
    </row>
    <row r="419" customFormat="false" ht="8.25" hidden="false" customHeight="false" outlineLevel="0" collapsed="false">
      <c r="B419" s="180"/>
      <c r="C419" s="180"/>
      <c r="D419" s="180"/>
    </row>
    <row r="420" customFormat="false" ht="8.25" hidden="false" customHeight="false" outlineLevel="0" collapsed="false">
      <c r="B420" s="180"/>
      <c r="C420" s="180"/>
      <c r="D420" s="180"/>
    </row>
    <row r="421" customFormat="false" ht="8.25" hidden="false" customHeight="false" outlineLevel="0" collapsed="false">
      <c r="B421" s="180"/>
      <c r="C421" s="180"/>
      <c r="D421" s="180"/>
    </row>
    <row r="422" customFormat="false" ht="8.25" hidden="false" customHeight="false" outlineLevel="0" collapsed="false">
      <c r="B422" s="180"/>
      <c r="C422" s="180"/>
      <c r="D422" s="180"/>
    </row>
    <row r="423" customFormat="false" ht="8.25" hidden="false" customHeight="false" outlineLevel="0" collapsed="false">
      <c r="B423" s="180"/>
      <c r="C423" s="180"/>
      <c r="D423" s="180"/>
    </row>
    <row r="424" customFormat="false" ht="8.25" hidden="false" customHeight="false" outlineLevel="0" collapsed="false">
      <c r="B424" s="180"/>
      <c r="C424" s="180"/>
      <c r="D424" s="180"/>
    </row>
    <row r="425" customFormat="false" ht="8.25" hidden="false" customHeight="false" outlineLevel="0" collapsed="false">
      <c r="B425" s="180"/>
      <c r="C425" s="180"/>
      <c r="D425" s="180"/>
    </row>
    <row r="426" customFormat="false" ht="8.25" hidden="false" customHeight="false" outlineLevel="0" collapsed="false">
      <c r="B426" s="180"/>
      <c r="C426" s="180"/>
      <c r="D426" s="180"/>
    </row>
    <row r="427" customFormat="false" ht="8.25" hidden="false" customHeight="false" outlineLevel="0" collapsed="false">
      <c r="B427" s="180"/>
      <c r="C427" s="180"/>
      <c r="D427" s="180"/>
    </row>
    <row r="428" customFormat="false" ht="8.25" hidden="false" customHeight="false" outlineLevel="0" collapsed="false">
      <c r="B428" s="180"/>
      <c r="C428" s="180"/>
      <c r="D428" s="180"/>
    </row>
    <row r="429" customFormat="false" ht="8.25" hidden="false" customHeight="false" outlineLevel="0" collapsed="false">
      <c r="B429" s="180"/>
      <c r="C429" s="180"/>
      <c r="D429" s="180"/>
    </row>
    <row r="430" customFormat="false" ht="8.25" hidden="false" customHeight="false" outlineLevel="0" collapsed="false">
      <c r="B430" s="180"/>
      <c r="C430" s="180"/>
      <c r="D430" s="180"/>
    </row>
    <row r="431" customFormat="false" ht="8.25" hidden="false" customHeight="false" outlineLevel="0" collapsed="false">
      <c r="B431" s="180"/>
      <c r="C431" s="180"/>
      <c r="D431" s="180"/>
    </row>
    <row r="432" customFormat="false" ht="8.25" hidden="false" customHeight="false" outlineLevel="0" collapsed="false">
      <c r="B432" s="180"/>
      <c r="C432" s="180"/>
      <c r="D432" s="180"/>
    </row>
    <row r="433" customFormat="false" ht="8.25" hidden="false" customHeight="false" outlineLevel="0" collapsed="false">
      <c r="B433" s="180"/>
      <c r="C433" s="180"/>
      <c r="D433" s="180"/>
    </row>
    <row r="434" customFormat="false" ht="8.25" hidden="false" customHeight="false" outlineLevel="0" collapsed="false">
      <c r="B434" s="180"/>
      <c r="C434" s="180"/>
      <c r="D434" s="180"/>
    </row>
    <row r="435" customFormat="false" ht="8.25" hidden="false" customHeight="false" outlineLevel="0" collapsed="false">
      <c r="B435" s="180"/>
      <c r="C435" s="180"/>
      <c r="D435" s="180"/>
    </row>
    <row r="436" customFormat="false" ht="8.25" hidden="false" customHeight="false" outlineLevel="0" collapsed="false">
      <c r="B436" s="180"/>
      <c r="C436" s="180"/>
      <c r="D436" s="180"/>
    </row>
    <row r="437" customFormat="false" ht="8.25" hidden="false" customHeight="false" outlineLevel="0" collapsed="false">
      <c r="B437" s="180"/>
      <c r="C437" s="180"/>
      <c r="D437" s="180"/>
    </row>
    <row r="438" customFormat="false" ht="8.25" hidden="false" customHeight="false" outlineLevel="0" collapsed="false">
      <c r="B438" s="180"/>
      <c r="C438" s="180"/>
      <c r="D438" s="180"/>
    </row>
    <row r="439" customFormat="false" ht="8.25" hidden="false" customHeight="false" outlineLevel="0" collapsed="false">
      <c r="B439" s="180"/>
      <c r="C439" s="180"/>
      <c r="D439" s="180"/>
    </row>
    <row r="440" customFormat="false" ht="8.25" hidden="false" customHeight="false" outlineLevel="0" collapsed="false">
      <c r="B440" s="180"/>
      <c r="C440" s="180"/>
      <c r="D440" s="180"/>
    </row>
    <row r="441" customFormat="false" ht="8.25" hidden="false" customHeight="false" outlineLevel="0" collapsed="false">
      <c r="B441" s="180"/>
      <c r="C441" s="180"/>
      <c r="D441" s="180"/>
    </row>
    <row r="442" customFormat="false" ht="8.25" hidden="false" customHeight="false" outlineLevel="0" collapsed="false">
      <c r="B442" s="180"/>
      <c r="C442" s="180"/>
      <c r="D442" s="180"/>
    </row>
    <row r="443" customFormat="false" ht="8.25" hidden="false" customHeight="false" outlineLevel="0" collapsed="false">
      <c r="B443" s="180"/>
      <c r="C443" s="180"/>
      <c r="D443" s="180"/>
    </row>
    <row r="444" customFormat="false" ht="8.25" hidden="false" customHeight="false" outlineLevel="0" collapsed="false">
      <c r="B444" s="180"/>
      <c r="C444" s="180"/>
      <c r="D444" s="180"/>
    </row>
    <row r="445" customFormat="false" ht="8.25" hidden="false" customHeight="false" outlineLevel="0" collapsed="false">
      <c r="B445" s="180"/>
      <c r="C445" s="180"/>
      <c r="D445" s="180"/>
    </row>
    <row r="446" customFormat="false" ht="8.25" hidden="false" customHeight="false" outlineLevel="0" collapsed="false">
      <c r="B446" s="180"/>
      <c r="C446" s="180"/>
      <c r="D446" s="180"/>
    </row>
    <row r="447" customFormat="false" ht="8.25" hidden="false" customHeight="false" outlineLevel="0" collapsed="false">
      <c r="B447" s="180"/>
      <c r="C447" s="180"/>
      <c r="D447" s="180"/>
    </row>
    <row r="448" customFormat="false" ht="8.25" hidden="false" customHeight="false" outlineLevel="0" collapsed="false">
      <c r="B448" s="180"/>
      <c r="C448" s="180"/>
      <c r="D448" s="180"/>
    </row>
    <row r="449" customFormat="false" ht="8.25" hidden="false" customHeight="false" outlineLevel="0" collapsed="false">
      <c r="B449" s="180"/>
      <c r="C449" s="180"/>
      <c r="D449" s="180"/>
    </row>
    <row r="450" customFormat="false" ht="8.25" hidden="false" customHeight="false" outlineLevel="0" collapsed="false">
      <c r="B450" s="180"/>
      <c r="C450" s="180"/>
      <c r="D450" s="180"/>
    </row>
    <row r="451" customFormat="false" ht="8.25" hidden="false" customHeight="false" outlineLevel="0" collapsed="false">
      <c r="B451" s="180"/>
      <c r="C451" s="180"/>
      <c r="D451" s="180"/>
    </row>
    <row r="452" customFormat="false" ht="8.25" hidden="false" customHeight="false" outlineLevel="0" collapsed="false">
      <c r="B452" s="180"/>
      <c r="C452" s="180"/>
      <c r="D452" s="180"/>
    </row>
    <row r="453" customFormat="false" ht="8.25" hidden="false" customHeight="false" outlineLevel="0" collapsed="false">
      <c r="B453" s="180"/>
      <c r="C453" s="180"/>
      <c r="D453" s="180"/>
    </row>
    <row r="454" customFormat="false" ht="8.25" hidden="false" customHeight="false" outlineLevel="0" collapsed="false">
      <c r="B454" s="180"/>
      <c r="C454" s="180"/>
      <c r="D454" s="180"/>
    </row>
    <row r="455" customFormat="false" ht="8.25" hidden="false" customHeight="false" outlineLevel="0" collapsed="false">
      <c r="B455" s="180"/>
      <c r="C455" s="180"/>
      <c r="D455" s="180"/>
    </row>
    <row r="456" customFormat="false" ht="8.25" hidden="false" customHeight="false" outlineLevel="0" collapsed="false">
      <c r="B456" s="180"/>
      <c r="C456" s="180"/>
      <c r="D456" s="180"/>
    </row>
    <row r="457" customFormat="false" ht="8.25" hidden="false" customHeight="false" outlineLevel="0" collapsed="false">
      <c r="B457" s="180"/>
      <c r="C457" s="180"/>
      <c r="D457" s="180"/>
    </row>
    <row r="458" customFormat="false" ht="8.25" hidden="false" customHeight="false" outlineLevel="0" collapsed="false">
      <c r="B458" s="180"/>
      <c r="C458" s="180"/>
      <c r="D458" s="180"/>
    </row>
    <row r="459" customFormat="false" ht="8.25" hidden="false" customHeight="false" outlineLevel="0" collapsed="false">
      <c r="B459" s="180"/>
      <c r="C459" s="180"/>
      <c r="D459" s="180"/>
    </row>
    <row r="460" customFormat="false" ht="8.25" hidden="false" customHeight="false" outlineLevel="0" collapsed="false">
      <c r="B460" s="180"/>
      <c r="C460" s="180"/>
      <c r="D460" s="180"/>
    </row>
    <row r="461" customFormat="false" ht="8.25" hidden="false" customHeight="false" outlineLevel="0" collapsed="false">
      <c r="B461" s="180"/>
      <c r="C461" s="180"/>
      <c r="D461" s="180"/>
    </row>
    <row r="462" customFormat="false" ht="8.25" hidden="false" customHeight="false" outlineLevel="0" collapsed="false">
      <c r="B462" s="180"/>
      <c r="C462" s="180"/>
      <c r="D462" s="180"/>
    </row>
    <row r="463" customFormat="false" ht="8.25" hidden="false" customHeight="false" outlineLevel="0" collapsed="false">
      <c r="B463" s="180"/>
      <c r="C463" s="180"/>
      <c r="D463" s="180"/>
    </row>
    <row r="464" customFormat="false" ht="8.25" hidden="false" customHeight="false" outlineLevel="0" collapsed="false">
      <c r="B464" s="180"/>
      <c r="C464" s="180"/>
      <c r="D464" s="180"/>
    </row>
    <row r="465" customFormat="false" ht="8.25" hidden="false" customHeight="false" outlineLevel="0" collapsed="false">
      <c r="B465" s="180"/>
      <c r="C465" s="180"/>
      <c r="D465" s="180"/>
    </row>
    <row r="466" customFormat="false" ht="8.25" hidden="false" customHeight="false" outlineLevel="0" collapsed="false">
      <c r="B466" s="180"/>
      <c r="C466" s="180"/>
      <c r="D466" s="180"/>
    </row>
    <row r="467" customFormat="false" ht="8.25" hidden="false" customHeight="false" outlineLevel="0" collapsed="false">
      <c r="B467" s="180"/>
      <c r="C467" s="180"/>
      <c r="D467" s="180"/>
    </row>
    <row r="468" customFormat="false" ht="8.25" hidden="false" customHeight="false" outlineLevel="0" collapsed="false">
      <c r="B468" s="180"/>
      <c r="C468" s="180"/>
      <c r="D468" s="180"/>
    </row>
    <row r="469" customFormat="false" ht="8.25" hidden="false" customHeight="false" outlineLevel="0" collapsed="false">
      <c r="B469" s="180"/>
      <c r="C469" s="180"/>
      <c r="D469" s="180"/>
    </row>
    <row r="470" customFormat="false" ht="8.25" hidden="false" customHeight="false" outlineLevel="0" collapsed="false">
      <c r="B470" s="180"/>
      <c r="C470" s="180"/>
      <c r="D470" s="180"/>
    </row>
    <row r="471" customFormat="false" ht="8.25" hidden="false" customHeight="false" outlineLevel="0" collapsed="false">
      <c r="B471" s="180"/>
      <c r="C471" s="180"/>
      <c r="D471" s="180"/>
    </row>
    <row r="472" customFormat="false" ht="8.25" hidden="false" customHeight="false" outlineLevel="0" collapsed="false">
      <c r="B472" s="180"/>
      <c r="C472" s="180"/>
      <c r="D472" s="180"/>
    </row>
    <row r="473" customFormat="false" ht="8.25" hidden="false" customHeight="false" outlineLevel="0" collapsed="false">
      <c r="B473" s="180"/>
      <c r="C473" s="180"/>
      <c r="D473" s="180"/>
    </row>
    <row r="474" customFormat="false" ht="8.25" hidden="false" customHeight="false" outlineLevel="0" collapsed="false">
      <c r="B474" s="180"/>
      <c r="C474" s="180"/>
      <c r="D474" s="180"/>
    </row>
    <row r="475" customFormat="false" ht="8.25" hidden="false" customHeight="false" outlineLevel="0" collapsed="false">
      <c r="B475" s="180"/>
      <c r="C475" s="180"/>
      <c r="D475" s="180"/>
    </row>
    <row r="476" customFormat="false" ht="8.25" hidden="false" customHeight="false" outlineLevel="0" collapsed="false">
      <c r="B476" s="180"/>
      <c r="C476" s="180"/>
      <c r="D476" s="180"/>
    </row>
    <row r="477" customFormat="false" ht="8.25" hidden="false" customHeight="false" outlineLevel="0" collapsed="false">
      <c r="B477" s="180"/>
      <c r="C477" s="180"/>
      <c r="D477" s="180"/>
    </row>
    <row r="478" customFormat="false" ht="8.25" hidden="false" customHeight="false" outlineLevel="0" collapsed="false">
      <c r="B478" s="180"/>
      <c r="C478" s="180"/>
      <c r="D478" s="180"/>
    </row>
    <row r="479" customFormat="false" ht="8.25" hidden="false" customHeight="false" outlineLevel="0" collapsed="false">
      <c r="B479" s="180"/>
      <c r="C479" s="180"/>
      <c r="D479" s="180"/>
    </row>
    <row r="480" customFormat="false" ht="8.25" hidden="false" customHeight="false" outlineLevel="0" collapsed="false">
      <c r="B480" s="180"/>
      <c r="C480" s="180"/>
      <c r="D480" s="180"/>
    </row>
    <row r="481" customFormat="false" ht="8.25" hidden="false" customHeight="false" outlineLevel="0" collapsed="false">
      <c r="B481" s="180"/>
      <c r="C481" s="180"/>
      <c r="D481" s="180"/>
    </row>
    <row r="482" customFormat="false" ht="8.25" hidden="false" customHeight="false" outlineLevel="0" collapsed="false">
      <c r="B482" s="180"/>
      <c r="C482" s="180"/>
      <c r="D482" s="180"/>
    </row>
    <row r="483" customFormat="false" ht="8.25" hidden="false" customHeight="false" outlineLevel="0" collapsed="false">
      <c r="B483" s="180"/>
      <c r="C483" s="180"/>
      <c r="D483" s="180"/>
    </row>
    <row r="484" customFormat="false" ht="8.25" hidden="false" customHeight="false" outlineLevel="0" collapsed="false">
      <c r="B484" s="180"/>
      <c r="C484" s="180"/>
      <c r="D484" s="180"/>
    </row>
    <row r="485" customFormat="false" ht="8.25" hidden="false" customHeight="false" outlineLevel="0" collapsed="false">
      <c r="B485" s="180"/>
      <c r="C485" s="180"/>
      <c r="D485" s="180"/>
    </row>
    <row r="486" customFormat="false" ht="8.25" hidden="false" customHeight="false" outlineLevel="0" collapsed="false">
      <c r="B486" s="180"/>
      <c r="C486" s="180"/>
      <c r="D486" s="180"/>
    </row>
    <row r="487" customFormat="false" ht="8.25" hidden="false" customHeight="false" outlineLevel="0" collapsed="false">
      <c r="B487" s="180"/>
      <c r="C487" s="180"/>
      <c r="D487" s="180"/>
    </row>
    <row r="488" customFormat="false" ht="8.25" hidden="false" customHeight="false" outlineLevel="0" collapsed="false">
      <c r="B488" s="180"/>
      <c r="C488" s="180"/>
      <c r="D488" s="180"/>
    </row>
    <row r="489" customFormat="false" ht="8.25" hidden="false" customHeight="false" outlineLevel="0" collapsed="false">
      <c r="B489" s="180"/>
      <c r="C489" s="180"/>
      <c r="D489" s="180"/>
    </row>
    <row r="490" customFormat="false" ht="8.25" hidden="false" customHeight="false" outlineLevel="0" collapsed="false">
      <c r="B490" s="180"/>
      <c r="C490" s="180"/>
      <c r="D490" s="180"/>
    </row>
    <row r="491" customFormat="false" ht="8.25" hidden="false" customHeight="false" outlineLevel="0" collapsed="false">
      <c r="B491" s="180"/>
      <c r="C491" s="180"/>
      <c r="D491" s="180"/>
    </row>
    <row r="492" customFormat="false" ht="8.25" hidden="false" customHeight="false" outlineLevel="0" collapsed="false">
      <c r="B492" s="180"/>
      <c r="C492" s="180"/>
      <c r="D492" s="180"/>
    </row>
    <row r="493" customFormat="false" ht="8.25" hidden="false" customHeight="false" outlineLevel="0" collapsed="false">
      <c r="B493" s="180"/>
      <c r="C493" s="180"/>
      <c r="D493" s="180"/>
    </row>
    <row r="494" customFormat="false" ht="8.25" hidden="false" customHeight="false" outlineLevel="0" collapsed="false">
      <c r="B494" s="180"/>
      <c r="C494" s="180"/>
      <c r="D494" s="180"/>
    </row>
    <row r="495" customFormat="false" ht="8.25" hidden="false" customHeight="false" outlineLevel="0" collapsed="false">
      <c r="B495" s="180"/>
      <c r="C495" s="180"/>
      <c r="D495" s="180"/>
    </row>
    <row r="496" customFormat="false" ht="8.25" hidden="false" customHeight="false" outlineLevel="0" collapsed="false">
      <c r="B496" s="180"/>
      <c r="C496" s="180"/>
      <c r="D496" s="180"/>
    </row>
    <row r="497" customFormat="false" ht="8.25" hidden="false" customHeight="false" outlineLevel="0" collapsed="false">
      <c r="B497" s="180"/>
      <c r="C497" s="180"/>
      <c r="D497" s="180"/>
    </row>
    <row r="498" customFormat="false" ht="8.25" hidden="false" customHeight="false" outlineLevel="0" collapsed="false">
      <c r="B498" s="180"/>
      <c r="C498" s="180"/>
      <c r="D498" s="180"/>
    </row>
    <row r="499" customFormat="false" ht="8.25" hidden="false" customHeight="false" outlineLevel="0" collapsed="false">
      <c r="B499" s="180"/>
      <c r="C499" s="180"/>
      <c r="D499" s="180"/>
    </row>
    <row r="500" customFormat="false" ht="8.25" hidden="false" customHeight="false" outlineLevel="0" collapsed="false">
      <c r="B500" s="180"/>
      <c r="C500" s="180"/>
      <c r="D500" s="180"/>
    </row>
    <row r="501" customFormat="false" ht="8.25" hidden="false" customHeight="false" outlineLevel="0" collapsed="false">
      <c r="B501" s="180"/>
      <c r="C501" s="180"/>
      <c r="D501" s="180"/>
    </row>
    <row r="502" customFormat="false" ht="8.25" hidden="false" customHeight="false" outlineLevel="0" collapsed="false">
      <c r="B502" s="180"/>
      <c r="C502" s="180"/>
      <c r="D502" s="180"/>
    </row>
    <row r="503" customFormat="false" ht="8.25" hidden="false" customHeight="false" outlineLevel="0" collapsed="false">
      <c r="B503" s="180"/>
      <c r="C503" s="180"/>
      <c r="D503" s="180"/>
    </row>
    <row r="504" customFormat="false" ht="8.25" hidden="false" customHeight="false" outlineLevel="0" collapsed="false">
      <c r="B504" s="180"/>
      <c r="C504" s="180"/>
      <c r="D504" s="180"/>
    </row>
    <row r="505" customFormat="false" ht="8.25" hidden="false" customHeight="false" outlineLevel="0" collapsed="false">
      <c r="B505" s="180"/>
      <c r="C505" s="180"/>
      <c r="D505" s="180"/>
    </row>
    <row r="506" customFormat="false" ht="8.25" hidden="false" customHeight="false" outlineLevel="0" collapsed="false">
      <c r="B506" s="180"/>
      <c r="C506" s="180"/>
      <c r="D506" s="180"/>
    </row>
    <row r="507" customFormat="false" ht="8.25" hidden="false" customHeight="false" outlineLevel="0" collapsed="false">
      <c r="B507" s="180"/>
      <c r="C507" s="180"/>
      <c r="D507" s="180"/>
    </row>
    <row r="508" customFormat="false" ht="8.25" hidden="false" customHeight="false" outlineLevel="0" collapsed="false">
      <c r="B508" s="180"/>
      <c r="C508" s="180"/>
      <c r="D508" s="180"/>
    </row>
    <row r="509" customFormat="false" ht="8.25" hidden="false" customHeight="false" outlineLevel="0" collapsed="false">
      <c r="B509" s="180"/>
      <c r="C509" s="180"/>
      <c r="D509" s="180"/>
    </row>
    <row r="510" customFormat="false" ht="8.25" hidden="false" customHeight="false" outlineLevel="0" collapsed="false">
      <c r="B510" s="180"/>
      <c r="C510" s="180"/>
      <c r="D510" s="180"/>
    </row>
    <row r="511" customFormat="false" ht="8.25" hidden="false" customHeight="false" outlineLevel="0" collapsed="false">
      <c r="B511" s="180"/>
      <c r="C511" s="180"/>
      <c r="D511" s="180"/>
    </row>
    <row r="512" customFormat="false" ht="8.25" hidden="false" customHeight="false" outlineLevel="0" collapsed="false">
      <c r="B512" s="180"/>
      <c r="C512" s="180"/>
      <c r="D512" s="180"/>
    </row>
    <row r="513" customFormat="false" ht="8.25" hidden="false" customHeight="false" outlineLevel="0" collapsed="false">
      <c r="B513" s="180"/>
      <c r="C513" s="180"/>
      <c r="D513" s="180"/>
    </row>
    <row r="514" customFormat="false" ht="8.25" hidden="false" customHeight="false" outlineLevel="0" collapsed="false">
      <c r="B514" s="180"/>
      <c r="C514" s="180"/>
      <c r="D514" s="180"/>
    </row>
    <row r="515" customFormat="false" ht="8.25" hidden="false" customHeight="false" outlineLevel="0" collapsed="false">
      <c r="B515" s="180"/>
      <c r="C515" s="180"/>
      <c r="D515" s="180"/>
    </row>
    <row r="516" customFormat="false" ht="8.25" hidden="false" customHeight="false" outlineLevel="0" collapsed="false">
      <c r="B516" s="180"/>
      <c r="C516" s="180"/>
      <c r="D516" s="180"/>
    </row>
    <row r="517" customFormat="false" ht="8.25" hidden="false" customHeight="false" outlineLevel="0" collapsed="false">
      <c r="B517" s="180"/>
      <c r="C517" s="180"/>
      <c r="D517" s="180"/>
    </row>
    <row r="518" customFormat="false" ht="8.25" hidden="false" customHeight="false" outlineLevel="0" collapsed="false">
      <c r="B518" s="180"/>
      <c r="C518" s="180"/>
      <c r="D518" s="180"/>
    </row>
    <row r="519" customFormat="false" ht="8.25" hidden="false" customHeight="false" outlineLevel="0" collapsed="false">
      <c r="B519" s="180"/>
      <c r="C519" s="180"/>
      <c r="D519" s="180"/>
    </row>
    <row r="520" customFormat="false" ht="8.25" hidden="false" customHeight="false" outlineLevel="0" collapsed="false">
      <c r="B520" s="180"/>
      <c r="C520" s="180"/>
      <c r="D520" s="180"/>
    </row>
    <row r="521" customFormat="false" ht="8.25" hidden="false" customHeight="false" outlineLevel="0" collapsed="false">
      <c r="B521" s="180"/>
      <c r="C521" s="180"/>
      <c r="D521" s="180"/>
    </row>
    <row r="522" customFormat="false" ht="8.25" hidden="false" customHeight="false" outlineLevel="0" collapsed="false">
      <c r="B522" s="180"/>
      <c r="C522" s="180"/>
      <c r="D522" s="180"/>
    </row>
    <row r="523" customFormat="false" ht="8.25" hidden="false" customHeight="false" outlineLevel="0" collapsed="false">
      <c r="B523" s="180"/>
      <c r="C523" s="180"/>
      <c r="D523" s="180"/>
    </row>
    <row r="524" customFormat="false" ht="8.25" hidden="false" customHeight="false" outlineLevel="0" collapsed="false">
      <c r="B524" s="180"/>
      <c r="C524" s="180"/>
      <c r="D524" s="180"/>
    </row>
    <row r="525" customFormat="false" ht="8.25" hidden="false" customHeight="false" outlineLevel="0" collapsed="false">
      <c r="B525" s="180"/>
      <c r="C525" s="180"/>
      <c r="D525" s="180"/>
    </row>
    <row r="526" customFormat="false" ht="8.25" hidden="false" customHeight="false" outlineLevel="0" collapsed="false">
      <c r="B526" s="180"/>
      <c r="C526" s="180"/>
      <c r="D526" s="180"/>
    </row>
    <row r="527" customFormat="false" ht="8.25" hidden="false" customHeight="false" outlineLevel="0" collapsed="false">
      <c r="B527" s="180"/>
      <c r="C527" s="180"/>
      <c r="D527" s="180"/>
    </row>
    <row r="528" customFormat="false" ht="8.25" hidden="false" customHeight="false" outlineLevel="0" collapsed="false">
      <c r="B528" s="180"/>
      <c r="C528" s="180"/>
      <c r="D528" s="180"/>
    </row>
    <row r="529" customFormat="false" ht="8.25" hidden="false" customHeight="false" outlineLevel="0" collapsed="false">
      <c r="B529" s="180"/>
      <c r="C529" s="180"/>
      <c r="D529" s="180"/>
    </row>
    <row r="530" customFormat="false" ht="8.25" hidden="false" customHeight="false" outlineLevel="0" collapsed="false">
      <c r="B530" s="180"/>
      <c r="C530" s="180"/>
      <c r="D530" s="180"/>
    </row>
    <row r="531" customFormat="false" ht="8.25" hidden="false" customHeight="false" outlineLevel="0" collapsed="false">
      <c r="B531" s="180"/>
      <c r="C531" s="180"/>
      <c r="D531" s="180"/>
    </row>
    <row r="532" customFormat="false" ht="8.25" hidden="false" customHeight="false" outlineLevel="0" collapsed="false">
      <c r="B532" s="180"/>
      <c r="C532" s="180"/>
      <c r="D532" s="180"/>
    </row>
    <row r="533" customFormat="false" ht="8.25" hidden="false" customHeight="false" outlineLevel="0" collapsed="false">
      <c r="B533" s="180"/>
      <c r="C533" s="180"/>
      <c r="D533" s="180"/>
    </row>
    <row r="534" customFormat="false" ht="8.25" hidden="false" customHeight="false" outlineLevel="0" collapsed="false">
      <c r="B534" s="180"/>
      <c r="C534" s="180"/>
      <c r="D534" s="180"/>
    </row>
    <row r="535" customFormat="false" ht="8.25" hidden="false" customHeight="false" outlineLevel="0" collapsed="false">
      <c r="B535" s="180"/>
      <c r="C535" s="180"/>
      <c r="D535" s="180"/>
    </row>
    <row r="536" customFormat="false" ht="8.25" hidden="false" customHeight="false" outlineLevel="0" collapsed="false">
      <c r="B536" s="180"/>
      <c r="C536" s="180"/>
      <c r="D536" s="180"/>
    </row>
    <row r="537" customFormat="false" ht="8.25" hidden="false" customHeight="false" outlineLevel="0" collapsed="false">
      <c r="B537" s="180"/>
      <c r="C537" s="180"/>
      <c r="D537" s="180"/>
    </row>
    <row r="538" customFormat="false" ht="8.25" hidden="false" customHeight="false" outlineLevel="0" collapsed="false">
      <c r="B538" s="180"/>
      <c r="C538" s="180"/>
      <c r="D538" s="180"/>
    </row>
    <row r="539" customFormat="false" ht="8.25" hidden="false" customHeight="false" outlineLevel="0" collapsed="false">
      <c r="B539" s="180"/>
      <c r="C539" s="180"/>
      <c r="D539" s="180"/>
    </row>
    <row r="540" customFormat="false" ht="8.25" hidden="false" customHeight="false" outlineLevel="0" collapsed="false">
      <c r="B540" s="180"/>
      <c r="C540" s="180"/>
      <c r="D540" s="180"/>
    </row>
    <row r="541" customFormat="false" ht="8.25" hidden="false" customHeight="false" outlineLevel="0" collapsed="false">
      <c r="B541" s="180"/>
      <c r="C541" s="180"/>
      <c r="D541" s="180"/>
    </row>
    <row r="542" customFormat="false" ht="8.25" hidden="false" customHeight="false" outlineLevel="0" collapsed="false">
      <c r="B542" s="180"/>
      <c r="C542" s="180"/>
      <c r="D542" s="180"/>
    </row>
    <row r="543" customFormat="false" ht="8.25" hidden="false" customHeight="false" outlineLevel="0" collapsed="false">
      <c r="B543" s="180"/>
      <c r="C543" s="180"/>
      <c r="D543" s="180"/>
    </row>
    <row r="544" customFormat="false" ht="8.25" hidden="false" customHeight="false" outlineLevel="0" collapsed="false">
      <c r="B544" s="180"/>
      <c r="C544" s="180"/>
      <c r="D544" s="180"/>
    </row>
    <row r="545" customFormat="false" ht="8.25" hidden="false" customHeight="false" outlineLevel="0" collapsed="false">
      <c r="B545" s="180"/>
      <c r="C545" s="180"/>
      <c r="D545" s="180"/>
    </row>
    <row r="546" customFormat="false" ht="8.25" hidden="false" customHeight="false" outlineLevel="0" collapsed="false">
      <c r="B546" s="180"/>
      <c r="C546" s="180"/>
      <c r="D546" s="180"/>
    </row>
    <row r="547" customFormat="false" ht="8.25" hidden="false" customHeight="false" outlineLevel="0" collapsed="false">
      <c r="B547" s="180"/>
      <c r="C547" s="180"/>
      <c r="D547" s="180"/>
    </row>
    <row r="548" customFormat="false" ht="8.25" hidden="false" customHeight="false" outlineLevel="0" collapsed="false">
      <c r="B548" s="180"/>
      <c r="C548" s="180"/>
      <c r="D548" s="180"/>
    </row>
    <row r="549" customFormat="false" ht="8.25" hidden="false" customHeight="false" outlineLevel="0" collapsed="false">
      <c r="B549" s="180"/>
      <c r="C549" s="180"/>
      <c r="D549" s="180"/>
    </row>
    <row r="550" customFormat="false" ht="8.25" hidden="false" customHeight="false" outlineLevel="0" collapsed="false">
      <c r="B550" s="180"/>
      <c r="C550" s="180"/>
      <c r="D550" s="180"/>
    </row>
    <row r="551" customFormat="false" ht="8.25" hidden="false" customHeight="false" outlineLevel="0" collapsed="false">
      <c r="B551" s="180"/>
      <c r="C551" s="180"/>
      <c r="D551" s="180"/>
    </row>
    <row r="552" customFormat="false" ht="8.25" hidden="false" customHeight="false" outlineLevel="0" collapsed="false">
      <c r="B552" s="180"/>
      <c r="C552" s="180"/>
      <c r="D552" s="180"/>
    </row>
    <row r="553" customFormat="false" ht="8.25" hidden="false" customHeight="false" outlineLevel="0" collapsed="false">
      <c r="B553" s="180"/>
      <c r="C553" s="180"/>
      <c r="D553" s="180"/>
    </row>
    <row r="554" customFormat="false" ht="8.25" hidden="false" customHeight="false" outlineLevel="0" collapsed="false">
      <c r="B554" s="180"/>
      <c r="C554" s="180"/>
      <c r="D554" s="180"/>
    </row>
    <row r="555" customFormat="false" ht="8.25" hidden="false" customHeight="false" outlineLevel="0" collapsed="false">
      <c r="B555" s="180"/>
      <c r="C555" s="180"/>
      <c r="D555" s="180"/>
    </row>
    <row r="556" customFormat="false" ht="8.25" hidden="false" customHeight="false" outlineLevel="0" collapsed="false">
      <c r="B556" s="180"/>
      <c r="C556" s="180"/>
      <c r="D556" s="180"/>
    </row>
    <row r="557" customFormat="false" ht="8.25" hidden="false" customHeight="false" outlineLevel="0" collapsed="false">
      <c r="B557" s="180"/>
      <c r="C557" s="180"/>
      <c r="D557" s="180"/>
    </row>
    <row r="558" customFormat="false" ht="8.25" hidden="false" customHeight="false" outlineLevel="0" collapsed="false">
      <c r="B558" s="180"/>
      <c r="C558" s="180"/>
      <c r="D558" s="180"/>
    </row>
    <row r="559" customFormat="false" ht="8.25" hidden="false" customHeight="false" outlineLevel="0" collapsed="false">
      <c r="B559" s="180"/>
      <c r="C559" s="180"/>
      <c r="D559" s="180"/>
    </row>
    <row r="560" customFormat="false" ht="8.25" hidden="false" customHeight="false" outlineLevel="0" collapsed="false">
      <c r="B560" s="180"/>
      <c r="C560" s="180"/>
      <c r="D560" s="180"/>
    </row>
    <row r="561" customFormat="false" ht="8.25" hidden="false" customHeight="false" outlineLevel="0" collapsed="false">
      <c r="B561" s="180"/>
      <c r="C561" s="180"/>
      <c r="D561" s="180"/>
    </row>
    <row r="562" customFormat="false" ht="8.25" hidden="false" customHeight="false" outlineLevel="0" collapsed="false">
      <c r="B562" s="180"/>
      <c r="C562" s="180"/>
      <c r="D562" s="180"/>
    </row>
    <row r="563" customFormat="false" ht="8.25" hidden="false" customHeight="false" outlineLevel="0" collapsed="false">
      <c r="B563" s="180"/>
      <c r="C563" s="180"/>
      <c r="D563" s="180"/>
    </row>
    <row r="564" customFormat="false" ht="8.25" hidden="false" customHeight="false" outlineLevel="0" collapsed="false">
      <c r="B564" s="180"/>
      <c r="C564" s="180"/>
      <c r="D564" s="180"/>
    </row>
    <row r="565" customFormat="false" ht="8.25" hidden="false" customHeight="false" outlineLevel="0" collapsed="false">
      <c r="B565" s="180"/>
      <c r="C565" s="180"/>
      <c r="D565" s="180"/>
    </row>
    <row r="566" customFormat="false" ht="8.25" hidden="false" customHeight="false" outlineLevel="0" collapsed="false">
      <c r="B566" s="180"/>
      <c r="C566" s="180"/>
      <c r="D566" s="180"/>
    </row>
    <row r="567" customFormat="false" ht="8.25" hidden="false" customHeight="false" outlineLevel="0" collapsed="false">
      <c r="B567" s="180"/>
      <c r="C567" s="180"/>
      <c r="D567" s="180"/>
    </row>
    <row r="568" customFormat="false" ht="8.25" hidden="false" customHeight="false" outlineLevel="0" collapsed="false">
      <c r="B568" s="180"/>
      <c r="C568" s="180"/>
      <c r="D568" s="180"/>
    </row>
    <row r="569" customFormat="false" ht="8.25" hidden="false" customHeight="false" outlineLevel="0" collapsed="false">
      <c r="B569" s="180"/>
      <c r="C569" s="180"/>
      <c r="D569" s="180"/>
    </row>
    <row r="570" customFormat="false" ht="8.25" hidden="false" customHeight="false" outlineLevel="0" collapsed="false">
      <c r="B570" s="180"/>
      <c r="C570" s="180"/>
      <c r="D570" s="180"/>
    </row>
    <row r="571" customFormat="false" ht="8.25" hidden="false" customHeight="false" outlineLevel="0" collapsed="false">
      <c r="B571" s="180"/>
      <c r="C571" s="180"/>
      <c r="D571" s="180"/>
    </row>
    <row r="572" customFormat="false" ht="8.25" hidden="false" customHeight="false" outlineLevel="0" collapsed="false">
      <c r="B572" s="180"/>
      <c r="C572" s="180"/>
      <c r="D572" s="180"/>
    </row>
    <row r="573" customFormat="false" ht="8.25" hidden="false" customHeight="false" outlineLevel="0" collapsed="false">
      <c r="B573" s="180"/>
      <c r="C573" s="180"/>
      <c r="D573" s="180"/>
    </row>
    <row r="574" customFormat="false" ht="8.25" hidden="false" customHeight="false" outlineLevel="0" collapsed="false">
      <c r="B574" s="180"/>
      <c r="C574" s="180"/>
      <c r="D574" s="180"/>
    </row>
    <row r="575" customFormat="false" ht="8.25" hidden="false" customHeight="false" outlineLevel="0" collapsed="false">
      <c r="B575" s="180"/>
      <c r="C575" s="180"/>
      <c r="D575" s="180"/>
    </row>
    <row r="576" customFormat="false" ht="8.25" hidden="false" customHeight="false" outlineLevel="0" collapsed="false">
      <c r="B576" s="180"/>
      <c r="C576" s="180"/>
      <c r="D576" s="180"/>
    </row>
    <row r="577" customFormat="false" ht="8.25" hidden="false" customHeight="false" outlineLevel="0" collapsed="false">
      <c r="B577" s="180"/>
      <c r="C577" s="180"/>
      <c r="D577" s="180"/>
    </row>
    <row r="578" customFormat="false" ht="8.25" hidden="false" customHeight="false" outlineLevel="0" collapsed="false">
      <c r="B578" s="180"/>
      <c r="C578" s="180"/>
      <c r="D578" s="180"/>
    </row>
    <row r="579" customFormat="false" ht="8.25" hidden="false" customHeight="false" outlineLevel="0" collapsed="false">
      <c r="B579" s="180"/>
      <c r="C579" s="180"/>
      <c r="D579" s="180"/>
    </row>
    <row r="580" customFormat="false" ht="8.25" hidden="false" customHeight="false" outlineLevel="0" collapsed="false">
      <c r="B580" s="180"/>
      <c r="C580" s="180"/>
      <c r="D580" s="180"/>
    </row>
    <row r="581" customFormat="false" ht="8.25" hidden="false" customHeight="false" outlineLevel="0" collapsed="false">
      <c r="B581" s="180"/>
      <c r="C581" s="180"/>
      <c r="D581" s="180"/>
    </row>
    <row r="582" customFormat="false" ht="8.25" hidden="false" customHeight="false" outlineLevel="0" collapsed="false">
      <c r="B582" s="180"/>
      <c r="C582" s="180"/>
      <c r="D582" s="180"/>
    </row>
    <row r="583" customFormat="false" ht="8.25" hidden="false" customHeight="false" outlineLevel="0" collapsed="false">
      <c r="B583" s="180"/>
      <c r="C583" s="180"/>
      <c r="D583" s="180"/>
    </row>
    <row r="584" customFormat="false" ht="8.25" hidden="false" customHeight="false" outlineLevel="0" collapsed="false">
      <c r="B584" s="180"/>
      <c r="C584" s="180"/>
      <c r="D584" s="180"/>
    </row>
    <row r="585" customFormat="false" ht="8.25" hidden="false" customHeight="false" outlineLevel="0" collapsed="false">
      <c r="B585" s="180"/>
      <c r="C585" s="180"/>
      <c r="D585" s="180"/>
    </row>
    <row r="586" customFormat="false" ht="8.25" hidden="false" customHeight="false" outlineLevel="0" collapsed="false">
      <c r="B586" s="180"/>
      <c r="C586" s="180"/>
      <c r="D586" s="180"/>
    </row>
    <row r="587" customFormat="false" ht="8.25" hidden="false" customHeight="false" outlineLevel="0" collapsed="false">
      <c r="B587" s="180"/>
      <c r="C587" s="180"/>
      <c r="D587" s="180"/>
    </row>
    <row r="588" customFormat="false" ht="8.25" hidden="false" customHeight="false" outlineLevel="0" collapsed="false">
      <c r="B588" s="180"/>
      <c r="C588" s="180"/>
      <c r="D588" s="180"/>
    </row>
    <row r="589" customFormat="false" ht="8.25" hidden="false" customHeight="false" outlineLevel="0" collapsed="false">
      <c r="B589" s="180"/>
      <c r="C589" s="180"/>
      <c r="D589" s="180"/>
    </row>
    <row r="590" customFormat="false" ht="8.25" hidden="false" customHeight="false" outlineLevel="0" collapsed="false">
      <c r="B590" s="180"/>
      <c r="C590" s="180"/>
      <c r="D590" s="180"/>
    </row>
    <row r="591" customFormat="false" ht="8.25" hidden="false" customHeight="false" outlineLevel="0" collapsed="false">
      <c r="B591" s="180"/>
      <c r="C591" s="180"/>
      <c r="D591" s="180"/>
    </row>
    <row r="592" customFormat="false" ht="8.25" hidden="false" customHeight="false" outlineLevel="0" collapsed="false">
      <c r="B592" s="180"/>
      <c r="C592" s="180"/>
      <c r="D592" s="180"/>
    </row>
    <row r="593" customFormat="false" ht="8.25" hidden="false" customHeight="false" outlineLevel="0" collapsed="false">
      <c r="B593" s="180"/>
      <c r="C593" s="180"/>
      <c r="D593" s="180"/>
    </row>
    <row r="594" customFormat="false" ht="8.25" hidden="false" customHeight="false" outlineLevel="0" collapsed="false">
      <c r="B594" s="180"/>
      <c r="C594" s="180"/>
      <c r="D594" s="180"/>
    </row>
    <row r="595" customFormat="false" ht="8.25" hidden="false" customHeight="false" outlineLevel="0" collapsed="false">
      <c r="B595" s="180"/>
      <c r="C595" s="180"/>
      <c r="D595" s="180"/>
    </row>
    <row r="596" customFormat="false" ht="8.25" hidden="false" customHeight="false" outlineLevel="0" collapsed="false">
      <c r="B596" s="180"/>
      <c r="C596" s="180"/>
      <c r="D596" s="180"/>
    </row>
    <row r="597" customFormat="false" ht="8.25" hidden="false" customHeight="false" outlineLevel="0" collapsed="false">
      <c r="B597" s="180"/>
      <c r="C597" s="180"/>
      <c r="D597" s="180"/>
    </row>
    <row r="598" customFormat="false" ht="8.25" hidden="false" customHeight="false" outlineLevel="0" collapsed="false">
      <c r="B598" s="180"/>
      <c r="C598" s="180"/>
      <c r="D598" s="180"/>
    </row>
    <row r="599" customFormat="false" ht="8.25" hidden="false" customHeight="false" outlineLevel="0" collapsed="false">
      <c r="B599" s="180"/>
      <c r="C599" s="180"/>
      <c r="D599" s="180"/>
    </row>
    <row r="600" customFormat="false" ht="8.25" hidden="false" customHeight="false" outlineLevel="0" collapsed="false">
      <c r="B600" s="180"/>
      <c r="C600" s="180"/>
      <c r="D600" s="180"/>
    </row>
    <row r="601" customFormat="false" ht="8.25" hidden="false" customHeight="false" outlineLevel="0" collapsed="false">
      <c r="B601" s="180"/>
      <c r="C601" s="180"/>
      <c r="D601" s="180"/>
    </row>
    <row r="602" customFormat="false" ht="8.25" hidden="false" customHeight="false" outlineLevel="0" collapsed="false">
      <c r="B602" s="180"/>
      <c r="C602" s="180"/>
      <c r="D602" s="180"/>
    </row>
    <row r="603" customFormat="false" ht="8.25" hidden="false" customHeight="false" outlineLevel="0" collapsed="false">
      <c r="B603" s="180"/>
      <c r="C603" s="180"/>
      <c r="D603" s="180"/>
    </row>
    <row r="604" customFormat="false" ht="8.25" hidden="false" customHeight="false" outlineLevel="0" collapsed="false">
      <c r="B604" s="180"/>
      <c r="C604" s="180"/>
      <c r="D604" s="180"/>
    </row>
    <row r="605" customFormat="false" ht="8.25" hidden="false" customHeight="false" outlineLevel="0" collapsed="false">
      <c r="B605" s="180"/>
      <c r="C605" s="180"/>
      <c r="D605" s="180"/>
    </row>
    <row r="606" customFormat="false" ht="8.25" hidden="false" customHeight="false" outlineLevel="0" collapsed="false">
      <c r="B606" s="180"/>
      <c r="C606" s="180"/>
      <c r="D606" s="180"/>
    </row>
    <row r="607" customFormat="false" ht="8.25" hidden="false" customHeight="false" outlineLevel="0" collapsed="false">
      <c r="B607" s="180"/>
      <c r="C607" s="180"/>
      <c r="D607" s="180"/>
    </row>
    <row r="608" customFormat="false" ht="8.25" hidden="false" customHeight="false" outlineLevel="0" collapsed="false">
      <c r="B608" s="180"/>
      <c r="C608" s="180"/>
      <c r="D608" s="180"/>
    </row>
    <row r="609" customFormat="false" ht="8.25" hidden="false" customHeight="false" outlineLevel="0" collapsed="false">
      <c r="B609" s="180"/>
      <c r="C609" s="180"/>
      <c r="D609" s="180"/>
    </row>
    <row r="610" customFormat="false" ht="8.25" hidden="false" customHeight="false" outlineLevel="0" collapsed="false">
      <c r="B610" s="180"/>
      <c r="C610" s="180"/>
      <c r="D610" s="180"/>
    </row>
    <row r="611" customFormat="false" ht="8.25" hidden="false" customHeight="false" outlineLevel="0" collapsed="false">
      <c r="B611" s="180"/>
      <c r="C611" s="180"/>
      <c r="D611" s="180"/>
    </row>
    <row r="612" customFormat="false" ht="8.25" hidden="false" customHeight="false" outlineLevel="0" collapsed="false">
      <c r="B612" s="180"/>
      <c r="C612" s="180"/>
      <c r="D612" s="180"/>
    </row>
    <row r="613" customFormat="false" ht="8.25" hidden="false" customHeight="false" outlineLevel="0" collapsed="false">
      <c r="B613" s="180"/>
      <c r="C613" s="180"/>
      <c r="D613" s="180"/>
    </row>
    <row r="614" customFormat="false" ht="8.25" hidden="false" customHeight="false" outlineLevel="0" collapsed="false">
      <c r="B614" s="180"/>
      <c r="C614" s="180"/>
      <c r="D614" s="180"/>
    </row>
    <row r="615" customFormat="false" ht="8.25" hidden="false" customHeight="false" outlineLevel="0" collapsed="false">
      <c r="B615" s="180"/>
      <c r="C615" s="180"/>
      <c r="D615" s="180"/>
    </row>
    <row r="616" customFormat="false" ht="8.25" hidden="false" customHeight="false" outlineLevel="0" collapsed="false">
      <c r="B616" s="180"/>
      <c r="C616" s="180"/>
      <c r="D616" s="180"/>
    </row>
    <row r="617" customFormat="false" ht="8.25" hidden="false" customHeight="false" outlineLevel="0" collapsed="false">
      <c r="B617" s="180"/>
      <c r="C617" s="180"/>
      <c r="D617" s="180"/>
    </row>
    <row r="618" customFormat="false" ht="8.25" hidden="false" customHeight="false" outlineLevel="0" collapsed="false">
      <c r="B618" s="180"/>
      <c r="C618" s="180"/>
      <c r="D618" s="180"/>
    </row>
    <row r="619" customFormat="false" ht="8.25" hidden="false" customHeight="false" outlineLevel="0" collapsed="false">
      <c r="B619" s="180"/>
      <c r="C619" s="180"/>
      <c r="D619" s="180"/>
    </row>
    <row r="620" customFormat="false" ht="8.25" hidden="false" customHeight="false" outlineLevel="0" collapsed="false">
      <c r="B620" s="180"/>
      <c r="C620" s="180"/>
      <c r="D620" s="180"/>
    </row>
    <row r="621" customFormat="false" ht="8.25" hidden="false" customHeight="false" outlineLevel="0" collapsed="false">
      <c r="B621" s="180"/>
      <c r="C621" s="180"/>
      <c r="D621" s="180"/>
    </row>
    <row r="622" customFormat="false" ht="8.25" hidden="false" customHeight="false" outlineLevel="0" collapsed="false">
      <c r="B622" s="180"/>
      <c r="C622" s="180"/>
      <c r="D622" s="180"/>
    </row>
    <row r="623" customFormat="false" ht="8.25" hidden="false" customHeight="false" outlineLevel="0" collapsed="false">
      <c r="B623" s="180"/>
      <c r="C623" s="180"/>
      <c r="D623" s="180"/>
    </row>
    <row r="624" customFormat="false" ht="8.25" hidden="false" customHeight="false" outlineLevel="0" collapsed="false">
      <c r="B624" s="180"/>
      <c r="C624" s="180"/>
      <c r="D624" s="180"/>
    </row>
    <row r="625" customFormat="false" ht="8.25" hidden="false" customHeight="false" outlineLevel="0" collapsed="false">
      <c r="B625" s="180"/>
      <c r="C625" s="180"/>
      <c r="D625" s="180"/>
    </row>
    <row r="626" customFormat="false" ht="8.25" hidden="false" customHeight="false" outlineLevel="0" collapsed="false">
      <c r="B626" s="180"/>
      <c r="C626" s="180"/>
      <c r="D626" s="180"/>
    </row>
    <row r="627" customFormat="false" ht="8.25" hidden="false" customHeight="false" outlineLevel="0" collapsed="false">
      <c r="B627" s="180"/>
      <c r="C627" s="180"/>
      <c r="D627" s="180"/>
    </row>
    <row r="628" customFormat="false" ht="8.25" hidden="false" customHeight="false" outlineLevel="0" collapsed="false">
      <c r="B628" s="180"/>
      <c r="C628" s="180"/>
      <c r="D628" s="180"/>
    </row>
    <row r="629" customFormat="false" ht="8.25" hidden="false" customHeight="false" outlineLevel="0" collapsed="false">
      <c r="B629" s="180"/>
      <c r="C629" s="180"/>
      <c r="D629" s="180"/>
    </row>
    <row r="630" customFormat="false" ht="8.25" hidden="false" customHeight="false" outlineLevel="0" collapsed="false">
      <c r="B630" s="180"/>
      <c r="C630" s="180"/>
      <c r="D630" s="180"/>
    </row>
    <row r="631" customFormat="false" ht="8.25" hidden="false" customHeight="false" outlineLevel="0" collapsed="false">
      <c r="B631" s="180"/>
      <c r="C631" s="180"/>
      <c r="D631" s="180"/>
    </row>
    <row r="632" customFormat="false" ht="8.25" hidden="false" customHeight="false" outlineLevel="0" collapsed="false">
      <c r="B632" s="180"/>
      <c r="C632" s="180"/>
      <c r="D632" s="180"/>
    </row>
    <row r="633" customFormat="false" ht="8.25" hidden="false" customHeight="false" outlineLevel="0" collapsed="false">
      <c r="B633" s="180"/>
      <c r="C633" s="180"/>
      <c r="D633" s="180"/>
    </row>
    <row r="634" customFormat="false" ht="8.25" hidden="false" customHeight="false" outlineLevel="0" collapsed="false">
      <c r="B634" s="180"/>
      <c r="C634" s="180"/>
      <c r="D634" s="180"/>
    </row>
    <row r="635" customFormat="false" ht="8.25" hidden="false" customHeight="false" outlineLevel="0" collapsed="false">
      <c r="B635" s="180"/>
      <c r="C635" s="180"/>
      <c r="D635" s="180"/>
    </row>
    <row r="636" customFormat="false" ht="8.25" hidden="false" customHeight="false" outlineLevel="0" collapsed="false">
      <c r="B636" s="180"/>
      <c r="C636" s="180"/>
      <c r="D636" s="180"/>
    </row>
    <row r="637" customFormat="false" ht="8.25" hidden="false" customHeight="false" outlineLevel="0" collapsed="false">
      <c r="B637" s="180"/>
      <c r="C637" s="180"/>
      <c r="D637" s="180"/>
    </row>
    <row r="638" customFormat="false" ht="8.25" hidden="false" customHeight="false" outlineLevel="0" collapsed="false">
      <c r="B638" s="180"/>
      <c r="C638" s="180"/>
      <c r="D638" s="180"/>
    </row>
    <row r="639" customFormat="false" ht="8.25" hidden="false" customHeight="false" outlineLevel="0" collapsed="false">
      <c r="B639" s="180"/>
      <c r="C639" s="180"/>
      <c r="D639" s="180"/>
    </row>
    <row r="640" customFormat="false" ht="8.25" hidden="false" customHeight="false" outlineLevel="0" collapsed="false">
      <c r="B640" s="180"/>
      <c r="C640" s="180"/>
      <c r="D640" s="180"/>
    </row>
    <row r="641" customFormat="false" ht="8.25" hidden="false" customHeight="false" outlineLevel="0" collapsed="false">
      <c r="B641" s="180"/>
      <c r="C641" s="180"/>
      <c r="D641" s="180"/>
    </row>
    <row r="642" customFormat="false" ht="8.25" hidden="false" customHeight="false" outlineLevel="0" collapsed="false">
      <c r="B642" s="180"/>
      <c r="C642" s="180"/>
      <c r="D642" s="180"/>
    </row>
    <row r="643" customFormat="false" ht="8.25" hidden="false" customHeight="false" outlineLevel="0" collapsed="false">
      <c r="B643" s="180"/>
      <c r="C643" s="180"/>
      <c r="D643" s="180"/>
    </row>
    <row r="644" customFormat="false" ht="8.25" hidden="false" customHeight="false" outlineLevel="0" collapsed="false">
      <c r="B644" s="180"/>
      <c r="C644" s="180"/>
      <c r="D644" s="180"/>
    </row>
    <row r="645" customFormat="false" ht="8.25" hidden="false" customHeight="false" outlineLevel="0" collapsed="false">
      <c r="B645" s="180"/>
      <c r="C645" s="180"/>
      <c r="D645" s="180"/>
    </row>
    <row r="646" customFormat="false" ht="8.25" hidden="false" customHeight="false" outlineLevel="0" collapsed="false">
      <c r="B646" s="180"/>
      <c r="C646" s="180"/>
      <c r="D646" s="180"/>
    </row>
    <row r="647" customFormat="false" ht="8.25" hidden="false" customHeight="false" outlineLevel="0" collapsed="false">
      <c r="B647" s="180"/>
      <c r="C647" s="180"/>
      <c r="D647" s="180"/>
    </row>
    <row r="648" customFormat="false" ht="8.25" hidden="false" customHeight="false" outlineLevel="0" collapsed="false">
      <c r="B648" s="180"/>
      <c r="C648" s="180"/>
      <c r="D648" s="180"/>
    </row>
    <row r="649" customFormat="false" ht="8.25" hidden="false" customHeight="false" outlineLevel="0" collapsed="false">
      <c r="B649" s="180"/>
      <c r="C649" s="180"/>
      <c r="D649" s="180"/>
    </row>
    <row r="650" customFormat="false" ht="8.25" hidden="false" customHeight="false" outlineLevel="0" collapsed="false">
      <c r="B650" s="180"/>
      <c r="C650" s="180"/>
      <c r="D650" s="180"/>
    </row>
    <row r="651" customFormat="false" ht="8.25" hidden="false" customHeight="false" outlineLevel="0" collapsed="false">
      <c r="B651" s="180"/>
      <c r="C651" s="180"/>
      <c r="D651" s="180"/>
    </row>
    <row r="652" customFormat="false" ht="8.25" hidden="false" customHeight="false" outlineLevel="0" collapsed="false">
      <c r="B652" s="180"/>
      <c r="C652" s="180"/>
      <c r="D652" s="180"/>
    </row>
    <row r="653" customFormat="false" ht="8.25" hidden="false" customHeight="false" outlineLevel="0" collapsed="false">
      <c r="B653" s="180"/>
      <c r="C653" s="180"/>
      <c r="D653" s="180"/>
    </row>
    <row r="654" customFormat="false" ht="8.25" hidden="false" customHeight="false" outlineLevel="0" collapsed="false">
      <c r="B654" s="180"/>
      <c r="C654" s="180"/>
      <c r="D654" s="180"/>
    </row>
    <row r="655" customFormat="false" ht="8.25" hidden="false" customHeight="false" outlineLevel="0" collapsed="false">
      <c r="B655" s="180"/>
      <c r="C655" s="180"/>
      <c r="D655" s="180"/>
    </row>
    <row r="656" customFormat="false" ht="8.25" hidden="false" customHeight="false" outlineLevel="0" collapsed="false">
      <c r="B656" s="180"/>
      <c r="C656" s="180"/>
      <c r="D656" s="180"/>
    </row>
    <row r="657" customFormat="false" ht="8.25" hidden="false" customHeight="false" outlineLevel="0" collapsed="false">
      <c r="B657" s="180"/>
      <c r="C657" s="180"/>
      <c r="D657" s="180"/>
    </row>
    <row r="658" customFormat="false" ht="8.25" hidden="false" customHeight="false" outlineLevel="0" collapsed="false">
      <c r="B658" s="180"/>
      <c r="C658" s="180"/>
      <c r="D658" s="180"/>
    </row>
    <row r="659" customFormat="false" ht="8.25" hidden="false" customHeight="false" outlineLevel="0" collapsed="false">
      <c r="B659" s="180"/>
      <c r="C659" s="180"/>
      <c r="D659" s="180"/>
    </row>
    <row r="660" customFormat="false" ht="8.25" hidden="false" customHeight="false" outlineLevel="0" collapsed="false">
      <c r="B660" s="180"/>
      <c r="C660" s="180"/>
      <c r="D660" s="180"/>
    </row>
    <row r="661" customFormat="false" ht="8.25" hidden="false" customHeight="false" outlineLevel="0" collapsed="false">
      <c r="B661" s="180"/>
      <c r="C661" s="180"/>
      <c r="D661" s="180"/>
    </row>
    <row r="662" customFormat="false" ht="8.25" hidden="false" customHeight="false" outlineLevel="0" collapsed="false">
      <c r="B662" s="180"/>
      <c r="C662" s="180"/>
      <c r="D662" s="180"/>
    </row>
    <row r="663" customFormat="false" ht="8.25" hidden="false" customHeight="false" outlineLevel="0" collapsed="false">
      <c r="B663" s="180"/>
      <c r="C663" s="180"/>
      <c r="D663" s="180"/>
    </row>
    <row r="664" customFormat="false" ht="8.25" hidden="false" customHeight="false" outlineLevel="0" collapsed="false">
      <c r="B664" s="180"/>
      <c r="C664" s="180"/>
      <c r="D664" s="180"/>
    </row>
    <row r="665" customFormat="false" ht="8.25" hidden="false" customHeight="false" outlineLevel="0" collapsed="false">
      <c r="B665" s="180"/>
      <c r="C665" s="180"/>
      <c r="D665" s="180"/>
    </row>
    <row r="666" customFormat="false" ht="8.25" hidden="false" customHeight="false" outlineLevel="0" collapsed="false">
      <c r="B666" s="180"/>
      <c r="C666" s="180"/>
      <c r="D666" s="180"/>
    </row>
    <row r="667" customFormat="false" ht="8.25" hidden="false" customHeight="false" outlineLevel="0" collapsed="false">
      <c r="B667" s="180"/>
      <c r="C667" s="180"/>
      <c r="D667" s="180"/>
    </row>
    <row r="668" customFormat="false" ht="8.25" hidden="false" customHeight="false" outlineLevel="0" collapsed="false">
      <c r="B668" s="180"/>
      <c r="C668" s="180"/>
      <c r="D668" s="180"/>
    </row>
    <row r="669" customFormat="false" ht="8.25" hidden="false" customHeight="false" outlineLevel="0" collapsed="false">
      <c r="B669" s="180"/>
      <c r="C669" s="180"/>
      <c r="D669" s="180"/>
    </row>
    <row r="670" customFormat="false" ht="8.25" hidden="false" customHeight="false" outlineLevel="0" collapsed="false">
      <c r="B670" s="180"/>
      <c r="C670" s="180"/>
      <c r="D670" s="180"/>
    </row>
    <row r="671" customFormat="false" ht="8.25" hidden="false" customHeight="false" outlineLevel="0" collapsed="false">
      <c r="B671" s="180"/>
      <c r="C671" s="180"/>
      <c r="D671" s="180"/>
    </row>
    <row r="672" customFormat="false" ht="8.25" hidden="false" customHeight="false" outlineLevel="0" collapsed="false">
      <c r="B672" s="180"/>
      <c r="C672" s="180"/>
      <c r="D672" s="180"/>
    </row>
    <row r="673" customFormat="false" ht="8.25" hidden="false" customHeight="false" outlineLevel="0" collapsed="false">
      <c r="B673" s="180"/>
      <c r="C673" s="180"/>
      <c r="D673" s="180"/>
    </row>
    <row r="674" customFormat="false" ht="8.25" hidden="false" customHeight="false" outlineLevel="0" collapsed="false">
      <c r="B674" s="180"/>
      <c r="C674" s="180"/>
      <c r="D674" s="180"/>
    </row>
    <row r="675" customFormat="false" ht="8.25" hidden="false" customHeight="false" outlineLevel="0" collapsed="false">
      <c r="B675" s="180"/>
      <c r="C675" s="180"/>
      <c r="D675" s="180"/>
    </row>
    <row r="676" customFormat="false" ht="8.25" hidden="false" customHeight="false" outlineLevel="0" collapsed="false">
      <c r="B676" s="180"/>
      <c r="C676" s="180"/>
      <c r="D676" s="180"/>
    </row>
    <row r="677" customFormat="false" ht="8.25" hidden="false" customHeight="false" outlineLevel="0" collapsed="false">
      <c r="B677" s="180"/>
      <c r="C677" s="180"/>
      <c r="D677" s="180"/>
    </row>
    <row r="678" customFormat="false" ht="8.25" hidden="false" customHeight="false" outlineLevel="0" collapsed="false">
      <c r="B678" s="180"/>
      <c r="C678" s="180"/>
      <c r="D678" s="180"/>
    </row>
    <row r="679" customFormat="false" ht="8.25" hidden="false" customHeight="false" outlineLevel="0" collapsed="false">
      <c r="B679" s="180"/>
      <c r="C679" s="180"/>
      <c r="D679" s="180"/>
    </row>
    <row r="680" customFormat="false" ht="8.25" hidden="false" customHeight="false" outlineLevel="0" collapsed="false">
      <c r="B680" s="180"/>
      <c r="C680" s="180"/>
      <c r="D680" s="180"/>
    </row>
    <row r="681" customFormat="false" ht="8.25" hidden="false" customHeight="false" outlineLevel="0" collapsed="false">
      <c r="B681" s="180"/>
      <c r="C681" s="180"/>
      <c r="D681" s="180"/>
    </row>
    <row r="682" customFormat="false" ht="8.25" hidden="false" customHeight="false" outlineLevel="0" collapsed="false">
      <c r="B682" s="180"/>
      <c r="C682" s="180"/>
      <c r="D682" s="180"/>
    </row>
    <row r="683" customFormat="false" ht="8.25" hidden="false" customHeight="false" outlineLevel="0" collapsed="false">
      <c r="B683" s="180"/>
      <c r="C683" s="180"/>
      <c r="D683" s="180"/>
    </row>
    <row r="684" customFormat="false" ht="8.25" hidden="false" customHeight="false" outlineLevel="0" collapsed="false">
      <c r="B684" s="180"/>
      <c r="C684" s="180"/>
      <c r="D684" s="180"/>
    </row>
    <row r="685" customFormat="false" ht="8.25" hidden="false" customHeight="false" outlineLevel="0" collapsed="false">
      <c r="B685" s="180"/>
      <c r="C685" s="180"/>
      <c r="D685" s="180"/>
    </row>
    <row r="686" customFormat="false" ht="8.25" hidden="false" customHeight="false" outlineLevel="0" collapsed="false">
      <c r="B686" s="180"/>
      <c r="C686" s="180"/>
      <c r="D686" s="180"/>
    </row>
    <row r="687" customFormat="false" ht="8.25" hidden="false" customHeight="false" outlineLevel="0" collapsed="false">
      <c r="B687" s="180"/>
      <c r="C687" s="180"/>
      <c r="D687" s="180"/>
    </row>
    <row r="688" customFormat="false" ht="8.25" hidden="false" customHeight="false" outlineLevel="0" collapsed="false">
      <c r="B688" s="180"/>
      <c r="C688" s="180"/>
      <c r="D688" s="180"/>
    </row>
    <row r="689" customFormat="false" ht="8.25" hidden="false" customHeight="false" outlineLevel="0" collapsed="false">
      <c r="B689" s="180"/>
      <c r="C689" s="180"/>
      <c r="D689" s="180"/>
    </row>
    <row r="690" customFormat="false" ht="8.25" hidden="false" customHeight="false" outlineLevel="0" collapsed="false">
      <c r="B690" s="180"/>
      <c r="C690" s="180"/>
      <c r="D690" s="180"/>
    </row>
    <row r="691" customFormat="false" ht="8.25" hidden="false" customHeight="false" outlineLevel="0" collapsed="false">
      <c r="B691" s="180"/>
      <c r="C691" s="180"/>
      <c r="D691" s="180"/>
    </row>
    <row r="692" customFormat="false" ht="8.25" hidden="false" customHeight="false" outlineLevel="0" collapsed="false">
      <c r="B692" s="180"/>
      <c r="C692" s="180"/>
      <c r="D692" s="180"/>
    </row>
    <row r="693" customFormat="false" ht="8.25" hidden="false" customHeight="false" outlineLevel="0" collapsed="false">
      <c r="B693" s="180"/>
      <c r="C693" s="180"/>
      <c r="D693" s="180"/>
    </row>
    <row r="694" customFormat="false" ht="8.25" hidden="false" customHeight="false" outlineLevel="0" collapsed="false">
      <c r="B694" s="180"/>
      <c r="C694" s="180"/>
      <c r="D694" s="180"/>
    </row>
    <row r="695" customFormat="false" ht="8.25" hidden="false" customHeight="false" outlineLevel="0" collapsed="false">
      <c r="B695" s="180"/>
      <c r="C695" s="180"/>
      <c r="D695" s="180"/>
    </row>
    <row r="696" customFormat="false" ht="8.25" hidden="false" customHeight="false" outlineLevel="0" collapsed="false">
      <c r="B696" s="180"/>
      <c r="C696" s="180"/>
      <c r="D696" s="180"/>
    </row>
    <row r="697" customFormat="false" ht="8.25" hidden="false" customHeight="false" outlineLevel="0" collapsed="false">
      <c r="B697" s="180"/>
      <c r="C697" s="180"/>
      <c r="D697" s="180"/>
    </row>
    <row r="698" customFormat="false" ht="8.25" hidden="false" customHeight="false" outlineLevel="0" collapsed="false">
      <c r="B698" s="180"/>
      <c r="C698" s="180"/>
      <c r="D698" s="180"/>
    </row>
    <row r="699" customFormat="false" ht="8.25" hidden="false" customHeight="false" outlineLevel="0" collapsed="false">
      <c r="B699" s="180"/>
      <c r="C699" s="180"/>
      <c r="D699" s="180"/>
    </row>
    <row r="700" customFormat="false" ht="8.25" hidden="false" customHeight="false" outlineLevel="0" collapsed="false">
      <c r="B700" s="180"/>
      <c r="C700" s="180"/>
      <c r="D700" s="180"/>
    </row>
    <row r="701" customFormat="false" ht="8.25" hidden="false" customHeight="false" outlineLevel="0" collapsed="false">
      <c r="B701" s="180"/>
      <c r="C701" s="180"/>
      <c r="D701" s="180"/>
    </row>
    <row r="702" customFormat="false" ht="8.25" hidden="false" customHeight="false" outlineLevel="0" collapsed="false">
      <c r="B702" s="180"/>
      <c r="C702" s="180"/>
      <c r="D702" s="180"/>
    </row>
    <row r="703" customFormat="false" ht="8.25" hidden="false" customHeight="false" outlineLevel="0" collapsed="false">
      <c r="B703" s="180"/>
      <c r="C703" s="180"/>
      <c r="D703" s="180"/>
    </row>
    <row r="704" customFormat="false" ht="8.25" hidden="false" customHeight="false" outlineLevel="0" collapsed="false">
      <c r="B704" s="180"/>
      <c r="C704" s="180"/>
      <c r="D704" s="180"/>
    </row>
    <row r="705" customFormat="false" ht="8.25" hidden="false" customHeight="false" outlineLevel="0" collapsed="false">
      <c r="B705" s="180"/>
      <c r="C705" s="180"/>
      <c r="D705" s="180"/>
    </row>
    <row r="706" customFormat="false" ht="8.25" hidden="false" customHeight="false" outlineLevel="0" collapsed="false">
      <c r="B706" s="180"/>
      <c r="C706" s="180"/>
      <c r="D706" s="180"/>
    </row>
    <row r="707" customFormat="false" ht="8.25" hidden="false" customHeight="false" outlineLevel="0" collapsed="false">
      <c r="B707" s="180"/>
      <c r="C707" s="180"/>
      <c r="D707" s="180"/>
    </row>
    <row r="708" customFormat="false" ht="8.25" hidden="false" customHeight="false" outlineLevel="0" collapsed="false">
      <c r="B708" s="180"/>
      <c r="C708" s="180"/>
      <c r="D708" s="180"/>
    </row>
    <row r="709" customFormat="false" ht="8.25" hidden="false" customHeight="false" outlineLevel="0" collapsed="false">
      <c r="B709" s="180"/>
      <c r="C709" s="180"/>
      <c r="D709" s="180"/>
    </row>
    <row r="710" customFormat="false" ht="8.25" hidden="false" customHeight="false" outlineLevel="0" collapsed="false">
      <c r="B710" s="180"/>
      <c r="C710" s="180"/>
      <c r="D710" s="180"/>
    </row>
    <row r="711" customFormat="false" ht="8.25" hidden="false" customHeight="false" outlineLevel="0" collapsed="false">
      <c r="B711" s="180"/>
      <c r="C711" s="180"/>
      <c r="D711" s="180"/>
    </row>
    <row r="712" customFormat="false" ht="8.25" hidden="false" customHeight="false" outlineLevel="0" collapsed="false">
      <c r="B712" s="180"/>
      <c r="C712" s="180"/>
      <c r="D712" s="180"/>
    </row>
    <row r="713" customFormat="false" ht="8.25" hidden="false" customHeight="false" outlineLevel="0" collapsed="false">
      <c r="B713" s="180"/>
      <c r="C713" s="180"/>
      <c r="D713" s="180"/>
    </row>
    <row r="714" customFormat="false" ht="8.25" hidden="false" customHeight="false" outlineLevel="0" collapsed="false">
      <c r="B714" s="180"/>
      <c r="C714" s="180"/>
      <c r="D714" s="180"/>
    </row>
    <row r="715" customFormat="false" ht="8.25" hidden="false" customHeight="false" outlineLevel="0" collapsed="false">
      <c r="B715" s="180"/>
      <c r="C715" s="180"/>
      <c r="D715" s="180"/>
    </row>
    <row r="716" customFormat="false" ht="8.25" hidden="false" customHeight="false" outlineLevel="0" collapsed="false">
      <c r="B716" s="180"/>
      <c r="C716" s="180"/>
      <c r="D716" s="180"/>
    </row>
    <row r="717" customFormat="false" ht="8.25" hidden="false" customHeight="false" outlineLevel="0" collapsed="false">
      <c r="B717" s="180"/>
      <c r="C717" s="180"/>
      <c r="D717" s="180"/>
    </row>
    <row r="718" customFormat="false" ht="8.25" hidden="false" customHeight="false" outlineLevel="0" collapsed="false">
      <c r="B718" s="180"/>
      <c r="C718" s="180"/>
      <c r="D718" s="180"/>
    </row>
    <row r="719" customFormat="false" ht="8.25" hidden="false" customHeight="false" outlineLevel="0" collapsed="false">
      <c r="B719" s="180"/>
      <c r="C719" s="180"/>
      <c r="D719" s="180"/>
    </row>
    <row r="720" customFormat="false" ht="8.25" hidden="false" customHeight="false" outlineLevel="0" collapsed="false">
      <c r="B720" s="180"/>
      <c r="C720" s="180"/>
      <c r="D720" s="180"/>
    </row>
    <row r="721" customFormat="false" ht="8.25" hidden="false" customHeight="false" outlineLevel="0" collapsed="false">
      <c r="B721" s="180"/>
      <c r="C721" s="180"/>
      <c r="D721" s="180"/>
    </row>
    <row r="722" customFormat="false" ht="8.25" hidden="false" customHeight="false" outlineLevel="0" collapsed="false">
      <c r="B722" s="180"/>
      <c r="C722" s="180"/>
      <c r="D722" s="180"/>
    </row>
    <row r="723" customFormat="false" ht="8.25" hidden="false" customHeight="false" outlineLevel="0" collapsed="false">
      <c r="B723" s="180"/>
      <c r="C723" s="180"/>
      <c r="D723" s="180"/>
    </row>
    <row r="724" customFormat="false" ht="8.25" hidden="false" customHeight="false" outlineLevel="0" collapsed="false">
      <c r="B724" s="180"/>
      <c r="C724" s="180"/>
      <c r="D724" s="180"/>
    </row>
    <row r="725" customFormat="false" ht="8.25" hidden="false" customHeight="false" outlineLevel="0" collapsed="false">
      <c r="B725" s="180"/>
      <c r="C725" s="180"/>
      <c r="D725" s="180"/>
    </row>
    <row r="726" customFormat="false" ht="8.25" hidden="false" customHeight="false" outlineLevel="0" collapsed="false">
      <c r="B726" s="180"/>
      <c r="C726" s="180"/>
      <c r="D726" s="180"/>
    </row>
    <row r="727" customFormat="false" ht="8.25" hidden="false" customHeight="false" outlineLevel="0" collapsed="false">
      <c r="B727" s="180"/>
      <c r="C727" s="180"/>
      <c r="D727" s="180"/>
    </row>
    <row r="728" customFormat="false" ht="8.25" hidden="false" customHeight="false" outlineLevel="0" collapsed="false">
      <c r="B728" s="180"/>
      <c r="C728" s="180"/>
      <c r="D728" s="180"/>
    </row>
    <row r="729" customFormat="false" ht="8.25" hidden="false" customHeight="false" outlineLevel="0" collapsed="false">
      <c r="B729" s="180"/>
      <c r="C729" s="180"/>
      <c r="D729" s="180"/>
    </row>
    <row r="730" customFormat="false" ht="8.25" hidden="false" customHeight="false" outlineLevel="0" collapsed="false">
      <c r="B730" s="180"/>
      <c r="C730" s="180"/>
      <c r="D730" s="180"/>
    </row>
    <row r="731" customFormat="false" ht="8.25" hidden="false" customHeight="false" outlineLevel="0" collapsed="false">
      <c r="B731" s="180"/>
      <c r="C731" s="180"/>
      <c r="D731" s="180"/>
    </row>
    <row r="732" customFormat="false" ht="8.25" hidden="false" customHeight="false" outlineLevel="0" collapsed="false">
      <c r="B732" s="180"/>
      <c r="C732" s="180"/>
      <c r="D732" s="180"/>
    </row>
    <row r="733" customFormat="false" ht="8.25" hidden="false" customHeight="false" outlineLevel="0" collapsed="false">
      <c r="B733" s="180"/>
      <c r="C733" s="180"/>
      <c r="D733" s="180"/>
    </row>
    <row r="734" customFormat="false" ht="8.25" hidden="false" customHeight="false" outlineLevel="0" collapsed="false">
      <c r="B734" s="180"/>
      <c r="C734" s="180"/>
      <c r="D734" s="180"/>
    </row>
    <row r="735" customFormat="false" ht="8.25" hidden="false" customHeight="false" outlineLevel="0" collapsed="false">
      <c r="B735" s="180"/>
      <c r="C735" s="180"/>
      <c r="D735" s="180"/>
    </row>
    <row r="736" customFormat="false" ht="8.25" hidden="false" customHeight="false" outlineLevel="0" collapsed="false">
      <c r="B736" s="180"/>
      <c r="C736" s="180"/>
      <c r="D736" s="180"/>
    </row>
    <row r="737" customFormat="false" ht="8.25" hidden="false" customHeight="false" outlineLevel="0" collapsed="false">
      <c r="B737" s="180"/>
      <c r="C737" s="180"/>
      <c r="D737" s="180"/>
    </row>
    <row r="738" customFormat="false" ht="8.25" hidden="false" customHeight="false" outlineLevel="0" collapsed="false">
      <c r="B738" s="180"/>
      <c r="C738" s="180"/>
      <c r="D738" s="180"/>
    </row>
    <row r="739" customFormat="false" ht="8.25" hidden="false" customHeight="false" outlineLevel="0" collapsed="false">
      <c r="B739" s="180"/>
      <c r="C739" s="180"/>
      <c r="D739" s="180"/>
    </row>
    <row r="740" customFormat="false" ht="8.25" hidden="false" customHeight="false" outlineLevel="0" collapsed="false">
      <c r="B740" s="180"/>
      <c r="C740" s="180"/>
      <c r="D740" s="180"/>
    </row>
    <row r="741" customFormat="false" ht="8.25" hidden="false" customHeight="false" outlineLevel="0" collapsed="false">
      <c r="B741" s="180"/>
      <c r="C741" s="180"/>
      <c r="D741" s="180"/>
    </row>
    <row r="742" customFormat="false" ht="8.25" hidden="false" customHeight="false" outlineLevel="0" collapsed="false">
      <c r="B742" s="180"/>
      <c r="C742" s="180"/>
      <c r="D742" s="180"/>
    </row>
    <row r="743" customFormat="false" ht="8.25" hidden="false" customHeight="false" outlineLevel="0" collapsed="false">
      <c r="B743" s="180"/>
      <c r="C743" s="180"/>
      <c r="D743" s="180"/>
    </row>
    <row r="744" customFormat="false" ht="8.25" hidden="false" customHeight="false" outlineLevel="0" collapsed="false">
      <c r="B744" s="180"/>
      <c r="C744" s="180"/>
      <c r="D744" s="180"/>
    </row>
    <row r="745" customFormat="false" ht="8.25" hidden="false" customHeight="false" outlineLevel="0" collapsed="false">
      <c r="B745" s="180"/>
      <c r="C745" s="180"/>
      <c r="D745" s="180"/>
    </row>
    <row r="746" customFormat="false" ht="8.25" hidden="false" customHeight="false" outlineLevel="0" collapsed="false">
      <c r="B746" s="180"/>
      <c r="C746" s="180"/>
      <c r="D746" s="180"/>
    </row>
    <row r="747" customFormat="false" ht="8.25" hidden="false" customHeight="false" outlineLevel="0" collapsed="false">
      <c r="B747" s="180"/>
      <c r="C747" s="180"/>
      <c r="D747" s="180"/>
    </row>
    <row r="748" customFormat="false" ht="8.25" hidden="false" customHeight="false" outlineLevel="0" collapsed="false">
      <c r="B748" s="180"/>
      <c r="C748" s="180"/>
      <c r="D748" s="180"/>
    </row>
    <row r="749" customFormat="false" ht="8.25" hidden="false" customHeight="false" outlineLevel="0" collapsed="false">
      <c r="B749" s="180"/>
      <c r="C749" s="180"/>
      <c r="D749" s="180"/>
    </row>
    <row r="750" customFormat="false" ht="8.25" hidden="false" customHeight="false" outlineLevel="0" collapsed="false">
      <c r="B750" s="180"/>
      <c r="C750" s="180"/>
      <c r="D750" s="180"/>
    </row>
    <row r="751" customFormat="false" ht="8.25" hidden="false" customHeight="false" outlineLevel="0" collapsed="false">
      <c r="B751" s="180"/>
      <c r="C751" s="180"/>
      <c r="D751" s="180"/>
    </row>
    <row r="752" customFormat="false" ht="8.25" hidden="false" customHeight="false" outlineLevel="0" collapsed="false">
      <c r="B752" s="180"/>
      <c r="C752" s="180"/>
      <c r="D752" s="180"/>
    </row>
    <row r="753" customFormat="false" ht="8.25" hidden="false" customHeight="false" outlineLevel="0" collapsed="false">
      <c r="B753" s="180"/>
      <c r="C753" s="180"/>
      <c r="D753" s="180"/>
    </row>
    <row r="754" customFormat="false" ht="8.25" hidden="false" customHeight="false" outlineLevel="0" collapsed="false">
      <c r="B754" s="180"/>
      <c r="C754" s="180"/>
      <c r="D754" s="180"/>
    </row>
    <row r="755" customFormat="false" ht="8.25" hidden="false" customHeight="false" outlineLevel="0" collapsed="false">
      <c r="B755" s="180"/>
      <c r="C755" s="180"/>
      <c r="D755" s="180"/>
    </row>
    <row r="756" customFormat="false" ht="8.25" hidden="false" customHeight="false" outlineLevel="0" collapsed="false">
      <c r="B756" s="180"/>
      <c r="C756" s="180"/>
      <c r="D756" s="180"/>
    </row>
    <row r="757" customFormat="false" ht="8.25" hidden="false" customHeight="false" outlineLevel="0" collapsed="false">
      <c r="B757" s="180"/>
      <c r="C757" s="180"/>
      <c r="D757" s="180"/>
    </row>
    <row r="758" customFormat="false" ht="8.25" hidden="false" customHeight="false" outlineLevel="0" collapsed="false">
      <c r="B758" s="180"/>
      <c r="C758" s="180"/>
      <c r="D758" s="180"/>
    </row>
    <row r="759" customFormat="false" ht="8.25" hidden="false" customHeight="false" outlineLevel="0" collapsed="false">
      <c r="B759" s="180"/>
      <c r="C759" s="180"/>
      <c r="D759" s="180"/>
    </row>
    <row r="760" customFormat="false" ht="8.25" hidden="false" customHeight="false" outlineLevel="0" collapsed="false">
      <c r="B760" s="180"/>
      <c r="C760" s="180"/>
      <c r="D760" s="180"/>
    </row>
    <row r="761" customFormat="false" ht="8.25" hidden="false" customHeight="false" outlineLevel="0" collapsed="false">
      <c r="B761" s="180"/>
      <c r="C761" s="180"/>
      <c r="D761" s="180"/>
    </row>
    <row r="762" customFormat="false" ht="8.25" hidden="false" customHeight="false" outlineLevel="0" collapsed="false">
      <c r="B762" s="180"/>
      <c r="C762" s="180"/>
      <c r="D762" s="180"/>
    </row>
    <row r="763" customFormat="false" ht="8.25" hidden="false" customHeight="false" outlineLevel="0" collapsed="false">
      <c r="B763" s="180"/>
      <c r="C763" s="180"/>
      <c r="D763" s="180"/>
    </row>
    <row r="764" customFormat="false" ht="8.25" hidden="false" customHeight="false" outlineLevel="0" collapsed="false">
      <c r="B764" s="180"/>
      <c r="C764" s="180"/>
      <c r="D764" s="180"/>
    </row>
    <row r="765" customFormat="false" ht="8.25" hidden="false" customHeight="false" outlineLevel="0" collapsed="false">
      <c r="B765" s="180"/>
      <c r="C765" s="180"/>
      <c r="D765" s="180"/>
    </row>
    <row r="766" customFormat="false" ht="8.25" hidden="false" customHeight="false" outlineLevel="0" collapsed="false">
      <c r="B766" s="180"/>
      <c r="C766" s="180"/>
      <c r="D766" s="180"/>
    </row>
    <row r="767" customFormat="false" ht="8.25" hidden="false" customHeight="false" outlineLevel="0" collapsed="false">
      <c r="B767" s="180"/>
      <c r="C767" s="180"/>
      <c r="D767" s="180"/>
    </row>
    <row r="768" customFormat="false" ht="8.25" hidden="false" customHeight="false" outlineLevel="0" collapsed="false">
      <c r="B768" s="180"/>
      <c r="C768" s="180"/>
      <c r="D768" s="180"/>
    </row>
    <row r="769" customFormat="false" ht="8.25" hidden="false" customHeight="false" outlineLevel="0" collapsed="false">
      <c r="B769" s="180"/>
      <c r="C769" s="180"/>
      <c r="D769" s="180"/>
    </row>
    <row r="770" customFormat="false" ht="8.25" hidden="false" customHeight="false" outlineLevel="0" collapsed="false">
      <c r="B770" s="180"/>
      <c r="C770" s="180"/>
      <c r="D770" s="180"/>
    </row>
    <row r="771" customFormat="false" ht="8.25" hidden="false" customHeight="false" outlineLevel="0" collapsed="false">
      <c r="B771" s="180"/>
      <c r="C771" s="180"/>
      <c r="D771" s="180"/>
    </row>
    <row r="772" customFormat="false" ht="8.25" hidden="false" customHeight="false" outlineLevel="0" collapsed="false">
      <c r="B772" s="180"/>
      <c r="C772" s="180"/>
      <c r="D772" s="180"/>
    </row>
    <row r="773" customFormat="false" ht="8.25" hidden="false" customHeight="false" outlineLevel="0" collapsed="false">
      <c r="B773" s="180"/>
      <c r="C773" s="180"/>
      <c r="D773" s="180"/>
    </row>
    <row r="774" customFormat="false" ht="8.25" hidden="false" customHeight="false" outlineLevel="0" collapsed="false">
      <c r="B774" s="180"/>
      <c r="C774" s="180"/>
      <c r="D774" s="180"/>
    </row>
    <row r="775" customFormat="false" ht="8.25" hidden="false" customHeight="false" outlineLevel="0" collapsed="false">
      <c r="B775" s="180"/>
      <c r="C775" s="180"/>
      <c r="D775" s="180"/>
    </row>
    <row r="776" customFormat="false" ht="8.25" hidden="false" customHeight="false" outlineLevel="0" collapsed="false">
      <c r="B776" s="180"/>
      <c r="C776" s="180"/>
      <c r="D776" s="180"/>
    </row>
    <row r="777" customFormat="false" ht="8.25" hidden="false" customHeight="false" outlineLevel="0" collapsed="false">
      <c r="B777" s="180"/>
      <c r="C777" s="180"/>
      <c r="D777" s="180"/>
    </row>
    <row r="778" customFormat="false" ht="8.25" hidden="false" customHeight="false" outlineLevel="0" collapsed="false">
      <c r="B778" s="180"/>
      <c r="C778" s="180"/>
      <c r="D778" s="180"/>
    </row>
    <row r="779" customFormat="false" ht="8.25" hidden="false" customHeight="false" outlineLevel="0" collapsed="false">
      <c r="B779" s="180"/>
      <c r="C779" s="180"/>
      <c r="D779" s="180"/>
    </row>
    <row r="780" customFormat="false" ht="8.25" hidden="false" customHeight="false" outlineLevel="0" collapsed="false">
      <c r="B780" s="180"/>
      <c r="C780" s="180"/>
      <c r="D780" s="180"/>
    </row>
    <row r="781" customFormat="false" ht="8.25" hidden="false" customHeight="false" outlineLevel="0" collapsed="false">
      <c r="B781" s="180"/>
      <c r="C781" s="180"/>
      <c r="D781" s="180"/>
    </row>
    <row r="782" customFormat="false" ht="8.25" hidden="false" customHeight="false" outlineLevel="0" collapsed="false">
      <c r="B782" s="180"/>
      <c r="C782" s="180"/>
      <c r="D782" s="180"/>
    </row>
    <row r="783" customFormat="false" ht="8.25" hidden="false" customHeight="false" outlineLevel="0" collapsed="false">
      <c r="B783" s="180"/>
      <c r="C783" s="180"/>
      <c r="D783" s="180"/>
    </row>
    <row r="784" customFormat="false" ht="8.25" hidden="false" customHeight="false" outlineLevel="0" collapsed="false">
      <c r="B784" s="180"/>
      <c r="C784" s="180"/>
      <c r="D784" s="180"/>
    </row>
    <row r="785" customFormat="false" ht="8.25" hidden="false" customHeight="false" outlineLevel="0" collapsed="false">
      <c r="B785" s="180"/>
      <c r="C785" s="180"/>
      <c r="D785" s="180"/>
    </row>
    <row r="786" customFormat="false" ht="8.25" hidden="false" customHeight="false" outlineLevel="0" collapsed="false">
      <c r="B786" s="180"/>
      <c r="C786" s="180"/>
      <c r="D786" s="180"/>
    </row>
    <row r="787" customFormat="false" ht="8.25" hidden="false" customHeight="false" outlineLevel="0" collapsed="false">
      <c r="B787" s="180"/>
      <c r="C787" s="180"/>
      <c r="D787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4" width="8.33"/>
    <col collapsed="false" customWidth="true" hidden="false" outlineLevel="0" max="2" min="2" style="174" width="6.15"/>
    <col collapsed="false" customWidth="true" hidden="false" outlineLevel="0" max="3" min="3" style="174" width="8.33"/>
    <col collapsed="false" customWidth="true" hidden="false" outlineLevel="0" max="4" min="4" style="174" width="8.49"/>
    <col collapsed="false" customWidth="true" hidden="false" outlineLevel="0" max="6" min="5" style="181" width="8.49"/>
    <col collapsed="false" customWidth="true" hidden="false" outlineLevel="0" max="8" min="7" style="174" width="8.49"/>
    <col collapsed="false" customWidth="true" hidden="false" outlineLevel="0" max="9" min="9" style="181" width="8.49"/>
    <col collapsed="false" customWidth="true" hidden="false" outlineLevel="0" max="10" min="10" style="181" width="8.33"/>
    <col collapsed="false" customWidth="true" hidden="false" outlineLevel="0" max="12" min="11" style="174" width="8.49"/>
    <col collapsed="false" customWidth="true" hidden="false" outlineLevel="0" max="13" min="13" style="174" width="8.33"/>
    <col collapsed="false" customWidth="true" hidden="true" outlineLevel="0" max="14" min="14" style="174" width="3.65"/>
    <col collapsed="false" customWidth="true" hidden="false" outlineLevel="0" max="16" min="15" style="187" width="8.49"/>
    <col collapsed="false" customWidth="true" hidden="false" outlineLevel="0" max="17" min="17" style="174" width="8.49"/>
    <col collapsed="false" customWidth="true" hidden="false" outlineLevel="0" max="18" min="18" style="174" width="8.33"/>
    <col collapsed="false" customWidth="true" hidden="false" outlineLevel="0" max="19" min="19" style="174" width="6.99"/>
    <col collapsed="false" customWidth="true" hidden="false" outlineLevel="0" max="20" min="20" style="188" width="6.65"/>
    <col collapsed="false" customWidth="true" hidden="false" outlineLevel="0" max="21" min="21" style="189" width="5.15"/>
    <col collapsed="false" customWidth="true" hidden="false" outlineLevel="0" max="22" min="22" style="190" width="9.65"/>
    <col collapsed="false" customWidth="false" hidden="false" outlineLevel="0" max="257" min="23" style="174" width="9.33"/>
  </cols>
  <sheetData>
    <row r="1" customFormat="false" ht="10.5" hidden="false" customHeight="true" outlineLevel="0" collapsed="false">
      <c r="A1" s="179" t="s">
        <v>179</v>
      </c>
    </row>
    <row r="3" customFormat="false" ht="10.5" hidden="false" customHeight="true" outlineLevel="0" collapsed="false">
      <c r="A3" s="191" t="s">
        <v>180</v>
      </c>
      <c r="B3" s="192" t="s">
        <v>181</v>
      </c>
      <c r="C3" s="193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2" t="s">
        <v>182</v>
      </c>
      <c r="B4" s="191" t="s">
        <v>183</v>
      </c>
      <c r="C4" s="194" t="s">
        <v>184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5" t="s">
        <v>183</v>
      </c>
      <c r="B5" s="195"/>
      <c r="C5" s="196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7" t="n">
        <v>0</v>
      </c>
      <c r="B6" s="197"/>
      <c r="C6" s="198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9" t="s">
        <v>184</v>
      </c>
      <c r="B7" s="199"/>
      <c r="C7" s="20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1" t="s">
        <v>185</v>
      </c>
      <c r="B9" s="201" t="s">
        <v>186</v>
      </c>
      <c r="C9" s="201" t="s">
        <v>187</v>
      </c>
      <c r="D9" s="201" t="s">
        <v>188</v>
      </c>
      <c r="E9" s="201" t="s">
        <v>189</v>
      </c>
      <c r="F9" s="201" t="s">
        <v>190</v>
      </c>
      <c r="G9" s="201" t="s">
        <v>191</v>
      </c>
      <c r="H9" s="201" t="s">
        <v>192</v>
      </c>
      <c r="I9" s="201" t="s">
        <v>193</v>
      </c>
      <c r="J9" s="201" t="s">
        <v>181</v>
      </c>
      <c r="K9" s="201" t="s">
        <v>194</v>
      </c>
      <c r="L9" s="201" t="s">
        <v>195</v>
      </c>
      <c r="M9" s="201" t="s">
        <v>196</v>
      </c>
      <c r="N9" s="201" t="s">
        <v>197</v>
      </c>
      <c r="O9" s="202" t="s">
        <v>198</v>
      </c>
      <c r="P9" s="202" t="s">
        <v>199</v>
      </c>
      <c r="Q9" s="201" t="s">
        <v>200</v>
      </c>
      <c r="R9" s="201" t="s">
        <v>201</v>
      </c>
      <c r="S9" s="201" t="s">
        <v>202</v>
      </c>
      <c r="T9" s="188" t="s">
        <v>203</v>
      </c>
      <c r="U9" s="203" t="s">
        <v>200</v>
      </c>
      <c r="V9" s="204" t="s">
        <v>182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" hidden="false" customHeight="true" outlineLevel="0" collapsed="false">
      <c r="A10" s="205"/>
      <c r="B10" s="205"/>
      <c r="C10" s="205"/>
      <c r="D10" s="205"/>
      <c r="E10" s="205"/>
      <c r="F10" s="206"/>
      <c r="G10" s="205"/>
      <c r="H10" s="205"/>
      <c r="I10" s="205"/>
      <c r="J10" s="206"/>
      <c r="K10" s="205"/>
      <c r="L10" s="205"/>
      <c r="M10" s="205"/>
      <c r="N10" s="205"/>
      <c r="O10" s="207"/>
      <c r="P10" s="207"/>
      <c r="Q10" s="205"/>
      <c r="R10" s="205"/>
      <c r="S10" s="205"/>
      <c r="T10" s="208"/>
      <c r="U10" s="209"/>
      <c r="V10" s="190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5"/>
      <c r="B11" s="205"/>
      <c r="C11" s="205"/>
      <c r="D11" s="205"/>
      <c r="E11" s="205"/>
      <c r="F11" s="206"/>
      <c r="G11" s="205"/>
      <c r="H11" s="205"/>
      <c r="I11" s="205"/>
      <c r="J11" s="206"/>
      <c r="K11" s="205"/>
      <c r="L11" s="205"/>
      <c r="M11" s="205"/>
      <c r="N11" s="205"/>
      <c r="O11" s="207"/>
      <c r="P11" s="207"/>
      <c r="Q11" s="205"/>
      <c r="R11" s="205"/>
      <c r="S11" s="205"/>
      <c r="T11" s="208"/>
      <c r="U11" s="209"/>
    </row>
    <row r="12" customFormat="false" ht="9" hidden="false" customHeight="true" outlineLevel="0" collapsed="false">
      <c r="A12" s="205"/>
      <c r="B12" s="205"/>
      <c r="C12" s="205"/>
      <c r="D12" s="205"/>
      <c r="E12" s="206"/>
      <c r="F12" s="206"/>
      <c r="G12" s="205"/>
      <c r="H12" s="205"/>
      <c r="I12" s="206"/>
      <c r="J12" s="206"/>
      <c r="K12" s="205"/>
      <c r="L12" s="205"/>
      <c r="M12" s="205"/>
      <c r="N12" s="205"/>
      <c r="O12" s="207"/>
      <c r="P12" s="207"/>
      <c r="Q12" s="205"/>
      <c r="R12" s="205"/>
      <c r="S12" s="205"/>
      <c r="T12" s="208"/>
      <c r="U12" s="209"/>
    </row>
    <row r="13" customFormat="false" ht="9" hidden="false" customHeight="true" outlineLevel="0" collapsed="false">
      <c r="A13" s="205"/>
      <c r="B13" s="205"/>
      <c r="C13" s="205"/>
      <c r="D13" s="205"/>
      <c r="E13" s="205"/>
      <c r="F13" s="206"/>
      <c r="G13" s="205"/>
      <c r="H13" s="205"/>
      <c r="I13" s="205"/>
      <c r="J13" s="206"/>
      <c r="K13" s="205"/>
      <c r="L13" s="205"/>
      <c r="M13" s="205"/>
      <c r="N13" s="205"/>
      <c r="O13" s="207"/>
      <c r="P13" s="207"/>
      <c r="Q13" s="205"/>
      <c r="R13" s="205"/>
      <c r="S13" s="205"/>
      <c r="T13" s="208"/>
      <c r="U13" s="209"/>
    </row>
    <row r="14" customFormat="false" ht="9" hidden="false" customHeight="true" outlineLevel="0" collapsed="false">
      <c r="A14" s="205"/>
      <c r="B14" s="205"/>
      <c r="C14" s="205"/>
      <c r="D14" s="205"/>
      <c r="E14" s="206"/>
      <c r="F14" s="206"/>
      <c r="G14" s="205"/>
      <c r="H14" s="205"/>
      <c r="I14" s="206"/>
      <c r="J14" s="206"/>
      <c r="K14" s="205"/>
      <c r="L14" s="205"/>
      <c r="M14" s="205"/>
      <c r="N14" s="205"/>
      <c r="O14" s="207"/>
      <c r="P14" s="207"/>
      <c r="Q14" s="205"/>
      <c r="R14" s="205"/>
      <c r="S14" s="205"/>
      <c r="T14" s="208"/>
      <c r="U14" s="209"/>
    </row>
    <row r="15" customFormat="false" ht="9" hidden="false" customHeight="true" outlineLevel="0" collapsed="false">
      <c r="A15" s="205"/>
      <c r="B15" s="205"/>
      <c r="C15" s="205"/>
      <c r="D15" s="205"/>
      <c r="E15" s="206"/>
      <c r="F15" s="206"/>
      <c r="G15" s="205"/>
      <c r="H15" s="205"/>
      <c r="I15" s="206"/>
      <c r="J15" s="206"/>
      <c r="K15" s="205"/>
      <c r="L15" s="205"/>
      <c r="M15" s="205"/>
      <c r="N15" s="205"/>
      <c r="O15" s="207"/>
      <c r="P15" s="207"/>
      <c r="Q15" s="205"/>
      <c r="R15" s="205"/>
      <c r="S15" s="205"/>
      <c r="T15" s="208"/>
      <c r="U15" s="209"/>
    </row>
    <row r="16" customFormat="false" ht="9" hidden="false" customHeight="true" outlineLevel="0" collapsed="false">
      <c r="A16" s="205"/>
      <c r="B16" s="205"/>
      <c r="C16" s="205"/>
      <c r="D16" s="205"/>
      <c r="E16" s="206"/>
      <c r="F16" s="206"/>
      <c r="G16" s="205"/>
      <c r="H16" s="205"/>
      <c r="I16" s="206"/>
      <c r="J16" s="206"/>
      <c r="K16" s="205"/>
      <c r="L16" s="205"/>
      <c r="M16" s="205"/>
      <c r="N16" s="205"/>
      <c r="O16" s="207"/>
      <c r="P16" s="207"/>
      <c r="Q16" s="205"/>
      <c r="R16" s="205"/>
      <c r="S16" s="205"/>
      <c r="T16" s="208"/>
      <c r="U16" s="209"/>
    </row>
    <row r="17" customFormat="false" ht="9" hidden="false" customHeight="true" outlineLevel="0" collapsed="false">
      <c r="A17" s="210"/>
      <c r="B17" s="210"/>
      <c r="C17" s="210"/>
      <c r="D17" s="210"/>
      <c r="E17" s="211"/>
      <c r="F17" s="211"/>
      <c r="G17" s="210"/>
      <c r="H17" s="210"/>
      <c r="I17" s="211"/>
      <c r="J17" s="211"/>
      <c r="K17" s="210"/>
      <c r="L17" s="210"/>
      <c r="M17" s="210"/>
      <c r="N17" s="210"/>
      <c r="O17" s="212"/>
      <c r="P17" s="212"/>
      <c r="Q17" s="210"/>
      <c r="R17" s="210"/>
      <c r="S17" s="210"/>
      <c r="T17" s="213"/>
      <c r="U17" s="214"/>
    </row>
    <row r="18" customFormat="false" ht="9" hidden="false" customHeight="true" outlineLevel="0" collapsed="false">
      <c r="A18" s="210"/>
      <c r="B18" s="210"/>
      <c r="C18" s="210"/>
      <c r="D18" s="210"/>
      <c r="E18" s="211"/>
      <c r="F18" s="211"/>
      <c r="G18" s="210"/>
      <c r="H18" s="210"/>
      <c r="I18" s="211"/>
      <c r="J18" s="211"/>
      <c r="K18" s="210"/>
      <c r="L18" s="210"/>
      <c r="M18" s="210"/>
      <c r="N18" s="210"/>
      <c r="O18" s="212"/>
      <c r="P18" s="212"/>
      <c r="Q18" s="210"/>
      <c r="R18" s="210"/>
      <c r="S18" s="210"/>
      <c r="T18" s="213"/>
      <c r="U18" s="214"/>
    </row>
    <row r="19" customFormat="false" ht="9" hidden="false" customHeight="true" outlineLevel="0" collapsed="false">
      <c r="A19" s="210"/>
      <c r="B19" s="210"/>
      <c r="C19" s="210"/>
      <c r="D19" s="210"/>
      <c r="E19" s="211"/>
      <c r="F19" s="211"/>
      <c r="G19" s="210"/>
      <c r="H19" s="210"/>
      <c r="I19" s="211"/>
      <c r="J19" s="211"/>
      <c r="K19" s="210"/>
      <c r="L19" s="210"/>
      <c r="M19" s="210"/>
      <c r="N19" s="210"/>
      <c r="O19" s="212"/>
      <c r="P19" s="212"/>
      <c r="Q19" s="210"/>
      <c r="R19" s="210"/>
      <c r="S19" s="210"/>
      <c r="T19" s="213"/>
      <c r="U19" s="214"/>
    </row>
    <row r="20" customFormat="false" ht="9" hidden="false" customHeight="true" outlineLevel="0" collapsed="false">
      <c r="A20" s="210"/>
      <c r="B20" s="210"/>
      <c r="C20" s="210"/>
      <c r="D20" s="210"/>
      <c r="E20" s="211"/>
      <c r="F20" s="211"/>
      <c r="G20" s="210"/>
      <c r="H20" s="210"/>
      <c r="I20" s="211"/>
      <c r="J20" s="211"/>
      <c r="K20" s="210"/>
      <c r="L20" s="210"/>
      <c r="M20" s="210"/>
      <c r="N20" s="210"/>
      <c r="O20" s="212"/>
      <c r="P20" s="212"/>
      <c r="Q20" s="210"/>
      <c r="R20" s="210"/>
      <c r="S20" s="210"/>
      <c r="T20" s="213"/>
      <c r="U20" s="214"/>
    </row>
    <row r="21" customFormat="false" ht="9" hidden="false" customHeight="true" outlineLevel="0" collapsed="false">
      <c r="A21" s="210"/>
      <c r="B21" s="210"/>
      <c r="C21" s="210"/>
      <c r="D21" s="210"/>
      <c r="E21" s="211"/>
      <c r="F21" s="211"/>
      <c r="G21" s="210"/>
      <c r="H21" s="210"/>
      <c r="I21" s="211"/>
      <c r="J21" s="211"/>
      <c r="K21" s="210"/>
      <c r="L21" s="210"/>
      <c r="M21" s="210"/>
      <c r="N21" s="210"/>
      <c r="O21" s="212"/>
      <c r="P21" s="212"/>
      <c r="Q21" s="210"/>
      <c r="R21" s="210"/>
      <c r="S21" s="210"/>
      <c r="T21" s="213"/>
      <c r="U21" s="214"/>
    </row>
    <row r="22" customFormat="false" ht="9" hidden="false" customHeight="true" outlineLevel="0" collapsed="false">
      <c r="A22" s="210"/>
      <c r="B22" s="210"/>
      <c r="C22" s="210"/>
      <c r="D22" s="210"/>
      <c r="E22" s="211"/>
      <c r="F22" s="211"/>
      <c r="G22" s="210"/>
      <c r="H22" s="210"/>
      <c r="I22" s="211"/>
      <c r="J22" s="211"/>
      <c r="K22" s="210"/>
      <c r="L22" s="210"/>
      <c r="M22" s="210"/>
      <c r="N22" s="210"/>
      <c r="O22" s="212"/>
      <c r="P22" s="212"/>
      <c r="Q22" s="210"/>
      <c r="R22" s="210"/>
      <c r="S22" s="210"/>
      <c r="T22" s="213"/>
      <c r="U22" s="214"/>
    </row>
    <row r="23" customFormat="false" ht="9" hidden="false" customHeight="true" outlineLevel="0" collapsed="false">
      <c r="A23" s="210"/>
      <c r="B23" s="210"/>
      <c r="C23" s="210"/>
      <c r="D23" s="210"/>
      <c r="E23" s="211"/>
      <c r="F23" s="211"/>
      <c r="G23" s="210"/>
      <c r="H23" s="210"/>
      <c r="I23" s="211"/>
      <c r="J23" s="211"/>
      <c r="K23" s="210"/>
      <c r="L23" s="210"/>
      <c r="M23" s="210"/>
      <c r="N23" s="210"/>
      <c r="O23" s="212"/>
      <c r="P23" s="212"/>
      <c r="Q23" s="210"/>
      <c r="R23" s="210"/>
      <c r="S23" s="210"/>
      <c r="T23" s="213"/>
      <c r="U23" s="214"/>
    </row>
    <row r="24" customFormat="false" ht="9" hidden="false" customHeight="true" outlineLevel="0" collapsed="false">
      <c r="A24" s="205"/>
      <c r="B24" s="205"/>
      <c r="C24" s="205"/>
      <c r="D24" s="205"/>
      <c r="E24" s="205"/>
      <c r="F24" s="206"/>
      <c r="G24" s="205"/>
      <c r="H24" s="205"/>
      <c r="I24" s="205"/>
      <c r="J24" s="206"/>
      <c r="K24" s="205"/>
      <c r="L24" s="205"/>
      <c r="M24" s="205"/>
      <c r="N24" s="205"/>
      <c r="O24" s="207"/>
      <c r="P24" s="207"/>
      <c r="Q24" s="205"/>
      <c r="R24" s="205"/>
      <c r="S24" s="205"/>
      <c r="T24" s="208"/>
      <c r="U24" s="209"/>
    </row>
    <row r="25" customFormat="false" ht="9" hidden="false" customHeight="true" outlineLevel="0" collapsed="false">
      <c r="A25" s="205"/>
      <c r="B25" s="205"/>
      <c r="C25" s="205"/>
      <c r="D25" s="205"/>
      <c r="E25" s="205"/>
      <c r="F25" s="206"/>
      <c r="G25" s="205"/>
      <c r="H25" s="205"/>
      <c r="I25" s="205"/>
      <c r="J25" s="206"/>
      <c r="K25" s="205"/>
      <c r="L25" s="205"/>
      <c r="M25" s="205"/>
      <c r="N25" s="205"/>
      <c r="O25" s="207"/>
      <c r="P25" s="207"/>
      <c r="Q25" s="205"/>
      <c r="R25" s="205"/>
      <c r="S25" s="205"/>
      <c r="T25" s="208"/>
      <c r="U25" s="209"/>
    </row>
    <row r="26" customFormat="false" ht="9" hidden="false" customHeight="true" outlineLevel="0" collapsed="false">
      <c r="A26" s="205"/>
      <c r="B26" s="205"/>
      <c r="C26" s="205"/>
      <c r="D26" s="205"/>
      <c r="E26" s="206"/>
      <c r="F26" s="206"/>
      <c r="G26" s="205"/>
      <c r="H26" s="205"/>
      <c r="I26" s="206"/>
      <c r="J26" s="206"/>
      <c r="K26" s="205"/>
      <c r="L26" s="205"/>
      <c r="M26" s="205"/>
      <c r="N26" s="205"/>
      <c r="O26" s="207"/>
      <c r="P26" s="207"/>
      <c r="Q26" s="205"/>
      <c r="R26" s="205"/>
      <c r="S26" s="205"/>
      <c r="T26" s="208"/>
      <c r="U26" s="209"/>
    </row>
    <row r="27" customFormat="false" ht="9" hidden="false" customHeight="true" outlineLevel="0" collapsed="false">
      <c r="A27" s="205"/>
      <c r="B27" s="205"/>
      <c r="C27" s="205"/>
      <c r="D27" s="205"/>
      <c r="E27" s="205"/>
      <c r="F27" s="206"/>
      <c r="G27" s="205"/>
      <c r="H27" s="205"/>
      <c r="I27" s="205"/>
      <c r="J27" s="206"/>
      <c r="K27" s="205"/>
      <c r="L27" s="205"/>
      <c r="M27" s="205"/>
      <c r="N27" s="205"/>
      <c r="O27" s="207"/>
      <c r="P27" s="207"/>
      <c r="Q27" s="205"/>
      <c r="R27" s="205"/>
      <c r="S27" s="205"/>
      <c r="T27" s="208"/>
      <c r="U27" s="209"/>
    </row>
    <row r="28" customFormat="false" ht="9" hidden="false" customHeight="true" outlineLevel="0" collapsed="false">
      <c r="A28" s="205"/>
      <c r="B28" s="205"/>
      <c r="C28" s="205"/>
      <c r="D28" s="205"/>
      <c r="E28" s="206"/>
      <c r="F28" s="206"/>
      <c r="G28" s="205"/>
      <c r="H28" s="205"/>
      <c r="I28" s="206"/>
      <c r="J28" s="206"/>
      <c r="K28" s="205"/>
      <c r="L28" s="205"/>
      <c r="M28" s="205"/>
      <c r="N28" s="205"/>
      <c r="O28" s="207"/>
      <c r="P28" s="207"/>
      <c r="Q28" s="205"/>
      <c r="R28" s="205"/>
      <c r="S28" s="205"/>
      <c r="T28" s="208"/>
      <c r="U28" s="209"/>
    </row>
    <row r="29" customFormat="false" ht="9" hidden="false" customHeight="true" outlineLevel="0" collapsed="false">
      <c r="A29" s="205"/>
      <c r="B29" s="205"/>
      <c r="C29" s="205"/>
      <c r="D29" s="205"/>
      <c r="E29" s="206"/>
      <c r="F29" s="206"/>
      <c r="G29" s="205"/>
      <c r="H29" s="205"/>
      <c r="I29" s="206"/>
      <c r="J29" s="206"/>
      <c r="K29" s="205"/>
      <c r="L29" s="205"/>
      <c r="M29" s="205"/>
      <c r="N29" s="205"/>
      <c r="O29" s="207"/>
      <c r="P29" s="207"/>
      <c r="Q29" s="205"/>
      <c r="R29" s="205"/>
      <c r="S29" s="205"/>
      <c r="T29" s="208"/>
      <c r="U29" s="209"/>
    </row>
    <row r="30" customFormat="false" ht="9" hidden="false" customHeight="true" outlineLevel="0" collapsed="false">
      <c r="A30" s="205"/>
      <c r="B30" s="205"/>
      <c r="C30" s="205"/>
      <c r="D30" s="205"/>
      <c r="E30" s="206"/>
      <c r="F30" s="206"/>
      <c r="G30" s="205"/>
      <c r="H30" s="205"/>
      <c r="I30" s="206"/>
      <c r="J30" s="206"/>
      <c r="K30" s="205"/>
      <c r="L30" s="205"/>
      <c r="M30" s="205"/>
      <c r="N30" s="205"/>
      <c r="O30" s="207"/>
      <c r="P30" s="207"/>
      <c r="Q30" s="205"/>
      <c r="R30" s="205"/>
      <c r="S30" s="205"/>
      <c r="T30" s="208"/>
      <c r="U30" s="209"/>
    </row>
    <row r="31" customFormat="false" ht="10.5" hidden="false" customHeight="true" outlineLevel="0" collapsed="false">
      <c r="J31" s="201"/>
    </row>
    <row r="32" customFormat="false" ht="10.5" hidden="false" customHeight="true" outlineLevel="0" collapsed="false">
      <c r="J32" s="201"/>
    </row>
    <row r="33" customFormat="false" ht="10.5" hidden="false" customHeight="true" outlineLevel="0" collapsed="false">
      <c r="J33" s="201"/>
    </row>
    <row r="34" customFormat="false" ht="10.5" hidden="false" customHeight="true" outlineLevel="0" collapsed="false">
      <c r="J34" s="201"/>
    </row>
    <row r="35" customFormat="false" ht="10.5" hidden="false" customHeight="true" outlineLevel="0" collapsed="false">
      <c r="J35" s="201"/>
    </row>
    <row r="36" customFormat="false" ht="10.5" hidden="false" customHeight="true" outlineLevel="0" collapsed="false">
      <c r="J36" s="201"/>
    </row>
    <row r="37" customFormat="false" ht="10.5" hidden="false" customHeight="true" outlineLevel="0" collapsed="false">
      <c r="J37" s="201"/>
    </row>
    <row r="38" customFormat="false" ht="10.5" hidden="false" customHeight="true" outlineLevel="0" collapsed="false">
      <c r="J38" s="201"/>
    </row>
    <row r="39" customFormat="false" ht="10.5" hidden="false" customHeight="true" outlineLevel="0" collapsed="false">
      <c r="J39" s="201"/>
    </row>
    <row r="40" customFormat="false" ht="10.5" hidden="false" customHeight="true" outlineLevel="0" collapsed="false">
      <c r="J40" s="201"/>
    </row>
    <row r="41" customFormat="false" ht="10.5" hidden="false" customHeight="true" outlineLevel="0" collapsed="false">
      <c r="J41" s="201"/>
    </row>
    <row r="42" customFormat="false" ht="10.5" hidden="false" customHeight="true" outlineLevel="0" collapsed="false">
      <c r="J42" s="201"/>
    </row>
    <row r="43" customFormat="false" ht="10.5" hidden="false" customHeight="true" outlineLevel="0" collapsed="false">
      <c r="J43" s="201"/>
    </row>
    <row r="44" customFormat="false" ht="10.5" hidden="false" customHeight="true" outlineLevel="0" collapsed="false">
      <c r="J44" s="201"/>
    </row>
    <row r="45" customFormat="false" ht="10.5" hidden="false" customHeight="true" outlineLevel="0" collapsed="false">
      <c r="J45" s="201"/>
    </row>
    <row r="46" customFormat="false" ht="10.5" hidden="false" customHeight="true" outlineLevel="0" collapsed="false">
      <c r="J46" s="201"/>
    </row>
    <row r="47" customFormat="false" ht="10.5" hidden="false" customHeight="true" outlineLevel="0" collapsed="false">
      <c r="J47" s="201"/>
    </row>
    <row r="48" customFormat="false" ht="10.5" hidden="false" customHeight="true" outlineLevel="0" collapsed="false">
      <c r="J48" s="201"/>
    </row>
    <row r="49" customFormat="false" ht="10.5" hidden="false" customHeight="true" outlineLevel="0" collapsed="false">
      <c r="J49" s="201"/>
    </row>
    <row r="50" customFormat="false" ht="10.5" hidden="false" customHeight="true" outlineLevel="0" collapsed="false">
      <c r="J50" s="201"/>
    </row>
    <row r="51" customFormat="false" ht="10.5" hidden="false" customHeight="true" outlineLevel="0" collapsed="false">
      <c r="J51" s="201"/>
    </row>
    <row r="52" customFormat="false" ht="10.5" hidden="false" customHeight="true" outlineLevel="0" collapsed="false">
      <c r="J52" s="201"/>
    </row>
    <row r="53" customFormat="false" ht="10.5" hidden="false" customHeight="true" outlineLevel="0" collapsed="false">
      <c r="J53" s="201"/>
    </row>
    <row r="54" customFormat="false" ht="10.5" hidden="false" customHeight="true" outlineLevel="0" collapsed="false">
      <c r="J54" s="201"/>
    </row>
    <row r="55" customFormat="false" ht="10.5" hidden="false" customHeight="true" outlineLevel="0" collapsed="false">
      <c r="J55" s="201"/>
    </row>
    <row r="56" customFormat="false" ht="10.5" hidden="false" customHeight="true" outlineLevel="0" collapsed="false">
      <c r="J56" s="201"/>
    </row>
    <row r="57" customFormat="false" ht="10.5" hidden="false" customHeight="true" outlineLevel="0" collapsed="false">
      <c r="J57" s="201"/>
    </row>
    <row r="58" customFormat="false" ht="10.5" hidden="false" customHeight="true" outlineLevel="0" collapsed="false">
      <c r="J58" s="201"/>
    </row>
    <row r="59" customFormat="false" ht="10.5" hidden="false" customHeight="true" outlineLevel="0" collapsed="false">
      <c r="J5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4" width="17.15"/>
    <col collapsed="false" customWidth="true" hidden="false" outlineLevel="0" max="2" min="2" style="174" width="13.83"/>
    <col collapsed="false" customWidth="true" hidden="false" outlineLevel="0" max="3" min="3" style="174" width="12.15"/>
    <col collapsed="false" customWidth="false" hidden="false" outlineLevel="0" max="7" min="4" style="174" width="9.33"/>
    <col collapsed="false" customWidth="true" hidden="false" outlineLevel="0" max="8" min="8" style="174" width="10.33"/>
    <col collapsed="false" customWidth="true" hidden="false" outlineLevel="0" max="9" min="9" style="174" width="10.49"/>
    <col collapsed="false" customWidth="false" hidden="false" outlineLevel="0" max="11" min="10" style="174" width="9.33"/>
    <col collapsed="false" customWidth="true" hidden="false" outlineLevel="0" max="12" min="12" style="174" width="11.15"/>
    <col collapsed="false" customWidth="true" hidden="false" outlineLevel="0" max="25" min="13" style="174" width="11.49"/>
    <col collapsed="false" customWidth="false" hidden="false" outlineLevel="0" max="257" min="26" style="174" width="9.33"/>
  </cols>
  <sheetData>
    <row r="1" customFormat="false" ht="8.25" hidden="false" customHeight="false" outlineLevel="0" collapsed="false">
      <c r="A1" s="179" t="s">
        <v>204</v>
      </c>
      <c r="B1" s="215"/>
    </row>
    <row r="2" customFormat="false" ht="8.25" hidden="false" customHeight="false" outlineLevel="0" collapsed="false"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customFormat="false" ht="8.25" hidden="false" customHeight="false" outlineLevel="0" collapsed="false">
      <c r="A3" s="179" t="s">
        <v>205</v>
      </c>
      <c r="B3" s="217" t="str">
        <f aca="false">Dth_Day!C5</f>
        <v>Jan-02</v>
      </c>
      <c r="C3" s="217" t="str">
        <f aca="false">Dth_Day!D5</f>
        <v>Feb-02</v>
      </c>
      <c r="D3" s="217" t="str">
        <f aca="false">Dth_Day!E5</f>
        <v>Mar-02</v>
      </c>
      <c r="E3" s="217" t="str">
        <f aca="false">Dth_Day!F5</f>
        <v>Apr-02</v>
      </c>
      <c r="F3" s="217" t="str">
        <f aca="false">Dth_Day!G5</f>
        <v>May-02</v>
      </c>
      <c r="G3" s="217" t="str">
        <f aca="false">Dth_Day!H5</f>
        <v>Jun-02</v>
      </c>
      <c r="H3" s="217" t="str">
        <f aca="false">Dth_Day!I5</f>
        <v>Jul-02</v>
      </c>
      <c r="I3" s="217" t="str">
        <f aca="false">Dth_Day!J5</f>
        <v>Aug-02</v>
      </c>
      <c r="J3" s="217" t="str">
        <f aca="false">Dth_Day!K5</f>
        <v>Sep-02</v>
      </c>
      <c r="K3" s="217" t="str">
        <f aca="false">Dth_Day!L5</f>
        <v>Oct-02</v>
      </c>
      <c r="L3" s="217" t="str">
        <f aca="false">Dth_Day!M5</f>
        <v>Nov-02</v>
      </c>
      <c r="M3" s="217" t="str">
        <f aca="false">Dth_Day!N5</f>
        <v>Dec-02</v>
      </c>
      <c r="N3" s="217" t="str">
        <f aca="false">Dth_Day!O5</f>
        <v>Jan-03</v>
      </c>
      <c r="O3" s="217" t="str">
        <f aca="false">Dth_Day!P5</f>
        <v>Feb-03</v>
      </c>
      <c r="P3" s="217" t="str">
        <f aca="false">Dth_Day!Q5</f>
        <v>Mar-03</v>
      </c>
      <c r="Q3" s="217" t="str">
        <f aca="false">Dth_Day!R5</f>
        <v>Apr-03</v>
      </c>
      <c r="R3" s="217" t="str">
        <f aca="false">Dth_Day!S5</f>
        <v>May-03</v>
      </c>
      <c r="S3" s="217" t="str">
        <f aca="false">Dth_Day!T5</f>
        <v>Jun-03</v>
      </c>
      <c r="T3" s="217" t="str">
        <f aca="false">Dth_Day!U5</f>
        <v>Jul-03</v>
      </c>
      <c r="U3" s="217" t="str">
        <f aca="false">Dth_Day!V5</f>
        <v>Aug-03</v>
      </c>
      <c r="V3" s="217" t="str">
        <f aca="false">Dth_Day!W5</f>
        <v>Sep-03</v>
      </c>
      <c r="W3" s="217" t="str">
        <f aca="false">Dth_Day!X5</f>
        <v>Oct-03</v>
      </c>
      <c r="X3" s="217" t="str">
        <f aca="false">Dth_Day!Y5</f>
        <v>Nov-03</v>
      </c>
      <c r="Y3" s="217" t="str">
        <f aca="false">Dth_Day!Z5</f>
        <v>Dec-03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  <c r="IW3" s="179"/>
    </row>
    <row r="4" customFormat="false" ht="8.25" hidden="false" customHeight="false" outlineLevel="0" collapsed="false">
      <c r="A4" s="215" t="s">
        <v>64</v>
      </c>
      <c r="B4" s="174" t="n">
        <v>31</v>
      </c>
      <c r="C4" s="174" t="n">
        <v>28</v>
      </c>
      <c r="D4" s="174" t="n">
        <v>31</v>
      </c>
      <c r="E4" s="174" t="n">
        <v>30</v>
      </c>
      <c r="F4" s="174" t="n">
        <v>31</v>
      </c>
      <c r="G4" s="174" t="n">
        <v>30</v>
      </c>
      <c r="H4" s="174" t="n">
        <v>31</v>
      </c>
      <c r="I4" s="174" t="n">
        <v>31</v>
      </c>
      <c r="J4" s="174" t="n">
        <v>30</v>
      </c>
      <c r="K4" s="174" t="n">
        <v>31</v>
      </c>
      <c r="L4" s="174" t="n">
        <v>30</v>
      </c>
      <c r="M4" s="174" t="n">
        <v>31</v>
      </c>
      <c r="N4" s="174" t="n">
        <v>31</v>
      </c>
      <c r="O4" s="174" t="n">
        <v>28</v>
      </c>
      <c r="P4" s="174" t="n">
        <v>31</v>
      </c>
      <c r="Q4" s="174" t="n">
        <v>30</v>
      </c>
      <c r="R4" s="174" t="n">
        <v>31</v>
      </c>
      <c r="S4" s="174" t="n">
        <v>30</v>
      </c>
      <c r="T4" s="174" t="n">
        <v>31</v>
      </c>
      <c r="U4" s="174" t="n">
        <v>31</v>
      </c>
      <c r="V4" s="174" t="n">
        <v>30</v>
      </c>
      <c r="W4" s="174" t="n">
        <v>31</v>
      </c>
      <c r="X4" s="174" t="n">
        <v>30</v>
      </c>
      <c r="Y4" s="174" t="n">
        <v>31</v>
      </c>
    </row>
    <row r="5" customFormat="false" ht="8.25" hidden="false" customHeight="false" outlineLevel="0" collapsed="false">
      <c r="A5" s="215" t="s">
        <v>206</v>
      </c>
      <c r="B5" s="215" t="n">
        <f aca="false">B4*'SPEC REPORT'!C28</f>
        <v>0</v>
      </c>
      <c r="C5" s="215" t="n">
        <f aca="false">C4*'SPEC REPORT'!D28</f>
        <v>0</v>
      </c>
      <c r="D5" s="215" t="n">
        <f aca="false">D4*'SPEC REPORT'!E28</f>
        <v>0</v>
      </c>
      <c r="E5" s="215" t="n">
        <f aca="false">E4*'SPEC REPORT'!F28</f>
        <v>0</v>
      </c>
      <c r="F5" s="215" t="n">
        <f aca="false">F4*'SPEC REPORT'!G28</f>
        <v>0</v>
      </c>
      <c r="G5" s="215" t="n">
        <f aca="false">G4*'SPEC REPORT'!H28</f>
        <v>0</v>
      </c>
      <c r="H5" s="215" t="n">
        <f aca="false">H4*'SPEC REPORT'!I28</f>
        <v>0</v>
      </c>
      <c r="I5" s="215" t="n">
        <f aca="false">I4*'SPEC REPORT'!J28</f>
        <v>0</v>
      </c>
      <c r="J5" s="215" t="n">
        <f aca="false">J4*'SPEC REPORT'!K28</f>
        <v>0</v>
      </c>
      <c r="K5" s="215" t="n">
        <f aca="false">K4*'SPEC REPORT'!L28</f>
        <v>0</v>
      </c>
      <c r="L5" s="215" t="n">
        <f aca="false">L4*'SPEC REPORT'!M28</f>
        <v>0</v>
      </c>
      <c r="M5" s="215" t="n">
        <f aca="false">M4*'SPEC REPORT'!N28</f>
        <v>0</v>
      </c>
      <c r="N5" s="215" t="n">
        <f aca="false">'SPEC REPORT'!C42*N4</f>
        <v>0</v>
      </c>
      <c r="O5" s="215" t="n">
        <f aca="false">'SPEC REPORT'!D42*O4</f>
        <v>0</v>
      </c>
      <c r="P5" s="215" t="n">
        <f aca="false">'SPEC REPORT'!E42*P4</f>
        <v>0</v>
      </c>
      <c r="Q5" s="215" t="n">
        <f aca="false">'SPEC REPORT'!F42*Q4</f>
        <v>0</v>
      </c>
      <c r="R5" s="215" t="n">
        <f aca="false">'SPEC REPORT'!G42*R4</f>
        <v>0</v>
      </c>
      <c r="S5" s="215" t="n">
        <f aca="false">'SPEC REPORT'!H42*S4</f>
        <v>0</v>
      </c>
      <c r="T5" s="215" t="n">
        <f aca="false">'SPEC REPORT'!I42*T4</f>
        <v>0</v>
      </c>
      <c r="U5" s="215" t="n">
        <f aca="false">'SPEC REPORT'!J42*U4</f>
        <v>0</v>
      </c>
      <c r="V5" s="215" t="n">
        <f aca="false">'SPEC REPORT'!K42*V4</f>
        <v>0</v>
      </c>
      <c r="W5" s="215" t="n">
        <f aca="false">'SPEC REPORT'!L42*W4</f>
        <v>0</v>
      </c>
      <c r="X5" s="215" t="n">
        <f aca="false">'SPEC REPORT'!M42*X4</f>
        <v>0</v>
      </c>
      <c r="Y5" s="215" t="n">
        <f aca="false">'SPEC REPORT'!N42*Y4</f>
        <v>0</v>
      </c>
      <c r="Z5" s="215"/>
    </row>
    <row r="6" customFormat="false" ht="8.25" hidden="false" customHeight="false" outlineLevel="0" collapsed="false">
      <c r="A6" s="215"/>
      <c r="C6" s="201"/>
    </row>
    <row r="7" customFormat="false" ht="8.25" hidden="false" customHeight="false" outlineLevel="0" collapsed="false">
      <c r="A7" s="215" t="s">
        <v>207</v>
      </c>
      <c r="B7" s="219" t="n">
        <f aca="false">SUM(B5:Y5)</f>
        <v>0</v>
      </c>
      <c r="C7" s="201"/>
    </row>
    <row r="8" customFormat="false" ht="8.25" hidden="false" customHeight="false" outlineLevel="0" collapsed="false">
      <c r="A8" s="215"/>
      <c r="C8" s="201"/>
    </row>
    <row r="9" customFormat="false" ht="8.25" hidden="false" customHeight="false" outlineLevel="0" collapsed="false">
      <c r="A9" s="215" t="s">
        <v>208</v>
      </c>
      <c r="B9" s="220" t="n">
        <f aca="false">MAX(M9:Y9)</f>
        <v>0</v>
      </c>
      <c r="C9" s="221" t="n">
        <f aca="false">MIN(M9:Y9)</f>
        <v>0</v>
      </c>
      <c r="M9" s="215" t="n">
        <f aca="false">SUM(B5:M5)</f>
        <v>0</v>
      </c>
      <c r="N9" s="215" t="n">
        <f aca="false">SUM(C5:N5)</f>
        <v>0</v>
      </c>
      <c r="O9" s="215" t="n">
        <f aca="false">SUM(D5:O5)</f>
        <v>0</v>
      </c>
      <c r="P9" s="215" t="n">
        <f aca="false">SUM(E5:P5)</f>
        <v>0</v>
      </c>
      <c r="Q9" s="215" t="n">
        <f aca="false">SUM(F5:Q5)</f>
        <v>0</v>
      </c>
      <c r="R9" s="215" t="n">
        <f aca="false">SUM(G5:R5)</f>
        <v>0</v>
      </c>
      <c r="S9" s="215" t="n">
        <f aca="false">SUM(H5:S5)</f>
        <v>0</v>
      </c>
      <c r="T9" s="215" t="n">
        <f aca="false">SUM(I5:T5)</f>
        <v>0</v>
      </c>
      <c r="U9" s="215" t="n">
        <f aca="false">SUM(J5:U5)</f>
        <v>0</v>
      </c>
      <c r="V9" s="215" t="n">
        <f aca="false">SUM(K5:V5)</f>
        <v>0</v>
      </c>
      <c r="W9" s="215" t="n">
        <f aca="false">SUM(L5:W5)</f>
        <v>0</v>
      </c>
      <c r="X9" s="215" t="n">
        <f aca="false">SUM(M5:X5)</f>
        <v>0</v>
      </c>
      <c r="Y9" s="215" t="n">
        <f aca="false">SUM(N5:Y5)</f>
        <v>0</v>
      </c>
    </row>
    <row r="10" customFormat="false" ht="8.25" hidden="false" customHeight="false" outlineLevel="0" collapsed="false">
      <c r="A10" s="215"/>
      <c r="B10" s="222" t="n">
        <f aca="false">IF(ABS(C9)&gt;ABS(B9),C9,B9)</f>
        <v>0</v>
      </c>
      <c r="C10" s="201"/>
    </row>
    <row r="11" customFormat="false" ht="8.25" hidden="false" customHeight="false" outlineLevel="0" collapsed="false">
      <c r="A11" s="215"/>
      <c r="C11" s="201"/>
    </row>
    <row r="12" customFormat="false" ht="8.25" hidden="false" customHeight="false" outlineLevel="0" collapsed="false">
      <c r="A12" s="215"/>
      <c r="C12" s="201"/>
    </row>
    <row r="13" customFormat="false" ht="8.25" hidden="false" customHeight="false" outlineLevel="0" collapsed="false">
      <c r="A13" s="179" t="s">
        <v>209</v>
      </c>
      <c r="B13" s="217" t="str">
        <f aca="false">B3</f>
        <v>Jan-02</v>
      </c>
      <c r="C13" s="217" t="str">
        <f aca="false">C3</f>
        <v>Feb-02</v>
      </c>
      <c r="D13" s="217" t="str">
        <f aca="false">D3</f>
        <v>Mar-02</v>
      </c>
      <c r="E13" s="217" t="str">
        <f aca="false">E3</f>
        <v>Apr-02</v>
      </c>
      <c r="F13" s="217" t="str">
        <f aca="false">F3</f>
        <v>May-02</v>
      </c>
      <c r="G13" s="217" t="str">
        <f aca="false">G3</f>
        <v>Jun-02</v>
      </c>
      <c r="H13" s="217" t="str">
        <f aca="false">H3</f>
        <v>Jul-02</v>
      </c>
      <c r="I13" s="217" t="str">
        <f aca="false">I3</f>
        <v>Aug-02</v>
      </c>
      <c r="J13" s="217" t="str">
        <f aca="false">J3</f>
        <v>Sep-02</v>
      </c>
      <c r="K13" s="217" t="str">
        <f aca="false">K3</f>
        <v>Oct-02</v>
      </c>
      <c r="L13" s="217" t="str">
        <f aca="false">L3</f>
        <v>Nov-02</v>
      </c>
      <c r="M13" s="217" t="str">
        <f aca="false">M3</f>
        <v>Dec-02</v>
      </c>
      <c r="N13" s="217" t="str">
        <f aca="false">N3</f>
        <v>Jan-03</v>
      </c>
      <c r="O13" s="217" t="str">
        <f aca="false">O3</f>
        <v>Feb-03</v>
      </c>
      <c r="P13" s="217" t="str">
        <f aca="false">P3</f>
        <v>Mar-03</v>
      </c>
      <c r="Q13" s="217" t="str">
        <f aca="false">Q3</f>
        <v>Apr-03</v>
      </c>
      <c r="R13" s="217" t="str">
        <f aca="false">R3</f>
        <v>May-03</v>
      </c>
      <c r="S13" s="217" t="str">
        <f aca="false">S3</f>
        <v>Jun-03</v>
      </c>
      <c r="T13" s="217" t="str">
        <f aca="false">T3</f>
        <v>Jul-03</v>
      </c>
      <c r="U13" s="217" t="str">
        <f aca="false">U3</f>
        <v>Aug-03</v>
      </c>
      <c r="V13" s="217" t="str">
        <f aca="false">V3</f>
        <v>Sep-03</v>
      </c>
      <c r="W13" s="217" t="str">
        <f aca="false">W3</f>
        <v>Oct-03</v>
      </c>
      <c r="X13" s="217" t="str">
        <f aca="false">X3</f>
        <v>Nov-03</v>
      </c>
      <c r="Y13" s="217" t="str">
        <f aca="false">Y3</f>
        <v>Dec-03</v>
      </c>
      <c r="Z13" s="21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  <c r="IW13" s="179"/>
    </row>
    <row r="14" customFormat="false" ht="8.25" hidden="false" customHeight="false" outlineLevel="0" collapsed="false">
      <c r="A14" s="215" t="s">
        <v>64</v>
      </c>
      <c r="B14" s="174" t="n">
        <f aca="false">B4</f>
        <v>31</v>
      </c>
      <c r="C14" s="174" t="n">
        <f aca="false">C4</f>
        <v>28</v>
      </c>
      <c r="D14" s="174" t="n">
        <f aca="false">D4</f>
        <v>31</v>
      </c>
      <c r="E14" s="174" t="n">
        <f aca="false">E4</f>
        <v>30</v>
      </c>
      <c r="F14" s="174" t="n">
        <f aca="false">F4</f>
        <v>31</v>
      </c>
      <c r="G14" s="174" t="n">
        <f aca="false">G4</f>
        <v>30</v>
      </c>
      <c r="H14" s="174" t="n">
        <f aca="false">H4</f>
        <v>31</v>
      </c>
      <c r="I14" s="174" t="n">
        <f aca="false">I4</f>
        <v>31</v>
      </c>
      <c r="J14" s="174" t="n">
        <f aca="false">J4</f>
        <v>30</v>
      </c>
      <c r="K14" s="174" t="n">
        <f aca="false">K4</f>
        <v>31</v>
      </c>
      <c r="L14" s="174" t="n">
        <f aca="false">L4</f>
        <v>30</v>
      </c>
      <c r="M14" s="174" t="n">
        <f aca="false">M4</f>
        <v>31</v>
      </c>
      <c r="N14" s="174" t="n">
        <f aca="false">N4</f>
        <v>31</v>
      </c>
      <c r="O14" s="174" t="n">
        <f aca="false">O4</f>
        <v>28</v>
      </c>
      <c r="P14" s="174" t="n">
        <f aca="false">P4</f>
        <v>31</v>
      </c>
      <c r="Q14" s="174" t="n">
        <f aca="false">Q4</f>
        <v>30</v>
      </c>
      <c r="R14" s="174" t="n">
        <f aca="false">R4</f>
        <v>31</v>
      </c>
      <c r="S14" s="174" t="n">
        <f aca="false">S4</f>
        <v>30</v>
      </c>
      <c r="T14" s="174" t="n">
        <f aca="false">T4</f>
        <v>31</v>
      </c>
      <c r="U14" s="174" t="n">
        <f aca="false">U4</f>
        <v>31</v>
      </c>
      <c r="V14" s="174" t="n">
        <f aca="false">V4</f>
        <v>30</v>
      </c>
      <c r="W14" s="174" t="n">
        <f aca="false">W4</f>
        <v>31</v>
      </c>
      <c r="X14" s="174" t="n">
        <f aca="false">X4</f>
        <v>30</v>
      </c>
      <c r="Y14" s="174" t="n">
        <f aca="false">Y4</f>
        <v>31</v>
      </c>
    </row>
    <row r="15" customFormat="false" ht="8.25" hidden="false" customHeight="false" outlineLevel="0" collapsed="false">
      <c r="A15" s="215" t="s">
        <v>210</v>
      </c>
      <c r="B15" s="215" t="n">
        <f aca="false">Dth_Day!C19*B14</f>
        <v>673470.7995</v>
      </c>
      <c r="C15" s="215" t="n">
        <f aca="false">Dth_Day!D19*C14</f>
        <v>744472.89</v>
      </c>
      <c r="D15" s="215" t="n">
        <f aca="false">Dth_Day!E19*D14</f>
        <v>377559.1649</v>
      </c>
      <c r="E15" s="215" t="n">
        <f aca="false">Dth_Day!F19*E14</f>
        <v>-232654.902</v>
      </c>
      <c r="F15" s="215" t="n">
        <f aca="false">Dth_Day!G19*F14</f>
        <v>196823.2656</v>
      </c>
      <c r="G15" s="215" t="n">
        <f aca="false">Dth_Day!H19*G14</f>
        <v>713518.647</v>
      </c>
      <c r="H15" s="215" t="n">
        <f aca="false">Dth_Day!I19*H14</f>
        <v>-118264.101</v>
      </c>
      <c r="I15" s="215" t="n">
        <f aca="false">Dth_Day!J19*I14</f>
        <v>-750264.1018</v>
      </c>
      <c r="J15" s="215" t="n">
        <f aca="false">Dth_Day!K19*J14</f>
        <v>-58482.3540000001</v>
      </c>
      <c r="K15" s="215" t="n">
        <f aca="false">Dth_Day!L19*K14</f>
        <v>532734.9008</v>
      </c>
      <c r="L15" s="215" t="n">
        <f aca="false">Dth_Day!M19*L14</f>
        <v>287692.191</v>
      </c>
      <c r="M15" s="215" t="n">
        <f aca="false">Dth_Day!N19*M14</f>
        <v>120647.5329</v>
      </c>
      <c r="N15" s="215" t="n">
        <f aca="false">Dth_Day!O19*N14</f>
        <v>19645.5339</v>
      </c>
      <c r="O15" s="215" t="n">
        <f aca="false">Dth_Day!P19*O14</f>
        <v>114778.5128</v>
      </c>
      <c r="P15" s="215" t="n">
        <f aca="false">Dth_Day!Q19*P14</f>
        <v>422645.5339</v>
      </c>
      <c r="Q15" s="215" t="n">
        <f aca="false">Dth_Day!R19*Q14</f>
        <v>-16654.902</v>
      </c>
      <c r="R15" s="215" t="n">
        <f aca="false">Dth_Day!S19*R14</f>
        <v>401824.2692</v>
      </c>
      <c r="S15" s="215" t="n">
        <f aca="false">Dth_Day!T19*S14</f>
        <v>128346.096</v>
      </c>
      <c r="T15" s="215" t="n">
        <f aca="false">Dth_Day!U19*T14</f>
        <v>-1317179.7328</v>
      </c>
      <c r="U15" s="215" t="n">
        <f aca="false">Dth_Day!V19*U14</f>
        <v>-1779177.7331</v>
      </c>
      <c r="V15" s="215" t="n">
        <f aca="false">Dth_Day!W19*V14</f>
        <v>-1332654.903</v>
      </c>
      <c r="W15" s="215" t="n">
        <f aca="false">Dth_Day!X19*W14</f>
        <v>-475177.734</v>
      </c>
      <c r="X15" s="215" t="n">
        <f aca="false">Dth_Day!Y19*X14</f>
        <v>-957999.999</v>
      </c>
      <c r="Y15" s="215" t="n">
        <f aca="false">Dth_Day!Z19*Y14</f>
        <v>-1277999.9984</v>
      </c>
      <c r="Z15" s="215"/>
    </row>
    <row r="16" customFormat="false" ht="8.25" hidden="false" customHeight="false" outlineLevel="0" collapsed="false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</row>
    <row r="17" customFormat="false" ht="8.25" hidden="false" customHeight="false" outlineLevel="0" collapsed="false">
      <c r="A17" s="215" t="s">
        <v>207</v>
      </c>
      <c r="B17" s="219" t="n">
        <f aca="false">SUM(B15:Y15)</f>
        <v>-3582351.1236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</row>
    <row r="18" customFormat="false" ht="8.25" hidden="false" customHeight="false" outlineLevel="0" collapsed="false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</row>
    <row r="19" customFormat="false" ht="8.25" hidden="false" customHeight="false" outlineLevel="0" collapsed="false">
      <c r="A19" s="215" t="s">
        <v>208</v>
      </c>
      <c r="B19" s="220" t="n">
        <f aca="false">MAX(M19:Y19)</f>
        <v>2487253.9329</v>
      </c>
      <c r="C19" s="221" t="n">
        <f aca="false">MIN(M19:Y19)</f>
        <v>-6069605.0565</v>
      </c>
      <c r="M19" s="215" t="n">
        <f aca="false">SUM(B15:M15)</f>
        <v>2487253.9329</v>
      </c>
      <c r="N19" s="215" t="n">
        <f aca="false">SUM(C15:N15)</f>
        <v>1833428.6673</v>
      </c>
      <c r="O19" s="215" t="n">
        <f aca="false">SUM(D15:O15)</f>
        <v>1203734.2901</v>
      </c>
      <c r="P19" s="215" t="n">
        <f aca="false">SUM(E15:P15)</f>
        <v>1248820.6591</v>
      </c>
      <c r="Q19" s="215" t="n">
        <f aca="false">SUM(F15:Q15)</f>
        <v>1464820.6591</v>
      </c>
      <c r="R19" s="215" t="n">
        <f aca="false">SUM(G15:R15)</f>
        <v>1669821.6627</v>
      </c>
      <c r="S19" s="215" t="n">
        <f aca="false">SUM(H15:S15)</f>
        <v>1084649.1117</v>
      </c>
      <c r="T19" s="215" t="n">
        <f aca="false">SUM(I15:T15)</f>
        <v>-114266.5201</v>
      </c>
      <c r="U19" s="215" t="n">
        <f aca="false">SUM(J15:U15)</f>
        <v>-1143180.1514</v>
      </c>
      <c r="V19" s="215" t="n">
        <f aca="false">SUM(K15:V15)</f>
        <v>-2417352.7004</v>
      </c>
      <c r="W19" s="215" t="n">
        <f aca="false">SUM(L15:W15)</f>
        <v>-3425265.3352</v>
      </c>
      <c r="X19" s="215" t="n">
        <f aca="false">SUM(M15:X15)</f>
        <v>-4670957.5252</v>
      </c>
      <c r="Y19" s="215" t="n">
        <f aca="false">SUM(N15:Y15)</f>
        <v>-6069605.0565</v>
      </c>
    </row>
    <row r="20" customFormat="false" ht="8.25" hidden="false" customHeight="false" outlineLevel="0" collapsed="false">
      <c r="A20" s="215"/>
      <c r="B20" s="219" t="n">
        <f aca="false">IF(ABS(C19)&gt;ABS(B19),C19,B19)</f>
        <v>-6069605.0565</v>
      </c>
      <c r="C20" s="201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customFormat="false" ht="8.25" hidden="false" customHeight="false" outlineLevel="0" collapsed="false">
      <c r="A21" s="215"/>
      <c r="C21" s="201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customFormat="false" ht="8.25" hidden="false" customHeight="false" outlineLevel="0" collapsed="false">
      <c r="A22" s="215"/>
      <c r="C22" s="201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customFormat="false" ht="8.25" hidden="false" customHeight="false" outlineLevel="0" collapsed="false">
      <c r="A23" s="215"/>
      <c r="C23" s="201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</row>
    <row r="24" customFormat="false" ht="8.25" hidden="false" customHeight="false" outlineLevel="0" collapsed="false">
      <c r="A24" s="215"/>
      <c r="C24" s="201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</row>
    <row r="25" customFormat="false" ht="8.25" hidden="false" customHeight="false" outlineLevel="0" collapsed="false">
      <c r="A25" s="215"/>
      <c r="C25" s="201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</row>
    <row r="26" customFormat="false" ht="8.25" hidden="false" customHeight="false" outlineLevel="0" collapsed="false">
      <c r="A26" s="223"/>
      <c r="C26" s="201"/>
    </row>
    <row r="27" customFormat="false" ht="8.25" hidden="false" customHeight="false" outlineLevel="0" collapsed="false">
      <c r="A27" s="215"/>
      <c r="B27" s="215"/>
      <c r="C27" s="201"/>
    </row>
    <row r="28" customFormat="false" ht="8.25" hidden="false" customHeight="false" outlineLevel="0" collapsed="false">
      <c r="A28" s="215"/>
      <c r="B28" s="215"/>
      <c r="C28" s="201"/>
    </row>
    <row r="29" customFormat="false" ht="8.25" hidden="false" customHeight="false" outlineLevel="0" collapsed="false">
      <c r="A29" s="223"/>
      <c r="B29" s="223"/>
      <c r="C29" s="201"/>
    </row>
    <row r="30" customFormat="false" ht="8.25" hidden="false" customHeight="false" outlineLevel="0" collapsed="false">
      <c r="C30" s="201"/>
      <c r="H30" s="216"/>
    </row>
    <row r="31" customFormat="false" ht="8.25" hidden="false" customHeight="false" outlineLevel="0" collapsed="false">
      <c r="A31" s="179"/>
    </row>
    <row r="32" customFormat="false" ht="8.25" hidden="false" customHeight="false" outlineLevel="0" collapsed="false">
      <c r="B32" s="223"/>
      <c r="C32" s="201"/>
    </row>
    <row r="33" customFormat="false" ht="8.25" hidden="false" customHeight="false" outlineLevel="0" collapsed="false">
      <c r="C33" s="201"/>
    </row>
    <row r="34" customFormat="false" ht="8.25" hidden="false" customHeight="false" outlineLevel="0" collapsed="false">
      <c r="C34" s="201"/>
    </row>
    <row r="35" customFormat="false" ht="8.25" hidden="false" customHeight="false" outlineLevel="0" collapsed="false">
      <c r="C35" s="201"/>
    </row>
    <row r="36" customFormat="false" ht="8.25" hidden="false" customHeight="false" outlineLevel="0" collapsed="false">
      <c r="C36" s="201"/>
    </row>
    <row r="37" customFormat="false" ht="8.25" hidden="false" customHeight="false" outlineLevel="0" collapsed="false">
      <c r="C37" s="201"/>
    </row>
    <row r="38" customFormat="false" ht="8.25" hidden="false" customHeight="false" outlineLevel="0" collapsed="false">
      <c r="C38" s="201"/>
    </row>
    <row r="39" customFormat="false" ht="8.25" hidden="false" customHeight="false" outlineLevel="0" collapsed="false">
      <c r="C39" s="201"/>
    </row>
    <row r="40" customFormat="false" ht="8.25" hidden="false" customHeight="false" outlineLevel="0" collapsed="false">
      <c r="C40" s="201"/>
    </row>
    <row r="41" customFormat="false" ht="8.25" hidden="false" customHeight="false" outlineLevel="0" collapsed="false">
      <c r="C41" s="201"/>
    </row>
    <row r="42" customFormat="false" ht="8.25" hidden="false" customHeight="false" outlineLevel="0" collapsed="false">
      <c r="C42" s="201"/>
    </row>
    <row r="43" customFormat="false" ht="8.25" hidden="false" customHeight="false" outlineLevel="0" collapsed="false">
      <c r="C43" s="201"/>
    </row>
    <row r="44" customFormat="false" ht="8.25" hidden="false" customHeight="false" outlineLevel="0" collapsed="false">
      <c r="C44" s="201"/>
    </row>
    <row r="45" customFormat="false" ht="8.25" hidden="false" customHeight="false" outlineLevel="0" collapsed="false">
      <c r="C45" s="201"/>
    </row>
    <row r="46" customFormat="false" ht="8.25" hidden="false" customHeight="false" outlineLevel="0" collapsed="false">
      <c r="C46" s="201"/>
    </row>
    <row r="47" customFormat="false" ht="8.25" hidden="false" customHeight="false" outlineLevel="0" collapsed="false">
      <c r="C47" s="201"/>
    </row>
    <row r="48" customFormat="false" ht="8.25" hidden="false" customHeight="false" outlineLevel="0" collapsed="false">
      <c r="C48" s="201"/>
    </row>
    <row r="49" customFormat="false" ht="8.25" hidden="false" customHeight="false" outlineLevel="0" collapsed="false">
      <c r="C49" s="201"/>
    </row>
    <row r="50" customFormat="false" ht="8.25" hidden="false" customHeight="false" outlineLevel="0" collapsed="false">
      <c r="C50" s="201"/>
    </row>
    <row r="51" customFormat="false" ht="8.25" hidden="false" customHeight="false" outlineLevel="0" collapsed="false">
      <c r="C51" s="201"/>
    </row>
    <row r="52" customFormat="false" ht="8.25" hidden="false" customHeight="false" outlineLevel="0" collapsed="false">
      <c r="C52" s="201"/>
    </row>
    <row r="53" customFormat="false" ht="8.25" hidden="false" customHeight="false" outlineLevel="0" collapsed="false">
      <c r="C53" s="201"/>
    </row>
    <row r="54" customFormat="false" ht="8.25" hidden="false" customHeight="false" outlineLevel="0" collapsed="false">
      <c r="C54" s="201"/>
    </row>
    <row r="55" customFormat="false" ht="8.25" hidden="false" customHeight="false" outlineLevel="0" collapsed="false">
      <c r="C55" s="201"/>
    </row>
    <row r="56" customFormat="false" ht="8.25" hidden="false" customHeight="false" outlineLevel="0" collapsed="false">
      <c r="C56" s="201"/>
    </row>
    <row r="57" customFormat="false" ht="8.25" hidden="false" customHeight="false" outlineLevel="0" collapsed="false">
      <c r="C57" s="201"/>
    </row>
    <row r="58" customFormat="false" ht="8.25" hidden="false" customHeight="false" outlineLevel="0" collapsed="false">
      <c r="C58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21,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  <c r="O105" s="33" t="n">
        <f aca="false">'5-DAY'!C136/1000</f>
        <v>8.248</v>
      </c>
      <c r="P105" s="33" t="n">
        <f aca="false">SUM(O101:O105)</f>
        <v>146.298</v>
      </c>
      <c r="Q105" s="35" t="n">
        <f aca="false">Q104+O105</f>
        <v>264.531</v>
      </c>
      <c r="R105" s="33" t="n">
        <f aca="false">R104+O105</f>
        <v>-368.91206</v>
      </c>
      <c r="S105" s="33" t="n">
        <f aca="false">S104+O105</f>
        <v>4552.63694</v>
      </c>
      <c r="T105" s="33" t="n">
        <f aca="false">VAR!C100/1000</f>
        <v>0</v>
      </c>
    </row>
    <row r="106" customFormat="false" ht="9" hidden="false" customHeight="false" outlineLevel="0" collapsed="false">
      <c r="N106" s="37" t="n">
        <f aca="false">'5-DAY'!A137</f>
        <v>37246</v>
      </c>
      <c r="O106" s="33" t="n">
        <f aca="false">'5-DAY'!C137/1000</f>
        <v>9.544</v>
      </c>
      <c r="P106" s="33" t="n">
        <f aca="false">SUM(O102:O106)</f>
        <v>274.705</v>
      </c>
      <c r="Q106" s="35" t="n">
        <f aca="false">Q105+O106</f>
        <v>274.075</v>
      </c>
      <c r="R106" s="33" t="n">
        <f aca="false">R105+O106</f>
        <v>-359.36806</v>
      </c>
      <c r="S106" s="33" t="n">
        <f aca="false">S105+O106</f>
        <v>4562.18094</v>
      </c>
      <c r="T106" s="33" t="n">
        <f aca="false">VAR!C101/1000</f>
        <v>0</v>
      </c>
    </row>
    <row r="107" customFormat="false" ht="9" hidden="false" customHeight="false" outlineLevel="0" collapsed="false">
      <c r="N107" s="37" t="n">
        <f aca="false">'5-DAY'!A138</f>
        <v>37249</v>
      </c>
    </row>
    <row r="108" customFormat="false" ht="9" hidden="false" customHeight="false" outlineLevel="0" collapsed="false">
      <c r="N108" s="37" t="n">
        <f aca="false">'5-DAY'!A139</f>
        <v>37251</v>
      </c>
    </row>
    <row r="109" customFormat="false" ht="9" hidden="false" customHeight="false" outlineLevel="0" collapsed="false">
      <c r="N109" s="37" t="n">
        <f aca="false">'5-DAY'!A140</f>
        <v>37252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6" activeCellId="0" sqref="A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12/21/2001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12/21/2001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2821.6064</v>
      </c>
      <c r="D6" s="46" t="n">
        <f aca="false">D15+D27</f>
        <v>6659.7461</v>
      </c>
      <c r="E6" s="46" t="n">
        <f aca="false">E15+E27</f>
        <v>17437.3924</v>
      </c>
      <c r="F6" s="46" t="n">
        <f aca="false">F15+F27</f>
        <v>2478.1699</v>
      </c>
      <c r="G6" s="46" t="n">
        <f aca="false">G15+G27</f>
        <v>3445.9118</v>
      </c>
      <c r="H6" s="46" t="n">
        <f aca="false">H15+H27</f>
        <v>6950.5882</v>
      </c>
      <c r="I6" s="46" t="n">
        <f aca="false">I15+I27</f>
        <v>-10814.971</v>
      </c>
      <c r="J6" s="46" t="n">
        <f aca="false">J15+J27</f>
        <v>-16169.8097</v>
      </c>
      <c r="K6" s="46" t="n">
        <f aca="false">K15+K27</f>
        <v>-11049.4118</v>
      </c>
      <c r="L6" s="46" t="n">
        <f aca="false">L15+L27</f>
        <v>-6298.8742</v>
      </c>
      <c r="M6" s="46" t="n">
        <f aca="false">M15+M27</f>
        <v>889.7064</v>
      </c>
      <c r="N6" s="46" t="n">
        <f aca="false">N15+N27</f>
        <v>-1140.4344</v>
      </c>
      <c r="O6" s="46" t="n">
        <f aca="false">O15+O27</f>
        <v>-1817.886</v>
      </c>
      <c r="P6" s="46" t="n">
        <f aca="false">P15+P27</f>
        <v>1849.1969</v>
      </c>
      <c r="Q6" s="46" t="n">
        <f aca="false">Q15+Q27</f>
        <v>4762.7914</v>
      </c>
      <c r="R6" s="46" t="n">
        <f aca="false">R15+R27</f>
        <v>-21.8301</v>
      </c>
      <c r="S6" s="46" t="n">
        <f aca="false">S15+S27</f>
        <v>8865.2667</v>
      </c>
      <c r="T6" s="46" t="n">
        <f aca="false">T15+T27</f>
        <v>2644.8699</v>
      </c>
      <c r="U6" s="46" t="n">
        <f aca="false">U15+U27</f>
        <v>-12328.3462</v>
      </c>
      <c r="V6" s="46" t="n">
        <f aca="false">V15+V27</f>
        <v>-17102.5075</v>
      </c>
      <c r="W6" s="46" t="n">
        <f aca="false">W15+W27</f>
        <v>-14521.8301</v>
      </c>
      <c r="X6" s="46" t="n">
        <f aca="false">X15+X27</f>
        <v>-4876.7011</v>
      </c>
      <c r="Y6" s="46" t="n">
        <f aca="false">Y15+Y27</f>
        <v>-15700</v>
      </c>
      <c r="Z6" s="46" t="n">
        <f aca="false">Z15+Z27</f>
        <v>-18967.7419</v>
      </c>
      <c r="AA6" s="46" t="n">
        <f aca="false">AA15+AA27</f>
        <v>-3053.9111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-1096.7419</v>
      </c>
      <c r="D7" s="46" t="n">
        <f aca="false">D16+D28</f>
        <v>9928.5714</v>
      </c>
      <c r="E7" s="46" t="n">
        <f aca="false">E16+E28</f>
        <v>-15258.0645</v>
      </c>
      <c r="F7" s="46" t="n">
        <f aca="false">F16+F28</f>
        <v>-5233.3333</v>
      </c>
      <c r="G7" s="46" t="n">
        <f aca="false">G16+G28</f>
        <v>-7096.7742</v>
      </c>
      <c r="H7" s="46" t="n">
        <f aca="false">H16+H28</f>
        <v>6833.3667</v>
      </c>
      <c r="I7" s="46" t="n">
        <f aca="false">I16+I28</f>
        <v>-23000</v>
      </c>
      <c r="J7" s="46" t="n">
        <f aca="false">J16+J28</f>
        <v>-38032.2581</v>
      </c>
      <c r="K7" s="46" t="n">
        <f aca="false">K16+K28</f>
        <v>-20900</v>
      </c>
      <c r="L7" s="46" t="n">
        <f aca="false">L16+L28</f>
        <v>-6516.129</v>
      </c>
      <c r="M7" s="46" t="n">
        <f aca="false">M16+M28</f>
        <v>-11299.9667</v>
      </c>
      <c r="N7" s="46" t="n">
        <f aca="false">N16+N28</f>
        <v>-14967.7097</v>
      </c>
      <c r="O7" s="46" t="n">
        <f aca="false">O16+O28</f>
        <v>-17548.3871</v>
      </c>
      <c r="P7" s="46" t="n">
        <f aca="false">P16+P28</f>
        <v>-17749.9643</v>
      </c>
      <c r="Q7" s="46" t="n">
        <f aca="false">Q16+Q28</f>
        <v>-11129.0645</v>
      </c>
      <c r="R7" s="46" t="n">
        <f aca="false">R16+R28</f>
        <v>-5533.3333</v>
      </c>
      <c r="S7" s="46" t="n">
        <f aca="false">S16+S28</f>
        <v>-903.1935</v>
      </c>
      <c r="T7" s="46" t="n">
        <f aca="false">T16+T28</f>
        <v>-3366.6667</v>
      </c>
      <c r="U7" s="46" t="n">
        <f aca="false">U16+U28</f>
        <v>-35161.3226</v>
      </c>
      <c r="V7" s="46" t="n">
        <f aca="false">V16+V28</f>
        <v>-45290.3226</v>
      </c>
      <c r="W7" s="46" t="n">
        <f aca="false">W16+W28</f>
        <v>-34900</v>
      </c>
      <c r="X7" s="46" t="n">
        <f aca="false">X16+X28</f>
        <v>-15451.6129</v>
      </c>
      <c r="Y7" s="46" t="n">
        <f aca="false">Y16+Y28</f>
        <v>-16233.3333</v>
      </c>
      <c r="Z7" s="46" t="n">
        <f aca="false">Z16+Z28</f>
        <v>-22258.0645</v>
      </c>
      <c r="AA7" s="46" t="n">
        <f aca="false">AA16+AA28</f>
        <v>-14798.6247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10000</v>
      </c>
      <c r="E8" s="46" t="n">
        <f aca="false">E17+E29</f>
        <v>10000</v>
      </c>
      <c r="F8" s="46" t="n">
        <f aca="false">F17+F29</f>
        <v>-5000</v>
      </c>
      <c r="G8" s="46" t="n">
        <f aca="false">G17+G29</f>
        <v>10000</v>
      </c>
      <c r="H8" s="46" t="n">
        <f aca="false">H17+H29</f>
        <v>10000</v>
      </c>
      <c r="I8" s="46" t="n">
        <f aca="false">I17+I29</f>
        <v>30000</v>
      </c>
      <c r="J8" s="46" t="n">
        <f aca="false">J17+J29</f>
        <v>30000</v>
      </c>
      <c r="K8" s="46" t="n">
        <f aca="false">K17+K29</f>
        <v>30000</v>
      </c>
      <c r="L8" s="46" t="n">
        <f aca="false">L17+L29</f>
        <v>30000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21724.8645</v>
      </c>
      <c r="D10" s="49" t="n">
        <f aca="false">SUM($D$6:$D$9)</f>
        <v>26588.3175</v>
      </c>
      <c r="E10" s="49" t="n">
        <f aca="false">SUM($E$6:$E$9)</f>
        <v>12179.3279</v>
      </c>
      <c r="F10" s="49" t="n">
        <f aca="false">SUM($F$6:$F$9)</f>
        <v>-7755.1634</v>
      </c>
      <c r="G10" s="49" t="n">
        <f aca="false">SUM($G$6:$G$9)</f>
        <v>6349.1376</v>
      </c>
      <c r="H10" s="49" t="n">
        <f aca="false">SUM($H$6:$H$9)</f>
        <v>23783.9549</v>
      </c>
      <c r="I10" s="49" t="n">
        <f aca="false">SUM($I$6:$I$9)</f>
        <v>-3814.971</v>
      </c>
      <c r="J10" s="49" t="n">
        <f aca="false">SUM($J$6:$J$9)</f>
        <v>-24202.0678</v>
      </c>
      <c r="K10" s="49" t="n">
        <f aca="false">SUM($K$6:$K$9)</f>
        <v>-1949.4118</v>
      </c>
      <c r="L10" s="49" t="n">
        <f aca="false">SUM($L$6:$L$9)</f>
        <v>17184.9968</v>
      </c>
      <c r="M10" s="49" t="n">
        <f aca="false">SUM($M$6:$M$9)</f>
        <v>9589.7397</v>
      </c>
      <c r="N10" s="49" t="n">
        <f aca="false">SUM($N$6:$N$9)</f>
        <v>3891.8559</v>
      </c>
      <c r="O10" s="49" t="n">
        <f aca="false">SUM($O$6:$O$9)</f>
        <v>633.726900000002</v>
      </c>
      <c r="P10" s="49" t="n">
        <f aca="false">SUM($P$6:$P$9)</f>
        <v>4099.2326</v>
      </c>
      <c r="Q10" s="49" t="n">
        <f aca="false">SUM($Q$6:$Q$9)</f>
        <v>13633.7269</v>
      </c>
      <c r="R10" s="49" t="n">
        <f aca="false">SUM($R$6:$R$9)</f>
        <v>-555.1634</v>
      </c>
      <c r="S10" s="49" t="n">
        <f aca="false">SUM($S$6:$S$9)</f>
        <v>12962.0732</v>
      </c>
      <c r="T10" s="49" t="n">
        <f aca="false">SUM($T$6:$T$9)</f>
        <v>4278.2032</v>
      </c>
      <c r="U10" s="49" t="n">
        <f aca="false">SUM($U$6:$U$9)</f>
        <v>-42489.6688</v>
      </c>
      <c r="V10" s="49" t="n">
        <f aca="false">SUM($V$6:$V$9)</f>
        <v>-57392.8301</v>
      </c>
      <c r="W10" s="49" t="n">
        <f aca="false">SUM($W$6:$W$9)</f>
        <v>-44421.8301</v>
      </c>
      <c r="X10" s="49" t="n">
        <f aca="false">SUM($X$6:$X$9)</f>
        <v>-15328.314</v>
      </c>
      <c r="Y10" s="49" t="n">
        <f aca="false">SUM($Y$6:$Y$9)</f>
        <v>-31933.3333</v>
      </c>
      <c r="Z10" s="49" t="n">
        <f aca="false">SUM($Z$6:$Z$9)</f>
        <v>-41225.8064</v>
      </c>
      <c r="AA10" s="50" t="n">
        <f aca="false">SUM(AA6:AA9)</f>
        <v>-4907.3303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2821.6064</v>
      </c>
      <c r="D15" s="46" t="n">
        <f aca="false">'Dth Fixed INPUT PG'!D15</f>
        <v>6659.7461</v>
      </c>
      <c r="E15" s="46" t="n">
        <f aca="false">'Dth Fixed INPUT PG'!E15</f>
        <v>17437.3924</v>
      </c>
      <c r="F15" s="46" t="n">
        <f aca="false">'Dth Fixed INPUT PG'!F15</f>
        <v>2478.1699</v>
      </c>
      <c r="G15" s="46" t="n">
        <f aca="false">'Dth Fixed INPUT PG'!G15</f>
        <v>3445.9118</v>
      </c>
      <c r="H15" s="46" t="n">
        <f aca="false">'Dth Fixed INPUT PG'!H15</f>
        <v>6950.5882</v>
      </c>
      <c r="I15" s="46" t="n">
        <f aca="false">'Dth Fixed INPUT PG'!I15</f>
        <v>-10814.971</v>
      </c>
      <c r="J15" s="46" t="n">
        <f aca="false">'Dth Fixed INPUT PG'!J15</f>
        <v>-16169.8097</v>
      </c>
      <c r="K15" s="46" t="n">
        <f aca="false">'Dth Fixed INPUT PG'!K15</f>
        <v>-11049.4118</v>
      </c>
      <c r="L15" s="46" t="n">
        <f aca="false">'Dth Fixed INPUT PG'!L15</f>
        <v>-6298.8742</v>
      </c>
      <c r="M15" s="46" t="n">
        <f aca="false">'Dth Fixed INPUT PG'!M15</f>
        <v>889.7064</v>
      </c>
      <c r="N15" s="46" t="n">
        <f aca="false">'Dth Fixed INPUT PG'!N15</f>
        <v>-1140.4344</v>
      </c>
      <c r="O15" s="46" t="n">
        <f aca="false">'Dth Fixed INPUT PG'!O15</f>
        <v>-1817.886</v>
      </c>
      <c r="P15" s="46" t="n">
        <f aca="false">'Dth Fixed INPUT PG'!P15</f>
        <v>1849.1969</v>
      </c>
      <c r="Q15" s="46" t="n">
        <f aca="false">'Dth Fixed INPUT PG'!Q15</f>
        <v>4762.7914</v>
      </c>
      <c r="R15" s="46" t="n">
        <f aca="false">'Dth Fixed INPUT PG'!R15</f>
        <v>-21.8301</v>
      </c>
      <c r="S15" s="46" t="n">
        <f aca="false">'Dth Fixed INPUT PG'!S15</f>
        <v>8865.2667</v>
      </c>
      <c r="T15" s="46" t="n">
        <f aca="false">'Dth Fixed INPUT PG'!T15</f>
        <v>2644.8699</v>
      </c>
      <c r="U15" s="46" t="n">
        <f aca="false">'Dth Fixed INPUT PG'!U15</f>
        <v>-12328.3462</v>
      </c>
      <c r="V15" s="46" t="n">
        <f aca="false">'Dth Fixed INPUT PG'!V15</f>
        <v>-17102.5075</v>
      </c>
      <c r="W15" s="46" t="n">
        <f aca="false">'Dth Fixed INPUT PG'!W15</f>
        <v>-14521.8301</v>
      </c>
      <c r="X15" s="46" t="n">
        <f aca="false">'Dth Fixed INPUT PG'!X15</f>
        <v>-4876.7011</v>
      </c>
      <c r="Y15" s="46" t="n">
        <f aca="false">'Dth Fixed INPUT PG'!Y15</f>
        <v>-15700</v>
      </c>
      <c r="Z15" s="46" t="n">
        <f aca="false">'Dth Fixed INPUT PG'!Z15</f>
        <v>-18967.7419</v>
      </c>
      <c r="AA15" s="46" t="n">
        <f aca="false">'Dth Fixed INPUT PG'!AA15</f>
        <v>-3053.9111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-1096.7419</v>
      </c>
      <c r="D16" s="46" t="n">
        <f aca="false">'Dth Fixed INPUT PG'!D16</f>
        <v>9928.5714</v>
      </c>
      <c r="E16" s="46" t="n">
        <f aca="false">'Dth Fixed INPUT PG'!E16</f>
        <v>-15258.0645</v>
      </c>
      <c r="F16" s="46" t="n">
        <f aca="false">'Dth Fixed INPUT PG'!F16</f>
        <v>-5233.3333</v>
      </c>
      <c r="G16" s="46" t="n">
        <f aca="false">'Dth Fixed INPUT PG'!G16</f>
        <v>-7096.7742</v>
      </c>
      <c r="H16" s="46" t="n">
        <f aca="false">'Dth Fixed INPUT PG'!H16</f>
        <v>6833.3667</v>
      </c>
      <c r="I16" s="46" t="n">
        <f aca="false">'Dth Fixed INPUT PG'!I16</f>
        <v>-23000</v>
      </c>
      <c r="J16" s="46" t="n">
        <f aca="false">'Dth Fixed INPUT PG'!J16</f>
        <v>-38032.2581</v>
      </c>
      <c r="K16" s="46" t="n">
        <f aca="false">'Dth Fixed INPUT PG'!K16</f>
        <v>-20900</v>
      </c>
      <c r="L16" s="46" t="n">
        <f aca="false">'Dth Fixed INPUT PG'!L16</f>
        <v>-6516.129</v>
      </c>
      <c r="M16" s="46" t="n">
        <f aca="false">'Dth Fixed INPUT PG'!M16</f>
        <v>-11299.9667</v>
      </c>
      <c r="N16" s="46" t="n">
        <f aca="false">'Dth Fixed INPUT PG'!N16</f>
        <v>-14967.7097</v>
      </c>
      <c r="O16" s="46" t="n">
        <f aca="false">'Dth Fixed INPUT PG'!O16</f>
        <v>-17548.3871</v>
      </c>
      <c r="P16" s="46" t="n">
        <f aca="false">'Dth Fixed INPUT PG'!P16</f>
        <v>-17749.9643</v>
      </c>
      <c r="Q16" s="46" t="n">
        <f aca="false">'Dth Fixed INPUT PG'!Q16</f>
        <v>-11129.0645</v>
      </c>
      <c r="R16" s="46" t="n">
        <f aca="false">'Dth Fixed INPUT PG'!R16</f>
        <v>-5533.3333</v>
      </c>
      <c r="S16" s="46" t="n">
        <f aca="false">'Dth Fixed INPUT PG'!S16</f>
        <v>-903.1935</v>
      </c>
      <c r="T16" s="46" t="n">
        <f aca="false">'Dth Fixed INPUT PG'!T16</f>
        <v>-3366.6667</v>
      </c>
      <c r="U16" s="46" t="n">
        <f aca="false">'Dth Fixed INPUT PG'!U16</f>
        <v>-35161.3226</v>
      </c>
      <c r="V16" s="46" t="n">
        <f aca="false">'Dth Fixed INPUT PG'!V16</f>
        <v>-45290.3226</v>
      </c>
      <c r="W16" s="46" t="n">
        <f aca="false">'Dth Fixed INPUT PG'!W16</f>
        <v>-34900</v>
      </c>
      <c r="X16" s="46" t="n">
        <f aca="false">'Dth Fixed INPUT PG'!X16</f>
        <v>-15451.6129</v>
      </c>
      <c r="Y16" s="46" t="n">
        <f aca="false">'Dth Fixed INPUT PG'!Y16</f>
        <v>-16233.3333</v>
      </c>
      <c r="Z16" s="46" t="n">
        <f aca="false">'Dth Fixed INPUT PG'!Z16</f>
        <v>-22258.0645</v>
      </c>
      <c r="AA16" s="46" t="n">
        <f aca="false">'Dth Fixed INPUT PG'!AA16</f>
        <v>-14798.6247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10000</v>
      </c>
      <c r="E17" s="46" t="n">
        <f aca="false">'Dth Fixed INPUT PG'!E17</f>
        <v>10000</v>
      </c>
      <c r="F17" s="46" t="n">
        <f aca="false">'Dth Fixed INPUT PG'!F17</f>
        <v>-5000</v>
      </c>
      <c r="G17" s="46" t="n">
        <f aca="false">'Dth Fixed INPUT PG'!G17</f>
        <v>10000</v>
      </c>
      <c r="H17" s="46" t="n">
        <f aca="false">'Dth Fixed INPUT PG'!H17</f>
        <v>10000</v>
      </c>
      <c r="I17" s="46" t="n">
        <f aca="false">'Dth Fixed INPUT PG'!I17</f>
        <v>30000</v>
      </c>
      <c r="J17" s="46" t="n">
        <f aca="false">'Dth Fixed INPUT PG'!J17</f>
        <v>30000</v>
      </c>
      <c r="K17" s="46" t="n">
        <f aca="false">'Dth Fixed INPUT PG'!K17</f>
        <v>30000</v>
      </c>
      <c r="L17" s="46" t="n">
        <f aca="false">'Dth Fixed INPUT PG'!L17</f>
        <v>30000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21724.8645</v>
      </c>
      <c r="D19" s="49" t="n">
        <f aca="false">SUM(D15:D18)</f>
        <v>26588.3175</v>
      </c>
      <c r="E19" s="49" t="n">
        <f aca="false">SUM(E15:E18)</f>
        <v>12179.3279</v>
      </c>
      <c r="F19" s="49" t="n">
        <f aca="false">SUM(F15:F18)</f>
        <v>-7755.1634</v>
      </c>
      <c r="G19" s="49" t="n">
        <f aca="false">SUM(G15:G18)</f>
        <v>6349.1376</v>
      </c>
      <c r="H19" s="49" t="n">
        <f aca="false">SUM(H15:H18)</f>
        <v>23783.9549</v>
      </c>
      <c r="I19" s="49" t="n">
        <f aca="false">SUM(I15:I18)</f>
        <v>-3814.971</v>
      </c>
      <c r="J19" s="49" t="n">
        <f aca="false">SUM(J15:J18)</f>
        <v>-24202.0678</v>
      </c>
      <c r="K19" s="49" t="n">
        <f aca="false">SUM(K15:K18)</f>
        <v>-1949.4118</v>
      </c>
      <c r="L19" s="49" t="n">
        <f aca="false">SUM(L15:L18)</f>
        <v>17184.9968</v>
      </c>
      <c r="M19" s="49" t="n">
        <f aca="false">SUM(M15:M18)</f>
        <v>9589.7397</v>
      </c>
      <c r="N19" s="49" t="n">
        <f aca="false">SUM(N15:N18)</f>
        <v>3891.8559</v>
      </c>
      <c r="O19" s="49" t="n">
        <f aca="false">SUM(O15:O18)</f>
        <v>633.726900000002</v>
      </c>
      <c r="P19" s="49" t="n">
        <f aca="false">SUM(P15:P18)</f>
        <v>4099.2326</v>
      </c>
      <c r="Q19" s="49" t="n">
        <f aca="false">SUM(Q15:Q18)</f>
        <v>13633.7269</v>
      </c>
      <c r="R19" s="49" t="n">
        <f aca="false">SUM(R15:R18)</f>
        <v>-555.1634</v>
      </c>
      <c r="S19" s="49" t="n">
        <f aca="false">SUM(S15:S18)</f>
        <v>12962.0732</v>
      </c>
      <c r="T19" s="49" t="n">
        <f aca="false">SUM(T15:T18)</f>
        <v>4278.2032</v>
      </c>
      <c r="U19" s="49" t="n">
        <f aca="false">SUM(U15:U18)</f>
        <v>-42489.6688</v>
      </c>
      <c r="V19" s="49" t="n">
        <f aca="false">SUM(V15:V18)</f>
        <v>-57392.8301</v>
      </c>
      <c r="W19" s="49" t="n">
        <f aca="false">SUM(W15:W18)</f>
        <v>-44421.8301</v>
      </c>
      <c r="X19" s="49" t="n">
        <f aca="false">SUM(X15:X18)</f>
        <v>-15328.314</v>
      </c>
      <c r="Y19" s="49" t="n">
        <f aca="false">SUM(Y15:Y18)</f>
        <v>-31933.3333</v>
      </c>
      <c r="Z19" s="49" t="n">
        <f aca="false">SUM(Z15:Z18)</f>
        <v>-41225.8064</v>
      </c>
      <c r="AA19" s="49" t="n">
        <f aca="false">SUM(AA15:AA18)</f>
        <v>-4907.3303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1724.8645</v>
      </c>
      <c r="D22" s="49" t="n">
        <f aca="false">IF((ABS($D$19)&gt;$D$21),((ABS($D$19)-$D$21)*(ABS($D$19)/$D$19)),0)</f>
        <v>6588.3175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3783.9549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-4202.0678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-2489.6688</v>
      </c>
      <c r="V22" s="49" t="n">
        <f aca="false">IF((ABS($V$19)&gt;$V$21),((ABS($V$19)-$V$21)*(ABS($V$19)/$V$19)),0)</f>
        <v>-17392.8301</v>
      </c>
      <c r="W22" s="49" t="n">
        <f aca="false">IF((ABS($W$19)&gt;$W$21),((ABS($W$19)-$W$21)*(ABS($W$19)/$W$19)),0)</f>
        <v>-4421.8301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-1225.8064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0.408521105533017</v>
      </c>
      <c r="D40" s="54" t="n">
        <f aca="false">[1]Summary!G59</f>
        <v>0.220284624239653</v>
      </c>
      <c r="E40" s="54" t="n">
        <f aca="false">[1]Summary!H59</f>
        <v>0.00965609679816415</v>
      </c>
      <c r="F40" s="54" t="n">
        <f aca="false">[1]Summary!I59</f>
        <v>0.00958179881001164</v>
      </c>
      <c r="G40" s="54" t="n">
        <f aca="false">[1]Summary!J59</f>
        <v>0.0778845885562496</v>
      </c>
      <c r="H40" s="54" t="n">
        <f aca="false">[1]Summary!K59</f>
        <v>0.230950008355995</v>
      </c>
      <c r="I40" s="54" t="n">
        <f aca="false">[1]Summary!L59</f>
        <v>0.700577751968476</v>
      </c>
      <c r="J40" s="54" t="n">
        <f aca="false">[1]Summary!M59</f>
        <v>0.901072655636651</v>
      </c>
      <c r="K40" s="54" t="n">
        <f aca="false">[1]Summary!N59</f>
        <v>0.825138571735637</v>
      </c>
      <c r="L40" s="54" t="n">
        <f aca="false">[1]Summary!O59</f>
        <v>0.578048931565684</v>
      </c>
      <c r="M40" s="54" t="n">
        <f aca="false">[1]Summary!P59</f>
        <v>0.389679229353363</v>
      </c>
      <c r="N40" s="54" t="n">
        <f aca="false">[1]Summary!Q59</f>
        <v>0.427411037172978</v>
      </c>
      <c r="O40" s="54" t="n">
        <f aca="false">[1]Summary!R59</f>
        <v>0.48305608609485</v>
      </c>
      <c r="P40" s="54" t="n">
        <f aca="false">[1]Summary!S59</f>
        <v>0.41519220612548</v>
      </c>
      <c r="Q40" s="54" t="n">
        <f aca="false">[1]Summary!T59</f>
        <v>0.324359881948684</v>
      </c>
      <c r="R40" s="54" t="n">
        <f aca="false">[1]Summary!U59</f>
        <v>0.285326219441461</v>
      </c>
      <c r="S40" s="54" t="n">
        <f aca="false">[1]Summary!V59</f>
        <v>0.206905561939215</v>
      </c>
      <c r="T40" s="54" t="n">
        <f aca="false">[1]Summary!W59</f>
        <v>0.272134376963791</v>
      </c>
      <c r="U40" s="54" t="n">
        <f aca="false">[1]Summary!X59</f>
        <v>0.716892515019786</v>
      </c>
      <c r="V40" s="54" t="n">
        <f aca="false">[1]Summary!Y59</f>
        <v>0.819046724682926</v>
      </c>
      <c r="W40" s="54" t="n">
        <f aca="false">[1]Summary!Z59</f>
        <v>0.725768210625285</v>
      </c>
      <c r="X40" s="54" t="n">
        <f aca="false">[1]Summary!AA59</f>
        <v>0.476080041506974</v>
      </c>
      <c r="Y40" s="54" t="n">
        <f aca="false">[1]Summary!AB59</f>
        <v>0.42700871624942</v>
      </c>
      <c r="Z40" s="54" t="n">
        <f aca="false">[1]Summary!AC59</f>
        <v>0.485319749706038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0.00121644327177173</v>
      </c>
      <c r="D41" s="54" t="n">
        <f aca="false">[1]Summary!G60</f>
        <v>0.00996997282617995</v>
      </c>
      <c r="E41" s="54" t="n">
        <f aca="false">[1]Summary!H60</f>
        <v>0.00088604430617778</v>
      </c>
      <c r="F41" s="54" t="n">
        <f aca="false">[1]Summary!I60</f>
        <v>0.00191479612957357</v>
      </c>
      <c r="G41" s="54" t="n">
        <f aca="false">[1]Summary!J60</f>
        <v>0.00153201216245424</v>
      </c>
      <c r="H41" s="54" t="n">
        <f aca="false">[1]Summary!K60</f>
        <v>0.0223881255270536</v>
      </c>
      <c r="I41" s="54" t="n">
        <f aca="false">[1]Summary!L60</f>
        <v>0.310675085535786</v>
      </c>
      <c r="J41" s="54" t="n">
        <f aca="false">[1]Summary!M60</f>
        <v>0.481072563395853</v>
      </c>
      <c r="K41" s="54" t="n">
        <f aca="false">[1]Summary!N60</f>
        <v>0.325626568595929</v>
      </c>
      <c r="L41" s="54" t="n">
        <f aca="false">[1]Summary!O60</f>
        <v>0.208897698932563</v>
      </c>
      <c r="M41" s="54" t="n">
        <f aca="false">[1]Summary!P60</f>
        <v>0.0870918273846385</v>
      </c>
      <c r="N41" s="54" t="n">
        <f aca="false">[1]Summary!Q60</f>
        <v>0.0965400406025721</v>
      </c>
      <c r="O41" s="54" t="n">
        <f aca="false">[1]Summary!R60</f>
        <v>0.0836332336307043</v>
      </c>
      <c r="P41" s="54" t="n">
        <f aca="false">[1]Summary!S60</f>
        <v>0.0457341555776859</v>
      </c>
      <c r="Q41" s="54" t="n">
        <f aca="false">[1]Summary!T60</f>
        <v>0.302245947214676</v>
      </c>
      <c r="R41" s="54" t="n">
        <f aca="false">[1]Summary!U60</f>
        <v>0.144054102537965</v>
      </c>
      <c r="S41" s="54" t="n">
        <f aca="false">[1]Summary!V60</f>
        <v>0.136751284931775</v>
      </c>
      <c r="T41" s="54" t="n">
        <f aca="false">[1]Summary!W60</f>
        <v>0.0779489386680174</v>
      </c>
      <c r="U41" s="54" t="n">
        <f aca="false">[1]Summary!X60</f>
        <v>0.282599759424417</v>
      </c>
      <c r="V41" s="54" t="n">
        <f aca="false">[1]Summary!Y60</f>
        <v>0.359969129422533</v>
      </c>
      <c r="W41" s="54" t="n">
        <f aca="false">[1]Summary!Z60</f>
        <v>0.309469274012295</v>
      </c>
      <c r="X41" s="54" t="n">
        <f aca="false">[1]Summary!AA60</f>
        <v>0.291518374480089</v>
      </c>
      <c r="Y41" s="54" t="n">
        <f aca="false">[1]Summary!AB60</f>
        <v>0.141477709480219</v>
      </c>
      <c r="Z41" s="54" t="n">
        <f aca="false">[1]Summary!AC60</f>
        <v>0.164422034842515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0.970231319748508</v>
      </c>
      <c r="D43" s="54" t="n">
        <f aca="false">[1]Summary!G62</f>
        <v>0.701973282880061</v>
      </c>
      <c r="E43" s="54" t="n">
        <f aca="false">[1]Summary!H62</f>
        <v>0.393051576925957</v>
      </c>
      <c r="F43" s="54" t="n">
        <f aca="false">[1]Summary!I62</f>
        <v>0.368792463713469</v>
      </c>
      <c r="G43" s="54" t="n">
        <f aca="false">[1]Summary!J62</f>
        <v>0.369314905420921</v>
      </c>
      <c r="H43" s="54" t="n">
        <f aca="false">[1]Summary!K62</f>
        <v>0.444347197168791</v>
      </c>
      <c r="I43" s="54" t="n">
        <f aca="false">[1]Summary!L62</f>
        <v>0.880447080126188</v>
      </c>
      <c r="J43" s="54" t="n">
        <f aca="false">[1]Summary!M62</f>
        <v>0.970734738976674</v>
      </c>
      <c r="K43" s="54" t="n">
        <f aca="false">[1]Summary!N62</f>
        <v>0.92838845650007</v>
      </c>
      <c r="L43" s="54" t="n">
        <f aca="false">[1]Summary!O62</f>
        <v>0.763650642410076</v>
      </c>
      <c r="M43" s="54" t="n">
        <f aca="false">[1]Summary!P62</f>
        <v>0.720505485877879</v>
      </c>
      <c r="N43" s="54" t="n">
        <f aca="false">[1]Summary!Q62</f>
        <v>0.772951767114342</v>
      </c>
      <c r="O43" s="54" t="n">
        <f aca="false">[1]Summary!R62</f>
        <v>0.800496904871826</v>
      </c>
      <c r="P43" s="54" t="n">
        <f aca="false">[1]Summary!S62</f>
        <v>0.739507615483353</v>
      </c>
      <c r="Q43" s="54" t="n">
        <f aca="false">[1]Summary!T62</f>
        <v>0.628037467198515</v>
      </c>
      <c r="R43" s="54" t="n">
        <f aca="false">[1]Summary!U62</f>
        <v>0.495878790425306</v>
      </c>
      <c r="S43" s="54" t="n">
        <f aca="false">[1]Summary!V62</f>
        <v>0.381690910489287</v>
      </c>
      <c r="T43" s="54" t="n">
        <f aca="false">[1]Summary!W62</f>
        <v>0.4589076791327</v>
      </c>
      <c r="U43" s="54" t="n">
        <f aca="false">[1]Summary!X62</f>
        <v>0.852358646516356</v>
      </c>
      <c r="V43" s="54" t="n">
        <f aca="false">[1]Summary!Y62</f>
        <v>0.927608061312303</v>
      </c>
      <c r="W43" s="54" t="n">
        <f aca="false">[1]Summary!Z62</f>
        <v>0.875814771449361</v>
      </c>
      <c r="X43" s="54" t="n">
        <f aca="false">[1]Summary!AA62</f>
        <v>0.656305031164375</v>
      </c>
      <c r="Y43" s="54" t="n">
        <f aca="false">[1]Summary!AB62</f>
        <v>0.694392485256665</v>
      </c>
      <c r="Z43" s="54" t="n">
        <f aca="false">[1]Summary!AC62</f>
        <v>0.750089505540691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0.188546389638887</v>
      </c>
      <c r="D44" s="54" t="n">
        <f aca="false">[1]Summary!G63</f>
        <v>0.174942297147683</v>
      </c>
      <c r="E44" s="54" t="n">
        <f aca="false">[1]Summary!H63</f>
        <v>0.125321967223346</v>
      </c>
      <c r="F44" s="54" t="n">
        <f aca="false">[1]Summary!I63</f>
        <v>0.0602982934174564</v>
      </c>
      <c r="G44" s="54" t="n">
        <f aca="false">[1]Summary!J63</f>
        <v>0.0396962142602201</v>
      </c>
      <c r="H44" s="54" t="n">
        <f aca="false">[1]Summary!K63</f>
        <v>0.0678100569366883</v>
      </c>
      <c r="I44" s="54" t="n">
        <f aca="false">[1]Summary!L63</f>
        <v>0.57195069840109</v>
      </c>
      <c r="J44" s="54" t="n">
        <f aca="false">[1]Summary!M63</f>
        <v>0.750433486042546</v>
      </c>
      <c r="K44" s="54" t="n">
        <f aca="false">[1]Summary!N63</f>
        <v>0.560200558850273</v>
      </c>
      <c r="L44" s="54" t="n">
        <f aca="false">[1]Summary!O63</f>
        <v>0.444013403628595</v>
      </c>
      <c r="M44" s="54" t="n">
        <f aca="false">[1]Summary!P63</f>
        <v>0.363201666912445</v>
      </c>
      <c r="N44" s="54" t="n">
        <f aca="false">[1]Summary!Q63</f>
        <v>0.385838225998975</v>
      </c>
      <c r="O44" s="54" t="n">
        <f aca="false">[1]Summary!R63</f>
        <v>0.34663339753359</v>
      </c>
      <c r="P44" s="54" t="n">
        <f aca="false">[1]Summary!S63</f>
        <v>0.234086199011554</v>
      </c>
      <c r="Q44" s="54" t="n">
        <f aca="false">[1]Summary!T63</f>
        <v>0.460302033747259</v>
      </c>
      <c r="R44" s="54" t="n">
        <f aca="false">[1]Summary!U63</f>
        <v>0.281659106883984</v>
      </c>
      <c r="S44" s="54" t="n">
        <f aca="false">[1]Summary!V63</f>
        <v>0.259653121736411</v>
      </c>
      <c r="T44" s="54" t="n">
        <f aca="false">[1]Summary!W63</f>
        <v>0.16434392332107</v>
      </c>
      <c r="U44" s="54" t="n">
        <f aca="false">[1]Summary!X63</f>
        <v>0.575389473309382</v>
      </c>
      <c r="V44" s="54" t="n">
        <f aca="false">[1]Summary!Y63</f>
        <v>0.690945799398412</v>
      </c>
      <c r="W44" s="54" t="n">
        <f aca="false">[1]Summary!Z63</f>
        <v>0.605275352537517</v>
      </c>
      <c r="X44" s="54" t="n">
        <f aca="false">[1]Summary!AA63</f>
        <v>0.442177989606724</v>
      </c>
      <c r="Y44" s="54" t="n">
        <f aca="false">[1]Summary!AB63</f>
        <v>0.375395988118312</v>
      </c>
      <c r="Z44" s="54" t="n">
        <f aca="false">[1]Summary!AC63</f>
        <v>0.437040365235041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12/21/2001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12/21/2001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0.408521105533017</v>
      </c>
      <c r="D40" s="54" t="n">
        <f aca="false">[1]Summary!G59</f>
        <v>0.220284624239653</v>
      </c>
      <c r="E40" s="54" t="n">
        <f aca="false">[1]Summary!H59</f>
        <v>0.00965609679816415</v>
      </c>
      <c r="F40" s="54" t="n">
        <f aca="false">[1]Summary!I59</f>
        <v>0.00958179881001164</v>
      </c>
      <c r="G40" s="54" t="n">
        <f aca="false">[1]Summary!J59</f>
        <v>0.0778845885562496</v>
      </c>
      <c r="H40" s="54" t="n">
        <f aca="false">[1]Summary!K59</f>
        <v>0.230950008355995</v>
      </c>
      <c r="I40" s="54" t="n">
        <f aca="false">[1]Summary!L59</f>
        <v>0.700577751968476</v>
      </c>
      <c r="J40" s="54" t="n">
        <f aca="false">[1]Summary!M59</f>
        <v>0.901072655636651</v>
      </c>
      <c r="K40" s="54" t="n">
        <f aca="false">[1]Summary!N59</f>
        <v>0.825138571735637</v>
      </c>
      <c r="L40" s="54" t="n">
        <f aca="false">[1]Summary!O59</f>
        <v>0.578048931565684</v>
      </c>
      <c r="M40" s="54" t="n">
        <f aca="false">[1]Summary!P59</f>
        <v>0.389679229353363</v>
      </c>
      <c r="N40" s="54" t="n">
        <f aca="false">[1]Summary!Q59</f>
        <v>0.427411037172978</v>
      </c>
      <c r="O40" s="54" t="n">
        <f aca="false">[1]Summary!R59</f>
        <v>0.48305608609485</v>
      </c>
      <c r="P40" s="54" t="n">
        <f aca="false">[1]Summary!S59</f>
        <v>0.41519220612548</v>
      </c>
      <c r="Q40" s="54" t="n">
        <f aca="false">[1]Summary!T59</f>
        <v>0.324359881948684</v>
      </c>
      <c r="R40" s="54" t="n">
        <f aca="false">[1]Summary!U59</f>
        <v>0.285326219441461</v>
      </c>
      <c r="S40" s="54" t="n">
        <f aca="false">[1]Summary!V59</f>
        <v>0.206905561939215</v>
      </c>
      <c r="T40" s="54" t="n">
        <f aca="false">[1]Summary!W59</f>
        <v>0.272134376963791</v>
      </c>
      <c r="U40" s="54" t="n">
        <f aca="false">[1]Summary!X59</f>
        <v>0.716892515019786</v>
      </c>
      <c r="V40" s="54" t="n">
        <f aca="false">[1]Summary!Y59</f>
        <v>0.819046724682926</v>
      </c>
      <c r="W40" s="54" t="n">
        <f aca="false">[1]Summary!Z59</f>
        <v>0.725768210625285</v>
      </c>
      <c r="X40" s="54" t="n">
        <f aca="false">[1]Summary!AA59</f>
        <v>0.476080041506974</v>
      </c>
      <c r="Y40" s="54" t="n">
        <f aca="false">[1]Summary!AB59</f>
        <v>0.42700871624942</v>
      </c>
      <c r="Z40" s="54" t="n">
        <f aca="false">[1]Summary!AC59</f>
        <v>0.485319749706038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0.00121644327177173</v>
      </c>
      <c r="D41" s="54" t="n">
        <f aca="false">[1]Summary!G60</f>
        <v>0.00996997282617995</v>
      </c>
      <c r="E41" s="54" t="n">
        <f aca="false">[1]Summary!H60</f>
        <v>0.00088604430617778</v>
      </c>
      <c r="F41" s="54" t="n">
        <f aca="false">[1]Summary!I60</f>
        <v>0.00191479612957357</v>
      </c>
      <c r="G41" s="54" t="n">
        <f aca="false">[1]Summary!J60</f>
        <v>0.00153201216245424</v>
      </c>
      <c r="H41" s="54" t="n">
        <f aca="false">[1]Summary!K60</f>
        <v>0.0223881255270536</v>
      </c>
      <c r="I41" s="54" t="n">
        <f aca="false">[1]Summary!L60</f>
        <v>0.310675085535786</v>
      </c>
      <c r="J41" s="54" t="n">
        <f aca="false">[1]Summary!M60</f>
        <v>0.481072563395853</v>
      </c>
      <c r="K41" s="54" t="n">
        <f aca="false">[1]Summary!N60</f>
        <v>0.325626568595929</v>
      </c>
      <c r="L41" s="54" t="n">
        <f aca="false">[1]Summary!O60</f>
        <v>0.208897698932563</v>
      </c>
      <c r="M41" s="54" t="n">
        <f aca="false">[1]Summary!P60</f>
        <v>0.0870918273846385</v>
      </c>
      <c r="N41" s="54" t="n">
        <f aca="false">[1]Summary!Q60</f>
        <v>0.0965400406025721</v>
      </c>
      <c r="O41" s="54" t="n">
        <f aca="false">[1]Summary!R60</f>
        <v>0.0836332336307043</v>
      </c>
      <c r="P41" s="54" t="n">
        <f aca="false">[1]Summary!S60</f>
        <v>0.0457341555776859</v>
      </c>
      <c r="Q41" s="54" t="n">
        <f aca="false">[1]Summary!T60</f>
        <v>0.302245947214676</v>
      </c>
      <c r="R41" s="54" t="n">
        <f aca="false">[1]Summary!U60</f>
        <v>0.144054102537965</v>
      </c>
      <c r="S41" s="54" t="n">
        <f aca="false">[1]Summary!V60</f>
        <v>0.136751284931775</v>
      </c>
      <c r="T41" s="54" t="n">
        <f aca="false">[1]Summary!W60</f>
        <v>0.0779489386680174</v>
      </c>
      <c r="U41" s="54" t="n">
        <f aca="false">[1]Summary!X60</f>
        <v>0.282599759424417</v>
      </c>
      <c r="V41" s="54" t="n">
        <f aca="false">[1]Summary!Y60</f>
        <v>0.359969129422533</v>
      </c>
      <c r="W41" s="54" t="n">
        <f aca="false">[1]Summary!Z60</f>
        <v>0.309469274012295</v>
      </c>
      <c r="X41" s="54" t="n">
        <f aca="false">[1]Summary!AA60</f>
        <v>0.291518374480089</v>
      </c>
      <c r="Y41" s="54" t="n">
        <f aca="false">[1]Summary!AB60</f>
        <v>0.141477709480219</v>
      </c>
      <c r="Z41" s="54" t="n">
        <f aca="false">[1]Summary!AC60</f>
        <v>0.164422034842515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0.970231319748508</v>
      </c>
      <c r="D43" s="54" t="n">
        <f aca="false">[1]Summary!G62</f>
        <v>0.701973282880061</v>
      </c>
      <c r="E43" s="54" t="n">
        <f aca="false">[1]Summary!H62</f>
        <v>0.393051576925957</v>
      </c>
      <c r="F43" s="54" t="n">
        <f aca="false">[1]Summary!I62</f>
        <v>0.368792463713469</v>
      </c>
      <c r="G43" s="54" t="n">
        <f aca="false">[1]Summary!J62</f>
        <v>0.369314905420921</v>
      </c>
      <c r="H43" s="54" t="n">
        <f aca="false">[1]Summary!K62</f>
        <v>0.444347197168791</v>
      </c>
      <c r="I43" s="54" t="n">
        <f aca="false">[1]Summary!L62</f>
        <v>0.880447080126188</v>
      </c>
      <c r="J43" s="54" t="n">
        <f aca="false">[1]Summary!M62</f>
        <v>0.970734738976674</v>
      </c>
      <c r="K43" s="54" t="n">
        <f aca="false">[1]Summary!N62</f>
        <v>0.92838845650007</v>
      </c>
      <c r="L43" s="54" t="n">
        <f aca="false">[1]Summary!O62</f>
        <v>0.763650642410076</v>
      </c>
      <c r="M43" s="54" t="n">
        <f aca="false">[1]Summary!P62</f>
        <v>0.720505485877879</v>
      </c>
      <c r="N43" s="54" t="n">
        <f aca="false">[1]Summary!Q62</f>
        <v>0.772951767114342</v>
      </c>
      <c r="O43" s="54" t="n">
        <f aca="false">[1]Summary!R62</f>
        <v>0.800496904871826</v>
      </c>
      <c r="P43" s="54" t="n">
        <f aca="false">[1]Summary!S62</f>
        <v>0.739507615483353</v>
      </c>
      <c r="Q43" s="54" t="n">
        <f aca="false">[1]Summary!T62</f>
        <v>0.628037467198515</v>
      </c>
      <c r="R43" s="54" t="n">
        <f aca="false">[1]Summary!U62</f>
        <v>0.495878790425306</v>
      </c>
      <c r="S43" s="54" t="n">
        <f aca="false">[1]Summary!V62</f>
        <v>0.381690910489287</v>
      </c>
      <c r="T43" s="54" t="n">
        <f aca="false">[1]Summary!W62</f>
        <v>0.4589076791327</v>
      </c>
      <c r="U43" s="54" t="n">
        <f aca="false">[1]Summary!X62</f>
        <v>0.852358646516356</v>
      </c>
      <c r="V43" s="54" t="n">
        <f aca="false">[1]Summary!Y62</f>
        <v>0.927608061312303</v>
      </c>
      <c r="W43" s="54" t="n">
        <f aca="false">[1]Summary!Z62</f>
        <v>0.875814771449361</v>
      </c>
      <c r="X43" s="54" t="n">
        <f aca="false">[1]Summary!AA62</f>
        <v>0.656305031164375</v>
      </c>
      <c r="Y43" s="54" t="n">
        <f aca="false">[1]Summary!AB62</f>
        <v>0.694392485256665</v>
      </c>
      <c r="Z43" s="54" t="n">
        <f aca="false">[1]Summary!AC62</f>
        <v>0.750089505540691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0.188546389638887</v>
      </c>
      <c r="D44" s="54" t="n">
        <f aca="false">[1]Summary!G63</f>
        <v>0.174942297147683</v>
      </c>
      <c r="E44" s="54" t="n">
        <f aca="false">[1]Summary!H63</f>
        <v>0.125321967223346</v>
      </c>
      <c r="F44" s="54" t="n">
        <f aca="false">[1]Summary!I63</f>
        <v>0.0602982934174564</v>
      </c>
      <c r="G44" s="54" t="n">
        <f aca="false">[1]Summary!J63</f>
        <v>0.0396962142602201</v>
      </c>
      <c r="H44" s="54" t="n">
        <f aca="false">[1]Summary!K63</f>
        <v>0.0678100569366883</v>
      </c>
      <c r="I44" s="54" t="n">
        <f aca="false">[1]Summary!L63</f>
        <v>0.57195069840109</v>
      </c>
      <c r="J44" s="54" t="n">
        <f aca="false">[1]Summary!M63</f>
        <v>0.750433486042546</v>
      </c>
      <c r="K44" s="54" t="n">
        <f aca="false">[1]Summary!N63</f>
        <v>0.560200558850273</v>
      </c>
      <c r="L44" s="54" t="n">
        <f aca="false">[1]Summary!O63</f>
        <v>0.444013403628595</v>
      </c>
      <c r="M44" s="54" t="n">
        <f aca="false">[1]Summary!P63</f>
        <v>0.363201666912445</v>
      </c>
      <c r="N44" s="54" t="n">
        <f aca="false">[1]Summary!Q63</f>
        <v>0.385838225998975</v>
      </c>
      <c r="O44" s="54" t="n">
        <f aca="false">[1]Summary!R63</f>
        <v>0.34663339753359</v>
      </c>
      <c r="P44" s="54" t="n">
        <f aca="false">[1]Summary!S63</f>
        <v>0.234086199011554</v>
      </c>
      <c r="Q44" s="54" t="n">
        <f aca="false">[1]Summary!T63</f>
        <v>0.460302033747259</v>
      </c>
      <c r="R44" s="54" t="n">
        <f aca="false">[1]Summary!U63</f>
        <v>0.281659106883984</v>
      </c>
      <c r="S44" s="54" t="n">
        <f aca="false">[1]Summary!V63</f>
        <v>0.259653121736411</v>
      </c>
      <c r="T44" s="54" t="n">
        <f aca="false">[1]Summary!W63</f>
        <v>0.16434392332107</v>
      </c>
      <c r="U44" s="54" t="n">
        <f aca="false">[1]Summary!X63</f>
        <v>0.575389473309382</v>
      </c>
      <c r="V44" s="54" t="n">
        <f aca="false">[1]Summary!Y63</f>
        <v>0.690945799398412</v>
      </c>
      <c r="W44" s="54" t="n">
        <f aca="false">[1]Summary!Z63</f>
        <v>0.605275352537517</v>
      </c>
      <c r="X44" s="54" t="n">
        <f aca="false">[1]Summary!AA63</f>
        <v>0.442177989606724</v>
      </c>
      <c r="Y44" s="54" t="n">
        <f aca="false">[1]Summary!AB63</f>
        <v>0.375395988118312</v>
      </c>
      <c r="Z44" s="54" t="n">
        <f aca="false">[1]Summary!AC63</f>
        <v>0.437040365235041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12/21/2001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12/21/2001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2821.6064</v>
      </c>
      <c r="D8" s="57" t="n">
        <f aca="false">Dth_Day!D15</f>
        <v>6659.7461</v>
      </c>
      <c r="E8" s="57" t="n">
        <f aca="false">Dth_Day!E15</f>
        <v>17437.3924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-1096.7419</v>
      </c>
      <c r="D9" s="57" t="n">
        <f aca="false">Dth_Day!D16</f>
        <v>9928.5714</v>
      </c>
      <c r="E9" s="57" t="n">
        <f aca="false">Dth_Day!E16</f>
        <v>-15258.0645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10000</v>
      </c>
      <c r="E10" s="57" t="n">
        <f aca="false">Dth_Day!E17</f>
        <v>10000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21724.8645</v>
      </c>
      <c r="D12" s="64" t="n">
        <f aca="false">SUM(D8:D11)</f>
        <v>26588.3175</v>
      </c>
      <c r="E12" s="64" t="n">
        <f aca="false">SUM(E8:E11)</f>
        <v>12179.3279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0.408521105533017</v>
      </c>
      <c r="D15" s="66" t="n">
        <f aca="false">Dth_Day!D40</f>
        <v>0.220284624239653</v>
      </c>
      <c r="E15" s="66" t="n">
        <f aca="false">Dth_Day!E40</f>
        <v>0.00965609679816415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0.00121644327177173</v>
      </c>
      <c r="D16" s="66" t="n">
        <f aca="false">Dth_Day!D41</f>
        <v>0.00996997282617995</v>
      </c>
      <c r="E16" s="66" t="n">
        <f aca="false">Dth_Day!E41</f>
        <v>0.00088604430617778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0.970231319748508</v>
      </c>
      <c r="D18" s="66" t="n">
        <f aca="false">Dth_Day!D43</f>
        <v>0.701973282880061</v>
      </c>
      <c r="E18" s="66" t="n">
        <f aca="false">Dth_Day!E43</f>
        <v>0.393051576925957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0.188546389638887</v>
      </c>
      <c r="D19" s="66" t="n">
        <f aca="false">Dth_Day!D44</f>
        <v>0.174942297147683</v>
      </c>
      <c r="E19" s="66" t="n">
        <f aca="false">Dth_Day!E44</f>
        <v>0.125321967223346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10000</v>
      </c>
      <c r="E25" s="57" t="n">
        <f aca="false">E10</f>
        <v>10000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-85825.4553</v>
      </c>
      <c r="E27" s="64" t="n">
        <f aca="false">SUM(E23:E26)</f>
        <v>-69961.7753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G39" activeCellId="0" sqref="G39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12/21/2001</v>
      </c>
    </row>
    <row r="3" customFormat="false" ht="12" hidden="false" customHeight="true" outlineLevel="0" collapsed="false">
      <c r="A3" s="75" t="str">
        <f aca="false">'PLR SUM FIXED INPUT PG'!A3</f>
        <v>Prior Date:          12/20/2001</v>
      </c>
    </row>
    <row r="4" customFormat="false" ht="12" hidden="false" customHeight="true" outlineLevel="0" collapsed="false">
      <c r="A4" s="75" t="str">
        <f aca="false">'PLR SUM FIXED INPUT PG'!A4</f>
        <v>As of:                  12/21/2001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18956.3398</v>
      </c>
      <c r="N8" s="79" t="n">
        <f aca="false">'PLR SUM FIXED INPUT PG'!N7</f>
        <v>18956.3398</v>
      </c>
      <c r="O8" s="79" t="n">
        <f aca="false">'PLR SUM FIXED INPUT PG'!O7</f>
        <v>18956.3398</v>
      </c>
      <c r="P8" s="79" t="n">
        <f aca="false">'PLR SUM FIXED INPUT PG'!P7</f>
        <v>18956.3398</v>
      </c>
      <c r="Q8" s="79" t="n">
        <f aca="false">'PLR SUM FIXED INPUT PG'!Q7</f>
        <v>18956.3398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-25612.9032</v>
      </c>
      <c r="D9" s="79" t="n">
        <f aca="false">'PLR SUM FIXED INPUT PG'!D8</f>
        <v>-17035.6786</v>
      </c>
      <c r="E9" s="79" t="n">
        <f aca="false">'PLR SUM FIXED INPUT PG'!E8</f>
        <v>-6258.0323</v>
      </c>
      <c r="F9" s="79" t="n">
        <f aca="false">'PLR SUM FIXED INPUT PG'!F8</f>
        <v>-7000</v>
      </c>
      <c r="G9" s="79" t="n">
        <f aca="false">'PLR SUM FIXED INPUT PG'!G8</f>
        <v>-6032.2581</v>
      </c>
      <c r="H9" s="79" t="n">
        <f aca="false">'PLR SUM FIXED INPUT PG'!H8</f>
        <v>-7266.6667</v>
      </c>
      <c r="I9" s="79" t="n">
        <f aca="false">'PLR SUM FIXED INPUT PG'!I8</f>
        <v>-25032.2258</v>
      </c>
      <c r="J9" s="79" t="n">
        <f aca="false">'PLR SUM FIXED INPUT PG'!J8</f>
        <v>-30387.0645</v>
      </c>
      <c r="K9" s="79" t="n">
        <f aca="false">'PLR SUM FIXED INPUT PG'!K8</f>
        <v>-25266.6667</v>
      </c>
      <c r="L9" s="79" t="n">
        <f aca="false">'PLR SUM FIXED INPUT PG'!L8</f>
        <v>-20516.129</v>
      </c>
      <c r="M9" s="79" t="n">
        <f aca="false">'PLR SUM FIXED INPUT PG'!M8</f>
        <v>-18066.6333</v>
      </c>
      <c r="N9" s="79" t="n">
        <f aca="false">'PLR SUM FIXED INPUT PG'!N8</f>
        <v>-20096.7742</v>
      </c>
      <c r="O9" s="79" t="n">
        <f aca="false">'PLR SUM FIXED INPUT PG'!O8</f>
        <v>-20774.2258</v>
      </c>
      <c r="P9" s="79" t="n">
        <f aca="false">'PLR SUM FIXED INPUT PG'!P8</f>
        <v>-17107.1429</v>
      </c>
      <c r="Q9" s="79" t="n">
        <f aca="false">'PLR SUM FIXED INPUT PG'!Q8</f>
        <v>-14193.5484</v>
      </c>
      <c r="R9" s="79" t="n">
        <f aca="false">'PLR SUM FIXED INPUT PG'!R8</f>
        <v>-9500</v>
      </c>
      <c r="S9" s="79" t="n">
        <f aca="false">'PLR SUM FIXED INPUT PG'!S8</f>
        <v>-612.9032</v>
      </c>
      <c r="T9" s="79" t="n">
        <f aca="false">'PLR SUM FIXED INPUT PG'!T8</f>
        <v>-6833.3</v>
      </c>
      <c r="U9" s="79" t="n">
        <f aca="false">'PLR SUM FIXED INPUT PG'!U8</f>
        <v>-21806.5161</v>
      </c>
      <c r="V9" s="79" t="n">
        <f aca="false">'PLR SUM FIXED INPUT PG'!V8</f>
        <v>-26580.6774</v>
      </c>
      <c r="W9" s="79" t="n">
        <f aca="false">'PLR SUM FIXED INPUT PG'!W8</f>
        <v>-24000</v>
      </c>
      <c r="X9" s="79" t="n">
        <f aca="false">'PLR SUM FIXED INPUT PG'!X8</f>
        <v>-14354.871</v>
      </c>
      <c r="Y9" s="79" t="n">
        <f aca="false">'PLR SUM FIXED INPUT PG'!Y8</f>
        <v>-15700</v>
      </c>
      <c r="Z9" s="79" t="n">
        <f aca="false">'PLR SUM FIXED INPUT PG'!Z8</f>
        <v>-18967.7419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2821.6064</v>
      </c>
      <c r="D10" s="80" t="n">
        <f aca="false">SUM(D8:D9)</f>
        <v>6659.7461</v>
      </c>
      <c r="E10" s="80" t="n">
        <f aca="false">SUM(E8:E9)</f>
        <v>17437.3924</v>
      </c>
      <c r="F10" s="80" t="n">
        <f aca="false">SUM(F8:F9)</f>
        <v>2478.1699</v>
      </c>
      <c r="G10" s="80" t="n">
        <f aca="false">SUM(G8:G9)</f>
        <v>3445.9118</v>
      </c>
      <c r="H10" s="80" t="n">
        <f aca="false">SUM(H8:H9)</f>
        <v>6950.5881</v>
      </c>
      <c r="I10" s="80" t="n">
        <f aca="false">SUM(I8:I9)</f>
        <v>-10814.971</v>
      </c>
      <c r="J10" s="80" t="n">
        <f aca="false">SUM(J8:J9)</f>
        <v>-16169.8097</v>
      </c>
      <c r="K10" s="80" t="n">
        <f aca="false">SUM(K8:K9)</f>
        <v>-11049.4119</v>
      </c>
      <c r="L10" s="80" t="n">
        <f aca="false">SUM(L8:L9)</f>
        <v>-6298.8742</v>
      </c>
      <c r="M10" s="80" t="n">
        <f aca="false">SUM(M8:M9)</f>
        <v>889.7065</v>
      </c>
      <c r="N10" s="80" t="n">
        <f aca="false">SUM(N8:N9)</f>
        <v>-1140.4344</v>
      </c>
      <c r="O10" s="80" t="n">
        <f aca="false">SUM(O8:O9)</f>
        <v>-1817.886</v>
      </c>
      <c r="P10" s="80" t="n">
        <f aca="false">SUM(P8:P9)</f>
        <v>1849.1969</v>
      </c>
      <c r="Q10" s="80" t="n">
        <f aca="false">SUM(Q8:Q9)</f>
        <v>4762.7914</v>
      </c>
      <c r="R10" s="80" t="n">
        <f aca="false">SUM(R8:R9)</f>
        <v>-21.8300999999992</v>
      </c>
      <c r="S10" s="80" t="n">
        <f aca="false">SUM(S8:S9)</f>
        <v>8865.2667</v>
      </c>
      <c r="T10" s="80" t="n">
        <f aca="false">SUM(T8:T9)</f>
        <v>2644.8699</v>
      </c>
      <c r="U10" s="80" t="n">
        <f aca="false">SUM(U8:U9)</f>
        <v>-12328.3462</v>
      </c>
      <c r="V10" s="80" t="n">
        <f aca="false">SUM(V8:V9)</f>
        <v>-17102.5075</v>
      </c>
      <c r="W10" s="80" t="n">
        <f aca="false">SUM(W8:W9)</f>
        <v>-14521.8301</v>
      </c>
      <c r="X10" s="80" t="n">
        <f aca="false">SUM(X8:X9)</f>
        <v>-4876.7011</v>
      </c>
      <c r="Y10" s="80" t="n">
        <f aca="false">SUM(Y8:Y9)</f>
        <v>-15700</v>
      </c>
      <c r="Z10" s="80" t="n">
        <f aca="false">SUM(Z8:Z9)</f>
        <v>-18967.7419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10000</v>
      </c>
      <c r="E13" s="79" t="n">
        <f aca="false">'PLR SUM FIXED INPUT PG'!E12</f>
        <v>10000</v>
      </c>
      <c r="F13" s="79" t="n">
        <f aca="false">'PLR SUM FIXED INPUT PG'!F12</f>
        <v>-5000</v>
      </c>
      <c r="G13" s="79" t="n">
        <f aca="false">'PLR SUM FIXED INPUT PG'!G12</f>
        <v>10000</v>
      </c>
      <c r="H13" s="79" t="n">
        <f aca="false">'PLR SUM FIXED INPUT PG'!H12</f>
        <v>10000</v>
      </c>
      <c r="I13" s="79" t="n">
        <f aca="false">'PLR SUM FIXED INPUT PG'!I12</f>
        <v>30000</v>
      </c>
      <c r="J13" s="79" t="n">
        <f aca="false">'PLR SUM FIXED INPUT PG'!J12</f>
        <v>30000</v>
      </c>
      <c r="K13" s="79" t="n">
        <f aca="false">'PLR SUM FIXED INPUT PG'!K12</f>
        <v>30000</v>
      </c>
      <c r="L13" s="79" t="n">
        <f aca="false">'PLR SUM FIXED INPUT PG'!L12</f>
        <v>30000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-21096.7419</v>
      </c>
      <c r="D14" s="79" t="n">
        <f aca="false">'PLR SUM FIXED INPUT PG'!D13</f>
        <v>-10071.4286</v>
      </c>
      <c r="E14" s="79" t="n">
        <f aca="false">'PLR SUM FIXED INPUT PG'!E13</f>
        <v>-258.0645</v>
      </c>
      <c r="F14" s="79" t="n">
        <f aca="false">'PLR SUM FIXED INPUT PG'!F13</f>
        <v>-233.3333</v>
      </c>
      <c r="G14" s="79" t="n">
        <f aca="false">'PLR SUM FIXED INPUT PG'!G13</f>
        <v>-2096.7742</v>
      </c>
      <c r="H14" s="79" t="n">
        <f aca="false">'PLR SUM FIXED INPUT PG'!H13</f>
        <v>-8166.6333</v>
      </c>
      <c r="I14" s="79" t="n">
        <f aca="false">'PLR SUM FIXED INPUT PG'!I13</f>
        <v>-43000</v>
      </c>
      <c r="J14" s="79" t="n">
        <f aca="false">'PLR SUM FIXED INPUT PG'!J13</f>
        <v>-63032.2581</v>
      </c>
      <c r="K14" s="79" t="n">
        <f aca="false">'PLR SUM FIXED INPUT PG'!K13</f>
        <v>-45900</v>
      </c>
      <c r="L14" s="79" t="n">
        <f aca="false">'PLR SUM FIXED INPUT PG'!L13</f>
        <v>-31516.129</v>
      </c>
      <c r="M14" s="79" t="n">
        <f aca="false">'PLR SUM FIXED INPUT PG'!M13</f>
        <v>-16299.9667</v>
      </c>
      <c r="N14" s="79" t="n">
        <f aca="false">'PLR SUM FIXED INPUT PG'!N13</f>
        <v>-19967.7097</v>
      </c>
      <c r="O14" s="79" t="n">
        <f aca="false">'PLR SUM FIXED INPUT PG'!O13</f>
        <v>-22548.3871</v>
      </c>
      <c r="P14" s="79" t="n">
        <f aca="false">'PLR SUM FIXED INPUT PG'!P13</f>
        <v>-17749.9643</v>
      </c>
      <c r="Q14" s="79" t="n">
        <f aca="false">'PLR SUM FIXED INPUT PG'!Q13</f>
        <v>-11129.0645</v>
      </c>
      <c r="R14" s="79" t="n">
        <f aca="false">'PLR SUM FIXED INPUT PG'!R13</f>
        <v>-10533.3333</v>
      </c>
      <c r="S14" s="79" t="n">
        <f aca="false">'PLR SUM FIXED INPUT PG'!S13</f>
        <v>-5903.1935</v>
      </c>
      <c r="T14" s="79" t="n">
        <f aca="false">'PLR SUM FIXED INPUT PG'!T13</f>
        <v>-8366.6667</v>
      </c>
      <c r="U14" s="79" t="n">
        <f aca="false">'PLR SUM FIXED INPUT PG'!U13</f>
        <v>-40161.3226</v>
      </c>
      <c r="V14" s="79" t="n">
        <f aca="false">'PLR SUM FIXED INPUT PG'!V13</f>
        <v>-50290.3226</v>
      </c>
      <c r="W14" s="79" t="n">
        <f aca="false">'PLR SUM FIXED INPUT PG'!W13</f>
        <v>-39900</v>
      </c>
      <c r="X14" s="79" t="n">
        <f aca="false">'PLR SUM FIXED INPUT PG'!X13</f>
        <v>-20451.6129</v>
      </c>
      <c r="Y14" s="79" t="n">
        <f aca="false">'PLR SUM FIXED INPUT PG'!Y13</f>
        <v>-16233.3333</v>
      </c>
      <c r="Z14" s="79" t="n">
        <f aca="false">'PLR SUM FIXED INPUT PG'!Z13</f>
        <v>-22258.0645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18903.2581</v>
      </c>
      <c r="D16" s="80" t="n">
        <f aca="false">SUM(D12:D15)</f>
        <v>19928.5714</v>
      </c>
      <c r="E16" s="80" t="n">
        <f aca="false">SUM(E12:E15)</f>
        <v>-5258.0645</v>
      </c>
      <c r="F16" s="80" t="n">
        <f aca="false">SUM(F12:F15)</f>
        <v>-10233.3333</v>
      </c>
      <c r="G16" s="80" t="n">
        <f aca="false">SUM(G12:G15)</f>
        <v>2903.2258</v>
      </c>
      <c r="H16" s="80" t="n">
        <f aca="false">SUM(H12:H15)</f>
        <v>16833.3667</v>
      </c>
      <c r="I16" s="80" t="n">
        <f aca="false">SUM(I12:I15)</f>
        <v>7000</v>
      </c>
      <c r="J16" s="80" t="n">
        <f aca="false">SUM(J12:J15)</f>
        <v>-8032.2581</v>
      </c>
      <c r="K16" s="80" t="n">
        <f aca="false">SUM(K12:K15)</f>
        <v>9100</v>
      </c>
      <c r="L16" s="80" t="n">
        <f aca="false">SUM(L12:L15)</f>
        <v>23483.871</v>
      </c>
      <c r="M16" s="80" t="n">
        <f aca="false">SUM(M12:M15)</f>
        <v>8700.0333</v>
      </c>
      <c r="N16" s="80" t="n">
        <f aca="false">SUM(N12:N15)</f>
        <v>5032.2903</v>
      </c>
      <c r="O16" s="80" t="n">
        <f aca="false">SUM(O12:O15)</f>
        <v>2451.6129</v>
      </c>
      <c r="P16" s="80" t="n">
        <f aca="false">SUM(P12:P15)</f>
        <v>2250.0357</v>
      </c>
      <c r="Q16" s="80" t="n">
        <f aca="false">SUM(Q12:Q15)</f>
        <v>8870.9355</v>
      </c>
      <c r="R16" s="80" t="n">
        <f aca="false">SUM(R12:R15)</f>
        <v>-533.3333</v>
      </c>
      <c r="S16" s="80" t="n">
        <f aca="false">SUM(S12:S15)</f>
        <v>4096.8065</v>
      </c>
      <c r="T16" s="80" t="n">
        <f aca="false">SUM(T12:T15)</f>
        <v>1633.3333</v>
      </c>
      <c r="U16" s="80" t="n">
        <f aca="false">SUM(U12:U15)</f>
        <v>-30161.3226</v>
      </c>
      <c r="V16" s="80" t="n">
        <f aca="false">SUM(V12:V15)</f>
        <v>-40290.3226</v>
      </c>
      <c r="W16" s="80" t="n">
        <f aca="false">SUM(W12:W15)</f>
        <v>-29900</v>
      </c>
      <c r="X16" s="80" t="n">
        <f aca="false">SUM(X12:X15)</f>
        <v>-10451.6129</v>
      </c>
      <c r="Y16" s="80" t="n">
        <f aca="false">SUM(Y12:Y15)</f>
        <v>-16233.3333</v>
      </c>
      <c r="Z16" s="80" t="n">
        <f aca="false">SUM(Z12:Z15)</f>
        <v>-22258.0645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21724.8645</v>
      </c>
      <c r="D20" s="83" t="n">
        <f aca="false">'PLR SUM FIXED INPUT PG'!D19</f>
        <v>26588.3175</v>
      </c>
      <c r="E20" s="83" t="n">
        <f aca="false">'PLR SUM FIXED INPUT PG'!E19</f>
        <v>12179.3279</v>
      </c>
      <c r="F20" s="83" t="n">
        <f aca="false">'PLR SUM FIXED INPUT PG'!F19</f>
        <v>-7755.1634</v>
      </c>
      <c r="G20" s="83" t="n">
        <f aca="false">'PLR SUM FIXED INPUT PG'!G19</f>
        <v>6349.1376</v>
      </c>
      <c r="H20" s="83" t="n">
        <f aca="false">'PLR SUM FIXED INPUT PG'!H19</f>
        <v>23783.9548</v>
      </c>
      <c r="I20" s="83" t="n">
        <f aca="false">'PLR SUM FIXED INPUT PG'!I19</f>
        <v>-3814.971</v>
      </c>
      <c r="J20" s="83" t="n">
        <f aca="false">'PLR SUM FIXED INPUT PG'!J19</f>
        <v>-24202.0678</v>
      </c>
      <c r="K20" s="83" t="n">
        <f aca="false">'PLR SUM FIXED INPUT PG'!K19</f>
        <v>-1949.4119</v>
      </c>
      <c r="L20" s="83" t="n">
        <f aca="false">'PLR SUM FIXED INPUT PG'!L19</f>
        <v>17184.9968</v>
      </c>
      <c r="M20" s="83" t="n">
        <f aca="false">'PLR SUM FIXED INPUT PG'!M19</f>
        <v>9589.7398</v>
      </c>
      <c r="N20" s="83" t="n">
        <f aca="false">'PLR SUM FIXED INPUT PG'!N19</f>
        <v>3891.8559</v>
      </c>
      <c r="O20" s="83" t="n">
        <f aca="false">'PLR SUM FIXED INPUT PG'!O19</f>
        <v>633.726900000002</v>
      </c>
      <c r="P20" s="83" t="n">
        <f aca="false">'PLR SUM FIXED INPUT PG'!P19</f>
        <v>4099.2326</v>
      </c>
      <c r="Q20" s="83" t="n">
        <f aca="false">'PLR SUM FIXED INPUT PG'!Q19</f>
        <v>13633.7269</v>
      </c>
      <c r="R20" s="83" t="n">
        <f aca="false">'PLR SUM FIXED INPUT PG'!R19</f>
        <v>-555.1634</v>
      </c>
      <c r="S20" s="83" t="n">
        <f aca="false">'PLR SUM FIXED INPUT PG'!S19</f>
        <v>12962.0732</v>
      </c>
      <c r="T20" s="83" t="n">
        <f aca="false">'PLR SUM FIXED INPUT PG'!T19</f>
        <v>4278.2032</v>
      </c>
      <c r="U20" s="83" t="n">
        <f aca="false">'PLR SUM FIXED INPUT PG'!U19</f>
        <v>-42489.6688</v>
      </c>
      <c r="V20" s="83" t="n">
        <f aca="false">'PLR SUM FIXED INPUT PG'!V19</f>
        <v>-57392.8301</v>
      </c>
      <c r="W20" s="83" t="n">
        <f aca="false">'PLR SUM FIXED INPUT PG'!W19</f>
        <v>-44421.8301</v>
      </c>
      <c r="X20" s="83" t="n">
        <f aca="false">'PLR SUM FIXED INPUT PG'!X19</f>
        <v>-15328.314</v>
      </c>
      <c r="Y20" s="83" t="n">
        <f aca="false">'PLR SUM FIXED INPUT PG'!Y19</f>
        <v>-31933.3333</v>
      </c>
      <c r="Z20" s="84" t="n">
        <f aca="false">'PLR SUM FIXED INPUT PG'!Z19</f>
        <v>-41225.8064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10466.8</v>
      </c>
      <c r="D22" s="79" t="n">
        <f aca="false">'PLR SUM FIXED INPUT PG'!D21</f>
        <v>19231.1747</v>
      </c>
      <c r="E22" s="79" t="n">
        <f aca="false">'PLR SUM FIXED INPUT PG'!E21</f>
        <v>10243.8441</v>
      </c>
      <c r="F22" s="79" t="n">
        <f aca="false">'PLR SUM FIXED INPUT PG'!F21</f>
        <v>-8455.1635</v>
      </c>
      <c r="G22" s="79" t="n">
        <f aca="false">'PLR SUM FIXED INPUT PG'!G21</f>
        <v>5703.9763</v>
      </c>
      <c r="H22" s="79" t="n">
        <f aca="false">'PLR SUM FIXED INPUT PG'!H21</f>
        <v>23450.6215</v>
      </c>
      <c r="I22" s="79" t="n">
        <f aca="false">'PLR SUM FIXED INPUT PG'!I21</f>
        <v>-7137.5516</v>
      </c>
      <c r="J22" s="79" t="n">
        <f aca="false">'PLR SUM FIXED INPUT PG'!J21</f>
        <v>-27266.5839</v>
      </c>
      <c r="K22" s="79" t="n">
        <f aca="false">'PLR SUM FIXED INPUT PG'!K21</f>
        <v>-4949.4118</v>
      </c>
      <c r="L22" s="79" t="n">
        <f aca="false">'PLR SUM FIXED INPUT PG'!L21</f>
        <v>17862.4161</v>
      </c>
      <c r="M22" s="79" t="n">
        <f aca="false">'PLR SUM FIXED INPUT PG'!M21</f>
        <v>7656.4064</v>
      </c>
      <c r="N22" s="79" t="n">
        <f aca="false">'PLR SUM FIXED INPUT PG'!N21</f>
        <v>1440.243</v>
      </c>
      <c r="O22" s="79" t="n">
        <f aca="false">'PLR SUM FIXED INPUT PG'!O21</f>
        <v>-2463.0473</v>
      </c>
      <c r="P22" s="79" t="n">
        <f aca="false">'PLR SUM FIXED INPUT PG'!P21</f>
        <v>813.5183</v>
      </c>
      <c r="Q22" s="79" t="n">
        <f aca="false">'PLR SUM FIXED INPUT PG'!Q21</f>
        <v>11536.9527</v>
      </c>
      <c r="R22" s="79" t="n">
        <f aca="false">'PLR SUM FIXED INPUT PG'!R21</f>
        <v>-2855.1635</v>
      </c>
      <c r="S22" s="79" t="n">
        <f aca="false">'PLR SUM FIXED INPUT PG'!S21</f>
        <v>12058.8473</v>
      </c>
      <c r="T22" s="79" t="n">
        <f aca="false">'PLR SUM FIXED INPUT PG'!T21</f>
        <v>2544.8699</v>
      </c>
      <c r="U22" s="79" t="n">
        <f aca="false">'PLR SUM FIXED INPUT PG'!U21</f>
        <v>-45909.0237</v>
      </c>
      <c r="V22" s="79" t="n">
        <f aca="false">'PLR SUM FIXED INPUT PG'!V21</f>
        <v>-60747.6688</v>
      </c>
      <c r="W22" s="79" t="n">
        <f aca="false">'PLR SUM FIXED INPUT PG'!W21</f>
        <v>-47821.8301</v>
      </c>
      <c r="X22" s="79" t="n">
        <f aca="false">'PLR SUM FIXED INPUT PG'!X21</f>
        <v>-17747.6688</v>
      </c>
      <c r="Y22" s="79" t="n">
        <f aca="false">'PLR SUM FIXED INPUT PG'!Y21</f>
        <v>-34300</v>
      </c>
      <c r="Z22" s="79" t="n">
        <f aca="false">'PLR SUM FIXED INPUT PG'!Z21</f>
        <v>-43903.2258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11258.0645</v>
      </c>
      <c r="D23" s="85" t="n">
        <f aca="false">D20-D22</f>
        <v>7357.1428</v>
      </c>
      <c r="E23" s="85" t="n">
        <f aca="false">E20-E22</f>
        <v>1935.4838</v>
      </c>
      <c r="F23" s="85" t="n">
        <f aca="false">F20-F22</f>
        <v>700.000100000001</v>
      </c>
      <c r="G23" s="85" t="n">
        <f aca="false">G20-G22</f>
        <v>645.161300000001</v>
      </c>
      <c r="H23" s="85" t="n">
        <f aca="false">H20-H22</f>
        <v>333.333299999998</v>
      </c>
      <c r="I23" s="85" t="n">
        <f aca="false">I20-I22</f>
        <v>3322.5806</v>
      </c>
      <c r="J23" s="85" t="n">
        <f aca="false">J20-J22</f>
        <v>3064.5161</v>
      </c>
      <c r="K23" s="85" t="n">
        <f aca="false">K20-K22</f>
        <v>2999.9999</v>
      </c>
      <c r="L23" s="85" t="n">
        <f aca="false">L20-L22</f>
        <v>-677.419299999998</v>
      </c>
      <c r="M23" s="85" t="n">
        <f aca="false">M20-M22</f>
        <v>1933.3334</v>
      </c>
      <c r="N23" s="85" t="n">
        <f aca="false">N20-N22</f>
        <v>2451.6129</v>
      </c>
      <c r="O23" s="85" t="n">
        <f aca="false">O20-O22</f>
        <v>3096.7742</v>
      </c>
      <c r="P23" s="85" t="n">
        <f aca="false">P20-P22</f>
        <v>3285.7143</v>
      </c>
      <c r="Q23" s="85" t="n">
        <f aca="false">Q20-Q22</f>
        <v>2096.7742</v>
      </c>
      <c r="R23" s="85" t="n">
        <f aca="false">R20-R22</f>
        <v>2300.0001</v>
      </c>
      <c r="S23" s="85" t="n">
        <f aca="false">S20-S22</f>
        <v>903.2259</v>
      </c>
      <c r="T23" s="85" t="n">
        <f aca="false">T20-T22</f>
        <v>1733.3333</v>
      </c>
      <c r="U23" s="85" t="n">
        <f aca="false">U20-U22</f>
        <v>3419.3549</v>
      </c>
      <c r="V23" s="85" t="n">
        <f aca="false">V20-V22</f>
        <v>3354.8387</v>
      </c>
      <c r="W23" s="85" t="n">
        <f aca="false">W20-W22</f>
        <v>3400</v>
      </c>
      <c r="X23" s="85" t="n">
        <f aca="false">X20-X22</f>
        <v>2419.3548</v>
      </c>
      <c r="Y23" s="85" t="n">
        <f aca="false">Y20-Y22</f>
        <v>2366.6667</v>
      </c>
      <c r="Z23" s="85" t="n">
        <f aca="false">Z20-Z22</f>
        <v>2677.4194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-5195256</v>
      </c>
      <c r="D26" s="79" t="n">
        <f aca="false">'PLR SUM FIXED INPUT PG'!D25</f>
        <v>-4462052</v>
      </c>
      <c r="E26" s="79" t="n">
        <f aca="false">'PLR SUM FIXED INPUT PG'!E25</f>
        <v>-3877263</v>
      </c>
      <c r="F26" s="79" t="n">
        <f aca="false">'PLR SUM FIXED INPUT PG'!F25</f>
        <v>-2396306</v>
      </c>
      <c r="G26" s="79" t="n">
        <f aca="false">'PLR SUM FIXED INPUT PG'!G25</f>
        <v>-2812260</v>
      </c>
      <c r="H26" s="79" t="n">
        <f aca="false">'PLR SUM FIXED INPUT PG'!H25</f>
        <v>-3223170</v>
      </c>
      <c r="I26" s="79" t="n">
        <f aca="false">'PLR SUM FIXED INPUT PG'!I25</f>
        <v>-3910997</v>
      </c>
      <c r="J26" s="79" t="n">
        <f aca="false">'PLR SUM FIXED INPUT PG'!J25</f>
        <v>-4203836</v>
      </c>
      <c r="K26" s="79" t="n">
        <f aca="false">'PLR SUM FIXED INPUT PG'!K25</f>
        <v>-4052247</v>
      </c>
      <c r="L26" s="79" t="n">
        <f aca="false">'PLR SUM FIXED INPUT PG'!L25</f>
        <v>-4346461</v>
      </c>
      <c r="M26" s="79" t="n">
        <f aca="false">'PLR SUM FIXED INPUT PG'!M25</f>
        <v>-5324577</v>
      </c>
      <c r="N26" s="79" t="n">
        <f aca="false">'PLR SUM FIXED INPUT PG'!N25</f>
        <v>-5191662</v>
      </c>
      <c r="O26" s="79" t="n">
        <f aca="false">'PLR SUM FIXED INPUT PG'!O25</f>
        <v>-5063279</v>
      </c>
      <c r="P26" s="79" t="n">
        <f aca="false">'PLR SUM FIXED INPUT PG'!P25</f>
        <v>-4455037</v>
      </c>
      <c r="Q26" s="79" t="n">
        <f aca="false">'PLR SUM FIXED INPUT PG'!Q25</f>
        <v>-5002383</v>
      </c>
      <c r="R26" s="79" t="n">
        <f aca="false">'PLR SUM FIXED INPUT PG'!R25</f>
        <v>58433</v>
      </c>
      <c r="S26" s="79" t="n">
        <f aca="false">'PLR SUM FIXED INPUT PG'!S25</f>
        <v>56044</v>
      </c>
      <c r="T26" s="79" t="n">
        <f aca="false">'PLR SUM FIXED INPUT PG'!T25</f>
        <v>73371</v>
      </c>
      <c r="U26" s="79" t="n">
        <f aca="false">'PLR SUM FIXED INPUT PG'!U25</f>
        <v>100043</v>
      </c>
      <c r="V26" s="79" t="n">
        <f aca="false">'PLR SUM FIXED INPUT PG'!V25</f>
        <v>122153</v>
      </c>
      <c r="W26" s="79" t="n">
        <f aca="false">'PLR SUM FIXED INPUT PG'!W25</f>
        <v>115087</v>
      </c>
      <c r="X26" s="79" t="n">
        <f aca="false">'PLR SUM FIXED INPUT PG'!X25</f>
        <v>135724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-62855931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15027040</v>
      </c>
      <c r="D27" s="79" t="n">
        <f aca="false">'PLR SUM FIXED INPUT PG'!D26</f>
        <v>11321178</v>
      </c>
      <c r="E27" s="79" t="n">
        <f aca="false">'PLR SUM FIXED INPUT PG'!E26</f>
        <v>4260103</v>
      </c>
      <c r="F27" s="79" t="n">
        <f aca="false">'PLR SUM FIXED INPUT PG'!F26</f>
        <v>1800090</v>
      </c>
      <c r="G27" s="79" t="n">
        <f aca="false">'PLR SUM FIXED INPUT PG'!G26</f>
        <v>2355567</v>
      </c>
      <c r="H27" s="79" t="n">
        <f aca="false">'PLR SUM FIXED INPUT PG'!H26</f>
        <v>4268735</v>
      </c>
      <c r="I27" s="79" t="n">
        <f aca="false">'PLR SUM FIXED INPUT PG'!I26</f>
        <v>6005374</v>
      </c>
      <c r="J27" s="79" t="n">
        <f aca="false">'PLR SUM FIXED INPUT PG'!J26</f>
        <v>5605279</v>
      </c>
      <c r="K27" s="79" t="n">
        <f aca="false">'PLR SUM FIXED INPUT PG'!K26</f>
        <v>6134682</v>
      </c>
      <c r="L27" s="79" t="n">
        <f aca="false">'PLR SUM FIXED INPUT PG'!L26</f>
        <v>6643589</v>
      </c>
      <c r="M27" s="79" t="n">
        <f aca="false">'PLR SUM FIXED INPUT PG'!M26</f>
        <v>6242041</v>
      </c>
      <c r="N27" s="79" t="n">
        <f aca="false">'PLR SUM FIXED INPUT PG'!N26</f>
        <v>6239771</v>
      </c>
      <c r="O27" s="79" t="n">
        <f aca="false">'PLR SUM FIXED INPUT PG'!O26</f>
        <v>2339068</v>
      </c>
      <c r="P27" s="79" t="n">
        <f aca="false">'PLR SUM FIXED INPUT PG'!P26</f>
        <v>1614094</v>
      </c>
      <c r="Q27" s="79" t="n">
        <f aca="false">'PLR SUM FIXED INPUT PG'!Q26</f>
        <v>1844239</v>
      </c>
      <c r="R27" s="79" t="n">
        <f aca="false">'PLR SUM FIXED INPUT PG'!R26</f>
        <v>204852</v>
      </c>
      <c r="S27" s="79" t="n">
        <f aca="false">'PLR SUM FIXED INPUT PG'!S26</f>
        <v>100871</v>
      </c>
      <c r="T27" s="79" t="n">
        <f aca="false">'PLR SUM FIXED INPUT PG'!T26</f>
        <v>240827</v>
      </c>
      <c r="U27" s="79" t="n">
        <f aca="false">'PLR SUM FIXED INPUT PG'!U26</f>
        <v>324410</v>
      </c>
      <c r="V27" s="79" t="n">
        <f aca="false">'PLR SUM FIXED INPUT PG'!V26</f>
        <v>317038</v>
      </c>
      <c r="W27" s="79" t="n">
        <f aca="false">'PLR SUM FIXED INPUT PG'!W26</f>
        <v>371618</v>
      </c>
      <c r="X27" s="79" t="n">
        <f aca="false">'PLR SUM FIXED INPUT PG'!X26</f>
        <v>383830</v>
      </c>
      <c r="Y27" s="79" t="n">
        <f aca="false">'PLR SUM FIXED INPUT PG'!Y26</f>
        <v>2175254</v>
      </c>
      <c r="Z27" s="79" t="n">
        <f aca="false">'PLR SUM FIXED INPUT PG'!Z26</f>
        <v>2469368</v>
      </c>
      <c r="AA27" s="79" t="n">
        <f aca="false">SUM(C27:Z27)</f>
        <v>88288918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9831784</v>
      </c>
      <c r="D28" s="83" t="n">
        <f aca="false">SUM(D26:D27)</f>
        <v>6859126</v>
      </c>
      <c r="E28" s="83" t="n">
        <f aca="false">SUM(E26:E27)</f>
        <v>382840</v>
      </c>
      <c r="F28" s="83" t="n">
        <f aca="false">SUM(F26:F27)</f>
        <v>-596216</v>
      </c>
      <c r="G28" s="83" t="n">
        <f aca="false">SUM(G26:G27)</f>
        <v>-456693</v>
      </c>
      <c r="H28" s="83" t="n">
        <f aca="false">SUM(H26:H27)</f>
        <v>1045565</v>
      </c>
      <c r="I28" s="83" t="n">
        <f aca="false">SUM(I26:I27)</f>
        <v>2094377</v>
      </c>
      <c r="J28" s="83" t="n">
        <f aca="false">SUM(J26:J27)</f>
        <v>1401443</v>
      </c>
      <c r="K28" s="83" t="n">
        <f aca="false">SUM(K26:K27)</f>
        <v>2082435</v>
      </c>
      <c r="L28" s="83" t="n">
        <f aca="false">SUM(L26:L27)</f>
        <v>2297128</v>
      </c>
      <c r="M28" s="83" t="n">
        <f aca="false">SUM(M26:M27)</f>
        <v>917464</v>
      </c>
      <c r="N28" s="83" t="n">
        <f aca="false">SUM(N26:N27)</f>
        <v>1048109</v>
      </c>
      <c r="O28" s="83" t="n">
        <f aca="false">SUM(O26:O27)</f>
        <v>-2724211</v>
      </c>
      <c r="P28" s="83" t="n">
        <f aca="false">SUM(P26:P27)</f>
        <v>-2840943</v>
      </c>
      <c r="Q28" s="83" t="n">
        <f aca="false">SUM(Q26:Q27)</f>
        <v>-3158144</v>
      </c>
      <c r="R28" s="83" t="n">
        <f aca="false">SUM(R26:R27)</f>
        <v>263285</v>
      </c>
      <c r="S28" s="83" t="n">
        <f aca="false">SUM(S26:S27)</f>
        <v>156915</v>
      </c>
      <c r="T28" s="83" t="n">
        <f aca="false">SUM(T26:T27)</f>
        <v>314198</v>
      </c>
      <c r="U28" s="83" t="n">
        <f aca="false">SUM(U26:U27)</f>
        <v>424453</v>
      </c>
      <c r="V28" s="83" t="n">
        <f aca="false">SUM(V26:V27)</f>
        <v>439191</v>
      </c>
      <c r="W28" s="83" t="n">
        <f aca="false">SUM(W26:W27)</f>
        <v>486705</v>
      </c>
      <c r="X28" s="83" t="n">
        <f aca="false">SUM(X26:X27)</f>
        <v>519554</v>
      </c>
      <c r="Y28" s="83" t="n">
        <f aca="false">SUM(Y26:Y27)</f>
        <v>2175254</v>
      </c>
      <c r="Z28" s="83" t="n">
        <f aca="false">SUM(Z26:Z27)</f>
        <v>2469368</v>
      </c>
      <c r="AA28" s="83" t="n">
        <f aca="false">SUM(AA26:AA27)</f>
        <v>25432987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9767397</v>
      </c>
      <c r="D29" s="79" t="n">
        <f aca="false">'PLR SUM FIXED INPUT PG'!D28</f>
        <v>6764336</v>
      </c>
      <c r="E29" s="79" t="n">
        <f aca="false">'PLR SUM FIXED INPUT PG'!E28</f>
        <v>340674</v>
      </c>
      <c r="F29" s="79" t="n">
        <f aca="false">'PLR SUM FIXED INPUT PG'!F28</f>
        <v>-561850</v>
      </c>
      <c r="G29" s="79" t="n">
        <f aca="false">'PLR SUM FIXED INPUT PG'!G28</f>
        <v>-485941</v>
      </c>
      <c r="H29" s="79" t="n">
        <f aca="false">'PLR SUM FIXED INPUT PG'!H28</f>
        <v>965420</v>
      </c>
      <c r="I29" s="79" t="n">
        <f aca="false">'PLR SUM FIXED INPUT PG'!I28</f>
        <v>2089431</v>
      </c>
      <c r="J29" s="79" t="n">
        <f aca="false">'PLR SUM FIXED INPUT PG'!J28</f>
        <v>1451903</v>
      </c>
      <c r="K29" s="79" t="n">
        <f aca="false">'PLR SUM FIXED INPUT PG'!K28</f>
        <v>2070873</v>
      </c>
      <c r="L29" s="79" t="n">
        <f aca="false">'PLR SUM FIXED INPUT PG'!L28</f>
        <v>2275304</v>
      </c>
      <c r="M29" s="79" t="n">
        <f aca="false">'PLR SUM FIXED INPUT PG'!M28</f>
        <v>898495</v>
      </c>
      <c r="N29" s="79" t="n">
        <f aca="false">'PLR SUM FIXED INPUT PG'!N28</f>
        <v>1045460</v>
      </c>
      <c r="O29" s="79" t="n">
        <f aca="false">'PLR SUM FIXED INPUT PG'!O28</f>
        <v>-2707195</v>
      </c>
      <c r="P29" s="79" t="n">
        <f aca="false">'PLR SUM FIXED INPUT PG'!P28</f>
        <v>-2840420</v>
      </c>
      <c r="Q29" s="79" t="n">
        <f aca="false">'PLR SUM FIXED INPUT PG'!Q28</f>
        <v>-3191992</v>
      </c>
      <c r="R29" s="79" t="n">
        <f aca="false">'PLR SUM FIXED INPUT PG'!R28</f>
        <v>272795</v>
      </c>
      <c r="S29" s="79" t="n">
        <f aca="false">'PLR SUM FIXED INPUT PG'!S28</f>
        <v>120271</v>
      </c>
      <c r="T29" s="79" t="n">
        <f aca="false">'PLR SUM FIXED INPUT PG'!T28</f>
        <v>307515</v>
      </c>
      <c r="U29" s="79" t="n">
        <f aca="false">'PLR SUM FIXED INPUT PG'!U28</f>
        <v>566968</v>
      </c>
      <c r="V29" s="79" t="n">
        <f aca="false">'PLR SUM FIXED INPUT PG'!V28</f>
        <v>626481</v>
      </c>
      <c r="W29" s="79" t="n">
        <f aca="false">'PLR SUM FIXED INPUT PG'!W28</f>
        <v>627399</v>
      </c>
      <c r="X29" s="79" t="n">
        <f aca="false">'PLR SUM FIXED INPUT PG'!X28</f>
        <v>572800</v>
      </c>
      <c r="Y29" s="79" t="n">
        <f aca="false">'PLR SUM FIXED INPUT PG'!Y28</f>
        <v>2275011</v>
      </c>
      <c r="Z29" s="79" t="n">
        <f aca="false">'PLR SUM FIXED INPUT PG'!Z28</f>
        <v>2600610</v>
      </c>
      <c r="AA29" s="79" t="n">
        <f aca="false">SUM(C29:Z29)</f>
        <v>25851745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64387</v>
      </c>
      <c r="D30" s="85" t="n">
        <f aca="false">D28-D29</f>
        <v>94790</v>
      </c>
      <c r="E30" s="85" t="n">
        <f aca="false">E28-E29</f>
        <v>42166</v>
      </c>
      <c r="F30" s="85" t="n">
        <f aca="false">F28-F29</f>
        <v>-34366</v>
      </c>
      <c r="G30" s="85" t="n">
        <f aca="false">G28-G29</f>
        <v>29248</v>
      </c>
      <c r="H30" s="85" t="n">
        <f aca="false">H28-H29</f>
        <v>80145</v>
      </c>
      <c r="I30" s="85" t="n">
        <f aca="false">I28-I29</f>
        <v>4946</v>
      </c>
      <c r="J30" s="85" t="n">
        <f aca="false">J28-J29</f>
        <v>-50460</v>
      </c>
      <c r="K30" s="85" t="n">
        <f aca="false">K28-K29</f>
        <v>11562</v>
      </c>
      <c r="L30" s="85" t="n">
        <f aca="false">L28-L29</f>
        <v>21824</v>
      </c>
      <c r="M30" s="85" t="n">
        <f aca="false">M28-M29</f>
        <v>18969</v>
      </c>
      <c r="N30" s="85" t="n">
        <f aca="false">N28-N29</f>
        <v>2649</v>
      </c>
      <c r="O30" s="85" t="n">
        <f aca="false">O28-O29</f>
        <v>-17016</v>
      </c>
      <c r="P30" s="85" t="n">
        <f aca="false">P28-P29</f>
        <v>-523</v>
      </c>
      <c r="Q30" s="85" t="n">
        <f aca="false">Q28-Q29</f>
        <v>33848</v>
      </c>
      <c r="R30" s="85" t="n">
        <f aca="false">R28-R29</f>
        <v>-9510</v>
      </c>
      <c r="S30" s="85" t="n">
        <f aca="false">S28-S29</f>
        <v>36644</v>
      </c>
      <c r="T30" s="85" t="n">
        <f aca="false">T28-T29</f>
        <v>6683</v>
      </c>
      <c r="U30" s="85" t="n">
        <f aca="false">U28-U29</f>
        <v>-142515</v>
      </c>
      <c r="V30" s="85" t="n">
        <f aca="false">V28-V29</f>
        <v>-187290</v>
      </c>
      <c r="W30" s="85" t="n">
        <f aca="false">W28-W29</f>
        <v>-140694</v>
      </c>
      <c r="X30" s="85" t="n">
        <f aca="false">X28-X29</f>
        <v>-53246</v>
      </c>
      <c r="Y30" s="85" t="n">
        <f aca="false">Y28-Y29</f>
        <v>-99757</v>
      </c>
      <c r="Z30" s="85" t="n">
        <f aca="false">Z28-Z29</f>
        <v>-131242</v>
      </c>
      <c r="AA30" s="85" t="n">
        <f aca="false">AA28-AA29</f>
        <v>-418758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-328259</v>
      </c>
      <c r="D42" s="73" t="n">
        <f aca="false">'PLR SUM INDEX INPUT PG'!D25</f>
        <v>-295641</v>
      </c>
      <c r="E42" s="73" t="n">
        <f aca="false">'PLR SUM INDEX INPUT PG'!E25</f>
        <v>-326527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-950427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-328259</v>
      </c>
      <c r="D43" s="83" t="n">
        <f aca="false">SUM(D42)</f>
        <v>-295641</v>
      </c>
      <c r="E43" s="83" t="n">
        <f aca="false">SUM(E42)</f>
        <v>-326527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-950427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-328227</v>
      </c>
      <c r="D44" s="79" t="n">
        <f aca="false">'PLR SUM INDEX INPUT PG'!D28</f>
        <v>-295614</v>
      </c>
      <c r="E44" s="79" t="n">
        <f aca="false">'PLR SUM INDEX INPUT PG'!E28</f>
        <v>-326497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-950338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-32</v>
      </c>
      <c r="D45" s="85" t="n">
        <f aca="false">'PLR SUM INDEX INPUT PG'!D29</f>
        <v>-27</v>
      </c>
      <c r="E45" s="85" t="n">
        <f aca="false">'PLR SUM INDEX INPUT PG'!E29</f>
        <v>-30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-89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12/21/2001</v>
      </c>
    </row>
    <row r="3" customFormat="false" ht="12" hidden="false" customHeight="true" outlineLevel="0" collapsed="false">
      <c r="A3" s="90" t="str">
        <f aca="false">'PLR DET FIXED INPUT PG'!A3</f>
        <v>Prior Date:          12/20/2001</v>
      </c>
    </row>
    <row r="4" customFormat="false" ht="12" hidden="false" customHeight="true" outlineLevel="0" collapsed="false">
      <c r="A4" s="90" t="str">
        <f aca="false">'PLR DET FIXED INPUT PG'!A4</f>
        <v>As of:                  12/21/2001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2.9</v>
      </c>
      <c r="D15" s="98" t="n">
        <f aca="false">'PLR DET FIXED INPUT PG'!D15</f>
        <v>2.89</v>
      </c>
      <c r="E15" s="98" t="n">
        <f aca="false">'PLR DET FIXED INPUT PG'!E15</f>
        <v>2.87</v>
      </c>
      <c r="F15" s="98" t="n">
        <f aca="false">'PLR DET FIXED INPUT PG'!F15</f>
        <v>2.82</v>
      </c>
      <c r="G15" s="98" t="n">
        <f aca="false">'PLR DET FIXED INPUT PG'!G15</f>
        <v>2.86</v>
      </c>
      <c r="H15" s="98" t="n">
        <f aca="false">'PLR DET FIXED INPUT PG'!H15</f>
        <v>2.91</v>
      </c>
      <c r="I15" s="98" t="n">
        <f aca="false">'PLR DET FIXED INPUT PG'!I15</f>
        <v>2.95</v>
      </c>
      <c r="J15" s="98" t="n">
        <f aca="false">'PLR DET FIXED INPUT PG'!J15</f>
        <v>2.99</v>
      </c>
      <c r="K15" s="98" t="n">
        <f aca="false">'PLR DET FIXED INPUT PG'!K15</f>
        <v>3</v>
      </c>
      <c r="L15" s="98" t="n">
        <f aca="false">'PLR DET FIXED INPUT PG'!L15</f>
        <v>2.91</v>
      </c>
      <c r="M15" s="98" t="n">
        <f aca="false">'PLR DET FIXED INPUT PG'!M15</f>
        <v>3.2</v>
      </c>
      <c r="N15" s="98" t="n">
        <f aca="false">'PLR DET FIXED INPUT PG'!N15</f>
        <v>3.38</v>
      </c>
      <c r="O15" s="98" t="n">
        <f aca="false">'PLR DET FIXED INPUT PG'!O15</f>
        <v>3.46</v>
      </c>
      <c r="P15" s="98" t="n">
        <f aca="false">'PLR DET FIXED INPUT PG'!P15</f>
        <v>3.4</v>
      </c>
      <c r="Q15" s="98" t="n">
        <f aca="false">'PLR DET FIXED INPUT PG'!Q15</f>
        <v>3.32</v>
      </c>
      <c r="R15" s="98" t="n">
        <f aca="false">'PLR DET FIXED INPUT PG'!R15</f>
        <v>3.16</v>
      </c>
      <c r="S15" s="98" t="n">
        <f aca="false">'PLR DET FIXED INPUT PG'!S15</f>
        <v>3.16</v>
      </c>
      <c r="T15" s="98" t="n">
        <f aca="false">'PLR DET FIXED INPUT PG'!T15</f>
        <v>3.19</v>
      </c>
      <c r="U15" s="98" t="n">
        <f aca="false">'PLR DET FIXED INPUT PG'!U15</f>
        <v>3.23</v>
      </c>
      <c r="V15" s="98" t="n">
        <f aca="false">'PLR DET FIXED INPUT PG'!V15</f>
        <v>3.28</v>
      </c>
      <c r="W15" s="98" t="n">
        <f aca="false">'PLR DET FIXED INPUT PG'!W15</f>
        <v>3.27</v>
      </c>
      <c r="X15" s="98" t="n">
        <f aca="false">'PLR DET FIXED INPUT PG'!X15</f>
        <v>3.3</v>
      </c>
      <c r="Y15" s="98" t="n">
        <f aca="false">'PLR DET FIXED INPUT PG'!Y15</f>
        <v>3.44</v>
      </c>
      <c r="Z15" s="98" t="n">
        <f aca="false">'PLR DET FIXED INPUT PG'!Z15</f>
        <v>3.59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2.69</v>
      </c>
      <c r="D16" s="98" t="n">
        <f aca="false">'PLR DET FIXED INPUT PG'!D16</f>
        <v>2.71</v>
      </c>
      <c r="E16" s="98" t="n">
        <f aca="false">'PLR DET FIXED INPUT PG'!E16</f>
        <v>2.71</v>
      </c>
      <c r="F16" s="98" t="n">
        <f aca="false">'PLR DET FIXED INPUT PG'!F16</f>
        <v>2.69</v>
      </c>
      <c r="G16" s="98" t="n">
        <f aca="false">'PLR DET FIXED INPUT PG'!G16</f>
        <v>2.74</v>
      </c>
      <c r="H16" s="98" t="n">
        <f aca="false">'PLR DET FIXED INPUT PG'!H16</f>
        <v>2.8</v>
      </c>
      <c r="I16" s="98" t="n">
        <f aca="false">'PLR DET FIXED INPUT PG'!I16</f>
        <v>2.84</v>
      </c>
      <c r="J16" s="98" t="n">
        <f aca="false">'PLR DET FIXED INPUT PG'!J16</f>
        <v>2.89</v>
      </c>
      <c r="K16" s="98" t="n">
        <f aca="false">'PLR DET FIXED INPUT PG'!K16</f>
        <v>2.89</v>
      </c>
      <c r="L16" s="98" t="n">
        <f aca="false">'PLR DET FIXED INPUT PG'!L16</f>
        <v>2.91</v>
      </c>
      <c r="M16" s="98" t="n">
        <f aca="false">'PLR DET FIXED INPUT PG'!M16</f>
        <v>3.1</v>
      </c>
      <c r="N16" s="98" t="n">
        <f aca="false">'PLR DET FIXED INPUT PG'!N16</f>
        <v>3.27</v>
      </c>
      <c r="O16" s="98" t="n">
        <f aca="false">'PLR DET FIXED INPUT PG'!O16</f>
        <v>3.35</v>
      </c>
      <c r="P16" s="98" t="n">
        <f aca="false">'PLR DET FIXED INPUT PG'!P16</f>
        <v>3.29</v>
      </c>
      <c r="Q16" s="98" t="n">
        <f aca="false">'PLR DET FIXED INPUT PG'!Q16</f>
        <v>3.2</v>
      </c>
      <c r="R16" s="98" t="n">
        <f aca="false">'PLR DET FIXED INPUT PG'!R16</f>
        <v>3.05</v>
      </c>
      <c r="S16" s="98" t="n">
        <f aca="false">'PLR DET FIXED INPUT PG'!S16</f>
        <v>3.05</v>
      </c>
      <c r="T16" s="98" t="n">
        <f aca="false">'PLR DET FIXED INPUT PG'!T16</f>
        <v>3.09</v>
      </c>
      <c r="U16" s="98" t="n">
        <f aca="false">'PLR DET FIXED INPUT PG'!U16</f>
        <v>3.13</v>
      </c>
      <c r="V16" s="98" t="n">
        <f aca="false">'PLR DET FIXED INPUT PG'!V16</f>
        <v>3.17</v>
      </c>
      <c r="W16" s="98" t="n">
        <f aca="false">'PLR DET FIXED INPUT PG'!W16</f>
        <v>3.16</v>
      </c>
      <c r="X16" s="98" t="n">
        <f aca="false">'PLR DET FIXED INPUT PG'!X16</f>
        <v>3.19</v>
      </c>
      <c r="Y16" s="98" t="n">
        <f aca="false">'PLR DET FIXED INPUT PG'!Y16</f>
        <v>3.34</v>
      </c>
      <c r="Z16" s="98" t="n">
        <f aca="false">'PLR DET FIXED INPUT PG'!Z16</f>
        <v>3.48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0.21</v>
      </c>
      <c r="D17" s="99" t="n">
        <f aca="false">'PLR DET FIXED INPUT PG'!D17</f>
        <v>0.18</v>
      </c>
      <c r="E17" s="99" t="n">
        <f aca="false">'PLR DET FIXED INPUT PG'!E17</f>
        <v>0.16</v>
      </c>
      <c r="F17" s="99" t="n">
        <f aca="false">'PLR DET FIXED INPUT PG'!F17</f>
        <v>0.13</v>
      </c>
      <c r="G17" s="99" t="n">
        <f aca="false">'PLR DET FIXED INPUT PG'!G17</f>
        <v>0.12</v>
      </c>
      <c r="H17" s="99" t="n">
        <f aca="false">'PLR DET FIXED INPUT PG'!H17</f>
        <v>0.11</v>
      </c>
      <c r="I17" s="99" t="n">
        <f aca="false">'PLR DET FIXED INPUT PG'!I17</f>
        <v>0.11</v>
      </c>
      <c r="J17" s="99" t="n">
        <f aca="false">'PLR DET FIXED INPUT PG'!J17</f>
        <v>0.1</v>
      </c>
      <c r="K17" s="99" t="n">
        <f aca="false">'PLR DET FIXED INPUT PG'!K17</f>
        <v>0.11</v>
      </c>
      <c r="L17" s="99" t="n">
        <f aca="false">'PLR DET FIXED INPUT PG'!L17</f>
        <v>0</v>
      </c>
      <c r="M17" s="99" t="n">
        <f aca="false">'PLR DET FIXED INPUT PG'!M17</f>
        <v>0.1</v>
      </c>
      <c r="N17" s="99" t="n">
        <f aca="false">'PLR DET FIXED INPUT PG'!N17</f>
        <v>0.11</v>
      </c>
      <c r="O17" s="99" t="n">
        <f aca="false">'PLR DET FIXED INPUT PG'!O17</f>
        <v>0.11</v>
      </c>
      <c r="P17" s="99" t="n">
        <f aca="false">'PLR DET FIXED INPUT PG'!P17</f>
        <v>0.11</v>
      </c>
      <c r="Q17" s="99" t="n">
        <f aca="false">'PLR DET FIXED INPUT PG'!Q17</f>
        <v>0.12</v>
      </c>
      <c r="R17" s="99" t="n">
        <f aca="false">'PLR DET FIXED INPUT PG'!R17</f>
        <v>0.11</v>
      </c>
      <c r="S17" s="99" t="n">
        <f aca="false">'PLR DET FIXED INPUT PG'!S17</f>
        <v>0.11</v>
      </c>
      <c r="T17" s="99" t="n">
        <f aca="false">'PLR DET FIXED INPUT PG'!T17</f>
        <v>0.1</v>
      </c>
      <c r="U17" s="99" t="n">
        <f aca="false">'PLR DET FIXED INPUT PG'!U17</f>
        <v>0.1</v>
      </c>
      <c r="V17" s="99" t="n">
        <f aca="false">'PLR DET FIXED INPUT PG'!V17</f>
        <v>0.11</v>
      </c>
      <c r="W17" s="99" t="n">
        <f aca="false">'PLR DET FIXED INPUT PG'!W17</f>
        <v>0.11</v>
      </c>
      <c r="X17" s="99" t="n">
        <f aca="false">'PLR DET FIXED INPUT PG'!X17</f>
        <v>0.11</v>
      </c>
      <c r="Y17" s="99" t="n">
        <f aca="false">'PLR DET FIXED INPUT PG'!Y17</f>
        <v>0.1</v>
      </c>
      <c r="Z17" s="99" t="n">
        <f aca="false">'PLR DET FIXED INPUT PG'!Z17</f>
        <v>0.11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-25612.9032</v>
      </c>
      <c r="D28" s="96" t="n">
        <f aca="false">'PLR DET FIXED INPUT PG'!D28</f>
        <v>-17035.6786</v>
      </c>
      <c r="E28" s="96" t="n">
        <f aca="false">'PLR DET FIXED INPUT PG'!E28</f>
        <v>-6258.0323</v>
      </c>
      <c r="F28" s="96" t="n">
        <f aca="false">'PLR DET FIXED INPUT PG'!F28</f>
        <v>-7000</v>
      </c>
      <c r="G28" s="96" t="n">
        <f aca="false">'PLR DET FIXED INPUT PG'!G28</f>
        <v>-6032.2581</v>
      </c>
      <c r="H28" s="96" t="n">
        <f aca="false">'PLR DET FIXED INPUT PG'!H28</f>
        <v>-7266.6667</v>
      </c>
      <c r="I28" s="96" t="n">
        <f aca="false">'PLR DET FIXED INPUT PG'!I28</f>
        <v>-25032.2258</v>
      </c>
      <c r="J28" s="96" t="n">
        <f aca="false">'PLR DET FIXED INPUT PG'!J28</f>
        <v>-30387.0645</v>
      </c>
      <c r="K28" s="96" t="n">
        <f aca="false">'PLR DET FIXED INPUT PG'!K28</f>
        <v>-25266.6667</v>
      </c>
      <c r="L28" s="96" t="n">
        <f aca="false">'PLR DET FIXED INPUT PG'!L28</f>
        <v>-20516.129</v>
      </c>
      <c r="M28" s="96" t="n">
        <f aca="false">'PLR DET FIXED INPUT PG'!M28</f>
        <v>-18066.6333</v>
      </c>
      <c r="N28" s="96" t="n">
        <f aca="false">'PLR DET FIXED INPUT PG'!N28</f>
        <v>-20096.7742</v>
      </c>
      <c r="O28" s="96" t="n">
        <f aca="false">'PLR DET FIXED INPUT PG'!O28</f>
        <v>-20774.2258</v>
      </c>
      <c r="P28" s="96" t="n">
        <f aca="false">'PLR DET FIXED INPUT PG'!P28</f>
        <v>-17107.1429</v>
      </c>
      <c r="Q28" s="96" t="n">
        <f aca="false">'PLR DET FIXED INPUT PG'!Q28</f>
        <v>-14193.5484</v>
      </c>
      <c r="R28" s="96" t="n">
        <f aca="false">'PLR DET FIXED INPUT PG'!R28</f>
        <v>-9500</v>
      </c>
      <c r="S28" s="96" t="n">
        <f aca="false">'PLR DET FIXED INPUT PG'!S28</f>
        <v>-612.9032</v>
      </c>
      <c r="T28" s="96" t="n">
        <f aca="false">'PLR DET FIXED INPUT PG'!T28</f>
        <v>-6833.3</v>
      </c>
      <c r="U28" s="96" t="n">
        <f aca="false">'PLR DET FIXED INPUT PG'!U28</f>
        <v>-21806.5161</v>
      </c>
      <c r="V28" s="96" t="n">
        <f aca="false">'PLR DET FIXED INPUT PG'!V28</f>
        <v>-26580.6774</v>
      </c>
      <c r="W28" s="96" t="n">
        <f aca="false">'PLR DET FIXED INPUT PG'!W28</f>
        <v>-24000</v>
      </c>
      <c r="X28" s="96" t="n">
        <f aca="false">'PLR DET FIXED INPUT PG'!X28</f>
        <v>-14354.871</v>
      </c>
      <c r="Y28" s="96" t="n">
        <f aca="false">'PLR DET FIXED INPUT PG'!Y28</f>
        <v>-15700</v>
      </c>
      <c r="Z28" s="96" t="n">
        <f aca="false">'PLR DET FIXED INPUT PG'!Z28</f>
        <v>-18967.7419</v>
      </c>
      <c r="AA28" s="96" t="n">
        <f aca="false">'PLR DET FIXED INPUT PG'!AA28</f>
        <v>-399001.9591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7560.6914</v>
      </c>
      <c r="D29" s="97" t="n">
        <f aca="false">SUM(D27:D28)</f>
        <v>16137.916</v>
      </c>
      <c r="E29" s="97" t="n">
        <f aca="false">SUM(E27:E28)</f>
        <v>26915.5623</v>
      </c>
      <c r="F29" s="97" t="n">
        <f aca="false">SUM(F27:F28)</f>
        <v>7217.2548</v>
      </c>
      <c r="G29" s="97" t="n">
        <f aca="false">SUM(G27:G28)</f>
        <v>8184.9967</v>
      </c>
      <c r="H29" s="97" t="n">
        <f aca="false">SUM(H27:H28)</f>
        <v>6950.5881</v>
      </c>
      <c r="I29" s="97" t="n">
        <f aca="false">SUM(I27:I28)</f>
        <v>-10814.971</v>
      </c>
      <c r="J29" s="97" t="n">
        <f aca="false">SUM(J27:J28)</f>
        <v>-16169.8097</v>
      </c>
      <c r="K29" s="97" t="n">
        <f aca="false">SUM(K27:K28)</f>
        <v>-11049.4119</v>
      </c>
      <c r="L29" s="97" t="n">
        <f aca="false">SUM(L27:L28)</f>
        <v>-6298.8742</v>
      </c>
      <c r="M29" s="97" t="n">
        <f aca="false">SUM(M27:M28)</f>
        <v>-3849.3785</v>
      </c>
      <c r="N29" s="97" t="n">
        <f aca="false">SUM(N27:N28)</f>
        <v>-5879.5194</v>
      </c>
      <c r="O29" s="97" t="n">
        <f aca="false">SUM(O27:O28)</f>
        <v>-6556.971</v>
      </c>
      <c r="P29" s="97" t="n">
        <f aca="false">SUM(P27:P28)</f>
        <v>-2889.8881</v>
      </c>
      <c r="Q29" s="97" t="n">
        <f aca="false">SUM(Q27:Q28)</f>
        <v>23.7064000000009</v>
      </c>
      <c r="R29" s="97" t="n">
        <f aca="false">SUM(R27:R28)</f>
        <v>-9500</v>
      </c>
      <c r="S29" s="97" t="n">
        <f aca="false">SUM(S27:S28)</f>
        <v>-612.9032</v>
      </c>
      <c r="T29" s="97" t="n">
        <f aca="false">SUM(T27:T28)</f>
        <v>-6833.3</v>
      </c>
      <c r="U29" s="97" t="n">
        <f aca="false">SUM(U27:U28)</f>
        <v>-21806.5161</v>
      </c>
      <c r="V29" s="97" t="n">
        <f aca="false">SUM(V27:V28)</f>
        <v>-26580.6774</v>
      </c>
      <c r="W29" s="97" t="n">
        <f aca="false">SUM(W27:W28)</f>
        <v>-24000</v>
      </c>
      <c r="X29" s="97" t="n">
        <f aca="false">SUM(X27:X28)</f>
        <v>-14354.871</v>
      </c>
      <c r="Y29" s="97" t="n">
        <f aca="false">SUM(Y27:Y28)</f>
        <v>-15700</v>
      </c>
      <c r="Z29" s="97" t="n">
        <f aca="false">SUM(Z27:Z28)</f>
        <v>-18967.7419</v>
      </c>
      <c r="AA29" s="97" t="n">
        <f aca="false">'PLR DET FIXED INPUT PG'!AA29</f>
        <v>-128874.1177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4739.0849</v>
      </c>
      <c r="N32" s="100" t="n">
        <f aca="false">'PLR DET FIXED INPUT PG'!N32-'PLR DET INDEX INPUT PG'!N27</f>
        <v>4739.0849</v>
      </c>
      <c r="O32" s="100" t="n">
        <f aca="false">'PLR DET FIXED INPUT PG'!O32-'PLR DET INDEX INPUT PG'!O27</f>
        <v>4739.0849</v>
      </c>
      <c r="P32" s="100" t="n">
        <f aca="false">'PLR DET FIXED INPUT PG'!P32-'PLR DET INDEX INPUT PG'!P27</f>
        <v>4739.0849</v>
      </c>
      <c r="Q32" s="100" t="n">
        <f aca="false">'PLR DET FIXED INPUT PG'!Q32-'PLR DET INDEX INPUT PG'!Q27</f>
        <v>4739.0849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56869.0193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2821.6065</v>
      </c>
      <c r="D34" s="103" t="n">
        <f aca="false">D29+D32</f>
        <v>6659.7461</v>
      </c>
      <c r="E34" s="103" t="n">
        <f aca="false">E29+E32</f>
        <v>17437.3924</v>
      </c>
      <c r="F34" s="103" t="n">
        <f aca="false">F29+F32</f>
        <v>2478.1699</v>
      </c>
      <c r="G34" s="103" t="n">
        <f aca="false">G29+G32</f>
        <v>3445.9118</v>
      </c>
      <c r="H34" s="103" t="n">
        <f aca="false">H29+H32</f>
        <v>6950.5881</v>
      </c>
      <c r="I34" s="103" t="n">
        <f aca="false">I29+I32</f>
        <v>-10814.971</v>
      </c>
      <c r="J34" s="103" t="n">
        <f aca="false">J29+J32</f>
        <v>-16169.8097</v>
      </c>
      <c r="K34" s="103" t="n">
        <f aca="false">K29+K32</f>
        <v>-11049.4119</v>
      </c>
      <c r="L34" s="103" t="n">
        <f aca="false">L29+L32</f>
        <v>-6298.8742</v>
      </c>
      <c r="M34" s="103" t="n">
        <f aca="false">M29+M32</f>
        <v>889.706399999999</v>
      </c>
      <c r="N34" s="103" t="n">
        <f aca="false">N29+N32</f>
        <v>-1140.4345</v>
      </c>
      <c r="O34" s="103" t="n">
        <f aca="false">O29+O32</f>
        <v>-1817.8861</v>
      </c>
      <c r="P34" s="103" t="n">
        <f aca="false">P29+P32</f>
        <v>1849.1968</v>
      </c>
      <c r="Q34" s="103" t="n">
        <f aca="false">Q29+Q32</f>
        <v>4762.7913</v>
      </c>
      <c r="R34" s="103" t="n">
        <f aca="false">R29+R32</f>
        <v>-21.8300999999992</v>
      </c>
      <c r="S34" s="103" t="n">
        <f aca="false">S29+S32</f>
        <v>8865.2667</v>
      </c>
      <c r="T34" s="103" t="n">
        <f aca="false">T29+T32</f>
        <v>2644.8699</v>
      </c>
      <c r="U34" s="103" t="n">
        <f aca="false">U29+U32</f>
        <v>-12328.3462</v>
      </c>
      <c r="V34" s="103" t="n">
        <f aca="false">V29+V32</f>
        <v>-17102.5075</v>
      </c>
      <c r="W34" s="103" t="n">
        <f aca="false">W29+W32</f>
        <v>-14521.8301</v>
      </c>
      <c r="X34" s="103" t="n">
        <f aca="false">X29+X32</f>
        <v>-4876.7011</v>
      </c>
      <c r="Y34" s="103" t="n">
        <f aca="false">Y29+Y32</f>
        <v>-15700</v>
      </c>
      <c r="Z34" s="103" t="n">
        <f aca="false">Z29+Z32</f>
        <v>-18967.7419</v>
      </c>
      <c r="AA34" s="104" t="n">
        <f aca="false">'PLR DET FIXED INPUT PG'!AA34</f>
        <v>-72005.0984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-30000</v>
      </c>
      <c r="D38" s="96" t="n">
        <f aca="false">'PLR DET FIXED INPUT PG'!D38</f>
        <v>-20428.5357</v>
      </c>
      <c r="E38" s="96" t="n">
        <f aca="false">'PLR DET FIXED INPUT PG'!E38</f>
        <v>-7999.9677</v>
      </c>
      <c r="F38" s="96" t="n">
        <f aca="false">'PLR DET FIXED INPUT PG'!F38</f>
        <v>-7566.6667</v>
      </c>
      <c r="G38" s="96" t="n">
        <f aca="false">'PLR DET FIXED INPUT PG'!G38</f>
        <v>-6451.6129</v>
      </c>
      <c r="H38" s="96" t="n">
        <f aca="false">'PLR DET FIXED INPUT PG'!H38</f>
        <v>-7400</v>
      </c>
      <c r="I38" s="96" t="n">
        <f aca="false">'PLR DET FIXED INPUT PG'!I38</f>
        <v>-25903.1935</v>
      </c>
      <c r="J38" s="96" t="n">
        <f aca="false">'PLR DET FIXED INPUT PG'!J38</f>
        <v>-31064.4839</v>
      </c>
      <c r="K38" s="96" t="n">
        <f aca="false">'PLR DET FIXED INPUT PG'!K38</f>
        <v>-26100</v>
      </c>
      <c r="L38" s="96" t="n">
        <f aca="false">'PLR DET FIXED INPUT PG'!L38</f>
        <v>-20258.0645</v>
      </c>
      <c r="M38" s="96" t="n">
        <f aca="false">'PLR DET FIXED INPUT PG'!M38</f>
        <v>-18933.3</v>
      </c>
      <c r="N38" s="96" t="n">
        <f aca="false">'PLR DET FIXED INPUT PG'!N38</f>
        <v>-21096.7742</v>
      </c>
      <c r="O38" s="96" t="n">
        <f aca="false">'PLR DET FIXED INPUT PG'!O38</f>
        <v>-21935.5161</v>
      </c>
      <c r="P38" s="96" t="n">
        <f aca="false">'PLR DET FIXED INPUT PG'!P38</f>
        <v>-18428.5714</v>
      </c>
      <c r="Q38" s="96" t="n">
        <f aca="false">'PLR DET FIXED INPUT PG'!Q38</f>
        <v>-15129.0323</v>
      </c>
      <c r="R38" s="96" t="n">
        <f aca="false">'PLR DET FIXED INPUT PG'!R38</f>
        <v>-10366.6667</v>
      </c>
      <c r="S38" s="96" t="n">
        <f aca="false">'PLR DET FIXED INPUT PG'!S38</f>
        <v>-677.4194</v>
      </c>
      <c r="T38" s="96" t="n">
        <f aca="false">'PLR DET FIXED INPUT PG'!T38</f>
        <v>-7466.6333</v>
      </c>
      <c r="U38" s="96" t="n">
        <f aca="false">'PLR DET FIXED INPUT PG'!U38</f>
        <v>-22677.4839</v>
      </c>
      <c r="V38" s="96" t="n">
        <f aca="false">'PLR DET FIXED INPUT PG'!V38</f>
        <v>-27419.3871</v>
      </c>
      <c r="W38" s="96" t="n">
        <f aca="false">'PLR DET FIXED INPUT PG'!W38</f>
        <v>-24933.3333</v>
      </c>
      <c r="X38" s="96" t="n">
        <f aca="false">'PLR DET FIXED INPUT PG'!X38</f>
        <v>-15161.3226</v>
      </c>
      <c r="Y38" s="96" t="n">
        <f aca="false">'PLR DET FIXED INPUT PG'!Y38</f>
        <v>-16633.3333</v>
      </c>
      <c r="Z38" s="96" t="n">
        <f aca="false">'PLR DET FIXED INPUT PG'!Z38</f>
        <v>-19935.4839</v>
      </c>
      <c r="AA38" s="96" t="n">
        <f aca="false">'PLR DET FIXED INPUT PG'!AA38</f>
        <v>-423966.7824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-9478.1699</v>
      </c>
      <c r="E39" s="96" t="n">
        <f aca="false">'PLR DET FIXED INPUT PG'!E39-'PLR DET INDEX INPUT PG'!E39-'PLR DET INDEX INPUT PG'!E37</f>
        <v>-9478.1699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56869.0193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-1565.4903</v>
      </c>
      <c r="D40" s="97" t="n">
        <f aca="false">SUM(D37:D39)</f>
        <v>3266.889</v>
      </c>
      <c r="E40" s="97" t="n">
        <f aca="false">SUM(E37:E39)</f>
        <v>15695.457</v>
      </c>
      <c r="F40" s="97" t="n">
        <f aca="false">SUM(F37:F39)</f>
        <v>1911.5032</v>
      </c>
      <c r="G40" s="97" t="n">
        <f aca="false">SUM(G37:G39)</f>
        <v>3026.557</v>
      </c>
      <c r="H40" s="97" t="n">
        <f aca="false">SUM(H37:H39)</f>
        <v>6817.2548</v>
      </c>
      <c r="I40" s="97" t="n">
        <f aca="false">SUM(I37:I39)</f>
        <v>-11685.9387</v>
      </c>
      <c r="J40" s="97" t="n">
        <f aca="false">SUM(J37:J39)</f>
        <v>-16847.2291</v>
      </c>
      <c r="K40" s="97" t="n">
        <f aca="false">SUM(K37:K39)</f>
        <v>-11882.7452</v>
      </c>
      <c r="L40" s="97" t="n">
        <f aca="false">SUM(L37:L39)</f>
        <v>-6040.8097</v>
      </c>
      <c r="M40" s="97" t="n">
        <f aca="false">SUM(M37:M39)</f>
        <v>23.0397000000012</v>
      </c>
      <c r="N40" s="97" t="n">
        <f aca="false">SUM(N37:N39)</f>
        <v>-2140.4345</v>
      </c>
      <c r="O40" s="97" t="n">
        <f aca="false">SUM(O37:O39)</f>
        <v>-2979.1764</v>
      </c>
      <c r="P40" s="97" t="n">
        <f aca="false">SUM(P37:P39)</f>
        <v>527.7683</v>
      </c>
      <c r="Q40" s="97" t="n">
        <f aca="false">SUM(Q37:Q39)</f>
        <v>3827.3074</v>
      </c>
      <c r="R40" s="97" t="n">
        <f aca="false">SUM(R37:R39)</f>
        <v>-888.496799999999</v>
      </c>
      <c r="S40" s="97" t="n">
        <f aca="false">SUM(S37:S39)</f>
        <v>8800.7505</v>
      </c>
      <c r="T40" s="97" t="n">
        <f aca="false">SUM(T37:T39)</f>
        <v>2011.5366</v>
      </c>
      <c r="U40" s="97" t="n">
        <f aca="false">SUM(U37:U39)</f>
        <v>-13199.314</v>
      </c>
      <c r="V40" s="97" t="n">
        <f aca="false">SUM(V37:V39)</f>
        <v>-17941.2172</v>
      </c>
      <c r="W40" s="97" t="n">
        <f aca="false">SUM(W37:W39)</f>
        <v>-15455.1634</v>
      </c>
      <c r="X40" s="97" t="n">
        <f aca="false">SUM(X37:X39)</f>
        <v>-5683.1527</v>
      </c>
      <c r="Y40" s="97" t="n">
        <f aca="false">SUM(Y37:Y39)</f>
        <v>-16633.3333</v>
      </c>
      <c r="Z40" s="97" t="n">
        <f aca="false">SUM(Z37:Z39)</f>
        <v>-19935.4839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4387.0968</v>
      </c>
      <c r="D44" s="96" t="n">
        <f aca="false">D28-D38</f>
        <v>3392.8571</v>
      </c>
      <c r="E44" s="96" t="n">
        <f aca="false">E28-E38</f>
        <v>1741.9354</v>
      </c>
      <c r="F44" s="96" t="n">
        <f aca="false">F28-F38</f>
        <v>566.6667</v>
      </c>
      <c r="G44" s="96" t="n">
        <f aca="false">G28-G38</f>
        <v>419.3548</v>
      </c>
      <c r="H44" s="96" t="n">
        <f aca="false">H28-H38</f>
        <v>133.3333</v>
      </c>
      <c r="I44" s="96" t="n">
        <f aca="false">I28-I38</f>
        <v>870.967700000001</v>
      </c>
      <c r="J44" s="96" t="n">
        <f aca="false">J28-J38</f>
        <v>677.419399999999</v>
      </c>
      <c r="K44" s="96" t="n">
        <f aca="false">K28-K38</f>
        <v>833.333299999998</v>
      </c>
      <c r="L44" s="96" t="n">
        <f aca="false">L28-L38</f>
        <v>-258.0645</v>
      </c>
      <c r="M44" s="96" t="n">
        <f aca="false">M28-M38</f>
        <v>866.666699999998</v>
      </c>
      <c r="N44" s="96" t="n">
        <f aca="false">N28-N38</f>
        <v>1000</v>
      </c>
      <c r="O44" s="96" t="n">
        <f aca="false">O28-O38</f>
        <v>1161.2903</v>
      </c>
      <c r="P44" s="96" t="n">
        <f aca="false">P28-P38</f>
        <v>1321.4285</v>
      </c>
      <c r="Q44" s="96" t="n">
        <f aca="false">Q28-Q38</f>
        <v>935.483900000001</v>
      </c>
      <c r="R44" s="96" t="n">
        <f aca="false">R28-R38</f>
        <v>866.6667</v>
      </c>
      <c r="S44" s="96" t="n">
        <f aca="false">S28-S38</f>
        <v>64.5162</v>
      </c>
      <c r="T44" s="96" t="n">
        <f aca="false">T28-T38</f>
        <v>633.3333</v>
      </c>
      <c r="U44" s="96" t="n">
        <f aca="false">U28-U38</f>
        <v>870.967799999999</v>
      </c>
      <c r="V44" s="96" t="n">
        <f aca="false">V28-V38</f>
        <v>838.709699999999</v>
      </c>
      <c r="W44" s="96" t="n">
        <f aca="false">W28-W38</f>
        <v>933.333299999998</v>
      </c>
      <c r="X44" s="96" t="n">
        <f aca="false">X28-X38</f>
        <v>806.4516</v>
      </c>
      <c r="Y44" s="96" t="n">
        <f aca="false">Y28-Y38</f>
        <v>933.333299999998</v>
      </c>
      <c r="Z44" s="96" t="n">
        <f aca="false">Z28-Z38</f>
        <v>967.741999999998</v>
      </c>
      <c r="AA44" s="96" t="n">
        <f aca="false">'PLR DET FIXED INPUT PG'!AA44</f>
        <v>24964.8233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0</v>
      </c>
      <c r="E45" s="96" t="n">
        <f aca="false">E32-E39</f>
        <v>0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0</v>
      </c>
      <c r="N45" s="96" t="n">
        <f aca="false">N32-N39</f>
        <v>0</v>
      </c>
      <c r="O45" s="96" t="n">
        <f aca="false">O32-O39</f>
        <v>0</v>
      </c>
      <c r="P45" s="96" t="n">
        <f aca="false">P32-P39</f>
        <v>0</v>
      </c>
      <c r="Q45" s="96" t="n">
        <f aca="false">Q32-Q39</f>
        <v>0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0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4387.0968</v>
      </c>
      <c r="D46" s="97" t="n">
        <f aca="false">SUM(D43:D45)</f>
        <v>3392.8571</v>
      </c>
      <c r="E46" s="97" t="n">
        <f aca="false">SUM(E43:E45)</f>
        <v>1741.9354</v>
      </c>
      <c r="F46" s="97" t="n">
        <f aca="false">SUM(F43:F45)</f>
        <v>566.6667</v>
      </c>
      <c r="G46" s="97" t="n">
        <f aca="false">SUM(G43:G45)</f>
        <v>419.3548</v>
      </c>
      <c r="H46" s="97" t="n">
        <f aca="false">SUM(H43:H45)</f>
        <v>133.3333</v>
      </c>
      <c r="I46" s="97" t="n">
        <f aca="false">SUM(I43:I45)</f>
        <v>870.967700000001</v>
      </c>
      <c r="J46" s="97" t="n">
        <f aca="false">SUM(J43:J45)</f>
        <v>677.419399999999</v>
      </c>
      <c r="K46" s="97" t="n">
        <f aca="false">SUM(K43:K45)</f>
        <v>833.333299999998</v>
      </c>
      <c r="L46" s="97" t="n">
        <f aca="false">SUM(L43:L45)</f>
        <v>-258.0645</v>
      </c>
      <c r="M46" s="97" t="n">
        <f aca="false">SUM(M43:M45)</f>
        <v>866.666699999998</v>
      </c>
      <c r="N46" s="97" t="n">
        <f aca="false">SUM(N43:N45)</f>
        <v>1000</v>
      </c>
      <c r="O46" s="97" t="n">
        <f aca="false">SUM(O43:O45)</f>
        <v>1161.2903</v>
      </c>
      <c r="P46" s="97" t="n">
        <f aca="false">SUM(P43:P45)</f>
        <v>1321.4285</v>
      </c>
      <c r="Q46" s="97" t="n">
        <f aca="false">SUM(Q43:Q45)</f>
        <v>935.483900000001</v>
      </c>
      <c r="R46" s="97" t="n">
        <f aca="false">SUM(R43:R45)</f>
        <v>866.6667</v>
      </c>
      <c r="S46" s="97" t="n">
        <f aca="false">SUM(S43:S45)</f>
        <v>64.5162</v>
      </c>
      <c r="T46" s="97" t="n">
        <f aca="false">SUM(T43:T45)</f>
        <v>633.3333</v>
      </c>
      <c r="U46" s="97" t="n">
        <f aca="false">SUM(U43:U45)</f>
        <v>870.967799999999</v>
      </c>
      <c r="V46" s="97" t="n">
        <f aca="false">SUM(V43:V45)</f>
        <v>838.709699999999</v>
      </c>
      <c r="W46" s="97" t="n">
        <f aca="false">SUM(W43:W45)</f>
        <v>933.333299999998</v>
      </c>
      <c r="X46" s="97" t="n">
        <f aca="false">SUM(X43:X45)</f>
        <v>806.4516</v>
      </c>
      <c r="Y46" s="97" t="n">
        <f aca="false">SUM(Y43:Y45)</f>
        <v>933.333299999998</v>
      </c>
      <c r="Z46" s="97" t="n">
        <f aca="false">SUM(Z43:Z45)</f>
        <v>967.741999999998</v>
      </c>
      <c r="AA46" s="97" t="n">
        <f aca="false">'PLR DET FIXED INPUT PG'!AA46</f>
        <v>24964.8233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3.74</v>
      </c>
      <c r="D49" s="98" t="n">
        <f aca="false">'PLR DET FIXED INPUT PG'!D49</f>
        <v>3.6</v>
      </c>
      <c r="E49" s="98" t="n">
        <f aca="false">'PLR DET FIXED INPUT PG'!E49</f>
        <v>3.55</v>
      </c>
      <c r="F49" s="98" t="n">
        <f aca="false">'PLR DET FIXED INPUT PG'!F49</f>
        <v>3.46</v>
      </c>
      <c r="G49" s="98" t="n">
        <f aca="false">'PLR DET FIXED INPUT PG'!G49</f>
        <v>3.51</v>
      </c>
      <c r="H49" s="98" t="n">
        <f aca="false">'PLR DET FIXED INPUT PG'!H49</f>
        <v>3.59</v>
      </c>
      <c r="I49" s="98" t="n">
        <f aca="false">'PLR DET FIXED INPUT PG'!I49</f>
        <v>3.65</v>
      </c>
      <c r="J49" s="98" t="n">
        <f aca="false">'PLR DET FIXED INPUT PG'!J49</f>
        <v>3.7</v>
      </c>
      <c r="K49" s="98" t="n">
        <f aca="false">'PLR DET FIXED INPUT PG'!K49</f>
        <v>3.71</v>
      </c>
      <c r="L49" s="98" t="n">
        <f aca="false">'PLR DET FIXED INPUT PG'!L49</f>
        <v>3.59</v>
      </c>
      <c r="M49" s="98" t="n">
        <f aca="false">'PLR DET FIXED INPUT PG'!M49</f>
        <v>4.18</v>
      </c>
      <c r="N49" s="98" t="n">
        <f aca="false">'PLR DET FIXED INPUT PG'!N49</f>
        <v>4.44</v>
      </c>
      <c r="O49" s="98" t="n">
        <f aca="false">'PLR DET FIXED INPUT PG'!O49</f>
        <v>4.56</v>
      </c>
      <c r="P49" s="98" t="n">
        <f aca="false">'PLR DET FIXED INPUT PG'!P49</f>
        <v>4.47</v>
      </c>
      <c r="Q49" s="98" t="n">
        <f aca="false">'PLR DET FIXED INPUT PG'!Q49</f>
        <v>4.35</v>
      </c>
      <c r="R49" s="98" t="n">
        <f aca="false">'PLR DET FIXED INPUT PG'!R49</f>
        <v>4.13</v>
      </c>
      <c r="S49" s="98" t="n">
        <f aca="false">'PLR DET FIXED INPUT PG'!S49</f>
        <v>4.12</v>
      </c>
      <c r="T49" s="98" t="n">
        <f aca="false">'PLR DET FIXED INPUT PG'!T49</f>
        <v>4.17</v>
      </c>
      <c r="U49" s="98" t="n">
        <f aca="false">'PLR DET FIXED INPUT PG'!U49</f>
        <v>4.24</v>
      </c>
      <c r="V49" s="98" t="n">
        <f aca="false">'PLR DET FIXED INPUT PG'!V49</f>
        <v>4.3</v>
      </c>
      <c r="W49" s="98" t="n">
        <f aca="false">'PLR DET FIXED INPUT PG'!W49</f>
        <v>4.29</v>
      </c>
      <c r="X49" s="98" t="n">
        <f aca="false">'PLR DET FIXED INPUT PG'!X49</f>
        <v>4.34</v>
      </c>
      <c r="Y49" s="98" t="n">
        <f aca="false">'PLR DET FIXED INPUT PG'!Y49</f>
        <v>4.59</v>
      </c>
      <c r="Z49" s="98" t="n">
        <f aca="false">'PLR DET FIXED INPUT PG'!Z49</f>
        <v>4.8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3.47</v>
      </c>
      <c r="D50" s="98" t="n">
        <f aca="false">'PLR DET FIXED INPUT PG'!D50</f>
        <v>3.33</v>
      </c>
      <c r="E50" s="98" t="n">
        <f aca="false">'PLR DET FIXED INPUT PG'!E50</f>
        <v>3.33</v>
      </c>
      <c r="F50" s="98" t="n">
        <f aca="false">'PLR DET FIXED INPUT PG'!F50</f>
        <v>3.27</v>
      </c>
      <c r="G50" s="98" t="n">
        <f aca="false">'PLR DET FIXED INPUT PG'!G50</f>
        <v>3.34</v>
      </c>
      <c r="H50" s="98" t="n">
        <f aca="false">'PLR DET FIXED INPUT PG'!H50</f>
        <v>3.43</v>
      </c>
      <c r="I50" s="98" t="n">
        <f aca="false">'PLR DET FIXED INPUT PG'!I50</f>
        <v>3.49</v>
      </c>
      <c r="J50" s="98" t="n">
        <f aca="false">'PLR DET FIXED INPUT PG'!J50</f>
        <v>3.56</v>
      </c>
      <c r="K50" s="98" t="n">
        <f aca="false">'PLR DET FIXED INPUT PG'!K50</f>
        <v>3.57</v>
      </c>
      <c r="L50" s="98" t="n">
        <f aca="false">'PLR DET FIXED INPUT PG'!L50</f>
        <v>3.6</v>
      </c>
      <c r="M50" s="98" t="n">
        <f aca="false">'PLR DET FIXED INPUT PG'!M50</f>
        <v>4.02</v>
      </c>
      <c r="N50" s="98" t="n">
        <f aca="false">'PLR DET FIXED INPUT PG'!N50</f>
        <v>4.28</v>
      </c>
      <c r="O50" s="98" t="n">
        <f aca="false">'PLR DET FIXED INPUT PG'!O50</f>
        <v>4.4</v>
      </c>
      <c r="P50" s="98" t="n">
        <f aca="false">'PLR DET FIXED INPUT PG'!P50</f>
        <v>4.31</v>
      </c>
      <c r="Q50" s="98" t="n">
        <f aca="false">'PLR DET FIXED INPUT PG'!Q50</f>
        <v>4.18</v>
      </c>
      <c r="R50" s="98" t="n">
        <f aca="false">'PLR DET FIXED INPUT PG'!R50</f>
        <v>3.96</v>
      </c>
      <c r="S50" s="98" t="n">
        <f aca="false">'PLR DET FIXED INPUT PG'!S50</f>
        <v>3.96</v>
      </c>
      <c r="T50" s="98" t="n">
        <f aca="false">'PLR DET FIXED INPUT PG'!T50</f>
        <v>4.01</v>
      </c>
      <c r="U50" s="98" t="n">
        <f aca="false">'PLR DET FIXED INPUT PG'!U50</f>
        <v>4.08</v>
      </c>
      <c r="V50" s="98" t="n">
        <f aca="false">'PLR DET FIXED INPUT PG'!V50</f>
        <v>4.14</v>
      </c>
      <c r="W50" s="98" t="n">
        <f aca="false">'PLR DET FIXED INPUT PG'!W50</f>
        <v>4.13</v>
      </c>
      <c r="X50" s="98" t="n">
        <f aca="false">'PLR DET FIXED INPUT PG'!X50</f>
        <v>4.18</v>
      </c>
      <c r="Y50" s="98" t="n">
        <f aca="false">'PLR DET FIXED INPUT PG'!Y50</f>
        <v>4.43</v>
      </c>
      <c r="Z50" s="98" t="n">
        <f aca="false">'PLR DET FIXED INPUT PG'!Z50</f>
        <v>4.64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0.27</v>
      </c>
      <c r="D51" s="99" t="n">
        <f aca="false">'PLR DET FIXED INPUT PG'!D51</f>
        <v>0.27</v>
      </c>
      <c r="E51" s="99" t="n">
        <f aca="false">'PLR DET FIXED INPUT PG'!E51</f>
        <v>0.22</v>
      </c>
      <c r="F51" s="99" t="n">
        <f aca="false">'PLR DET FIXED INPUT PG'!F51</f>
        <v>0.19</v>
      </c>
      <c r="G51" s="99" t="n">
        <f aca="false">'PLR DET FIXED INPUT PG'!G51</f>
        <v>0.17</v>
      </c>
      <c r="H51" s="99" t="n">
        <f aca="false">'PLR DET FIXED INPUT PG'!H51</f>
        <v>0.16</v>
      </c>
      <c r="I51" s="99" t="n">
        <f aca="false">'PLR DET FIXED INPUT PG'!I51</f>
        <v>0.16</v>
      </c>
      <c r="J51" s="99" t="n">
        <f aca="false">'PLR DET FIXED INPUT PG'!J51</f>
        <v>0.14</v>
      </c>
      <c r="K51" s="99" t="n">
        <f aca="false">'PLR DET FIXED INPUT PG'!K51</f>
        <v>0.14</v>
      </c>
      <c r="L51" s="99" t="n">
        <f aca="false">'PLR DET FIXED INPUT PG'!L51</f>
        <v>-0.0100000000000002</v>
      </c>
      <c r="M51" s="99" t="n">
        <f aca="false">'PLR DET FIXED INPUT PG'!M51</f>
        <v>0.16</v>
      </c>
      <c r="N51" s="99" t="n">
        <f aca="false">'PLR DET FIXED INPUT PG'!N51</f>
        <v>0.16</v>
      </c>
      <c r="O51" s="99" t="n">
        <f aca="false">'PLR DET FIXED INPUT PG'!O51</f>
        <v>0.159999999999999</v>
      </c>
      <c r="P51" s="99" t="n">
        <f aca="false">'PLR DET FIXED INPUT PG'!P51</f>
        <v>0.16</v>
      </c>
      <c r="Q51" s="99" t="n">
        <f aca="false">'PLR DET FIXED INPUT PG'!Q51</f>
        <v>0.17</v>
      </c>
      <c r="R51" s="99" t="n">
        <f aca="false">'PLR DET FIXED INPUT PG'!R51</f>
        <v>0.17</v>
      </c>
      <c r="S51" s="99" t="n">
        <f aca="false">'PLR DET FIXED INPUT PG'!S51</f>
        <v>0.16</v>
      </c>
      <c r="T51" s="99" t="n">
        <f aca="false">'PLR DET FIXED INPUT PG'!T51</f>
        <v>0.16</v>
      </c>
      <c r="U51" s="99" t="n">
        <f aca="false">'PLR DET FIXED INPUT PG'!U51</f>
        <v>0.16</v>
      </c>
      <c r="V51" s="99" t="n">
        <f aca="false">'PLR DET FIXED INPUT PG'!V51</f>
        <v>0.16</v>
      </c>
      <c r="W51" s="99" t="n">
        <f aca="false">'PLR DET FIXED INPUT PG'!W51</f>
        <v>0.16</v>
      </c>
      <c r="X51" s="99" t="n">
        <f aca="false">'PLR DET FIXED INPUT PG'!X51</f>
        <v>0.16</v>
      </c>
      <c r="Y51" s="99" t="n">
        <f aca="false">'PLR DET FIXED INPUT PG'!Y51</f>
        <v>0.16</v>
      </c>
      <c r="Z51" s="99" t="n">
        <f aca="false">'PLR DET FIXED INPUT PG'!Z51</f>
        <v>0.16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-1355328</v>
      </c>
      <c r="D58" s="96" t="n">
        <f aca="false">'PLR DET FIXED INPUT PG'!D58+'PLR DET INDEX INPUT PG'!D58</f>
        <v>-1312707</v>
      </c>
      <c r="E58" s="96" t="n">
        <f aca="false">'PLR DET FIXED INPUT PG'!E58+'PLR DET INDEX INPUT PG'!E58</f>
        <v>-1474286</v>
      </c>
      <c r="F58" s="96" t="n">
        <f aca="false">'PLR DET FIXED INPUT PG'!F58+'PLR DET INDEX INPUT PG'!F58</f>
        <v>-907497</v>
      </c>
      <c r="G58" s="96" t="n">
        <f aca="false">'PLR DET FIXED INPUT PG'!G58+'PLR DET INDEX INPUT PG'!G58</f>
        <v>-927731</v>
      </c>
      <c r="H58" s="96" t="n">
        <f aca="false">'PLR DET FIXED INPUT PG'!H58+'PLR DET INDEX INPUT PG'!H58</f>
        <v>-965382</v>
      </c>
      <c r="I58" s="96" t="n">
        <f aca="false">'PLR DET FIXED INPUT PG'!I58+'PLR DET INDEX INPUT PG'!I58</f>
        <v>-977876</v>
      </c>
      <c r="J58" s="96" t="n">
        <f aca="false">'PLR DET FIXED INPUT PG'!J58+'PLR DET INDEX INPUT PG'!J58</f>
        <v>-961092</v>
      </c>
      <c r="K58" s="96" t="n">
        <f aca="false">'PLR DET FIXED INPUT PG'!K58+'PLR DET INDEX INPUT PG'!K58</f>
        <v>-925114</v>
      </c>
      <c r="L58" s="96" t="n">
        <f aca="false">'PLR DET FIXED INPUT PG'!L58+'PLR DET INDEX INPUT PG'!L58</f>
        <v>-988380</v>
      </c>
      <c r="M58" s="96" t="n">
        <f aca="false">'PLR DET FIXED INPUT PG'!M58+'PLR DET INDEX INPUT PG'!M58</f>
        <v>-1307294</v>
      </c>
      <c r="N58" s="96" t="n">
        <f aca="false">'PLR DET FIXED INPUT PG'!N58+'PLR DET INDEX INPUT PG'!N58</f>
        <v>-1233127</v>
      </c>
      <c r="O58" s="96" t="n">
        <f aca="false">'PLR DET FIXED INPUT PG'!O58+'PLR DET INDEX INPUT PG'!O58</f>
        <v>-1182411</v>
      </c>
      <c r="P58" s="96" t="n">
        <f aca="false">'PLR DET FIXED INPUT PG'!P58+'PLR DET INDEX INPUT PG'!P58</f>
        <v>-1093001</v>
      </c>
      <c r="Q58" s="96" t="n">
        <f aca="false">'PLR DET FIXED INPUT PG'!Q58+'PLR DET INDEX INPUT PG'!Q58</f>
        <v>-1249569</v>
      </c>
      <c r="R58" s="96" t="n">
        <f aca="false">'PLR DET FIXED INPUT PG'!R58+'PLR DET INDEX INPUT PG'!R58</f>
        <v>21587</v>
      </c>
      <c r="S58" s="96" t="n">
        <f aca="false">'PLR DET FIXED INPUT PG'!S58+'PLR DET INDEX INPUT PG'!S58</f>
        <v>20346</v>
      </c>
      <c r="T58" s="96" t="n">
        <f aca="false">'PLR DET FIXED INPUT PG'!T58+'PLR DET INDEX INPUT PG'!T58</f>
        <v>28487</v>
      </c>
      <c r="U58" s="96" t="n">
        <f aca="false">'PLR DET FIXED INPUT PG'!U58+'PLR DET INDEX INPUT PG'!U58</f>
        <v>42090</v>
      </c>
      <c r="V58" s="96" t="n">
        <f aca="false">'PLR DET FIXED INPUT PG'!V58+'PLR DET INDEX INPUT PG'!V58</f>
        <v>52771</v>
      </c>
      <c r="W58" s="96" t="n">
        <f aca="false">'PLR DET FIXED INPUT PG'!W58+'PLR DET INDEX INPUT PG'!W58</f>
        <v>49022</v>
      </c>
      <c r="X58" s="96" t="n">
        <f aca="false">'PLR DET FIXED INPUT PG'!X58+'PLR DET INDEX INPUT PG'!X58</f>
        <v>59354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-16587138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3228872</v>
      </c>
      <c r="D59" s="96" t="n">
        <f aca="false">'PLR DET FIXED INPUT PG'!D59+'PLR DET INDEX INPUT PG'!D59</f>
        <v>2566709</v>
      </c>
      <c r="E59" s="96" t="n">
        <f aca="false">'PLR DET FIXED INPUT PG'!E59+'PLR DET INDEX INPUT PG'!E59</f>
        <v>2496344</v>
      </c>
      <c r="F59" s="96" t="n">
        <f aca="false">'PLR DET FIXED INPUT PG'!F59+'PLR DET INDEX INPUT PG'!F59</f>
        <v>1590580</v>
      </c>
      <c r="G59" s="96" t="n">
        <f aca="false">'PLR DET FIXED INPUT PG'!G59+'PLR DET INDEX INPUT PG'!G59</f>
        <v>147898</v>
      </c>
      <c r="H59" s="96" t="n">
        <f aca="false">'PLR DET FIXED INPUT PG'!H59+'PLR DET INDEX INPUT PG'!H59</f>
        <v>1428237</v>
      </c>
      <c r="I59" s="96" t="n">
        <f aca="false">'PLR DET FIXED INPUT PG'!I59+'PLR DET INDEX INPUT PG'!I59</f>
        <v>1388854</v>
      </c>
      <c r="J59" s="96" t="n">
        <f aca="false">'PLR DET FIXED INPUT PG'!J59+'PLR DET INDEX INPUT PG'!J59</f>
        <v>1329343</v>
      </c>
      <c r="K59" s="96" t="n">
        <f aca="false">'PLR DET FIXED INPUT PG'!K59+'PLR DET INDEX INPUT PG'!K59</f>
        <v>1349223</v>
      </c>
      <c r="L59" s="96" t="n">
        <f aca="false">'PLR DET FIXED INPUT PG'!L59+'PLR DET INDEX INPUT PG'!L59</f>
        <v>1510330</v>
      </c>
      <c r="M59" s="96" t="n">
        <f aca="false">'PLR DET FIXED INPUT PG'!M59+'PLR DET INDEX INPUT PG'!M59</f>
        <v>1388363</v>
      </c>
      <c r="N59" s="96" t="n">
        <f aca="false">'PLR DET FIXED INPUT PG'!N59+'PLR DET INDEX INPUT PG'!N59</f>
        <v>1271304</v>
      </c>
      <c r="O59" s="96" t="n">
        <f aca="false">'PLR DET FIXED INPUT PG'!O59+'PLR DET INDEX INPUT PG'!O59</f>
        <v>346503</v>
      </c>
      <c r="P59" s="96" t="n">
        <f aca="false">'PLR DET FIXED INPUT PG'!P59+'PLR DET INDEX INPUT PG'!P59</f>
        <v>262762</v>
      </c>
      <c r="Q59" s="96" t="n">
        <f aca="false">'PLR DET FIXED INPUT PG'!Q59+'PLR DET INDEX INPUT PG'!Q59</f>
        <v>276645</v>
      </c>
      <c r="R59" s="96" t="n">
        <f aca="false">'PLR DET FIXED INPUT PG'!R59+'PLR DET INDEX INPUT PG'!R59</f>
        <v>-17535</v>
      </c>
      <c r="S59" s="96" t="n">
        <f aca="false">'PLR DET FIXED INPUT PG'!S59+'PLR DET INDEX INPUT PG'!S59</f>
        <v>9284</v>
      </c>
      <c r="T59" s="96" t="n">
        <f aca="false">'PLR DET FIXED INPUT PG'!T59+'PLR DET INDEX INPUT PG'!T59</f>
        <v>124495</v>
      </c>
      <c r="U59" s="96" t="n">
        <f aca="false">'PLR DET FIXED INPUT PG'!U59+'PLR DET INDEX INPUT PG'!U59</f>
        <v>105984</v>
      </c>
      <c r="V59" s="96" t="n">
        <f aca="false">'PLR DET FIXED INPUT PG'!V59+'PLR DET INDEX INPUT PG'!V59</f>
        <v>112164</v>
      </c>
      <c r="W59" s="96" t="n">
        <f aca="false">'PLR DET FIXED INPUT PG'!W59+'PLR DET INDEX INPUT PG'!W59</f>
        <v>139560</v>
      </c>
      <c r="X59" s="96" t="n">
        <f aca="false">'PLR DET FIXED INPUT PG'!X59+'PLR DET INDEX INPUT PG'!X59</f>
        <v>155624</v>
      </c>
      <c r="Y59" s="96" t="n">
        <f aca="false">'PLR DET FIXED INPUT PG'!Y59+'PLR DET INDEX INPUT PG'!Y59</f>
        <v>232544</v>
      </c>
      <c r="Z59" s="96" t="n">
        <f aca="false">'PLR DET FIXED INPUT PG'!Z59+'PLR DET INDEX INPUT PG'!Z59</f>
        <v>320618</v>
      </c>
      <c r="AA59" s="96" t="n">
        <f aca="false">'PLR DET FIXED INPUT PG'!AA59+'PLR DET INDEX INPUT PG'!AA59</f>
        <v>21764705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1873544</v>
      </c>
      <c r="D60" s="103" t="n">
        <f aca="false">SUM(D58:D59)</f>
        <v>1254002</v>
      </c>
      <c r="E60" s="103" t="n">
        <f aca="false">SUM(E58:E59)</f>
        <v>1022058</v>
      </c>
      <c r="F60" s="103" t="n">
        <f aca="false">SUM(F58:F59)</f>
        <v>683083</v>
      </c>
      <c r="G60" s="103" t="n">
        <f aca="false">SUM(G58:G59)</f>
        <v>-779833</v>
      </c>
      <c r="H60" s="103" t="n">
        <f aca="false">SUM(H58:H59)</f>
        <v>462855</v>
      </c>
      <c r="I60" s="103" t="n">
        <f aca="false">SUM(I58:I59)</f>
        <v>410978</v>
      </c>
      <c r="J60" s="103" t="n">
        <f aca="false">SUM(J58:J59)</f>
        <v>368251</v>
      </c>
      <c r="K60" s="103" t="n">
        <f aca="false">SUM(K58:K59)</f>
        <v>424109</v>
      </c>
      <c r="L60" s="103" t="n">
        <f aca="false">SUM(L58:L59)</f>
        <v>521950</v>
      </c>
      <c r="M60" s="103" t="n">
        <f aca="false">SUM(M58:M59)</f>
        <v>81069</v>
      </c>
      <c r="N60" s="103" t="n">
        <f aca="false">SUM(N58:N59)</f>
        <v>38177</v>
      </c>
      <c r="O60" s="103" t="n">
        <f aca="false">SUM(O58:O59)</f>
        <v>-835908</v>
      </c>
      <c r="P60" s="103" t="n">
        <f aca="false">SUM(P58:P59)</f>
        <v>-830239</v>
      </c>
      <c r="Q60" s="103" t="n">
        <f aca="false">SUM(Q58:Q59)</f>
        <v>-972924</v>
      </c>
      <c r="R60" s="103" t="n">
        <f aca="false">SUM(R58:R59)</f>
        <v>4052</v>
      </c>
      <c r="S60" s="103" t="n">
        <f aca="false">SUM(S58:S59)</f>
        <v>29630</v>
      </c>
      <c r="T60" s="103" t="n">
        <f aca="false">SUM(T58:T59)</f>
        <v>152982</v>
      </c>
      <c r="U60" s="103" t="n">
        <f aca="false">SUM(U58:U59)</f>
        <v>148074</v>
      </c>
      <c r="V60" s="103" t="n">
        <f aca="false">SUM(V58:V59)</f>
        <v>164935</v>
      </c>
      <c r="W60" s="103" t="n">
        <f aca="false">SUM(W58:W59)</f>
        <v>188582</v>
      </c>
      <c r="X60" s="103" t="n">
        <f aca="false">SUM(X58:X59)</f>
        <v>214978</v>
      </c>
      <c r="Y60" s="103" t="n">
        <f aca="false">SUM(Y58:Y59)</f>
        <v>232544</v>
      </c>
      <c r="Z60" s="103" t="n">
        <f aca="false">SUM(Z58:Z59)</f>
        <v>320618</v>
      </c>
      <c r="AA60" s="104" t="n">
        <f aca="false">'PLR DET FIXED INPUT PG'!AA60</f>
        <v>5177567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1882203</v>
      </c>
      <c r="D61" s="96" t="n">
        <f aca="false">'PLR DET FIXED INPUT PG'!D61+'PLR DET INDEX INPUT PG'!D61</f>
        <v>1237250</v>
      </c>
      <c r="E61" s="96" t="n">
        <f aca="false">'PLR DET FIXED INPUT PG'!E61+'PLR DET INDEX INPUT PG'!E61</f>
        <v>950838</v>
      </c>
      <c r="F61" s="96" t="n">
        <f aca="false">'PLR DET FIXED INPUT PG'!F61+'PLR DET INDEX INPUT PG'!F61</f>
        <v>675742</v>
      </c>
      <c r="G61" s="96" t="n">
        <f aca="false">'PLR DET FIXED INPUT PG'!G61+'PLR DET INDEX INPUT PG'!G61</f>
        <v>-790349</v>
      </c>
      <c r="H61" s="96" t="n">
        <f aca="false">'PLR DET FIXED INPUT PG'!H61+'PLR DET INDEX INPUT PG'!H61</f>
        <v>441158</v>
      </c>
      <c r="I61" s="96" t="n">
        <f aca="false">'PLR DET FIXED INPUT PG'!I61+'PLR DET INDEX INPUT PG'!I61</f>
        <v>449161</v>
      </c>
      <c r="J61" s="96" t="n">
        <f aca="false">'PLR DET FIXED INPUT PG'!J61+'PLR DET INDEX INPUT PG'!J61</f>
        <v>416438</v>
      </c>
      <c r="K61" s="96" t="n">
        <f aca="false">'PLR DET FIXED INPUT PG'!K61+'PLR DET INDEX INPUT PG'!K61</f>
        <v>456894</v>
      </c>
      <c r="L61" s="96" t="n">
        <f aca="false">'PLR DET FIXED INPUT PG'!L61+'PLR DET INDEX INPUT PG'!L61</f>
        <v>520684</v>
      </c>
      <c r="M61" s="96" t="n">
        <f aca="false">'PLR DET FIXED INPUT PG'!M61+'PLR DET INDEX INPUT PG'!M61</f>
        <v>80905</v>
      </c>
      <c r="N61" s="96" t="n">
        <f aca="false">'PLR DET FIXED INPUT PG'!N61+'PLR DET INDEX INPUT PG'!N61</f>
        <v>44944</v>
      </c>
      <c r="O61" s="96" t="n">
        <f aca="false">'PLR DET FIXED INPUT PG'!O61+'PLR DET INDEX INPUT PG'!O61</f>
        <v>-826254</v>
      </c>
      <c r="P61" s="96" t="n">
        <f aca="false">'PLR DET FIXED INPUT PG'!P61+'PLR DET INDEX INPUT PG'!P61</f>
        <v>-831743</v>
      </c>
      <c r="Q61" s="96" t="n">
        <f aca="false">'PLR DET FIXED INPUT PG'!Q61+'PLR DET INDEX INPUT PG'!Q61</f>
        <v>-985692</v>
      </c>
      <c r="R61" s="96" t="n">
        <f aca="false">'PLR DET FIXED INPUT PG'!R61+'PLR DET INDEX INPUT PG'!R61</f>
        <v>6890</v>
      </c>
      <c r="S61" s="96" t="n">
        <f aca="false">'PLR DET FIXED INPUT PG'!S61+'PLR DET INDEX INPUT PG'!S61</f>
        <v>2152</v>
      </c>
      <c r="T61" s="96" t="n">
        <f aca="false">'PLR DET FIXED INPUT PG'!T61+'PLR DET INDEX INPUT PG'!T61</f>
        <v>146954</v>
      </c>
      <c r="U61" s="96" t="n">
        <f aca="false">'PLR DET FIXED INPUT PG'!U61+'PLR DET INDEX INPUT PG'!U61</f>
        <v>188754</v>
      </c>
      <c r="V61" s="96" t="n">
        <f aca="false">'PLR DET FIXED INPUT PG'!V61+'PLR DET INDEX INPUT PG'!V61</f>
        <v>219994</v>
      </c>
      <c r="W61" s="96" t="n">
        <f aca="false">'PLR DET FIXED INPUT PG'!W61+'PLR DET INDEX INPUT PG'!W61</f>
        <v>234246</v>
      </c>
      <c r="X61" s="96" t="n">
        <f aca="false">'PLR DET FIXED INPUT PG'!X61+'PLR DET INDEX INPUT PG'!X61</f>
        <v>232137</v>
      </c>
      <c r="Y61" s="96" t="n">
        <f aca="false">'PLR DET FIXED INPUT PG'!Y61+'PLR DET INDEX INPUT PG'!Y61</f>
        <v>281061</v>
      </c>
      <c r="Z61" s="96" t="n">
        <f aca="false">'PLR DET FIXED INPUT PG'!Z61+'PLR DET INDEX INPUT PG'!Z61</f>
        <v>380396</v>
      </c>
      <c r="AA61" s="96" t="n">
        <f aca="false">'PLR DET FIXED INPUT PG'!AA61</f>
        <v>5414763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-8659</v>
      </c>
      <c r="D62" s="97" t="n">
        <f aca="false">D60-D61</f>
        <v>16752</v>
      </c>
      <c r="E62" s="97" t="n">
        <f aca="false">E60-E61</f>
        <v>71220</v>
      </c>
      <c r="F62" s="97" t="n">
        <f aca="false">F60-F61</f>
        <v>7341</v>
      </c>
      <c r="G62" s="97" t="n">
        <f aca="false">G60-G61</f>
        <v>10516</v>
      </c>
      <c r="H62" s="97" t="n">
        <f aca="false">H60-H61</f>
        <v>21697</v>
      </c>
      <c r="I62" s="97" t="n">
        <f aca="false">I60-I61</f>
        <v>-38183</v>
      </c>
      <c r="J62" s="97" t="n">
        <f aca="false">J60-J61</f>
        <v>-48187</v>
      </c>
      <c r="K62" s="97" t="n">
        <f aca="false">K60-K61</f>
        <v>-32785</v>
      </c>
      <c r="L62" s="97" t="n">
        <f aca="false">L60-L61</f>
        <v>1266</v>
      </c>
      <c r="M62" s="97" t="n">
        <f aca="false">M60-M61</f>
        <v>164</v>
      </c>
      <c r="N62" s="97" t="n">
        <f aca="false">N60-N61</f>
        <v>-6767</v>
      </c>
      <c r="O62" s="97" t="n">
        <f aca="false">O60-O61</f>
        <v>-9654</v>
      </c>
      <c r="P62" s="97" t="n">
        <f aca="false">P60-P61</f>
        <v>1504</v>
      </c>
      <c r="Q62" s="97" t="n">
        <f aca="false">Q60-Q61</f>
        <v>12768</v>
      </c>
      <c r="R62" s="97" t="n">
        <f aca="false">R60-R61</f>
        <v>-2838</v>
      </c>
      <c r="S62" s="97" t="n">
        <f aca="false">S60-S61</f>
        <v>27478</v>
      </c>
      <c r="T62" s="97" t="n">
        <f aca="false">T60-T61</f>
        <v>6028</v>
      </c>
      <c r="U62" s="97" t="n">
        <f aca="false">U60-U61</f>
        <v>-40680</v>
      </c>
      <c r="V62" s="97" t="n">
        <f aca="false">V60-V61</f>
        <v>-55059</v>
      </c>
      <c r="W62" s="97" t="n">
        <f aca="false">W60-W61</f>
        <v>-45664</v>
      </c>
      <c r="X62" s="97" t="n">
        <f aca="false">X60-X61</f>
        <v>-17159</v>
      </c>
      <c r="Y62" s="97" t="n">
        <f aca="false">Y60-Y61</f>
        <v>-48517</v>
      </c>
      <c r="Z62" s="97" t="n">
        <f aca="false">Z60-Z61</f>
        <v>-59778</v>
      </c>
      <c r="AA62" s="97" t="n">
        <f aca="false">AA60-AA61</f>
        <v>-237196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-10000</v>
      </c>
      <c r="E72" s="96" t="n">
        <f aca="false">'PLR DET FIXED INPUT PG'!E72-'PLR DET INDEX INPUT PG'!E67</f>
        <v>-10000</v>
      </c>
      <c r="F72" s="96" t="n">
        <f aca="false">'PLR DET FIXED INPUT PG'!F72-'PLR DET INDEX INPUT PG'!F67</f>
        <v>-25000</v>
      </c>
      <c r="G72" s="96" t="n">
        <f aca="false">'PLR DET FIXED INPUT PG'!G72-'PLR DET INDEX INPUT PG'!G67</f>
        <v>-10000</v>
      </c>
      <c r="H72" s="96" t="n">
        <f aca="false">'PLR DET FIXED INPUT PG'!H72-'PLR DET INDEX INPUT PG'!H67</f>
        <v>-10000</v>
      </c>
      <c r="I72" s="96" t="n">
        <f aca="false">'PLR DET FIXED INPUT PG'!I72-'PLR DET INDEX INPUT PG'!I67</f>
        <v>10000</v>
      </c>
      <c r="J72" s="96" t="n">
        <f aca="false">'PLR DET FIXED INPUT PG'!J72-'PLR DET INDEX INPUT PG'!J67</f>
        <v>10000</v>
      </c>
      <c r="K72" s="96" t="n">
        <f aca="false">'PLR DET FIXED INPUT PG'!K72-'PLR DET INDEX INPUT PG'!K67</f>
        <v>10000</v>
      </c>
      <c r="L72" s="96" t="n">
        <f aca="false">'PLR DET FIXED INPUT PG'!L72-'PLR DET INDEX INPUT PG'!L67</f>
        <v>10000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75000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10000</v>
      </c>
      <c r="E74" s="103" t="n">
        <f aca="false">E69+E72</f>
        <v>10000</v>
      </c>
      <c r="F74" s="103" t="n">
        <f aca="false">F69+F72</f>
        <v>-5000</v>
      </c>
      <c r="G74" s="103" t="n">
        <f aca="false">G69+G72</f>
        <v>10000</v>
      </c>
      <c r="H74" s="103" t="n">
        <f aca="false">H69+H72</f>
        <v>10000</v>
      </c>
      <c r="I74" s="103" t="n">
        <f aca="false">I69+I72</f>
        <v>30000</v>
      </c>
      <c r="J74" s="103" t="n">
        <f aca="false">J69+J72</f>
        <v>30000</v>
      </c>
      <c r="K74" s="103" t="n">
        <f aca="false">K69+K72</f>
        <v>30000</v>
      </c>
      <c r="L74" s="103" t="n">
        <f aca="false">L69+L72</f>
        <v>30000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310000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-10000</v>
      </c>
      <c r="E79" s="96" t="n">
        <f aca="false">'PLR DET FIXED INPUT PG'!E79+'PLR DET INDEX INPUT PG'!E79-'PLR DET INDEX INPUT PG'!E77</f>
        <v>-10000</v>
      </c>
      <c r="F79" s="96" t="n">
        <f aca="false">'PLR DET FIXED INPUT PG'!F79+'PLR DET INDEX INPUT PG'!F79-'PLR DET INDEX INPUT PG'!F77</f>
        <v>-25000</v>
      </c>
      <c r="G79" s="96" t="n">
        <f aca="false">'PLR DET FIXED INPUT PG'!G79+'PLR DET INDEX INPUT PG'!G79-'PLR DET INDEX INPUT PG'!G77</f>
        <v>-10000</v>
      </c>
      <c r="H79" s="96" t="n">
        <f aca="false">'PLR DET FIXED INPUT PG'!H79+'PLR DET INDEX INPUT PG'!H79-'PLR DET INDEX INPUT PG'!H77</f>
        <v>-10000</v>
      </c>
      <c r="I79" s="96" t="n">
        <f aca="false">'PLR DET FIXED INPUT PG'!I79+'PLR DET INDEX INPUT PG'!I79-'PLR DET INDEX INPUT PG'!I77</f>
        <v>10000</v>
      </c>
      <c r="J79" s="96" t="n">
        <f aca="false">'PLR DET FIXED INPUT PG'!J79+'PLR DET INDEX INPUT PG'!J79-'PLR DET INDEX INPUT PG'!J77</f>
        <v>10000</v>
      </c>
      <c r="K79" s="96" t="n">
        <f aca="false">'PLR DET FIXED INPUT PG'!K79+'PLR DET INDEX INPUT PG'!K79-'PLR DET INDEX INPUT PG'!K77</f>
        <v>10000</v>
      </c>
      <c r="L79" s="96" t="n">
        <f aca="false">'PLR DET FIXED INPUT PG'!L79+'PLR DET INDEX INPUT PG'!L79-'PLR DET INDEX INPUT PG'!L77</f>
        <v>10000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75000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10000</v>
      </c>
      <c r="E80" s="97" t="n">
        <f aca="false">'PLR DET FIXED INPUT PG'!E80</f>
        <v>10000</v>
      </c>
      <c r="F80" s="97" t="n">
        <f aca="false">'PLR DET FIXED INPUT PG'!F80</f>
        <v>-5000</v>
      </c>
      <c r="G80" s="97" t="n">
        <f aca="false">'PLR DET FIXED INPUT PG'!G80</f>
        <v>10000</v>
      </c>
      <c r="H80" s="97" t="n">
        <f aca="false">'PLR DET FIXED INPUT PG'!H80</f>
        <v>10000</v>
      </c>
      <c r="I80" s="97" t="n">
        <f aca="false">'PLR DET FIXED INPUT PG'!I80</f>
        <v>30000</v>
      </c>
      <c r="J80" s="97" t="n">
        <f aca="false">'PLR DET FIXED INPUT PG'!J80</f>
        <v>30000</v>
      </c>
      <c r="K80" s="97" t="n">
        <f aca="false">'PLR DET FIXED INPUT PG'!K80</f>
        <v>30000</v>
      </c>
      <c r="L80" s="97" t="n">
        <f aca="false">'PLR DET FIXED INPUT PG'!L80</f>
        <v>30000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310000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0</v>
      </c>
      <c r="E85" s="96" t="n">
        <f aca="false">E72-E79</f>
        <v>0</v>
      </c>
      <c r="F85" s="96" t="n">
        <f aca="false">F72-F79</f>
        <v>0</v>
      </c>
      <c r="G85" s="96" t="n">
        <f aca="false">G72-G79</f>
        <v>0</v>
      </c>
      <c r="H85" s="96" t="n">
        <f aca="false">H72-H79</f>
        <v>0</v>
      </c>
      <c r="I85" s="96" t="n">
        <f aca="false">I72-I79</f>
        <v>0</v>
      </c>
      <c r="J85" s="96" t="n">
        <f aca="false">J72-J79</f>
        <v>0</v>
      </c>
      <c r="K85" s="96" t="n">
        <f aca="false">K72-K79</f>
        <v>0</v>
      </c>
      <c r="L85" s="96" t="n">
        <f aca="false">L72-L79</f>
        <v>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0</v>
      </c>
      <c r="E86" s="97" t="n">
        <f aca="false">SUM(E83:E85)</f>
        <v>0</v>
      </c>
      <c r="F86" s="97" t="n">
        <f aca="false">SUM(F83:F85)</f>
        <v>0</v>
      </c>
      <c r="G86" s="97" t="n">
        <f aca="false">SUM(G83:G85)</f>
        <v>0</v>
      </c>
      <c r="H86" s="97" t="n">
        <f aca="false">SUM(H83:H85)</f>
        <v>0</v>
      </c>
      <c r="I86" s="97" t="n">
        <f aca="false">SUM(I83:I85)</f>
        <v>0</v>
      </c>
      <c r="J86" s="97" t="n">
        <f aca="false">SUM(J83:J85)</f>
        <v>0</v>
      </c>
      <c r="K86" s="97" t="n">
        <f aca="false">SUM(K83:K85)</f>
        <v>0</v>
      </c>
      <c r="L86" s="97" t="n">
        <f aca="false">SUM(L83:L85)</f>
        <v>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2.45</v>
      </c>
      <c r="D89" s="98" t="n">
        <f aca="false">'PLR DET FIXED INPUT PG'!D89</f>
        <v>2.44</v>
      </c>
      <c r="E89" s="98" t="n">
        <f aca="false">'PLR DET FIXED INPUT PG'!E89</f>
        <v>2.42</v>
      </c>
      <c r="F89" s="98" t="n">
        <f aca="false">'PLR DET FIXED INPUT PG'!F89</f>
        <v>2.24</v>
      </c>
      <c r="G89" s="98" t="n">
        <f aca="false">'PLR DET FIXED INPUT PG'!G89</f>
        <v>2.28</v>
      </c>
      <c r="H89" s="98" t="n">
        <f aca="false">'PLR DET FIXED INPUT PG'!H89</f>
        <v>2.33</v>
      </c>
      <c r="I89" s="98" t="n">
        <f aca="false">'PLR DET FIXED INPUT PG'!I89</f>
        <v>2.37</v>
      </c>
      <c r="J89" s="98" t="n">
        <f aca="false">'PLR DET FIXED INPUT PG'!J89</f>
        <v>2.41</v>
      </c>
      <c r="K89" s="98" t="n">
        <f aca="false">'PLR DET FIXED INPUT PG'!K89</f>
        <v>2.41</v>
      </c>
      <c r="L89" s="98" t="n">
        <f aca="false">'PLR DET FIXED INPUT PG'!L89</f>
        <v>2.33</v>
      </c>
      <c r="M89" s="98" t="n">
        <f aca="false">'PLR DET FIXED INPUT PG'!M89</f>
        <v>2.89</v>
      </c>
      <c r="N89" s="98" t="n">
        <f aca="false">'PLR DET FIXED INPUT PG'!N89</f>
        <v>3.07</v>
      </c>
      <c r="O89" s="98" t="n">
        <f aca="false">'PLR DET FIXED INPUT PG'!O89</f>
        <v>3.15</v>
      </c>
      <c r="P89" s="98" t="n">
        <f aca="false">'PLR DET FIXED INPUT PG'!P89</f>
        <v>3.09</v>
      </c>
      <c r="Q89" s="98" t="n">
        <f aca="false">'PLR DET FIXED INPUT PG'!Q89</f>
        <v>3.01</v>
      </c>
      <c r="R89" s="98" t="n">
        <f aca="false">'PLR DET FIXED INPUT PG'!R89</f>
        <v>2.8</v>
      </c>
      <c r="S89" s="98" t="n">
        <f aca="false">'PLR DET FIXED INPUT PG'!S89</f>
        <v>2.79</v>
      </c>
      <c r="T89" s="98" t="n">
        <f aca="false">'PLR DET FIXED INPUT PG'!T89</f>
        <v>2.83</v>
      </c>
      <c r="U89" s="98" t="n">
        <f aca="false">'PLR DET FIXED INPUT PG'!U89</f>
        <v>2.87</v>
      </c>
      <c r="V89" s="98" t="n">
        <f aca="false">'PLR DET FIXED INPUT PG'!V89</f>
        <v>2.91</v>
      </c>
      <c r="W89" s="98" t="n">
        <f aca="false">'PLR DET FIXED INPUT PG'!W89</f>
        <v>2.91</v>
      </c>
      <c r="X89" s="98" t="n">
        <f aca="false">'PLR DET FIXED INPUT PG'!X89</f>
        <v>2.94</v>
      </c>
      <c r="Y89" s="98" t="n">
        <f aca="false">'PLR DET FIXED INPUT PG'!Y89</f>
        <v>3.27</v>
      </c>
      <c r="Z89" s="98" t="n">
        <f aca="false">'PLR DET FIXED INPUT PG'!Z89</f>
        <v>3.41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2.25</v>
      </c>
      <c r="D90" s="98" t="n">
        <f aca="false">'PLR DET FIXED INPUT PG'!D90</f>
        <v>2.27</v>
      </c>
      <c r="E90" s="98" t="n">
        <f aca="false">'PLR DET FIXED INPUT PG'!E90</f>
        <v>2.27</v>
      </c>
      <c r="F90" s="98" t="n">
        <f aca="false">'PLR DET FIXED INPUT PG'!F90</f>
        <v>2.09</v>
      </c>
      <c r="G90" s="98" t="n">
        <f aca="false">'PLR DET FIXED INPUT PG'!G90</f>
        <v>2.14</v>
      </c>
      <c r="H90" s="98" t="n">
        <f aca="false">'PLR DET FIXED INPUT PG'!H90</f>
        <v>2.2</v>
      </c>
      <c r="I90" s="98" t="n">
        <f aca="false">'PLR DET FIXED INPUT PG'!I90</f>
        <v>2.24</v>
      </c>
      <c r="J90" s="98" t="n">
        <f aca="false">'PLR DET FIXED INPUT PG'!J90</f>
        <v>2.29</v>
      </c>
      <c r="K90" s="98" t="n">
        <f aca="false">'PLR DET FIXED INPUT PG'!K90</f>
        <v>2.29</v>
      </c>
      <c r="L90" s="98" t="n">
        <f aca="false">'PLR DET FIXED INPUT PG'!L90</f>
        <v>2.31</v>
      </c>
      <c r="M90" s="98" t="n">
        <f aca="false">'PLR DET FIXED INPUT PG'!M90</f>
        <v>2.79</v>
      </c>
      <c r="N90" s="98" t="n">
        <f aca="false">'PLR DET FIXED INPUT PG'!N90</f>
        <v>2.96</v>
      </c>
      <c r="O90" s="98" t="n">
        <f aca="false">'PLR DET FIXED INPUT PG'!O90</f>
        <v>3.05</v>
      </c>
      <c r="P90" s="98" t="n">
        <f aca="false">'PLR DET FIXED INPUT PG'!P90</f>
        <v>2.98</v>
      </c>
      <c r="Q90" s="98" t="n">
        <f aca="false">'PLR DET FIXED INPUT PG'!Q90</f>
        <v>2.9</v>
      </c>
      <c r="R90" s="98" t="n">
        <f aca="false">'PLR DET FIXED INPUT PG'!R90</f>
        <v>2.69</v>
      </c>
      <c r="S90" s="98" t="n">
        <f aca="false">'PLR DET FIXED INPUT PG'!S90</f>
        <v>2.69</v>
      </c>
      <c r="T90" s="98" t="n">
        <f aca="false">'PLR DET FIXED INPUT PG'!T90</f>
        <v>2.73</v>
      </c>
      <c r="U90" s="98" t="n">
        <f aca="false">'PLR DET FIXED INPUT PG'!U90</f>
        <v>2.77</v>
      </c>
      <c r="V90" s="98" t="n">
        <f aca="false">'PLR DET FIXED INPUT PG'!V90</f>
        <v>2.81</v>
      </c>
      <c r="W90" s="98" t="n">
        <f aca="false">'PLR DET FIXED INPUT PG'!W90</f>
        <v>2.8</v>
      </c>
      <c r="X90" s="98" t="n">
        <f aca="false">'PLR DET FIXED INPUT PG'!X90</f>
        <v>2.83</v>
      </c>
      <c r="Y90" s="98" t="n">
        <f aca="false">'PLR DET FIXED INPUT PG'!Y90</f>
        <v>3.16</v>
      </c>
      <c r="Z90" s="98" t="n">
        <f aca="false">'PLR DET FIXED INPUT PG'!Z90</f>
        <v>3.3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0.2</v>
      </c>
      <c r="D91" s="99" t="n">
        <f aca="false">'PLR DET FIXED INPUT PG'!D91</f>
        <v>0.17</v>
      </c>
      <c r="E91" s="99" t="n">
        <f aca="false">'PLR DET FIXED INPUT PG'!E91</f>
        <v>0.15</v>
      </c>
      <c r="F91" s="99" t="n">
        <f aca="false">'PLR DET FIXED INPUT PG'!F91</f>
        <v>0.15</v>
      </c>
      <c r="G91" s="99" t="n">
        <f aca="false">'PLR DET FIXED INPUT PG'!G91</f>
        <v>0.14</v>
      </c>
      <c r="H91" s="99" t="n">
        <f aca="false">'PLR DET FIXED INPUT PG'!H91</f>
        <v>0.13</v>
      </c>
      <c r="I91" s="99" t="n">
        <f aca="false">'PLR DET FIXED INPUT PG'!I91</f>
        <v>0.13</v>
      </c>
      <c r="J91" s="99" t="n">
        <f aca="false">'PLR DET FIXED INPUT PG'!J91</f>
        <v>0.12</v>
      </c>
      <c r="K91" s="99" t="n">
        <f aca="false">'PLR DET FIXED INPUT PG'!K91</f>
        <v>0.12</v>
      </c>
      <c r="L91" s="99" t="n">
        <f aca="false">'PLR DET FIXED INPUT PG'!L91</f>
        <v>0.02</v>
      </c>
      <c r="M91" s="99" t="n">
        <f aca="false">'PLR DET FIXED INPUT PG'!M91</f>
        <v>0.1</v>
      </c>
      <c r="N91" s="99" t="n">
        <f aca="false">'PLR DET FIXED INPUT PG'!N91</f>
        <v>0.11</v>
      </c>
      <c r="O91" s="99" t="n">
        <f aca="false">'PLR DET FIXED INPUT PG'!O91</f>
        <v>0.1</v>
      </c>
      <c r="P91" s="99" t="n">
        <f aca="false">'PLR DET FIXED INPUT PG'!P91</f>
        <v>0.11</v>
      </c>
      <c r="Q91" s="99" t="n">
        <f aca="false">'PLR DET FIXED INPUT PG'!Q91</f>
        <v>0.11</v>
      </c>
      <c r="R91" s="99" t="n">
        <f aca="false">'PLR DET FIXED INPUT PG'!R91</f>
        <v>0.11</v>
      </c>
      <c r="S91" s="99" t="n">
        <f aca="false">'PLR DET FIXED INPUT PG'!S91</f>
        <v>0.1</v>
      </c>
      <c r="T91" s="99" t="n">
        <f aca="false">'PLR DET FIXED INPUT PG'!T91</f>
        <v>0.1</v>
      </c>
      <c r="U91" s="99" t="n">
        <f aca="false">'PLR DET FIXED INPUT PG'!U91</f>
        <v>0.1</v>
      </c>
      <c r="V91" s="99" t="n">
        <f aca="false">'PLR DET FIXED INPUT PG'!V91</f>
        <v>0.1</v>
      </c>
      <c r="W91" s="99" t="n">
        <f aca="false">'PLR DET FIXED INPUT PG'!W91</f>
        <v>0.11</v>
      </c>
      <c r="X91" s="99" t="n">
        <f aca="false">'PLR DET FIXED INPUT PG'!X91</f>
        <v>0.11</v>
      </c>
      <c r="Y91" s="99" t="n">
        <f aca="false">'PLR DET FIXED INPUT PG'!Y91</f>
        <v>0.11</v>
      </c>
      <c r="Z91" s="99" t="n">
        <f aca="false">'PLR DET FIXED INPUT PG'!Z91</f>
        <v>0.11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-1344699</v>
      </c>
      <c r="D98" s="96" t="n">
        <f aca="false">'PLR DET FIXED INPUT PG'!D98+'PLR DET INDEX INPUT PG'!D98</f>
        <v>-907074</v>
      </c>
      <c r="E98" s="96" t="n">
        <f aca="false">'PLR DET FIXED INPUT PG'!E98+'PLR DET INDEX INPUT PG'!E98</f>
        <v>-749241</v>
      </c>
      <c r="F98" s="96" t="n">
        <f aca="false">'PLR DET FIXED INPUT PG'!F98+'PLR DET INDEX INPUT PG'!F98</f>
        <v>-1048944</v>
      </c>
      <c r="G98" s="96" t="n">
        <f aca="false">'PLR DET FIXED INPUT PG'!G98+'PLR DET INDEX INPUT PG'!G98</f>
        <v>-1424452</v>
      </c>
      <c r="H98" s="96" t="n">
        <f aca="false">'PLR DET FIXED INPUT PG'!H98+'PLR DET INDEX INPUT PG'!H98</f>
        <v>-1360528</v>
      </c>
      <c r="I98" s="96" t="n">
        <f aca="false">'PLR DET FIXED INPUT PG'!I98+'PLR DET INDEX INPUT PG'!I98</f>
        <v>-1946880</v>
      </c>
      <c r="J98" s="96" t="n">
        <f aca="false">'PLR DET FIXED INPUT PG'!J98+'PLR DET INDEX INPUT PG'!J98</f>
        <v>-1905769</v>
      </c>
      <c r="K98" s="96" t="n">
        <f aca="false">'PLR DET FIXED INPUT PG'!K98+'PLR DET INDEX INPUT PG'!K98</f>
        <v>-1839987</v>
      </c>
      <c r="L98" s="96" t="n">
        <f aca="false">'PLR DET FIXED INPUT PG'!L98+'PLR DET INDEX INPUT PG'!L98</f>
        <v>-1969695</v>
      </c>
      <c r="M98" s="96" t="n">
        <f aca="false">'PLR DET FIXED INPUT PG'!M98+'PLR DET INDEX INPUT PG'!M98</f>
        <v>-1197800</v>
      </c>
      <c r="N98" s="96" t="n">
        <f aca="false">'PLR DET FIXED INPUT PG'!N98+'PLR DET INDEX INPUT PG'!N98</f>
        <v>-1112652</v>
      </c>
      <c r="O98" s="96" t="n">
        <f aca="false">'PLR DET FIXED INPUT PG'!O98+'PLR DET INDEX INPUT PG'!O98</f>
        <v>-1060188</v>
      </c>
      <c r="P98" s="96" t="n">
        <f aca="false">'PLR DET FIXED INPUT PG'!P98+'PLR DET INDEX INPUT PG'!P98</f>
        <v>-984711</v>
      </c>
      <c r="Q98" s="96" t="n">
        <f aca="false">'PLR DET FIXED INPUT PG'!Q98+'PLR DET INDEX INPUT PG'!Q98</f>
        <v>-1132467</v>
      </c>
      <c r="R98" s="96" t="n">
        <f aca="false">'PLR DET FIXED INPUT PG'!R98+'PLR DET INDEX INPUT PG'!R98</f>
        <v>22674</v>
      </c>
      <c r="S98" s="96" t="n">
        <f aca="false">'PLR DET FIXED INPUT PG'!S98+'PLR DET INDEX INPUT PG'!S98</f>
        <v>21856</v>
      </c>
      <c r="T98" s="96" t="n">
        <f aca="false">'PLR DET FIXED INPUT PG'!T98+'PLR DET INDEX INPUT PG'!T98</f>
        <v>26649</v>
      </c>
      <c r="U98" s="96" t="n">
        <f aca="false">'PLR DET FIXED INPUT PG'!U98+'PLR DET INDEX INPUT PG'!U98</f>
        <v>33157</v>
      </c>
      <c r="V98" s="96" t="n">
        <f aca="false">'PLR DET FIXED INPUT PG'!V98+'PLR DET INDEX INPUT PG'!V98</f>
        <v>38705</v>
      </c>
      <c r="W98" s="96" t="n">
        <f aca="false">'PLR DET FIXED INPUT PG'!W98+'PLR DET INDEX INPUT PG'!W98</f>
        <v>37239</v>
      </c>
      <c r="X98" s="96" t="n">
        <f aca="false">'PLR DET FIXED INPUT PG'!X98+'PLR DET INDEX INPUT PG'!X98</f>
        <v>42507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-19762300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-1344699</v>
      </c>
      <c r="D100" s="103" t="n">
        <f aca="false">SUM(D98:D99)</f>
        <v>-907074</v>
      </c>
      <c r="E100" s="103" t="n">
        <f aca="false">SUM(E98:E99)</f>
        <v>-749241</v>
      </c>
      <c r="F100" s="103" t="n">
        <f aca="false">SUM(F98:F99)</f>
        <v>-1048944</v>
      </c>
      <c r="G100" s="103" t="n">
        <f aca="false">SUM(G98:G99)</f>
        <v>-1424452</v>
      </c>
      <c r="H100" s="103" t="n">
        <f aca="false">SUM(H98:H99)</f>
        <v>-1360528</v>
      </c>
      <c r="I100" s="103" t="n">
        <f aca="false">SUM(I98:I99)</f>
        <v>-1946880</v>
      </c>
      <c r="J100" s="103" t="n">
        <f aca="false">SUM(J98:J99)</f>
        <v>-1905769</v>
      </c>
      <c r="K100" s="103" t="n">
        <f aca="false">SUM(K98:K99)</f>
        <v>-1839987</v>
      </c>
      <c r="L100" s="103" t="n">
        <f aca="false">SUM(L98:L99)</f>
        <v>-1969695</v>
      </c>
      <c r="M100" s="103" t="n">
        <f aca="false">SUM(M98:M99)</f>
        <v>-1197800</v>
      </c>
      <c r="N100" s="103" t="n">
        <f aca="false">SUM(N98:N99)</f>
        <v>-1112652</v>
      </c>
      <c r="O100" s="103" t="n">
        <f aca="false">SUM(O98:O99)</f>
        <v>-1060188</v>
      </c>
      <c r="P100" s="103" t="n">
        <f aca="false">SUM(P98:P99)</f>
        <v>-984711</v>
      </c>
      <c r="Q100" s="103" t="n">
        <f aca="false">SUM(Q98:Q99)</f>
        <v>-1132467</v>
      </c>
      <c r="R100" s="103" t="n">
        <f aca="false">SUM(R98:R99)</f>
        <v>22674</v>
      </c>
      <c r="S100" s="103" t="n">
        <f aca="false">SUM(S98:S99)</f>
        <v>21856</v>
      </c>
      <c r="T100" s="103" t="n">
        <f aca="false">SUM(T98:T99)</f>
        <v>26649</v>
      </c>
      <c r="U100" s="103" t="n">
        <f aca="false">SUM(U98:U99)</f>
        <v>33157</v>
      </c>
      <c r="V100" s="103" t="n">
        <f aca="false">SUM(V98:V99)</f>
        <v>38705</v>
      </c>
      <c r="W100" s="103" t="n">
        <f aca="false">SUM(W98:W99)</f>
        <v>37239</v>
      </c>
      <c r="X100" s="103" t="n">
        <f aca="false">SUM(X98:X99)</f>
        <v>42507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-19762300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-1468431</v>
      </c>
      <c r="D101" s="96" t="n">
        <f aca="false">'PLR DET FIXED INPUT PG'!D101+'PLR DET INDEX INPUT PG'!D101</f>
        <v>-954400</v>
      </c>
      <c r="E101" s="96" t="n">
        <f aca="false">'PLR DET FIXED INPUT PG'!E101+'PLR DET INDEX INPUT PG'!E101</f>
        <v>-795375</v>
      </c>
      <c r="F101" s="96" t="n">
        <f aca="false">'PLR DET FIXED INPUT PG'!F101+'PLR DET INDEX INPUT PG'!F101</f>
        <v>-1026556</v>
      </c>
      <c r="G101" s="96" t="n">
        <f aca="false">'PLR DET FIXED INPUT PG'!G101+'PLR DET INDEX INPUT PG'!G101</f>
        <v>-1467336</v>
      </c>
      <c r="H101" s="96" t="n">
        <f aca="false">'PLR DET FIXED INPUT PG'!H101+'PLR DET INDEX INPUT PG'!H101</f>
        <v>-1398971</v>
      </c>
      <c r="I101" s="96" t="n">
        <f aca="false">'PLR DET FIXED INPUT PG'!I101+'PLR DET INDEX INPUT PG'!I101</f>
        <v>-2065949</v>
      </c>
      <c r="J101" s="96" t="n">
        <f aca="false">'PLR DET FIXED INPUT PG'!J101+'PLR DET INDEX INPUT PG'!J101</f>
        <v>-2015416</v>
      </c>
      <c r="K101" s="96" t="n">
        <f aca="false">'PLR DET FIXED INPUT PG'!K101+'PLR DET INDEX INPUT PG'!K101</f>
        <v>-1945849</v>
      </c>
      <c r="L101" s="96" t="n">
        <f aca="false">'PLR DET FIXED INPUT PG'!L101+'PLR DET INDEX INPUT PG'!L101</f>
        <v>-1987761</v>
      </c>
      <c r="M101" s="96" t="n">
        <f aca="false">'PLR DET FIXED INPUT PG'!M101+'PLR DET INDEX INPUT PG'!M101</f>
        <v>-1256315</v>
      </c>
      <c r="N101" s="96" t="n">
        <f aca="false">'PLR DET FIXED INPUT PG'!N101+'PLR DET INDEX INPUT PG'!N101</f>
        <v>-1178193</v>
      </c>
      <c r="O101" s="96" t="n">
        <f aca="false">'PLR DET FIXED INPUT PG'!O101+'PLR DET INDEX INPUT PG'!O101</f>
        <v>-1119498</v>
      </c>
      <c r="P101" s="96" t="n">
        <f aca="false">'PLR DET FIXED INPUT PG'!P101+'PLR DET INDEX INPUT PG'!P101</f>
        <v>-1043338</v>
      </c>
      <c r="Q101" s="96" t="n">
        <f aca="false">'PLR DET FIXED INPUT PG'!Q101+'PLR DET INDEX INPUT PG'!Q101</f>
        <v>-1197078</v>
      </c>
      <c r="R101" s="96" t="n">
        <f aca="false">'PLR DET FIXED INPUT PG'!R101+'PLR DET INDEX INPUT PG'!R101</f>
        <v>7085</v>
      </c>
      <c r="S101" s="96" t="n">
        <f aca="false">'PLR DET FIXED INPUT PG'!S101+'PLR DET INDEX INPUT PG'!S101</f>
        <v>7284</v>
      </c>
      <c r="T101" s="96" t="n">
        <f aca="false">'PLR DET FIXED INPUT PG'!T101+'PLR DET INDEX INPUT PG'!T101</f>
        <v>12622</v>
      </c>
      <c r="U101" s="96" t="n">
        <f aca="false">'PLR DET FIXED INPUT PG'!U101+'PLR DET INDEX INPUT PG'!U101</f>
        <v>18739</v>
      </c>
      <c r="V101" s="96" t="n">
        <f aca="false">'PLR DET FIXED INPUT PG'!V101+'PLR DET INDEX INPUT PG'!V101</f>
        <v>24366</v>
      </c>
      <c r="W101" s="96" t="n">
        <f aca="false">'PLR DET FIXED INPUT PG'!W101+'PLR DET INDEX INPUT PG'!W101</f>
        <v>22065</v>
      </c>
      <c r="X101" s="96" t="n">
        <f aca="false">'PLR DET FIXED INPUT PG'!X101+'PLR DET INDEX INPUT PG'!X101</f>
        <v>26917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-20801388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123732</v>
      </c>
      <c r="D102" s="97" t="n">
        <f aca="false">D100-D101</f>
        <v>47326</v>
      </c>
      <c r="E102" s="97" t="n">
        <f aca="false">E100-E101</f>
        <v>46134</v>
      </c>
      <c r="F102" s="97" t="n">
        <f aca="false">F100-F101</f>
        <v>-22388</v>
      </c>
      <c r="G102" s="97" t="n">
        <f aca="false">G100-G101</f>
        <v>42884</v>
      </c>
      <c r="H102" s="97" t="n">
        <f aca="false">H100-H101</f>
        <v>38443</v>
      </c>
      <c r="I102" s="97" t="n">
        <f aca="false">I100-I101</f>
        <v>119069</v>
      </c>
      <c r="J102" s="97" t="n">
        <f aca="false">J100-J101</f>
        <v>109647</v>
      </c>
      <c r="K102" s="97" t="n">
        <f aca="false">K100-K101</f>
        <v>105862</v>
      </c>
      <c r="L102" s="97" t="n">
        <f aca="false">L100-L101</f>
        <v>18066</v>
      </c>
      <c r="M102" s="97" t="n">
        <f aca="false">M100-M101</f>
        <v>58515</v>
      </c>
      <c r="N102" s="97" t="n">
        <f aca="false">N100-N101</f>
        <v>65541</v>
      </c>
      <c r="O102" s="97" t="n">
        <f aca="false">O100-O101</f>
        <v>59310</v>
      </c>
      <c r="P102" s="97" t="n">
        <f aca="false">P100-P101</f>
        <v>58627</v>
      </c>
      <c r="Q102" s="97" t="n">
        <f aca="false">Q100-Q101</f>
        <v>64611</v>
      </c>
      <c r="R102" s="97" t="n">
        <f aca="false">R100-R101</f>
        <v>15589</v>
      </c>
      <c r="S102" s="97" t="n">
        <f aca="false">S100-S101</f>
        <v>14572</v>
      </c>
      <c r="T102" s="97" t="n">
        <f aca="false">T100-T101</f>
        <v>14027</v>
      </c>
      <c r="U102" s="97" t="n">
        <f aca="false">U100-U101</f>
        <v>14418</v>
      </c>
      <c r="V102" s="97" t="n">
        <f aca="false">V100-V101</f>
        <v>14339</v>
      </c>
      <c r="W102" s="97" t="n">
        <f aca="false">W100-W101</f>
        <v>15174</v>
      </c>
      <c r="X102" s="97" t="n">
        <f aca="false">X100-X101</f>
        <v>15590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1039088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-21096.7419</v>
      </c>
      <c r="D108" s="96" t="n">
        <f aca="false">'PLR DET FIXED INPUT PG'!D108+'PLR DET INDEX INPUT PG'!D108</f>
        <v>-10071.4286</v>
      </c>
      <c r="E108" s="96" t="n">
        <f aca="false">'PLR DET FIXED INPUT PG'!E108+'PLR DET INDEX INPUT PG'!E108</f>
        <v>-258.0645</v>
      </c>
      <c r="F108" s="96" t="n">
        <f aca="false">'PLR DET FIXED INPUT PG'!F108+'PLR DET INDEX INPUT PG'!F108</f>
        <v>-233.3333</v>
      </c>
      <c r="G108" s="96" t="n">
        <f aca="false">'PLR DET FIXED INPUT PG'!G108+'PLR DET INDEX INPUT PG'!G108</f>
        <v>-2096.7742</v>
      </c>
      <c r="H108" s="96" t="n">
        <f aca="false">'PLR DET FIXED INPUT PG'!H108+'PLR DET INDEX INPUT PG'!H108</f>
        <v>-8166.6333</v>
      </c>
      <c r="I108" s="96" t="n">
        <f aca="false">'PLR DET FIXED INPUT PG'!I108+'PLR DET INDEX INPUT PG'!I108</f>
        <v>-43000</v>
      </c>
      <c r="J108" s="96" t="n">
        <f aca="false">'PLR DET FIXED INPUT PG'!J108+'PLR DET INDEX INPUT PG'!J108</f>
        <v>-63032.2581</v>
      </c>
      <c r="K108" s="96" t="n">
        <f aca="false">'PLR DET FIXED INPUT PG'!K108+'PLR DET INDEX INPUT PG'!K108</f>
        <v>-45900</v>
      </c>
      <c r="L108" s="96" t="n">
        <f aca="false">'PLR DET FIXED INPUT PG'!L108+'PLR DET INDEX INPUT PG'!L108</f>
        <v>-31516.129</v>
      </c>
      <c r="M108" s="96" t="n">
        <f aca="false">'PLR DET FIXED INPUT PG'!M108+'PLR DET INDEX INPUT PG'!M108</f>
        <v>-16299.9667</v>
      </c>
      <c r="N108" s="96" t="n">
        <f aca="false">'PLR DET FIXED INPUT PG'!N108+'PLR DET INDEX INPUT PG'!N108</f>
        <v>-19967.7097</v>
      </c>
      <c r="O108" s="96" t="n">
        <f aca="false">'PLR DET FIXED INPUT PG'!O108+'PLR DET INDEX INPUT PG'!O108</f>
        <v>-22548.3871</v>
      </c>
      <c r="P108" s="96" t="n">
        <f aca="false">'PLR DET FIXED INPUT PG'!P108+'PLR DET INDEX INPUT PG'!P108</f>
        <v>-17749.9643</v>
      </c>
      <c r="Q108" s="96" t="n">
        <f aca="false">'PLR DET FIXED INPUT PG'!Q108+'PLR DET INDEX INPUT PG'!Q108</f>
        <v>-11129.0645</v>
      </c>
      <c r="R108" s="96" t="n">
        <f aca="false">'PLR DET FIXED INPUT PG'!R108+'PLR DET INDEX INPUT PG'!R108</f>
        <v>-10533.3333</v>
      </c>
      <c r="S108" s="96" t="n">
        <f aca="false">'PLR DET FIXED INPUT PG'!S108+'PLR DET INDEX INPUT PG'!S108</f>
        <v>-5903.1935</v>
      </c>
      <c r="T108" s="96" t="n">
        <f aca="false">'PLR DET FIXED INPUT PG'!T108+'PLR DET INDEX INPUT PG'!T108</f>
        <v>-8366.6667</v>
      </c>
      <c r="U108" s="96" t="n">
        <f aca="false">'PLR DET FIXED INPUT PG'!U108+'PLR DET INDEX INPUT PG'!U108</f>
        <v>-40161.3226</v>
      </c>
      <c r="V108" s="96" t="n">
        <f aca="false">'PLR DET FIXED INPUT PG'!V108+'PLR DET INDEX INPUT PG'!V108</f>
        <v>-50290.3226</v>
      </c>
      <c r="W108" s="96" t="n">
        <f aca="false">'PLR DET FIXED INPUT PG'!W108+'PLR DET INDEX INPUT PG'!W108</f>
        <v>-39900</v>
      </c>
      <c r="X108" s="96" t="n">
        <f aca="false">'PLR DET FIXED INPUT PG'!X108+'PLR DET INDEX INPUT PG'!X108</f>
        <v>-20451.6129</v>
      </c>
      <c r="Y108" s="96" t="n">
        <f aca="false">'PLR DET FIXED INPUT PG'!Y108+'PLR DET INDEX INPUT PG'!Y108</f>
        <v>-16233.3333</v>
      </c>
      <c r="Z108" s="96" t="n">
        <f aca="false">'PLR DET FIXED INPUT PG'!Z108+'PLR DET INDEX INPUT PG'!Z108</f>
        <v>-22258.0645</v>
      </c>
      <c r="AA108" s="96" t="n">
        <f aca="false">'PLR DET FIXED INPUT PG'!AA108</f>
        <v>-527164.3046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23903.2581</v>
      </c>
      <c r="D109" s="97" t="n">
        <f aca="false">SUM(D107:D108)</f>
        <v>34928.5714</v>
      </c>
      <c r="E109" s="97" t="n">
        <f aca="false">SUM(E107:E108)</f>
        <v>34741.9355</v>
      </c>
      <c r="F109" s="97" t="n">
        <f aca="false">SUM(F107:F108)</f>
        <v>9766.6667</v>
      </c>
      <c r="G109" s="97" t="n">
        <f aca="false">SUM(G107:G108)</f>
        <v>7903.2258</v>
      </c>
      <c r="H109" s="97" t="n">
        <f aca="false">SUM(H107:H108)</f>
        <v>6833.3667</v>
      </c>
      <c r="I109" s="97" t="n">
        <f aca="false">SUM(I107:I108)</f>
        <v>-18000</v>
      </c>
      <c r="J109" s="97" t="n">
        <f aca="false">SUM(J107:J108)</f>
        <v>-33032.2581</v>
      </c>
      <c r="K109" s="97" t="n">
        <f aca="false">SUM(K107:K108)</f>
        <v>-15900</v>
      </c>
      <c r="L109" s="97" t="n">
        <f aca="false">SUM(L107:L108)</f>
        <v>-1516.129</v>
      </c>
      <c r="M109" s="97" t="n">
        <f aca="false">SUM(M107:M108)</f>
        <v>-1299.9667</v>
      </c>
      <c r="N109" s="97" t="n">
        <f aca="false">SUM(N107:N108)</f>
        <v>-4967.7097</v>
      </c>
      <c r="O109" s="97" t="n">
        <f aca="false">SUM(O107:O108)</f>
        <v>-7548.3871</v>
      </c>
      <c r="P109" s="97" t="n">
        <f aca="false">SUM(P107:P108)</f>
        <v>-2749.9643</v>
      </c>
      <c r="Q109" s="97" t="n">
        <f aca="false">SUM(Q107:Q108)</f>
        <v>3870.9355</v>
      </c>
      <c r="R109" s="97" t="n">
        <f aca="false">SUM(R107:R108)</f>
        <v>-10533.3333</v>
      </c>
      <c r="S109" s="97" t="n">
        <f aca="false">SUM(S107:S108)</f>
        <v>-5903.1935</v>
      </c>
      <c r="T109" s="97" t="n">
        <f aca="false">SUM(T107:T108)</f>
        <v>-8366.6667</v>
      </c>
      <c r="U109" s="97" t="n">
        <f aca="false">SUM(U107:U108)</f>
        <v>-40161.3226</v>
      </c>
      <c r="V109" s="97" t="n">
        <f aca="false">SUM(V107:V108)</f>
        <v>-50290.3226</v>
      </c>
      <c r="W109" s="97" t="n">
        <f aca="false">SUM(W107:W108)</f>
        <v>-39900</v>
      </c>
      <c r="X109" s="97" t="n">
        <f aca="false">SUM(X107:X108)</f>
        <v>-20451.6129</v>
      </c>
      <c r="Y109" s="97" t="n">
        <f aca="false">SUM(Y107:Y108)</f>
        <v>-16233.3333</v>
      </c>
      <c r="Z109" s="97" t="n">
        <f aca="false">SUM(Z107:Z108)</f>
        <v>-22258.0645</v>
      </c>
      <c r="AA109" s="97" t="n">
        <f aca="false">SUM(AA107:AA108)</f>
        <v>-252164.3046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-1096.7419</v>
      </c>
      <c r="D114" s="103" t="n">
        <f aca="false">D109+D112</f>
        <v>9928.5714</v>
      </c>
      <c r="E114" s="103" t="n">
        <f aca="false">E109+E112</f>
        <v>-15258.0645</v>
      </c>
      <c r="F114" s="103" t="n">
        <f aca="false">F109+F112</f>
        <v>-5233.3333</v>
      </c>
      <c r="G114" s="103" t="n">
        <f aca="false">G109+G112</f>
        <v>-7096.7742</v>
      </c>
      <c r="H114" s="103" t="n">
        <f aca="false">H109+H112</f>
        <v>6833.3667</v>
      </c>
      <c r="I114" s="103" t="n">
        <f aca="false">I109+I112</f>
        <v>-23000</v>
      </c>
      <c r="J114" s="103" t="n">
        <f aca="false">J109+J112</f>
        <v>-38032.2581</v>
      </c>
      <c r="K114" s="103" t="n">
        <f aca="false">K109+K112</f>
        <v>-20900</v>
      </c>
      <c r="L114" s="103" t="n">
        <f aca="false">L109+L112</f>
        <v>-6516.129</v>
      </c>
      <c r="M114" s="103" t="n">
        <f aca="false">M109+M112</f>
        <v>-11299.9667</v>
      </c>
      <c r="N114" s="103" t="n">
        <f aca="false">N109+N112</f>
        <v>-14967.7097</v>
      </c>
      <c r="O114" s="103" t="n">
        <f aca="false">O109+O112</f>
        <v>-17548.3871</v>
      </c>
      <c r="P114" s="103" t="n">
        <f aca="false">P109+P112</f>
        <v>-17749.9643</v>
      </c>
      <c r="Q114" s="103" t="n">
        <f aca="false">Q109+Q112</f>
        <v>-11129.0645</v>
      </c>
      <c r="R114" s="103" t="n">
        <f aca="false">R109+R112</f>
        <v>-5533.3333</v>
      </c>
      <c r="S114" s="103" t="n">
        <f aca="false">S109+S112</f>
        <v>-903.1935</v>
      </c>
      <c r="T114" s="103" t="n">
        <f aca="false">T109+T112</f>
        <v>-3366.6667</v>
      </c>
      <c r="U114" s="103" t="n">
        <f aca="false">U109+U112</f>
        <v>-35161.3226</v>
      </c>
      <c r="V114" s="103" t="n">
        <f aca="false">V109+V112</f>
        <v>-45290.3226</v>
      </c>
      <c r="W114" s="103" t="n">
        <f aca="false">W109+W112</f>
        <v>-34900</v>
      </c>
      <c r="X114" s="103" t="n">
        <f aca="false">X109+X112</f>
        <v>-15451.6129</v>
      </c>
      <c r="Y114" s="103" t="n">
        <f aca="false">Y109+Y112</f>
        <v>-16233.3333</v>
      </c>
      <c r="Z114" s="103" t="n">
        <f aca="false">Z109+Z112</f>
        <v>-22258.0645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-27967.7097</v>
      </c>
      <c r="D118" s="96" t="n">
        <f aca="false">'PLR DET FIXED INPUT PG'!D118+'PLR DET INDEX INPUT PG'!D118</f>
        <v>-14035.7143</v>
      </c>
      <c r="E118" s="96" t="n">
        <f aca="false">'PLR DET FIXED INPUT PG'!E118+'PLR DET INDEX INPUT PG'!E118</f>
        <v>-451.6129</v>
      </c>
      <c r="F118" s="96" t="n">
        <f aca="false">'PLR DET FIXED INPUT PG'!F118+'PLR DET INDEX INPUT PG'!F118</f>
        <v>-366.6667</v>
      </c>
      <c r="G118" s="96" t="n">
        <f aca="false">'PLR DET FIXED INPUT PG'!G118+'PLR DET INDEX INPUT PG'!G118</f>
        <v>-2322.5806</v>
      </c>
      <c r="H118" s="96" t="n">
        <f aca="false">'PLR DET FIXED INPUT PG'!H118+'PLR DET INDEX INPUT PG'!H118</f>
        <v>-8366.6333</v>
      </c>
      <c r="I118" s="96" t="n">
        <f aca="false">'PLR DET FIXED INPUT PG'!I118+'PLR DET INDEX INPUT PG'!I118</f>
        <v>-45451.6129</v>
      </c>
      <c r="J118" s="96" t="n">
        <f aca="false">'PLR DET FIXED INPUT PG'!J118+'PLR DET INDEX INPUT PG'!J118</f>
        <v>-65419.3548</v>
      </c>
      <c r="K118" s="96" t="n">
        <f aca="false">'PLR DET FIXED INPUT PG'!K118+'PLR DET INDEX INPUT PG'!K118</f>
        <v>-48066.6667</v>
      </c>
      <c r="L118" s="96" t="n">
        <f aca="false">'PLR DET FIXED INPUT PG'!L118+'PLR DET INDEX INPUT PG'!L118</f>
        <v>-31096.7742</v>
      </c>
      <c r="M118" s="96" t="n">
        <f aca="false">'PLR DET FIXED INPUT PG'!M118+'PLR DET INDEX INPUT PG'!M118</f>
        <v>-17366.6333</v>
      </c>
      <c r="N118" s="96" t="n">
        <f aca="false">'PLR DET FIXED INPUT PG'!N118+'PLR DET INDEX INPUT PG'!N118</f>
        <v>-21419.3226</v>
      </c>
      <c r="O118" s="96" t="n">
        <f aca="false">'PLR DET FIXED INPUT PG'!O118+'PLR DET INDEX INPUT PG'!O118</f>
        <v>-24483.871</v>
      </c>
      <c r="P118" s="96" t="n">
        <f aca="false">'PLR DET FIXED INPUT PG'!P118+'PLR DET INDEX INPUT PG'!P118</f>
        <v>-19714.25</v>
      </c>
      <c r="Q118" s="96" t="n">
        <f aca="false">'PLR DET FIXED INPUT PG'!Q118+'PLR DET INDEX INPUT PG'!Q118</f>
        <v>-12290.3548</v>
      </c>
      <c r="R118" s="96" t="n">
        <f aca="false">'PLR DET FIXED INPUT PG'!R118+'PLR DET INDEX INPUT PG'!R118</f>
        <v>-11966.6667</v>
      </c>
      <c r="S118" s="96" t="n">
        <f aca="false">'PLR DET FIXED INPUT PG'!S118+'PLR DET INDEX INPUT PG'!S118</f>
        <v>-6741.9032</v>
      </c>
      <c r="T118" s="96" t="n">
        <f aca="false">'PLR DET FIXED INPUT PG'!T118+'PLR DET INDEX INPUT PG'!T118</f>
        <v>-9466.6667</v>
      </c>
      <c r="U118" s="96" t="n">
        <f aca="false">'PLR DET FIXED INPUT PG'!U118+'PLR DET INDEX INPUT PG'!U118</f>
        <v>-42709.7097</v>
      </c>
      <c r="V118" s="96" t="n">
        <f aca="false">'PLR DET FIXED INPUT PG'!V118+'PLR DET INDEX INPUT PG'!V118</f>
        <v>-52806.4516</v>
      </c>
      <c r="W118" s="96" t="n">
        <f aca="false">'PLR DET FIXED INPUT PG'!W118+'PLR DET INDEX INPUT PG'!W118</f>
        <v>-42366.6667</v>
      </c>
      <c r="X118" s="96" t="n">
        <f aca="false">'PLR DET FIXED INPUT PG'!X118+'PLR DET INDEX INPUT PG'!X118</f>
        <v>-22064.5161</v>
      </c>
      <c r="Y118" s="96" t="n">
        <f aca="false">'PLR DET FIXED INPUT PG'!Y118+'PLR DET INDEX INPUT PG'!Y118</f>
        <v>-17666.6667</v>
      </c>
      <c r="Z118" s="96" t="n">
        <f aca="false">'PLR DET FIXED INPUT PG'!Z118+'PLR DET INDEX INPUT PG'!Z118</f>
        <v>-23967.7419</v>
      </c>
      <c r="AA118" s="96" t="n">
        <f aca="false">'PLR DET FIXED INPUT PG'!AA118</f>
        <v>-568576.7471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-7967.7097</v>
      </c>
      <c r="D120" s="97" t="n">
        <f aca="false">SUM(D117:D119)</f>
        <v>5964.2857</v>
      </c>
      <c r="E120" s="97" t="n">
        <f aca="false">SUM(E117:E119)</f>
        <v>-15451.6129</v>
      </c>
      <c r="F120" s="97" t="n">
        <f aca="false">SUM(F117:F119)</f>
        <v>-5366.6667</v>
      </c>
      <c r="G120" s="97" t="n">
        <f aca="false">SUM(G117:G119)</f>
        <v>-7322.5806</v>
      </c>
      <c r="H120" s="97" t="n">
        <f aca="false">SUM(H117:H119)</f>
        <v>6633.3667</v>
      </c>
      <c r="I120" s="97" t="n">
        <f aca="false">SUM(I117:I119)</f>
        <v>-25451.6129</v>
      </c>
      <c r="J120" s="97" t="n">
        <f aca="false">SUM(J117:J119)</f>
        <v>-40419.3548</v>
      </c>
      <c r="K120" s="97" t="n">
        <f aca="false">SUM(K117:K119)</f>
        <v>-23066.6667</v>
      </c>
      <c r="L120" s="97" t="n">
        <f aca="false">SUM(L117:L119)</f>
        <v>-6096.7742</v>
      </c>
      <c r="M120" s="97" t="n">
        <f aca="false">SUM(M117:M119)</f>
        <v>-12366.6333</v>
      </c>
      <c r="N120" s="97" t="n">
        <f aca="false">SUM(N117:N119)</f>
        <v>-16419.3226</v>
      </c>
      <c r="O120" s="97" t="n">
        <f aca="false">SUM(O117:O119)</f>
        <v>-19483.871</v>
      </c>
      <c r="P120" s="97" t="n">
        <f aca="false">SUM(P117:P119)</f>
        <v>-19714.25</v>
      </c>
      <c r="Q120" s="97" t="n">
        <f aca="false">SUM(Q117:Q119)</f>
        <v>-12290.3548</v>
      </c>
      <c r="R120" s="97" t="n">
        <f aca="false">SUM(R117:R119)</f>
        <v>-6966.6667</v>
      </c>
      <c r="S120" s="97" t="n">
        <f aca="false">SUM(S117:S119)</f>
        <v>-1741.9032</v>
      </c>
      <c r="T120" s="97" t="n">
        <f aca="false">SUM(T117:T119)</f>
        <v>-4466.6667</v>
      </c>
      <c r="U120" s="97" t="n">
        <f aca="false">SUM(U117:U119)</f>
        <v>-37709.7097</v>
      </c>
      <c r="V120" s="97" t="n">
        <f aca="false">SUM(V117:V119)</f>
        <v>-47806.4516</v>
      </c>
      <c r="W120" s="97" t="n">
        <f aca="false">SUM(W117:W119)</f>
        <v>-37366.6667</v>
      </c>
      <c r="X120" s="97" t="n">
        <f aca="false">SUM(X117:X119)</f>
        <v>-17064.5161</v>
      </c>
      <c r="Y120" s="97" t="n">
        <f aca="false">SUM(Y117:Y119)</f>
        <v>-17666.6667</v>
      </c>
      <c r="Z120" s="97" t="n">
        <f aca="false">SUM(Z117:Z119)</f>
        <v>-23967.7419</v>
      </c>
      <c r="AA120" s="97" t="n">
        <f aca="false">SUM(AA117:AA119)</f>
        <v>-468576.7471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6870.9678</v>
      </c>
      <c r="D124" s="96" t="n">
        <f aca="false">D108-D118</f>
        <v>3964.2857</v>
      </c>
      <c r="E124" s="96" t="n">
        <f aca="false">E108-E118</f>
        <v>193.5484</v>
      </c>
      <c r="F124" s="96" t="n">
        <f aca="false">F108-F118</f>
        <v>133.3334</v>
      </c>
      <c r="G124" s="96" t="n">
        <f aca="false">G108-G118</f>
        <v>225.8064</v>
      </c>
      <c r="H124" s="96" t="n">
        <f aca="false">H108-H118</f>
        <v>199.999999999999</v>
      </c>
      <c r="I124" s="96" t="n">
        <f aca="false">I108-I118</f>
        <v>2451.6129</v>
      </c>
      <c r="J124" s="96" t="n">
        <f aca="false">J108-J118</f>
        <v>2387.0967</v>
      </c>
      <c r="K124" s="96" t="n">
        <f aca="false">K108-K118</f>
        <v>2166.6667</v>
      </c>
      <c r="L124" s="96" t="n">
        <f aca="false">L108-L118</f>
        <v>-419.354800000001</v>
      </c>
      <c r="M124" s="96" t="n">
        <f aca="false">M108-M118</f>
        <v>1066.6666</v>
      </c>
      <c r="N124" s="96" t="n">
        <f aca="false">N108-N118</f>
        <v>1451.6129</v>
      </c>
      <c r="O124" s="96" t="n">
        <f aca="false">O108-O118</f>
        <v>1935.4839</v>
      </c>
      <c r="P124" s="96" t="n">
        <f aca="false">P108-P118</f>
        <v>1964.2857</v>
      </c>
      <c r="Q124" s="96" t="n">
        <f aca="false">Q108-Q118</f>
        <v>1161.2903</v>
      </c>
      <c r="R124" s="96" t="n">
        <f aca="false">R108-R118</f>
        <v>1433.3334</v>
      </c>
      <c r="S124" s="96" t="n">
        <f aca="false">S108-S118</f>
        <v>838.709699999999</v>
      </c>
      <c r="T124" s="96" t="n">
        <f aca="false">T108-T118</f>
        <v>1100</v>
      </c>
      <c r="U124" s="96" t="n">
        <f aca="false">U108-U118</f>
        <v>2548.3871</v>
      </c>
      <c r="V124" s="96" t="n">
        <f aca="false">V108-V118</f>
        <v>2516.129</v>
      </c>
      <c r="W124" s="96" t="n">
        <f aca="false">W108-W118</f>
        <v>2466.6667</v>
      </c>
      <c r="X124" s="96" t="n">
        <f aca="false">X108-X118</f>
        <v>1612.9032</v>
      </c>
      <c r="Y124" s="96" t="n">
        <f aca="false">Y108-Y118</f>
        <v>1433.3334</v>
      </c>
      <c r="Z124" s="96" t="n">
        <f aca="false">Z108-Z118</f>
        <v>1709.6774</v>
      </c>
      <c r="AA124" s="96" t="n">
        <f aca="false">AA108-AA118</f>
        <v>41412.4425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6870.9678</v>
      </c>
      <c r="D126" s="97" t="n">
        <f aca="false">SUM(D123:D125)</f>
        <v>3964.2857</v>
      </c>
      <c r="E126" s="97" t="n">
        <f aca="false">SUM(E123:E125)</f>
        <v>193.5484</v>
      </c>
      <c r="F126" s="97" t="n">
        <f aca="false">SUM(F123:F125)</f>
        <v>133.3334</v>
      </c>
      <c r="G126" s="97" t="n">
        <f aca="false">SUM(G123:G125)</f>
        <v>225.8064</v>
      </c>
      <c r="H126" s="97" t="n">
        <f aca="false">SUM(H123:H125)</f>
        <v>199.999999999999</v>
      </c>
      <c r="I126" s="97" t="n">
        <f aca="false">SUM(I123:I125)</f>
        <v>2451.6129</v>
      </c>
      <c r="J126" s="97" t="n">
        <f aca="false">SUM(J123:J125)</f>
        <v>2387.0967</v>
      </c>
      <c r="K126" s="97" t="n">
        <f aca="false">SUM(K123:K125)</f>
        <v>2166.6667</v>
      </c>
      <c r="L126" s="97" t="n">
        <f aca="false">SUM(L123:L125)</f>
        <v>-419.354800000001</v>
      </c>
      <c r="M126" s="97" t="n">
        <f aca="false">SUM(M123:M125)</f>
        <v>1066.6666</v>
      </c>
      <c r="N126" s="97" t="n">
        <f aca="false">SUM(N123:N125)</f>
        <v>1451.6129</v>
      </c>
      <c r="O126" s="97" t="n">
        <f aca="false">SUM(O123:O125)</f>
        <v>1935.4839</v>
      </c>
      <c r="P126" s="97" t="n">
        <f aca="false">SUM(P123:P125)</f>
        <v>1964.2857</v>
      </c>
      <c r="Q126" s="97" t="n">
        <f aca="false">SUM(Q123:Q125)</f>
        <v>1161.2903</v>
      </c>
      <c r="R126" s="97" t="n">
        <f aca="false">SUM(R123:R125)</f>
        <v>1433.3334</v>
      </c>
      <c r="S126" s="97" t="n">
        <f aca="false">SUM(S123:S125)</f>
        <v>838.709699999999</v>
      </c>
      <c r="T126" s="97" t="n">
        <f aca="false">SUM(T123:T125)</f>
        <v>1100</v>
      </c>
      <c r="U126" s="97" t="n">
        <f aca="false">SUM(U123:U125)</f>
        <v>2548.3871</v>
      </c>
      <c r="V126" s="97" t="n">
        <f aca="false">SUM(V123:V125)</f>
        <v>2516.129</v>
      </c>
      <c r="W126" s="97" t="n">
        <f aca="false">SUM(W123:W125)</f>
        <v>2466.6667</v>
      </c>
      <c r="X126" s="97" t="n">
        <f aca="false">SUM(X123:X125)</f>
        <v>1612.9032</v>
      </c>
      <c r="Y126" s="97" t="n">
        <f aca="false">SUM(Y123:Y125)</f>
        <v>1433.3334</v>
      </c>
      <c r="Z126" s="97" t="n">
        <f aca="false">SUM(Z123:Z125)</f>
        <v>1709.6774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2.64</v>
      </c>
      <c r="D129" s="98" t="n">
        <f aca="false">'PLR DET FIXED INPUT PG'!D129</f>
        <v>2.649</v>
      </c>
      <c r="E129" s="98" t="n">
        <f aca="false">'PLR DET FIXED INPUT PG'!E129</f>
        <v>2.629</v>
      </c>
      <c r="F129" s="98" t="n">
        <f aca="false">'PLR DET FIXED INPUT PG'!F129</f>
        <v>2.397</v>
      </c>
      <c r="G129" s="98" t="n">
        <f aca="false">'PLR DET FIXED INPUT PG'!G129</f>
        <v>2.434</v>
      </c>
      <c r="H129" s="98" t="n">
        <f aca="false">'PLR DET FIXED INPUT PG'!H129</f>
        <v>2.485</v>
      </c>
      <c r="I129" s="98" t="n">
        <f aca="false">'PLR DET FIXED INPUT PG'!I129</f>
        <v>2.525</v>
      </c>
      <c r="J129" s="98" t="n">
        <f aca="false">'PLR DET FIXED INPUT PG'!J129</f>
        <v>2.563</v>
      </c>
      <c r="K129" s="98" t="n">
        <f aca="false">'PLR DET FIXED INPUT PG'!K129</f>
        <v>2.568</v>
      </c>
      <c r="L129" s="98" t="n">
        <f aca="false">'PLR DET FIXED INPUT PG'!L129</f>
        <v>2.487</v>
      </c>
      <c r="M129" s="98" t="n">
        <f aca="false">'PLR DET FIXED INPUT PG'!M129</f>
        <v>3.262</v>
      </c>
      <c r="N129" s="98" t="n">
        <f aca="false">'PLR DET FIXED INPUT PG'!N129</f>
        <v>3.437</v>
      </c>
      <c r="O129" s="98" t="n">
        <f aca="false">'PLR DET FIXED INPUT PG'!O129</f>
        <v>3.522</v>
      </c>
      <c r="P129" s="98" t="n">
        <f aca="false">'PLR DET FIXED INPUT PG'!P129</f>
        <v>3.457</v>
      </c>
      <c r="Q129" s="98" t="n">
        <f aca="false">'PLR DET FIXED INPUT PG'!Q129</f>
        <v>3.377</v>
      </c>
      <c r="R129" s="98" t="n">
        <f aca="false">'PLR DET FIXED INPUT PG'!R129</f>
        <v>2.98</v>
      </c>
      <c r="S129" s="98" t="n">
        <f aca="false">'PLR DET FIXED INPUT PG'!S129</f>
        <v>2.975</v>
      </c>
      <c r="T129" s="98" t="n">
        <f aca="false">'PLR DET FIXED INPUT PG'!T129</f>
        <v>3.01</v>
      </c>
      <c r="U129" s="98" t="n">
        <f aca="false">'PLR DET FIXED INPUT PG'!U129</f>
        <v>3.052</v>
      </c>
      <c r="V129" s="98" t="n">
        <f aca="false">'PLR DET FIXED INPUT PG'!V129</f>
        <v>3.094</v>
      </c>
      <c r="W129" s="98" t="n">
        <f aca="false">'PLR DET FIXED INPUT PG'!W129</f>
        <v>3.089</v>
      </c>
      <c r="X129" s="98" t="n">
        <f aca="false">'PLR DET FIXED INPUT PG'!X129</f>
        <v>3.119</v>
      </c>
      <c r="Y129" s="98" t="n">
        <f aca="false">'PLR DET FIXED INPUT PG'!Y129</f>
        <v>3.628</v>
      </c>
      <c r="Z129" s="98" t="n">
        <f aca="false">'PLR DET FIXED INPUT PG'!Z129</f>
        <v>3.771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2.431</v>
      </c>
      <c r="D130" s="98" t="n">
        <f aca="false">'PLR DET FIXED INPUT PG'!D130</f>
        <v>2.468</v>
      </c>
      <c r="E130" s="98" t="n">
        <f aca="false">'PLR DET FIXED INPUT PG'!E130</f>
        <v>2.471</v>
      </c>
      <c r="F130" s="98" t="n">
        <f aca="false">'PLR DET FIXED INPUT PG'!F130</f>
        <v>2.276</v>
      </c>
      <c r="G130" s="98" t="n">
        <f aca="false">'PLR DET FIXED INPUT PG'!G130</f>
        <v>2.326</v>
      </c>
      <c r="H130" s="98" t="n">
        <f aca="false">'PLR DET FIXED INPUT PG'!H130</f>
        <v>2.384</v>
      </c>
      <c r="I130" s="98" t="n">
        <f aca="false">'PLR DET FIXED INPUT PG'!I130</f>
        <v>2.427</v>
      </c>
      <c r="J130" s="98" t="n">
        <f aca="false">'PLR DET FIXED INPUT PG'!J130</f>
        <v>2.472</v>
      </c>
      <c r="K130" s="98" t="n">
        <f aca="false">'PLR DET FIXED INPUT PG'!K130</f>
        <v>2.477</v>
      </c>
      <c r="L130" s="98" t="n">
        <f aca="false">'PLR DET FIXED INPUT PG'!L130</f>
        <v>2.499</v>
      </c>
      <c r="M130" s="98" t="n">
        <f aca="false">'PLR DET FIXED INPUT PG'!M130</f>
        <v>3.152</v>
      </c>
      <c r="N130" s="98" t="n">
        <f aca="false">'PLR DET FIXED INPUT PG'!N130</f>
        <v>3.322</v>
      </c>
      <c r="O130" s="98" t="n">
        <f aca="false">'PLR DET FIXED INPUT PG'!O130</f>
        <v>3.407</v>
      </c>
      <c r="P130" s="98" t="n">
        <f aca="false">'PLR DET FIXED INPUT PG'!P130</f>
        <v>3.342</v>
      </c>
      <c r="Q130" s="98" t="n">
        <f aca="false">'PLR DET FIXED INPUT PG'!Q130</f>
        <v>3.257</v>
      </c>
      <c r="R130" s="98" t="n">
        <f aca="false">'PLR DET FIXED INPUT PG'!R130</f>
        <v>2.867</v>
      </c>
      <c r="S130" s="98" t="n">
        <f aca="false">'PLR DET FIXED INPUT PG'!S130</f>
        <v>2.868</v>
      </c>
      <c r="T130" s="98" t="n">
        <f aca="false">'PLR DET FIXED INPUT PG'!T130</f>
        <v>2.903</v>
      </c>
      <c r="U130" s="98" t="n">
        <f aca="false">'PLR DET FIXED INPUT PG'!U130</f>
        <v>2.945</v>
      </c>
      <c r="V130" s="98" t="n">
        <f aca="false">'PLR DET FIXED INPUT PG'!V130</f>
        <v>2.987</v>
      </c>
      <c r="W130" s="98" t="n">
        <f aca="false">'PLR DET FIXED INPUT PG'!W130</f>
        <v>2.982</v>
      </c>
      <c r="X130" s="98" t="n">
        <f aca="false">'PLR DET FIXED INPUT PG'!X130</f>
        <v>3.012</v>
      </c>
      <c r="Y130" s="98" t="n">
        <f aca="false">'PLR DET FIXED INPUT PG'!Y130</f>
        <v>3.521</v>
      </c>
      <c r="Z130" s="98" t="n">
        <f aca="false">'PLR DET FIXED INPUT PG'!Z130</f>
        <v>3.664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0.209</v>
      </c>
      <c r="D131" s="99" t="n">
        <f aca="false">'PLR DET FIXED INPUT PG'!D131</f>
        <v>0.181</v>
      </c>
      <c r="E131" s="99" t="n">
        <f aca="false">'PLR DET FIXED INPUT PG'!E131</f>
        <v>0.158</v>
      </c>
      <c r="F131" s="99" t="n">
        <f aca="false">'PLR DET FIXED INPUT PG'!F131</f>
        <v>0.121</v>
      </c>
      <c r="G131" s="99" t="n">
        <f aca="false">'PLR DET FIXED INPUT PG'!G131</f>
        <v>0.108</v>
      </c>
      <c r="H131" s="99" t="n">
        <f aca="false">'PLR DET FIXED INPUT PG'!H131</f>
        <v>0.101</v>
      </c>
      <c r="I131" s="99" t="n">
        <f aca="false">'PLR DET FIXED INPUT PG'!I131</f>
        <v>0.0979999999999999</v>
      </c>
      <c r="J131" s="99" t="n">
        <f aca="false">'PLR DET FIXED INPUT PG'!J131</f>
        <v>0.0910000000000002</v>
      </c>
      <c r="K131" s="99" t="n">
        <f aca="false">'PLR DET FIXED INPUT PG'!K131</f>
        <v>0.0910000000000002</v>
      </c>
      <c r="L131" s="99" t="n">
        <f aca="false">'PLR DET FIXED INPUT PG'!L131</f>
        <v>-0.012</v>
      </c>
      <c r="M131" s="99" t="n">
        <f aca="false">'PLR DET FIXED INPUT PG'!M131</f>
        <v>0.11</v>
      </c>
      <c r="N131" s="99" t="n">
        <f aca="false">'PLR DET FIXED INPUT PG'!N131</f>
        <v>0.115</v>
      </c>
      <c r="O131" s="99" t="n">
        <f aca="false">'PLR DET FIXED INPUT PG'!O131</f>
        <v>0.115</v>
      </c>
      <c r="P131" s="99" t="n">
        <f aca="false">'PLR DET FIXED INPUT PG'!P131</f>
        <v>0.115</v>
      </c>
      <c r="Q131" s="99" t="n">
        <f aca="false">'PLR DET FIXED INPUT PG'!Q131</f>
        <v>0.12</v>
      </c>
      <c r="R131" s="99" t="n">
        <f aca="false">'PLR DET FIXED INPUT PG'!R131</f>
        <v>0.113</v>
      </c>
      <c r="S131" s="99" t="n">
        <f aca="false">'PLR DET FIXED INPUT PG'!S131</f>
        <v>0.107</v>
      </c>
      <c r="T131" s="99" t="n">
        <f aca="false">'PLR DET FIXED INPUT PG'!T131</f>
        <v>0.107</v>
      </c>
      <c r="U131" s="99" t="n">
        <f aca="false">'PLR DET FIXED INPUT PG'!U131</f>
        <v>0.107</v>
      </c>
      <c r="V131" s="99" t="n">
        <f aca="false">'PLR DET FIXED INPUT PG'!V131</f>
        <v>0.107</v>
      </c>
      <c r="W131" s="99" t="n">
        <f aca="false">'PLR DET FIXED INPUT PG'!W131</f>
        <v>0.107</v>
      </c>
      <c r="X131" s="99" t="n">
        <f aca="false">'PLR DET FIXED INPUT PG'!X131</f>
        <v>0.107</v>
      </c>
      <c r="Y131" s="99" t="n">
        <f aca="false">'PLR DET FIXED INPUT PG'!Y131</f>
        <v>0.107</v>
      </c>
      <c r="Z131" s="99" t="n">
        <f aca="false">'PLR DET FIXED INPUT PG'!Z131</f>
        <v>0.107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-2823488</v>
      </c>
      <c r="D138" s="96" t="n">
        <f aca="false">'PLR DET FIXED INPUT PG'!D138+'PLR DET INDEX INPUT PG'!D138</f>
        <v>-2537911</v>
      </c>
      <c r="E138" s="96" t="n">
        <f aca="false">'PLR DET FIXED INPUT PG'!E138+'PLR DET INDEX INPUT PG'!E138</f>
        <v>-1980263</v>
      </c>
      <c r="F138" s="96" t="n">
        <f aca="false">'PLR DET FIXED INPUT PG'!F138+'PLR DET INDEX INPUT PG'!F138</f>
        <v>-439865</v>
      </c>
      <c r="G138" s="96" t="n">
        <f aca="false">'PLR DET FIXED INPUT PG'!G138+'PLR DET INDEX INPUT PG'!G138</f>
        <v>-460078</v>
      </c>
      <c r="H138" s="96" t="n">
        <f aca="false">'PLR DET FIXED INPUT PG'!H138+'PLR DET INDEX INPUT PG'!H138</f>
        <v>-897259</v>
      </c>
      <c r="I138" s="96" t="n">
        <f aca="false">'PLR DET FIXED INPUT PG'!I138+'PLR DET INDEX INPUT PG'!I138</f>
        <v>-986241</v>
      </c>
      <c r="J138" s="96" t="n">
        <f aca="false">'PLR DET FIXED INPUT PG'!J138+'PLR DET INDEX INPUT PG'!J138</f>
        <v>-1336974</v>
      </c>
      <c r="K138" s="96" t="n">
        <f aca="false">'PLR DET FIXED INPUT PG'!K138+'PLR DET INDEX INPUT PG'!K138</f>
        <v>-1287145</v>
      </c>
      <c r="L138" s="96" t="n">
        <f aca="false">'PLR DET FIXED INPUT PG'!L138+'PLR DET INDEX INPUT PG'!L138</f>
        <v>-1388386</v>
      </c>
      <c r="M138" s="96" t="n">
        <f aca="false">'PLR DET FIXED INPUT PG'!M138+'PLR DET INDEX INPUT PG'!M138</f>
        <v>-2819483</v>
      </c>
      <c r="N138" s="96" t="n">
        <f aca="false">'PLR DET FIXED INPUT PG'!N138+'PLR DET INDEX INPUT PG'!N138</f>
        <v>-2845882</v>
      </c>
      <c r="O138" s="96" t="n">
        <f aca="false">'PLR DET FIXED INPUT PG'!O138+'PLR DET INDEX INPUT PG'!O138</f>
        <v>-2820680</v>
      </c>
      <c r="P138" s="96" t="n">
        <f aca="false">'PLR DET FIXED INPUT PG'!P138+'PLR DET INDEX INPUT PG'!P138</f>
        <v>-2377325</v>
      </c>
      <c r="Q138" s="96" t="n">
        <f aca="false">'PLR DET FIXED INPUT PG'!Q138+'PLR DET INDEX INPUT PG'!Q138</f>
        <v>-2620347</v>
      </c>
      <c r="R138" s="96" t="n">
        <f aca="false">'PLR DET FIXED INPUT PG'!R138+'PLR DET INDEX INPUT PG'!R138</f>
        <v>14172</v>
      </c>
      <c r="S138" s="96" t="n">
        <f aca="false">'PLR DET FIXED INPUT PG'!S138+'PLR DET INDEX INPUT PG'!S138</f>
        <v>13842</v>
      </c>
      <c r="T138" s="96" t="n">
        <f aca="false">'PLR DET FIXED INPUT PG'!T138+'PLR DET INDEX INPUT PG'!T138</f>
        <v>18234</v>
      </c>
      <c r="U138" s="96" t="n">
        <f aca="false">'PLR DET FIXED INPUT PG'!U138+'PLR DET INDEX INPUT PG'!U138</f>
        <v>24796</v>
      </c>
      <c r="V138" s="96" t="n">
        <f aca="false">'PLR DET FIXED INPUT PG'!V138+'PLR DET INDEX INPUT PG'!V138</f>
        <v>30677</v>
      </c>
      <c r="W138" s="96" t="n">
        <f aca="false">'PLR DET FIXED INPUT PG'!W138+'PLR DET INDEX INPUT PG'!W138</f>
        <v>28826</v>
      </c>
      <c r="X138" s="96" t="n">
        <f aca="false">'PLR DET FIXED INPUT PG'!X138+'PLR DET INDEX INPUT PG'!X138</f>
        <v>33864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-26506489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11798169</v>
      </c>
      <c r="D139" s="96" t="n">
        <f aca="false">'PLR DET FIXED INPUT PG'!D139+'PLR DET INDEX INPUT PG'!D139</f>
        <v>8754469</v>
      </c>
      <c r="E139" s="96" t="n">
        <f aca="false">'PLR DET FIXED INPUT PG'!E139+'PLR DET INDEX INPUT PG'!E139</f>
        <v>1763759</v>
      </c>
      <c r="F139" s="96" t="n">
        <f aca="false">'PLR DET FIXED INPUT PG'!F139+'PLR DET INDEX INPUT PG'!F139</f>
        <v>209510</v>
      </c>
      <c r="G139" s="96" t="n">
        <f aca="false">'PLR DET FIXED INPUT PG'!G139+'PLR DET INDEX INPUT PG'!G139</f>
        <v>2207669</v>
      </c>
      <c r="H139" s="96" t="n">
        <f aca="false">'PLR DET FIXED INPUT PG'!H139+'PLR DET INDEX INPUT PG'!H139</f>
        <v>2840499</v>
      </c>
      <c r="I139" s="96" t="n">
        <f aca="false">'PLR DET FIXED INPUT PG'!I139+'PLR DET INDEX INPUT PG'!I139</f>
        <v>4616520</v>
      </c>
      <c r="J139" s="96" t="n">
        <f aca="false">'PLR DET FIXED INPUT PG'!J139+'PLR DET INDEX INPUT PG'!J139</f>
        <v>4275936</v>
      </c>
      <c r="K139" s="96" t="n">
        <f aca="false">'PLR DET FIXED INPUT PG'!K139+'PLR DET INDEX INPUT PG'!K139</f>
        <v>4785458</v>
      </c>
      <c r="L139" s="96" t="n">
        <f aca="false">'PLR DET FIXED INPUT PG'!L139+'PLR DET INDEX INPUT PG'!L139</f>
        <v>5133259</v>
      </c>
      <c r="M139" s="96" t="n">
        <f aca="false">'PLR DET FIXED INPUT PG'!M139+'PLR DET INDEX INPUT PG'!M139</f>
        <v>4853679</v>
      </c>
      <c r="N139" s="96" t="n">
        <f aca="false">'PLR DET FIXED INPUT PG'!N139+'PLR DET INDEX INPUT PG'!N139</f>
        <v>4968466</v>
      </c>
      <c r="O139" s="96" t="n">
        <f aca="false">'PLR DET FIXED INPUT PG'!O139+'PLR DET INDEX INPUT PG'!O139</f>
        <v>1992565</v>
      </c>
      <c r="P139" s="96" t="n">
        <f aca="false">'PLR DET FIXED INPUT PG'!P139+'PLR DET INDEX INPUT PG'!P139</f>
        <v>1351332</v>
      </c>
      <c r="Q139" s="96" t="n">
        <f aca="false">'PLR DET FIXED INPUT PG'!Q139+'PLR DET INDEX INPUT PG'!Q139</f>
        <v>1567594</v>
      </c>
      <c r="R139" s="96" t="n">
        <f aca="false">'PLR DET FIXED INPUT PG'!R139+'PLR DET INDEX INPUT PG'!R139</f>
        <v>222387</v>
      </c>
      <c r="S139" s="96" t="n">
        <f aca="false">'PLR DET FIXED INPUT PG'!S139+'PLR DET INDEX INPUT PG'!S139</f>
        <v>91587</v>
      </c>
      <c r="T139" s="96" t="n">
        <f aca="false">'PLR DET FIXED INPUT PG'!T139+'PLR DET INDEX INPUT PG'!T139</f>
        <v>116332</v>
      </c>
      <c r="U139" s="96" t="n">
        <f aca="false">'PLR DET FIXED INPUT PG'!U139+'PLR DET INDEX INPUT PG'!U139</f>
        <v>218426</v>
      </c>
      <c r="V139" s="96" t="n">
        <f aca="false">'PLR DET FIXED INPUT PG'!V139+'PLR DET INDEX INPUT PG'!V139</f>
        <v>204874</v>
      </c>
      <c r="W139" s="96" t="n">
        <f aca="false">'PLR DET FIXED INPUT PG'!W139+'PLR DET INDEX INPUT PG'!W139</f>
        <v>232058</v>
      </c>
      <c r="X139" s="96" t="n">
        <f aca="false">'PLR DET FIXED INPUT PG'!X139+'PLR DET INDEX INPUT PG'!X139</f>
        <v>228206</v>
      </c>
      <c r="Y139" s="96" t="n">
        <f aca="false">'PLR DET FIXED INPUT PG'!Y139+'PLR DET INDEX INPUT PG'!Y139</f>
        <v>1942710</v>
      </c>
      <c r="Z139" s="96" t="n">
        <f aca="false">'PLR DET FIXED INPUT PG'!Z139+'PLR DET INDEX INPUT PG'!Z139</f>
        <v>2148750</v>
      </c>
      <c r="AA139" s="96" t="n">
        <f aca="false">'PLR DET FIXED INPUT PG'!AA139</f>
        <v>66524214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8974681</v>
      </c>
      <c r="D140" s="103" t="n">
        <f aca="false">SUM(D138:D139)</f>
        <v>6216558</v>
      </c>
      <c r="E140" s="103" t="n">
        <f aca="false">SUM(E138:E139)</f>
        <v>-216504</v>
      </c>
      <c r="F140" s="103" t="n">
        <f aca="false">SUM(F138:F139)</f>
        <v>-230355</v>
      </c>
      <c r="G140" s="103" t="n">
        <f aca="false">SUM(G138:G139)</f>
        <v>1747591</v>
      </c>
      <c r="H140" s="103" t="n">
        <f aca="false">SUM(H138:H139)</f>
        <v>1943240</v>
      </c>
      <c r="I140" s="103" t="n">
        <f aca="false">SUM(I138:I139)</f>
        <v>3630279</v>
      </c>
      <c r="J140" s="103" t="n">
        <f aca="false">SUM(J138:J139)</f>
        <v>2938962</v>
      </c>
      <c r="K140" s="103" t="n">
        <f aca="false">SUM(K138:K139)</f>
        <v>3498313</v>
      </c>
      <c r="L140" s="103" t="n">
        <f aca="false">SUM(L138:L139)</f>
        <v>3744873</v>
      </c>
      <c r="M140" s="103" t="n">
        <f aca="false">SUM(M138:M139)</f>
        <v>2034196</v>
      </c>
      <c r="N140" s="103" t="n">
        <f aca="false">SUM(N138:N139)</f>
        <v>2122584</v>
      </c>
      <c r="O140" s="103" t="n">
        <f aca="false">SUM(O138:O139)</f>
        <v>-828115</v>
      </c>
      <c r="P140" s="103" t="n">
        <f aca="false">SUM(P138:P139)</f>
        <v>-1025993</v>
      </c>
      <c r="Q140" s="103" t="n">
        <f aca="false">SUM(Q138:Q139)</f>
        <v>-1052753</v>
      </c>
      <c r="R140" s="103" t="n">
        <f aca="false">SUM(R138:R139)</f>
        <v>236559</v>
      </c>
      <c r="S140" s="103" t="n">
        <f aca="false">SUM(S138:S139)</f>
        <v>105429</v>
      </c>
      <c r="T140" s="103" t="n">
        <f aca="false">SUM(T138:T139)</f>
        <v>134566</v>
      </c>
      <c r="U140" s="103" t="n">
        <f aca="false">SUM(U138:U139)</f>
        <v>243222</v>
      </c>
      <c r="V140" s="103" t="n">
        <f aca="false">SUM(V138:V139)</f>
        <v>235551</v>
      </c>
      <c r="W140" s="103" t="n">
        <f aca="false">SUM(W138:W139)</f>
        <v>260884</v>
      </c>
      <c r="X140" s="103" t="n">
        <f aca="false">SUM(X138:X139)</f>
        <v>262070</v>
      </c>
      <c r="Y140" s="103" t="n">
        <f aca="false">SUM(Y138:Y139)</f>
        <v>1942710</v>
      </c>
      <c r="Z140" s="103" t="n">
        <f aca="false">SUM(Z138:Z139)</f>
        <v>2148750</v>
      </c>
      <c r="AA140" s="104" t="n">
        <f aca="false">'PLR DET FIXED INPUT PG'!AA140</f>
        <v>40017725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9025397</v>
      </c>
      <c r="D141" s="96" t="n">
        <f aca="false">'PLR DET FIXED INPUT PG'!D141+'PLR DET INDEX INPUT PG'!D141</f>
        <v>6185872</v>
      </c>
      <c r="E141" s="96" t="n">
        <f aca="false">'PLR DET FIXED INPUT PG'!E141+'PLR DET INDEX INPUT PG'!E141</f>
        <v>-141286</v>
      </c>
      <c r="F141" s="96" t="n">
        <f aca="false">'PLR DET FIXED INPUT PG'!F141+'PLR DET INDEX INPUT PG'!F141</f>
        <v>-211035</v>
      </c>
      <c r="G141" s="96" t="n">
        <f aca="false">'PLR DET FIXED INPUT PG'!G141+'PLR DET INDEX INPUT PG'!G141</f>
        <v>1771745</v>
      </c>
      <c r="H141" s="96" t="n">
        <f aca="false">'PLR DET FIXED INPUT PG'!H141+'PLR DET INDEX INPUT PG'!H141</f>
        <v>1923233</v>
      </c>
      <c r="I141" s="96" t="n">
        <f aca="false">'PLR DET FIXED INPUT PG'!I141+'PLR DET INDEX INPUT PG'!I141</f>
        <v>3706219</v>
      </c>
      <c r="J141" s="96" t="n">
        <f aca="false">'PLR DET FIXED INPUT PG'!J141+'PLR DET INDEX INPUT PG'!J141</f>
        <v>3050880</v>
      </c>
      <c r="K141" s="96" t="n">
        <f aca="false">'PLR DET FIXED INPUT PG'!K141+'PLR DET INDEX INPUT PG'!K141</f>
        <v>3559829</v>
      </c>
      <c r="L141" s="96" t="n">
        <f aca="false">'PLR DET FIXED INPUT PG'!L141+'PLR DET INDEX INPUT PG'!L141</f>
        <v>3742381</v>
      </c>
      <c r="M141" s="96" t="n">
        <f aca="false">'PLR DET FIXED INPUT PG'!M141+'PLR DET INDEX INPUT PG'!M141</f>
        <v>2073904</v>
      </c>
      <c r="N141" s="96" t="n">
        <f aca="false">'PLR DET FIXED INPUT PG'!N141+'PLR DET INDEX INPUT PG'!N141</f>
        <v>2178708</v>
      </c>
      <c r="O141" s="96" t="n">
        <f aca="false">'PLR DET FIXED INPUT PG'!O141+'PLR DET INDEX INPUT PG'!O141</f>
        <v>-761442</v>
      </c>
      <c r="P141" s="96" t="n">
        <f aca="false">'PLR DET FIXED INPUT PG'!P141+'PLR DET INDEX INPUT PG'!P141</f>
        <v>-965340</v>
      </c>
      <c r="Q141" s="96" t="n">
        <f aca="false">'PLR DET FIXED INPUT PG'!Q141+'PLR DET INDEX INPUT PG'!Q141</f>
        <v>-1009222</v>
      </c>
      <c r="R141" s="96" t="n">
        <f aca="false">'PLR DET FIXED INPUT PG'!R141+'PLR DET INDEX INPUT PG'!R141</f>
        <v>258820</v>
      </c>
      <c r="S141" s="96" t="n">
        <f aca="false">'PLR DET FIXED INPUT PG'!S141+'PLR DET INDEX INPUT PG'!S141</f>
        <v>110834</v>
      </c>
      <c r="T141" s="96" t="n">
        <f aca="false">'PLR DET FIXED INPUT PG'!T141+'PLR DET INDEX INPUT PG'!T141</f>
        <v>147939</v>
      </c>
      <c r="U141" s="96" t="n">
        <f aca="false">'PLR DET FIXED INPUT PG'!U141+'PLR DET INDEX INPUT PG'!U141</f>
        <v>359475</v>
      </c>
      <c r="V141" s="96" t="n">
        <f aca="false">'PLR DET FIXED INPUT PG'!V141+'PLR DET INDEX INPUT PG'!V141</f>
        <v>382120</v>
      </c>
      <c r="W141" s="96" t="n">
        <f aca="false">'PLR DET FIXED INPUT PG'!W141+'PLR DET INDEX INPUT PG'!W141</f>
        <v>371089</v>
      </c>
      <c r="X141" s="96" t="n">
        <f aca="false">'PLR DET FIXED INPUT PG'!X141+'PLR DET INDEX INPUT PG'!X141</f>
        <v>313745</v>
      </c>
      <c r="Y141" s="96" t="n">
        <f aca="false">'PLR DET FIXED INPUT PG'!Y141+'PLR DET INDEX INPUT PG'!Y141</f>
        <v>1993950</v>
      </c>
      <c r="Z141" s="96" t="n">
        <f aca="false">'PLR DET FIXED INPUT PG'!Z141+'PLR DET INDEX INPUT PG'!Z141</f>
        <v>2220214</v>
      </c>
      <c r="AA141" s="96" t="n">
        <f aca="false">'PLR DET FIXED INPUT PG'!AA141</f>
        <v>41238367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-50716</v>
      </c>
      <c r="D142" s="97" t="n">
        <f aca="false">D140-D141</f>
        <v>30686</v>
      </c>
      <c r="E142" s="97" t="n">
        <f aca="false">E140-E141</f>
        <v>-75218</v>
      </c>
      <c r="F142" s="97" t="n">
        <f aca="false">F140-F141</f>
        <v>-19320</v>
      </c>
      <c r="G142" s="97" t="n">
        <f aca="false">G140-G141</f>
        <v>-24154</v>
      </c>
      <c r="H142" s="97" t="n">
        <f aca="false">H140-H141</f>
        <v>20007</v>
      </c>
      <c r="I142" s="97" t="n">
        <f aca="false">I140-I141</f>
        <v>-75940</v>
      </c>
      <c r="J142" s="97" t="n">
        <f aca="false">J140-J141</f>
        <v>-111918</v>
      </c>
      <c r="K142" s="97" t="n">
        <f aca="false">K140-K141</f>
        <v>-61516</v>
      </c>
      <c r="L142" s="97" t="n">
        <f aca="false">L140-L141</f>
        <v>2492</v>
      </c>
      <c r="M142" s="97" t="n">
        <f aca="false">M140-M141</f>
        <v>-39708</v>
      </c>
      <c r="N142" s="97" t="n">
        <f aca="false">N140-N141</f>
        <v>-56124</v>
      </c>
      <c r="O142" s="97" t="n">
        <f aca="false">O140-O141</f>
        <v>-66673</v>
      </c>
      <c r="P142" s="97" t="n">
        <f aca="false">P140-P141</f>
        <v>-60653</v>
      </c>
      <c r="Q142" s="97" t="n">
        <f aca="false">Q140-Q141</f>
        <v>-43531</v>
      </c>
      <c r="R142" s="97" t="n">
        <f aca="false">R140-R141</f>
        <v>-22261</v>
      </c>
      <c r="S142" s="97" t="n">
        <f aca="false">S140-S141</f>
        <v>-5405</v>
      </c>
      <c r="T142" s="97" t="n">
        <f aca="false">T140-T141</f>
        <v>-13373</v>
      </c>
      <c r="U142" s="97" t="n">
        <f aca="false">U140-U141</f>
        <v>-116253</v>
      </c>
      <c r="V142" s="97" t="n">
        <f aca="false">V140-V141</f>
        <v>-146569</v>
      </c>
      <c r="W142" s="97" t="n">
        <f aca="false">W140-W141</f>
        <v>-110205</v>
      </c>
      <c r="X142" s="97" t="n">
        <f aca="false">X140-X141</f>
        <v>-51675</v>
      </c>
      <c r="Y142" s="97" t="n">
        <f aca="false">Y140-Y141</f>
        <v>-51240</v>
      </c>
      <c r="Z142" s="97" t="n">
        <f aca="false">Z140-Z141</f>
        <v>-71464</v>
      </c>
      <c r="AA142" s="97" t="n">
        <f aca="false">'PLR DET FIXED INPUT PG'!AA142</f>
        <v>-1220642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9" activeCellId="0" sqref="H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21,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145861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467221</v>
      </c>
      <c r="F9" s="74" t="s">
        <v>7</v>
      </c>
      <c r="I9" s="116" t="n">
        <f aca="false">O52+9500</f>
        <v>9544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274705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3008576.60326649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4562658.54326649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132261+4100+9500</f>
        <v>145861</v>
      </c>
      <c r="O16" s="131" t="n">
        <f aca="false">SUM(C16:N16)</f>
        <v>1554081.94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428569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38652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467221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161592</v>
      </c>
      <c r="D33" s="108" t="n">
        <f aca="false">'SPEC REPORT DETAILS'!K10+'SPEC REPORT DETAILS'!K22+'SPEC REPORT DETAILS'!K34+'SPEC REPORT DETAILS'!K47</f>
        <v>145535</v>
      </c>
      <c r="E33" s="108" t="n">
        <f aca="false">'SPEC REPORT DETAILS'!L10+'SPEC REPORT DETAILS'!L22+'SPEC REPORT DETAILS'!L34+'SPEC REPORT DETAILS'!L47</f>
        <v>160739</v>
      </c>
      <c r="F33" s="108" t="n">
        <f aca="false">'SPEC REPORT DETAILS'!M10+'SPEC REPORT DETAILS'!M22+'SPEC REPORT DETAILS'!M34+'SPEC REPORT DETAILS'!M47</f>
        <v>-5538</v>
      </c>
      <c r="G33" s="108" t="n">
        <f aca="false">'SPEC REPORT DETAILS'!N10+'SPEC REPORT DETAILS'!N22+'SPEC REPORT DETAILS'!N34+'SPEC REPORT DETAILS'!N47</f>
        <v>-5720</v>
      </c>
      <c r="H33" s="108" t="n">
        <f aca="false">'SPEC REPORT DETAILS'!O10+'SPEC REPORT DETAILS'!O22+'SPEC REPORT DETAILS'!O34+'SPEC REPORT DETAILS'!O47</f>
        <v>-5523</v>
      </c>
      <c r="I33" s="108" t="n">
        <f aca="false">'SPEC REPORT DETAILS'!P10+'SPEC REPORT DETAILS'!P22+'SPEC REPORT DETAILS'!P34+'SPEC REPORT DETAILS'!P47</f>
        <v>-5694</v>
      </c>
      <c r="J33" s="108" t="n">
        <f aca="false">'SPEC REPORT DETAILS'!Q10+'SPEC REPORT DETAILS'!Q22+'SPEC REPORT DETAILS'!Q34+'SPEC REPORT DETAILS'!Q47</f>
        <v>-5682</v>
      </c>
      <c r="K33" s="108" t="n">
        <f aca="false">'SPEC REPORT DETAILS'!R10+'SPEC REPORT DETAILS'!R22+'SPEC REPORT DETAILS'!R34+'SPEC REPORT DETAILS'!R47</f>
        <v>-5485</v>
      </c>
      <c r="L33" s="108" t="n">
        <f aca="false">'SPEC REPORT DETAILS'!S10+'SPEC REPORT DETAILS'!S22+'SPEC REPORT DETAILS'!S34+'SPEC REPORT DETAILS'!S47</f>
        <v>-5655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-15794</v>
      </c>
      <c r="D35" s="108" t="n">
        <f aca="false">'SPEC BASIS'!D17</f>
        <v>-14224</v>
      </c>
      <c r="E35" s="108" t="n">
        <f aca="false">'SPEC BASIS'!E17</f>
        <v>-15710</v>
      </c>
      <c r="F35" s="108" t="n">
        <f aca="false">'SPEC BASIS'!F17</f>
        <v>11890</v>
      </c>
      <c r="G35" s="108" t="n">
        <f aca="false">'SPEC BASIS'!G17</f>
        <v>12283</v>
      </c>
      <c r="H35" s="108" t="n">
        <f aca="false">'SPEC BASIS'!H17</f>
        <v>11860</v>
      </c>
      <c r="I35" s="108" t="n">
        <f aca="false">'SPEC BASIS'!I17</f>
        <v>12228</v>
      </c>
      <c r="J35" s="108" t="n">
        <f aca="false">'SPEC BASIS'!J17</f>
        <v>12199</v>
      </c>
      <c r="K35" s="108" t="n">
        <f aca="false">'SPEC BASIS'!K17</f>
        <v>11778</v>
      </c>
      <c r="L35" s="108" t="n">
        <f aca="false">'SPEC BASIS'!L17</f>
        <v>12142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145798</v>
      </c>
      <c r="D36" s="131" t="n">
        <f aca="false">SUM(D33:D35)</f>
        <v>131311</v>
      </c>
      <c r="E36" s="131" t="n">
        <f aca="false">SUM(E33:E35)</f>
        <v>145029</v>
      </c>
      <c r="F36" s="131" t="n">
        <f aca="false">SUM(F33:F35)</f>
        <v>6352</v>
      </c>
      <c r="G36" s="131" t="n">
        <f aca="false">SUM(G33:G35)</f>
        <v>6563</v>
      </c>
      <c r="H36" s="131" t="n">
        <f aca="false">SUM(H33:H35)</f>
        <v>6337</v>
      </c>
      <c r="I36" s="131" t="n">
        <f aca="false">SUM(I33:I35)</f>
        <v>6534</v>
      </c>
      <c r="J36" s="131" t="n">
        <f aca="false">SUM(J33:J35)</f>
        <v>6517</v>
      </c>
      <c r="K36" s="131" t="n">
        <f aca="false">SUM(K33:K35)</f>
        <v>6293</v>
      </c>
      <c r="L36" s="131" t="n">
        <f aca="false">SUM(L33:L35)</f>
        <v>6487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145784</v>
      </c>
      <c r="D37" s="143" t="n">
        <f aca="false">'SPEC BASIS'!D18+'SPEC SUM FIXED INPUT PG'!D28</f>
        <v>131299</v>
      </c>
      <c r="E37" s="143" t="n">
        <f aca="false">'SPEC BASIS'!E18+'SPEC SUM FIXED INPUT PG'!E28</f>
        <v>145016</v>
      </c>
      <c r="F37" s="143" t="n">
        <f aca="false">'SPEC BASIS'!F18+'SPEC SUM FIXED INPUT PG'!F28</f>
        <v>6352</v>
      </c>
      <c r="G37" s="143" t="n">
        <f aca="false">'SPEC BASIS'!G18+'SPEC SUM FIXED INPUT PG'!G28</f>
        <v>6562</v>
      </c>
      <c r="H37" s="143" t="n">
        <f aca="false">'SPEC BASIS'!H18+'SPEC SUM FIXED INPUT PG'!H28</f>
        <v>6336</v>
      </c>
      <c r="I37" s="143" t="n">
        <f aca="false">'SPEC BASIS'!I18+'SPEC SUM FIXED INPUT PG'!I28</f>
        <v>6533</v>
      </c>
      <c r="J37" s="143" t="n">
        <f aca="false">'SPEC BASIS'!J18+'SPEC SUM FIXED INPUT PG'!J28</f>
        <v>6517</v>
      </c>
      <c r="K37" s="143" t="n">
        <f aca="false">'SPEC BASIS'!K18+'SPEC SUM FIXED INPUT PG'!K28</f>
        <v>6292</v>
      </c>
      <c r="L37" s="143" t="n">
        <f aca="false">'SPEC BASIS'!L18+'SPEC SUM FIXED INPUT PG'!L28</f>
        <v>6486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14</v>
      </c>
      <c r="D38" s="108" t="n">
        <f aca="false">D36-D37</f>
        <v>12</v>
      </c>
      <c r="E38" s="108" t="n">
        <f aca="false">E36-E37</f>
        <v>13</v>
      </c>
      <c r="F38" s="108" t="n">
        <f aca="false">F36-F37</f>
        <v>0</v>
      </c>
      <c r="G38" s="108" t="n">
        <f aca="false">G36-G37</f>
        <v>1</v>
      </c>
      <c r="H38" s="108" t="n">
        <f aca="false">H36-H37</f>
        <v>1</v>
      </c>
      <c r="I38" s="108" t="n">
        <f aca="false">I36-I37</f>
        <v>1</v>
      </c>
      <c r="J38" s="108" t="n">
        <f aca="false">J36-J37</f>
        <v>0</v>
      </c>
      <c r="K38" s="108" t="n">
        <f aca="false">K36-K37</f>
        <v>1</v>
      </c>
      <c r="L38" s="108" t="n">
        <f aca="false">L36-L37</f>
        <v>1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428569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38652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467221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467177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44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2001-12-21T21:34:11Z</cp:lastPrinted>
  <cp:revision>0</cp:revision>
  <dc:subject/>
  <dc:title/>
</cp:coreProperties>
</file>