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2.xml" ContentType="application/vnd.openxmlformats-officedocument.spreadsheetml.comment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9.xml.rels" ContentType="application/vnd.openxmlformats-package.relationships+xml"/>
  <Override PartName="/xl/worksheets/_rels/sheet17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1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comments13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SUM" sheetId="1" state="visible" r:id="rId3"/>
    <sheet name="REG" sheetId="2" state="visible" r:id="rId4"/>
    <sheet name="SPEC" sheetId="3" state="visible" r:id="rId5"/>
    <sheet name="Dth_Day" sheetId="4" state="visible" r:id="rId6"/>
    <sheet name="Dth Prompt" sheetId="5" state="visible" r:id="rId7"/>
    <sheet name="Dth INPUT PG" sheetId="6" state="hidden" r:id="rId8"/>
    <sheet name="PLR SUM" sheetId="7" state="visible" r:id="rId9"/>
    <sheet name="PLR SUM INPUT PG" sheetId="8" state="hidden" r:id="rId10"/>
    <sheet name="SPEC SUM" sheetId="9" state="hidden" r:id="rId11"/>
    <sheet name="PLR DETAILS" sheetId="10" state="visible" r:id="rId12"/>
    <sheet name="PLR DET INPUT PG" sheetId="11" state="hidden" r:id="rId13"/>
    <sheet name="SPEC DETAILS" sheetId="12" state="hidden" r:id="rId14"/>
    <sheet name="SPEC REPORT" sheetId="13" state="visible" r:id="rId15"/>
    <sheet name="SPEC REPORT DETAILS" sheetId="14" state="visible" r:id="rId16"/>
    <sheet name="5-DAY" sheetId="15" state="hidden" r:id="rId17"/>
    <sheet name="VAR" sheetId="16" state="hidden" r:id="rId18"/>
    <sheet name="OPEN SPEC" sheetId="17" state="hidden" r:id="rId19"/>
    <sheet name="Gap Risk" sheetId="18" state="hidden" r:id="rId20"/>
    <sheet name="BASIS" sheetId="19" state="hidden" r:id="rId21"/>
  </sheets>
  <externalReferences>
    <externalReference r:id="rId22"/>
    <externalReference r:id="rId23"/>
  </externalReferences>
  <definedNames>
    <definedName function="false" hidden="false" localSheetId="5" name="_xlnm.Print_Titles" vbProcedure="false">'Dth INPUT PG'!$A:$B</definedName>
    <definedName function="false" hidden="false" localSheetId="4" name="_xlnm.Print_Titles" vbProcedure="false">'Dth Prompt'!$A:$B</definedName>
    <definedName function="false" hidden="false" localSheetId="3" name="_xlnm.Print_Titles" vbProcedure="false">Dth_Day!$A:$B</definedName>
    <definedName function="false" hidden="false" localSheetId="10" name="_xlnm.Print_Titles" vbProcedure="false">'PLR DET INPUT PG'!$A:$B,'PLR DET INPUT PG'!$1:$4</definedName>
    <definedName function="false" hidden="false" localSheetId="9" name="_xlnm.Print_Titles" vbProcedure="false">'PLR DETAILS'!$A:$B,'PLR DETAILS'!$1:$4</definedName>
    <definedName function="false" hidden="false" localSheetId="6" name="_xlnm.Print_Titles" vbProcedure="false">'PLR SUM'!$A:$B</definedName>
    <definedName function="false" hidden="false" localSheetId="7" name="_xlnm.Print_Titles" vbProcedure="false">'PLR SUM INPUT PG'!$A:$B</definedName>
    <definedName function="false" hidden="false" localSheetId="1" name="_xlnm.Print_Area" vbProcedure="false">REG!$A$1:$L$57</definedName>
    <definedName function="false" hidden="false" localSheetId="2" name="_xlnm.Print_Area" vbProcedure="false">SPEC!$A$1:$L$57</definedName>
    <definedName function="false" hidden="false" localSheetId="11" name="_xlnm.Print_Titles" vbProcedure="false">'SPEC DETAILS'!$A:$B</definedName>
    <definedName function="false" hidden="false" localSheetId="13" name="_xlnm.Print_Titles" vbProcedure="false">'SPEC REPORT DETAILS'!$A:$C</definedName>
    <definedName function="false" hidden="false" localSheetId="8" name="_xlnm.Print_Titles" vbProcedure="false">'SPEC SUM'!$A:$B</definedName>
    <definedName function="false" hidden="false" name="Aeco_nonS" vbProcedure="false">Dth_Day!$A$28</definedName>
    <definedName function="false" hidden="false" name="Aeco_S" vbProcedure="false">Dth_Day!$A$16</definedName>
    <definedName function="false" hidden="false" name="Days" vbProcedure="false">#REF!</definedName>
    <definedName function="false" hidden="false" name="Dthdt" vbProcedure="false">Dth_Day!$A$6</definedName>
    <definedName function="false" hidden="false" name="Rockies_nonS" vbProcedure="false">Dth_Day!$A$30</definedName>
    <definedName function="false" hidden="false" name="Rockies_S" vbProcedure="false">Dth_Day!$A$18</definedName>
    <definedName function="false" hidden="false" name="Sumas_nonS" vbProcedure="false">Dth_Day!$A$29</definedName>
    <definedName function="false" hidden="false" name="Sumas_S" vbProcedure="false">Dth_Day!$A$17</definedName>
    <definedName function="false" hidden="false" name="Zero" vbProcedure="false">Dth_Day!$A$43</definedName>
    <definedName function="false" hidden="false" localSheetId="5" name="Aeco_nonS" vbProcedure="false">'Dth INPUT PG'!$A$28</definedName>
    <definedName function="false" hidden="false" localSheetId="5" name="Aeco_S" vbProcedure="false">'Dth INPUT PG'!$A$16</definedName>
    <definedName function="false" hidden="false" localSheetId="5" name="Dthdt" vbProcedure="false">'Dth INPUT PG'!$A$6</definedName>
    <definedName function="false" hidden="false" localSheetId="5" name="Rockies_nonS" vbProcedure="false">'Dth INPUT PG'!$A$30</definedName>
    <definedName function="false" hidden="false" localSheetId="5" name="Rockies_S" vbProcedure="false">'Dth INPUT PG'!$A$18</definedName>
    <definedName function="false" hidden="false" localSheetId="5" name="Sumas_nonS" vbProcedure="false">'Dth INPUT PG'!$A$29</definedName>
    <definedName function="false" hidden="false" localSheetId="5" name="Sumas_S" vbProcedure="false">'Dth INPUT PG'!$A$17</definedName>
    <definedName function="false" hidden="false" localSheetId="5" name="Zero" vbProcedure="false">#REF!</definedName>
  </definedNames>
  <calcPr iterateCount="50" refMode="A1" iterate="true" iterateDelta="0.001"/>
  <pivotCaches>
    <pivotCache cacheId="1" r:id="rId25"/>
    <pivotCache cacheId="2" r:id="rId26"/>
  </pivotCaches>
  <extLst>
    <ext xmlns:loext="http://schemas.libreoffice.org/" uri="{7626C862-2A13-11E5-B345-FEFF819CDC9F}">
      <loext:extCalcPr stringRefSyntax="CalcA1"/>
    </ext>
  </extLst>
</workbook>
</file>

<file path=xl/comments1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to reflect adjustment of $141k gain recorded to G/L in July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13</xdr:colOff>
                <xdr:row>14</xdr:row>
                <xdr:rowOff>4</xdr:rowOff>
              </xdr:from>
              <xdr:to>
                <xdr:col>9</xdr:col>
                <xdr:colOff>48</xdr:colOff>
                <xdr:row>19</xdr:row>
                <xdr:rowOff>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downward by $141k from adjustment from June deals recorded in July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14</xdr:row>
                <xdr:rowOff>4</xdr:rowOff>
              </xdr:from>
              <xdr:to>
                <xdr:col>10</xdr:col>
                <xdr:colOff>48</xdr:colOff>
                <xdr:row>19</xdr:row>
                <xdr:rowOff>2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<sst xmlns="http://schemas.openxmlformats.org/spreadsheetml/2006/main" count="1509" uniqueCount="219">
  <si>
    <t xml:space="preserve">Portland General Electric Company</t>
  </si>
  <si>
    <t xml:space="preserve">Gas Summary</t>
  </si>
  <si>
    <t xml:space="preserve">As of December 18,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</si>
  <si>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</si>
  <si>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</si>
  <si>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</si>
  <si>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</si>
  <si>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</si>
  <si>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</si>
  <si>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</si>
  <si>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</si>
  <si>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</si>
  <si>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</si>
  <si>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</si>
  <si>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(MMBtu)</t>
  </si>
  <si>
    <t xml:space="preserve">Maturity / Gap Risk (MMBtu)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</si>
  <si>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</si>
  <si>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</si>
  <si>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</si>
  <si>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</si>
  <si>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</si>
  <si>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Gas Reg Data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</si>
  <si>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</si>
  <si>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</si>
  <si>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</si>
  <si>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</si>
  <si>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</si>
  <si>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 Data</t>
  </si>
  <si>
    <t xml:space="preserve">MTD</t>
  </si>
  <si>
    <t xml:space="preserve">QTD</t>
  </si>
  <si>
    <t xml:space="preserve">YTD</t>
  </si>
  <si>
    <t xml:space="preserve">VAR</t>
  </si>
  <si>
    <t xml:space="preserve">TERM - Fuel Position Summary - Dth/Day</t>
  </si>
  <si>
    <t xml:space="preserve">Speculative vs Hedge Books</t>
  </si>
  <si>
    <t xml:space="preserve">TOTAL</t>
  </si>
  <si>
    <t xml:space="preserve">Aeco</t>
  </si>
  <si>
    <t xml:space="preserve">Sumas</t>
  </si>
  <si>
    <t xml:space="preserve">Rockies</t>
  </si>
  <si>
    <t xml:space="preserve">Futures</t>
  </si>
  <si>
    <t xml:space="preserve">Total (Dth/Day)</t>
  </si>
  <si>
    <t xml:space="preserve">SPECULATIVE BOOK</t>
  </si>
  <si>
    <t xml:space="preserve">RMC Spec Limits</t>
  </si>
  <si>
    <t xml:space="preserve">Violations</t>
  </si>
  <si>
    <t xml:space="preserve">HEDGE BOOK</t>
  </si>
  <si>
    <t xml:space="preserve">RMC Hedge Limits</t>
  </si>
  <si>
    <t xml:space="preserve">.</t>
  </si>
  <si>
    <t xml:space="preserve">INDEX DEALS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</si>
  <si>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</si>
  <si>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</si>
  <si>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</si>
  <si>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</si>
  <si>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</si>
  <si>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Comparison of Positions With and Without Plant Option Model</t>
  </si>
  <si>
    <t xml:space="preserve">WITH PLANT OPTION MODEL DELTAS</t>
  </si>
  <si>
    <t xml:space="preserve">PLANTS AT AVAILABLE CAPACITIES</t>
  </si>
  <si>
    <t xml:space="preserve">January </t>
  </si>
  <si>
    <t xml:space="preserve">February</t>
  </si>
  <si>
    <t xml:space="preserve">March</t>
  </si>
  <si>
    <t xml:space="preserve">Avail</t>
  </si>
  <si>
    <t xml:space="preserve">Diff</t>
  </si>
  <si>
    <t xml:space="preserve">Model</t>
  </si>
  <si>
    <t xml:space="preserve">On</t>
  </si>
  <si>
    <t xml:space="preserve">Off</t>
  </si>
  <si>
    <t xml:space="preserve">Flat</t>
  </si>
  <si>
    <t xml:space="preserve">Hr</t>
  </si>
  <si>
    <t xml:space="preserve">Hrs</t>
  </si>
  <si>
    <t xml:space="preserve">MMBtu</t>
  </si>
  <si>
    <t xml:space="preserve">Days</t>
  </si>
  <si>
    <t xml:space="preserve">Sumas Dly</t>
  </si>
  <si>
    <t xml:space="preserve">AECO Dly</t>
  </si>
  <si>
    <t xml:space="preserve">Valuation Date:  12/18/2001</t>
  </si>
  <si>
    <t xml:space="preserve">As of:                12/18/2001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</si>
  <si>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</si>
  <si>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</si>
  <si>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</si>
  <si>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</si>
  <si>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</si>
  <si>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</si>
  <si>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</si>
  <si>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</si>
  <si>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</si>
  <si>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</si>
  <si>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</si>
  <si>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</si>
  <si>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</si>
  <si>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</si>
  <si>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</si>
  <si>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</si>
  <si>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</si>
  <si>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</si>
  <si>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</si>
  <si>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</si>
  <si>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</si>
  <si>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</si>
  <si>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</si>
  <si>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Dec-03</t>
  </si>
  <si>
    <t xml:space="preserve">TERM - Fuel PLR Book Summary</t>
  </si>
  <si>
    <t xml:space="preserve">Prior Date:          12/17/2001</t>
  </si>
  <si>
    <t xml:space="preserve">As of:                  12/18/2001</t>
  </si>
  <si>
    <t xml:space="preserve">Dth</t>
  </si>
  <si>
    <t xml:space="preserve">Coyote Plant</t>
  </si>
  <si>
    <t xml:space="preserve">Total Aeco</t>
  </si>
  <si>
    <t xml:space="preserve">Beaver Plant</t>
  </si>
  <si>
    <t xml:space="preserve">Beaver II Plant</t>
  </si>
  <si>
    <t xml:space="preserve">Total Sumas</t>
  </si>
  <si>
    <t xml:space="preserve">Prior Dth/Day</t>
  </si>
  <si>
    <t xml:space="preserve">Delta</t>
  </si>
  <si>
    <t xml:space="preserve">Mark-to-Market</t>
  </si>
  <si>
    <t xml:space="preserve">MTM Deals</t>
  </si>
  <si>
    <t xml:space="preserve">MTM Plant Generation</t>
  </si>
  <si>
    <t xml:space="preserve">Total MTM</t>
  </si>
  <si>
    <t xml:space="preserve">Prior Day MTM</t>
  </si>
  <si>
    <t xml:space="preserve">TERM - Fuel SPEC Book Summary</t>
  </si>
  <si>
    <t xml:space="preserve">TERM - Fuel PLR Book Details</t>
  </si>
  <si>
    <t xml:space="preserve">NYMEX</t>
  </si>
  <si>
    <t xml:space="preserve">Prior Day</t>
  </si>
  <si>
    <t xml:space="preserve">Curve Comparison</t>
  </si>
  <si>
    <t xml:space="preserve">Mark-To-Market</t>
  </si>
  <si>
    <t xml:space="preserve">Today's MTM</t>
  </si>
  <si>
    <t xml:space="preserve">AECO</t>
  </si>
  <si>
    <t xml:space="preserve">Physical Transactions</t>
  </si>
  <si>
    <t xml:space="preserve">Physical</t>
  </si>
  <si>
    <t xml:space="preserve">Interbook</t>
  </si>
  <si>
    <t xml:space="preserve">Total Dth</t>
  </si>
  <si>
    <t xml:space="preserve">Swaps</t>
  </si>
  <si>
    <t xml:space="preserve">Average Deal Prices</t>
  </si>
  <si>
    <t xml:space="preserve">BUY</t>
  </si>
  <si>
    <t xml:space="preserve">SELL</t>
  </si>
  <si>
    <t xml:space="preserve">Interbook MTM</t>
  </si>
  <si>
    <t xml:space="preserve">ROCKIES</t>
  </si>
  <si>
    <t xml:space="preserve">SUMAS</t>
  </si>
  <si>
    <t xml:space="preserve">TERM - Fuel SPEC Book Details</t>
  </si>
  <si>
    <t xml:space="preserve">Speculative Book - Gas Summary</t>
  </si>
  <si>
    <t xml:space="preserve">Realized Settlement - January thru November</t>
  </si>
  <si>
    <t xml:space="preserve">Gas Book Limits</t>
  </si>
  <si>
    <t xml:space="preserve">Forecasted Realized Settlement - December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</si>
  <si>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</si>
  <si>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</si>
  <si>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</si>
  <si>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Realized Settlement Values</t>
  </si>
  <si>
    <t xml:space="preserve">Total</t>
  </si>
  <si>
    <t xml:space="preserve">Monthly Settlement </t>
  </si>
  <si>
    <t xml:space="preserve">Closed Positions - Mark-to-Market</t>
  </si>
  <si>
    <t xml:space="preserve">Open Positions - Mark-to-Market</t>
  </si>
  <si>
    <t xml:space="preserve">Basis Trades - Mark-to-Market</t>
  </si>
  <si>
    <t xml:space="preserve">Forward Position Detail</t>
  </si>
  <si>
    <t xml:space="preserve">Net Open Position (Mmbtu/day)</t>
  </si>
  <si>
    <t xml:space="preserve">Prior Day Net Open Position</t>
  </si>
  <si>
    <t xml:space="preserve">  Closed</t>
  </si>
  <si>
    <t xml:space="preserve">  Open</t>
  </si>
  <si>
    <t xml:space="preserve">  Basis Trades</t>
  </si>
  <si>
    <t xml:space="preserve">Total Mark-to-Market </t>
  </si>
  <si>
    <t xml:space="preserve">Speculative Book - Gas Details</t>
  </si>
  <si>
    <t xml:space="preserve"> Mark-to-Market</t>
  </si>
  <si>
    <t xml:space="preserve">    Closed</t>
  </si>
  <si>
    <t xml:space="preserve">    Open</t>
  </si>
  <si>
    <t xml:space="preserve"> Total Mark-to-Market - AECO</t>
  </si>
  <si>
    <t xml:space="preserve">  Total Mark-to-Market - ROCKIES</t>
  </si>
  <si>
    <t xml:space="preserve">  Total Mark-to-Market - SUMAS</t>
  </si>
  <si>
    <t xml:space="preserve">  Total Mark-to-Market - NYMEX</t>
  </si>
  <si>
    <t xml:space="preserve">LAST 5-DAY RETAIL</t>
  </si>
  <si>
    <t xml:space="preserve">MTD SPEC</t>
  </si>
  <si>
    <t xml:space="preserve">LAST 5-DAY SPEC</t>
  </si>
  <si>
    <t xml:space="preserve"> -  DECEMBER</t>
  </si>
  <si>
    <t xml:space="preserve">Date </t>
  </si>
  <si>
    <t xml:space="preserve">RETAIL</t>
  </si>
  <si>
    <t xml:space="preserve">SPEC</t>
  </si>
  <si>
    <t xml:space="preserve">Value at Risk</t>
  </si>
  <si>
    <t xml:space="preserve">REFRESH PIVOT TABLE AFTER UPDATE</t>
  </si>
  <si>
    <t xml:space="preserve">Sum of NET</t>
  </si>
  <si>
    <t xml:space="preserve">MONTH</t>
  </si>
  <si>
    <t xml:space="preserve">LOCATION</t>
  </si>
  <si>
    <t xml:space="preserve">(blank)</t>
  </si>
  <si>
    <t xml:space="preserve">Grand Total</t>
  </si>
  <si>
    <t xml:space="preserve">DEAL</t>
  </si>
  <si>
    <t xml:space="preserve">ST</t>
  </si>
  <si>
    <t xml:space="preserve">DIV</t>
  </si>
  <si>
    <t xml:space="preserve">B/S</t>
  </si>
  <si>
    <t xml:space="preserve">FASB</t>
  </si>
  <si>
    <t xml:space="preserve">EXEC DATE</t>
  </si>
  <si>
    <t xml:space="preserve">TYPE</t>
  </si>
  <si>
    <t xml:space="preserve">TRADER</t>
  </si>
  <si>
    <t xml:space="preserve">COUNTERPARTY</t>
  </si>
  <si>
    <t xml:space="preserve">DAILY</t>
  </si>
  <si>
    <t xml:space="preserve">EXT QTY</t>
  </si>
  <si>
    <t xml:space="preserve">CTRT</t>
  </si>
  <si>
    <t xml:space="preserve">FEE</t>
  </si>
  <si>
    <t xml:space="preserve">PGE_PAYS</t>
  </si>
  <si>
    <t xml:space="preserve">PGE_REC</t>
  </si>
  <si>
    <t xml:space="preserve">CURR</t>
  </si>
  <si>
    <t xml:space="preserve">PRICE</t>
  </si>
  <si>
    <t xml:space="preserve">CP PAYS</t>
  </si>
  <si>
    <t xml:space="preserve">NET</t>
  </si>
  <si>
    <t xml:space="preserve">GAP RISK</t>
  </si>
  <si>
    <t xml:space="preserve">Spec</t>
  </si>
  <si>
    <t xml:space="preserve">    MMBtu</t>
  </si>
  <si>
    <t xml:space="preserve">Total NOP</t>
  </si>
  <si>
    <t xml:space="preserve">Maturity/Gap</t>
  </si>
  <si>
    <t xml:space="preserve">Hedge</t>
  </si>
  <si>
    <t xml:space="preserve">  MMBtu</t>
  </si>
  <si>
    <t xml:space="preserve">REFRESH TABLE AFTER UPDATE</t>
  </si>
  <si>
    <t xml:space="preserve">TRANSNO</t>
  </si>
  <si>
    <t xml:space="preserve">TRANS_STATUS</t>
  </si>
  <si>
    <t xml:space="preserve">DIVISION</t>
  </si>
  <si>
    <t xml:space="preserve">TRANS TYPE</t>
  </si>
  <si>
    <t xml:space="preserve">DAILY VOLUME</t>
  </si>
  <si>
    <t xml:space="preserve">CONTRACTS</t>
  </si>
  <si>
    <t xml:space="preserve">MTM CURR</t>
  </si>
  <si>
    <t xml:space="preserve">L</t>
  </si>
  <si>
    <t xml:space="preserve">S</t>
  </si>
  <si>
    <t xml:space="preserve">BASISSWAP</t>
  </si>
  <si>
    <t xml:space="preserve">Owen</t>
  </si>
  <si>
    <t xml:space="preserve">Entergy-Koch Trading, LP</t>
  </si>
  <si>
    <t xml:space="preserve">MMBTU</t>
  </si>
  <si>
    <t xml:space="preserve">USD</t>
  </si>
  <si>
    <t xml:space="preserve">Morgan Stanley Capital Group, Inc</t>
  </si>
  <si>
    <t xml:space="preserve">Yildirok</t>
  </si>
  <si>
    <t xml:space="preserve">Sempra Energy Trading Corp.</t>
  </si>
  <si>
    <t xml:space="preserve">Utilicorp United Inc.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</si>
</sst>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\$* #,##0_);_(\$* \(#,##0\);_(\$* \-_);_(@_)"/>
    <numFmt numFmtId="166" formatCode="_(* #,##0_);_(* \(#,##0\);_(* \-_);_(@_)"/>
    <numFmt numFmtId="167" formatCode="#,##0"/>
    <numFmt numFmtId="168" formatCode="0"/>
    <numFmt numFmtId="169" formatCode="mmmm\ d&quot;, &quot;yyyy"/>
    <numFmt numFmtId="170" formatCode="mm/dd/yy"/>
    <numFmt numFmtId="171" formatCode="_(* #,##0.00_);_(* \(#,##0.00\);_(* \-??_);_(@_)"/>
    <numFmt numFmtId="172" formatCode="_(* #,##0_);_(* \(#,##0\);_(* \-??_);_(@_)"/>
    <numFmt numFmtId="173" formatCode="0%"/>
    <numFmt numFmtId="174" formatCode="#,##0.000"/>
    <numFmt numFmtId="175" formatCode="[$-409]#,##0_);\(#,##0\)"/>
    <numFmt numFmtId="176" formatCode="\$#,##0.00"/>
    <numFmt numFmtId="177" formatCode="[$-409]mmm\-yy"/>
    <numFmt numFmtId="178" formatCode="\$#,##0.00_);&quot;($&quot;#,##0.00\)"/>
    <numFmt numFmtId="179" formatCode="[$-409]#,##0_);[RED]\(#,##0\)"/>
    <numFmt numFmtId="180" formatCode="\$#,##0"/>
    <numFmt numFmtId="181" formatCode="[$-409]m/d/yyyy"/>
    <numFmt numFmtId="182" formatCode="\$#,##0_);&quot;($&quot;#,##0\)"/>
  </numFmts>
  <fonts count="41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b val="true"/>
      <sz val="7.5"/>
      <color rgb="FF000000"/>
      <name val="Times New Roman"/>
      <family val="2"/>
    </font>
    <font>
      <sz val="4.75"/>
      <color rgb="FF000000"/>
      <name val="Times New Roman"/>
      <family val="2"/>
    </font>
    <font>
      <b val="true"/>
      <sz val="6.75"/>
      <color rgb="FF000000"/>
      <name val="Times New Roman"/>
      <family val="2"/>
    </font>
    <font>
      <b val="true"/>
      <sz val="7"/>
      <color rgb="FF000000"/>
      <name val="MS Sans Serif"/>
      <family val="0"/>
    </font>
    <font>
      <sz val="7"/>
      <name val="Times New Roman"/>
      <family val="0"/>
    </font>
    <font>
      <b val="true"/>
      <u val="single"/>
      <sz val="7"/>
      <color rgb="FF000000"/>
      <name val="MS Sans Serif"/>
      <family val="0"/>
    </font>
    <font>
      <sz val="7"/>
      <color rgb="FF000000"/>
      <name val="MS Sans Serif"/>
      <family val="0"/>
    </font>
    <font>
      <b val="true"/>
      <sz val="7"/>
      <color rgb="FF000000"/>
      <name val="Times New Roman"/>
      <family val="1"/>
    </font>
    <font>
      <sz val="7"/>
      <color rgb="FF000000"/>
      <name val="Times New Roman"/>
      <family val="1"/>
    </font>
    <font>
      <b val="tru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sz val="7"/>
      <name val="MS Sans Serif"/>
      <family val="2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7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1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14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7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2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2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2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2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7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33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76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6" fontId="33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8" fillId="2" borderId="1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8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8" fillId="2" borderId="12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3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3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0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Gas Report File.xls Chart 2" xfId="52"/>
    <cellStyle name="Normal_Daily Gas Report File.xls Chart 3" xfId="53"/>
    <cellStyle name="Normal_Daily Gas Report File.xls Chart 4" xfId="54"/>
    <cellStyle name="Normal_Daily Gas Report File.xls Chart 5" xfId="55"/>
    <cellStyle name="Normal_Daily Gas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Percent_dth day" xfId="67"/>
    <cellStyle name="Percent_mwa" xfId="68"/>
    <cellStyle name="Percent_mwh" xfId="69"/>
    <cellStyle name="Percent_plr det" xfId="70"/>
    <cellStyle name="Percent_plr sum" xfId="71"/>
    <cellStyle name="Percent_plrdet" xfId="72"/>
    <cellStyle name="Percent_spec det" xfId="73"/>
    <cellStyle name="Percent_spec sum" xfId="7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25" Type="http://schemas.openxmlformats.org/officeDocument/2006/relationships/pivotCacheDefinition" Target="pivotCache/pivotCacheDefinition1.xml"/><Relationship Id="rId26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REG!$N$8:$N$103</c:f>
              <c:strCache>
                <c:ptCount val="96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</c:strCache>
            </c:strRef>
          </c:cat>
          <c:val>
            <c:numRef>
              <c:f>REG!$O$8:$O$103</c:f>
              <c:numCache>
                <c:formatCode>#,##0</c:formatCode>
                <c:ptCount val="96"/>
                <c:pt idx="0">
                  <c:v>3258.408</c:v>
                </c:pt>
                <c:pt idx="1">
                  <c:v>-1196.089</c:v>
                </c:pt>
                <c:pt idx="2">
                  <c:v>1275.855</c:v>
                </c:pt>
                <c:pt idx="3">
                  <c:v>-2323.857</c:v>
                </c:pt>
                <c:pt idx="4">
                  <c:v>308.448</c:v>
                </c:pt>
                <c:pt idx="5">
                  <c:v>1183.435</c:v>
                </c:pt>
                <c:pt idx="6">
                  <c:v>1159.535</c:v>
                </c:pt>
                <c:pt idx="7">
                  <c:v>-595.706</c:v>
                </c:pt>
                <c:pt idx="8">
                  <c:v>-6281.869</c:v>
                </c:pt>
                <c:pt idx="9">
                  <c:v>-44.611</c:v>
                </c:pt>
                <c:pt idx="10">
                  <c:v>-1707.207</c:v>
                </c:pt>
                <c:pt idx="11">
                  <c:v>27.549</c:v>
                </c:pt>
                <c:pt idx="12">
                  <c:v>634.746</c:v>
                </c:pt>
                <c:pt idx="13">
                  <c:v>1044.671</c:v>
                </c:pt>
                <c:pt idx="14">
                  <c:v>-546.792</c:v>
                </c:pt>
                <c:pt idx="15">
                  <c:v>1777.844</c:v>
                </c:pt>
                <c:pt idx="16">
                  <c:v>-343.241</c:v>
                </c:pt>
                <c:pt idx="17">
                  <c:v>918.192</c:v>
                </c:pt>
                <c:pt idx="18">
                  <c:v>1529.049</c:v>
                </c:pt>
                <c:pt idx="19">
                  <c:v>198.209</c:v>
                </c:pt>
                <c:pt idx="20">
                  <c:v>1578.88</c:v>
                </c:pt>
                <c:pt idx="21">
                  <c:v>-262.4</c:v>
                </c:pt>
                <c:pt idx="22">
                  <c:v>404.653</c:v>
                </c:pt>
                <c:pt idx="23">
                  <c:v>2030.401</c:v>
                </c:pt>
                <c:pt idx="24">
                  <c:v>-267.932</c:v>
                </c:pt>
                <c:pt idx="25">
                  <c:v>-174.272</c:v>
                </c:pt>
                <c:pt idx="26">
                  <c:v>-259.29</c:v>
                </c:pt>
                <c:pt idx="27">
                  <c:v>155.904</c:v>
                </c:pt>
                <c:pt idx="28">
                  <c:v>10.329</c:v>
                </c:pt>
                <c:pt idx="29">
                  <c:v>-1035.151</c:v>
                </c:pt>
                <c:pt idx="30">
                  <c:v>131.955</c:v>
                </c:pt>
                <c:pt idx="31">
                  <c:v>-519.455</c:v>
                </c:pt>
                <c:pt idx="32">
                  <c:v>927.493</c:v>
                </c:pt>
                <c:pt idx="33">
                  <c:v>278.897</c:v>
                </c:pt>
                <c:pt idx="34">
                  <c:v>-324.249</c:v>
                </c:pt>
                <c:pt idx="35">
                  <c:v>131.147</c:v>
                </c:pt>
                <c:pt idx="36">
                  <c:v>649.428</c:v>
                </c:pt>
                <c:pt idx="37">
                  <c:v>-1177.383</c:v>
                </c:pt>
                <c:pt idx="38">
                  <c:v>330.499</c:v>
                </c:pt>
                <c:pt idx="39">
                  <c:v>237.216</c:v>
                </c:pt>
                <c:pt idx="40">
                  <c:v>-413.713</c:v>
                </c:pt>
                <c:pt idx="41">
                  <c:v>-398.024</c:v>
                </c:pt>
                <c:pt idx="42">
                  <c:v>-39.333</c:v>
                </c:pt>
                <c:pt idx="43">
                  <c:v>312.679</c:v>
                </c:pt>
                <c:pt idx="44">
                  <c:v>209.436</c:v>
                </c:pt>
                <c:pt idx="45">
                  <c:v>-301.617</c:v>
                </c:pt>
                <c:pt idx="46">
                  <c:v>111.378</c:v>
                </c:pt>
                <c:pt idx="47">
                  <c:v>349.385</c:v>
                </c:pt>
                <c:pt idx="48">
                  <c:v>51.354</c:v>
                </c:pt>
                <c:pt idx="49">
                  <c:v>32.035</c:v>
                </c:pt>
                <c:pt idx="50">
                  <c:v>-49.485</c:v>
                </c:pt>
                <c:pt idx="51">
                  <c:v>34.54</c:v>
                </c:pt>
                <c:pt idx="52">
                  <c:v>-444.586</c:v>
                </c:pt>
                <c:pt idx="53">
                  <c:v>-269.704</c:v>
                </c:pt>
                <c:pt idx="54">
                  <c:v>-416.871</c:v>
                </c:pt>
                <c:pt idx="55">
                  <c:v>-1174.327</c:v>
                </c:pt>
                <c:pt idx="56">
                  <c:v>393.687</c:v>
                </c:pt>
                <c:pt idx="57">
                  <c:v>-166.299</c:v>
                </c:pt>
                <c:pt idx="58">
                  <c:v>181.651</c:v>
                </c:pt>
                <c:pt idx="59">
                  <c:v>-140.019</c:v>
                </c:pt>
                <c:pt idx="60">
                  <c:v>277.883</c:v>
                </c:pt>
                <c:pt idx="61">
                  <c:v>-313.999</c:v>
                </c:pt>
                <c:pt idx="62">
                  <c:v>-276.743</c:v>
                </c:pt>
                <c:pt idx="63">
                  <c:v>-419.461</c:v>
                </c:pt>
                <c:pt idx="64">
                  <c:v>245.388</c:v>
                </c:pt>
                <c:pt idx="65">
                  <c:v>-152.12</c:v>
                </c:pt>
                <c:pt idx="66">
                  <c:v>-265.527</c:v>
                </c:pt>
                <c:pt idx="67">
                  <c:v>-492.586</c:v>
                </c:pt>
                <c:pt idx="68">
                  <c:v>19.552</c:v>
                </c:pt>
                <c:pt idx="69">
                  <c:v>-402.571</c:v>
                </c:pt>
                <c:pt idx="70">
                  <c:v>-217.343</c:v>
                </c:pt>
                <c:pt idx="71">
                  <c:v>151.613</c:v>
                </c:pt>
                <c:pt idx="72">
                  <c:v>170.042</c:v>
                </c:pt>
                <c:pt idx="73">
                  <c:v>176.655</c:v>
                </c:pt>
                <c:pt idx="74">
                  <c:v>450.645</c:v>
                </c:pt>
                <c:pt idx="75">
                  <c:v>-414.707</c:v>
                </c:pt>
                <c:pt idx="76">
                  <c:v>-493.7</c:v>
                </c:pt>
                <c:pt idx="77">
                  <c:v>37.487</c:v>
                </c:pt>
                <c:pt idx="78">
                  <c:v>1206.935</c:v>
                </c:pt>
                <c:pt idx="79">
                  <c:v>1548.124</c:v>
                </c:pt>
                <c:pt idx="80">
                  <c:v>-588.067</c:v>
                </c:pt>
                <c:pt idx="81">
                  <c:v>307.183</c:v>
                </c:pt>
                <c:pt idx="82">
                  <c:v>773.383</c:v>
                </c:pt>
                <c:pt idx="83">
                  <c:v>-1163.676</c:v>
                </c:pt>
                <c:pt idx="84">
                  <c:v>-481.454</c:v>
                </c:pt>
                <c:pt idx="85">
                  <c:v>543.856</c:v>
                </c:pt>
                <c:pt idx="86">
                  <c:v>325.347</c:v>
                </c:pt>
                <c:pt idx="87">
                  <c:v>26.728</c:v>
                </c:pt>
                <c:pt idx="88">
                  <c:v>-1074.863</c:v>
                </c:pt>
                <c:pt idx="89">
                  <c:v>-349.919</c:v>
                </c:pt>
                <c:pt idx="90">
                  <c:v>-249.331</c:v>
                </c:pt>
                <c:pt idx="91">
                  <c:v>174.995</c:v>
                </c:pt>
                <c:pt idx="92">
                  <c:v>413.945</c:v>
                </c:pt>
                <c:pt idx="93">
                  <c:v>-111.77</c:v>
                </c:pt>
                <c:pt idx="94">
                  <c:v>152.869</c:v>
                </c:pt>
                <c:pt idx="95">
                  <c:v>35.911</c:v>
                </c:pt>
              </c:numCache>
            </c:numRef>
          </c:val>
        </c:ser>
        <c:gapWidth val="150"/>
        <c:overlap val="0"/>
        <c:axId val="48964319"/>
        <c:axId val="96143692"/>
      </c:barChart>
      <c:catAx>
        <c:axId val="4896431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6143692"/>
        <c:crossesAt val="0"/>
        <c:auto val="1"/>
        <c:lblAlgn val="ctr"/>
        <c:lblOffset val="100"/>
        <c:noMultiLvlLbl val="0"/>
      </c:catAx>
      <c:valAx>
        <c:axId val="96143692"/>
        <c:scaling>
          <c:orientation val="minMax"/>
          <c:max val="4000"/>
          <c:min val="-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8964319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REG!$N$8:$N$103</c:f>
              <c:strCache>
                <c:ptCount val="96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</c:strCache>
            </c:strRef>
          </c:cat>
          <c:val>
            <c:numRef>
              <c:f>REG!$P$8:$P$103</c:f>
              <c:numCache>
                <c:formatCode>#,##0</c:formatCode>
                <c:ptCount val="96"/>
                <c:pt idx="0">
                  <c:v>3894</c:v>
                </c:pt>
                <c:pt idx="1">
                  <c:v>1865</c:v>
                </c:pt>
                <c:pt idx="2">
                  <c:v>2117</c:v>
                </c:pt>
                <c:pt idx="3">
                  <c:v>922</c:v>
                </c:pt>
                <c:pt idx="4">
                  <c:v>1322.765</c:v>
                </c:pt>
                <c:pt idx="5">
                  <c:v>-752.208</c:v>
                </c:pt>
                <c:pt idx="6">
                  <c:v>1603.416</c:v>
                </c:pt>
                <c:pt idx="7">
                  <c:v>-268.145</c:v>
                </c:pt>
                <c:pt idx="8">
                  <c:v>-4226.157</c:v>
                </c:pt>
                <c:pt idx="9">
                  <c:v>-4579.216</c:v>
                </c:pt>
                <c:pt idx="10">
                  <c:v>-7469.858</c:v>
                </c:pt>
                <c:pt idx="11">
                  <c:v>-8601.844</c:v>
                </c:pt>
                <c:pt idx="12">
                  <c:v>-7371.392</c:v>
                </c:pt>
                <c:pt idx="13">
                  <c:v>-44.8520000000001</c:v>
                </c:pt>
                <c:pt idx="14">
                  <c:v>-547.033</c:v>
                </c:pt>
                <c:pt idx="15">
                  <c:v>2938.018</c:v>
                </c:pt>
                <c:pt idx="16">
                  <c:v>2567.228</c:v>
                </c:pt>
                <c:pt idx="17">
                  <c:v>2850.674</c:v>
                </c:pt>
                <c:pt idx="18">
                  <c:v>3335.052</c:v>
                </c:pt>
                <c:pt idx="19">
                  <c:v>4080.053</c:v>
                </c:pt>
                <c:pt idx="20">
                  <c:v>3881.089</c:v>
                </c:pt>
                <c:pt idx="21">
                  <c:v>3961.93</c:v>
                </c:pt>
                <c:pt idx="22">
                  <c:v>3448.391</c:v>
                </c:pt>
                <c:pt idx="23">
                  <c:v>3949.743</c:v>
                </c:pt>
                <c:pt idx="24">
                  <c:v>3483.602</c:v>
                </c:pt>
                <c:pt idx="25">
                  <c:v>1730.45</c:v>
                </c:pt>
                <c:pt idx="26">
                  <c:v>1733.56</c:v>
                </c:pt>
                <c:pt idx="27">
                  <c:v>1484.811</c:v>
                </c:pt>
                <c:pt idx="28">
                  <c:v>-535.261</c:v>
                </c:pt>
                <c:pt idx="29">
                  <c:v>-1302.48</c:v>
                </c:pt>
                <c:pt idx="30">
                  <c:v>-996.253</c:v>
                </c:pt>
                <c:pt idx="31">
                  <c:v>-1256.418</c:v>
                </c:pt>
                <c:pt idx="32">
                  <c:v>-484.829</c:v>
                </c:pt>
                <c:pt idx="33">
                  <c:v>-216.261</c:v>
                </c:pt>
                <c:pt idx="34">
                  <c:v>494.641</c:v>
                </c:pt>
                <c:pt idx="35">
                  <c:v>493.833</c:v>
                </c:pt>
                <c:pt idx="36">
                  <c:v>1662.716</c:v>
                </c:pt>
                <c:pt idx="37">
                  <c:v>-442.16</c:v>
                </c:pt>
                <c:pt idx="38">
                  <c:v>-390.558</c:v>
                </c:pt>
                <c:pt idx="39">
                  <c:v>170.907</c:v>
                </c:pt>
                <c:pt idx="40">
                  <c:v>-373.953</c:v>
                </c:pt>
                <c:pt idx="41">
                  <c:v>-1421.405</c:v>
                </c:pt>
                <c:pt idx="42">
                  <c:v>-283.355</c:v>
                </c:pt>
                <c:pt idx="43">
                  <c:v>-301.175</c:v>
                </c:pt>
                <c:pt idx="44">
                  <c:v>-328.955</c:v>
                </c:pt>
                <c:pt idx="45">
                  <c:v>-216.859</c:v>
                </c:pt>
                <c:pt idx="46">
                  <c:v>292.543</c:v>
                </c:pt>
                <c:pt idx="47">
                  <c:v>681.261</c:v>
                </c:pt>
                <c:pt idx="48">
                  <c:v>419.936</c:v>
                </c:pt>
                <c:pt idx="49">
                  <c:v>242.535</c:v>
                </c:pt>
                <c:pt idx="50">
                  <c:v>494.667</c:v>
                </c:pt>
                <c:pt idx="51">
                  <c:v>417.829</c:v>
                </c:pt>
                <c:pt idx="52">
                  <c:v>-376.142</c:v>
                </c:pt>
                <c:pt idx="53">
                  <c:v>-697.2</c:v>
                </c:pt>
                <c:pt idx="54">
                  <c:v>-1146.106</c:v>
                </c:pt>
                <c:pt idx="55">
                  <c:v>-2270.948</c:v>
                </c:pt>
                <c:pt idx="56">
                  <c:v>-1911.801</c:v>
                </c:pt>
                <c:pt idx="57">
                  <c:v>-1633.514</c:v>
                </c:pt>
                <c:pt idx="58">
                  <c:v>-1182.159</c:v>
                </c:pt>
                <c:pt idx="59">
                  <c:v>-905.307</c:v>
                </c:pt>
                <c:pt idx="60">
                  <c:v>546.903</c:v>
                </c:pt>
                <c:pt idx="61">
                  <c:v>-160.783</c:v>
                </c:pt>
                <c:pt idx="62">
                  <c:v>-271.227</c:v>
                </c:pt>
                <c:pt idx="63">
                  <c:v>-872.339</c:v>
                </c:pt>
                <c:pt idx="64">
                  <c:v>-486.932</c:v>
                </c:pt>
                <c:pt idx="65">
                  <c:v>-916.935</c:v>
                </c:pt>
                <c:pt idx="66">
                  <c:v>-868.463</c:v>
                </c:pt>
                <c:pt idx="67">
                  <c:v>-1084.306</c:v>
                </c:pt>
                <c:pt idx="68">
                  <c:v>-645.293</c:v>
                </c:pt>
                <c:pt idx="69">
                  <c:v>-1293.252</c:v>
                </c:pt>
                <c:pt idx="70">
                  <c:v>-1358.475</c:v>
                </c:pt>
                <c:pt idx="71">
                  <c:v>-941.335</c:v>
                </c:pt>
                <c:pt idx="72">
                  <c:v>-278.707</c:v>
                </c:pt>
                <c:pt idx="73">
                  <c:v>-121.604</c:v>
                </c:pt>
                <c:pt idx="74">
                  <c:v>731.612</c:v>
                </c:pt>
                <c:pt idx="75">
                  <c:v>534.248</c:v>
                </c:pt>
                <c:pt idx="76">
                  <c:v>-111.065</c:v>
                </c:pt>
                <c:pt idx="77">
                  <c:v>-243.62</c:v>
                </c:pt>
                <c:pt idx="78">
                  <c:v>786.66</c:v>
                </c:pt>
                <c:pt idx="79">
                  <c:v>1884.139</c:v>
                </c:pt>
                <c:pt idx="80">
                  <c:v>1710.779</c:v>
                </c:pt>
                <c:pt idx="81">
                  <c:v>2511.662</c:v>
                </c:pt>
                <c:pt idx="82">
                  <c:v>3247.558</c:v>
                </c:pt>
                <c:pt idx="83">
                  <c:v>876.947</c:v>
                </c:pt>
                <c:pt idx="84">
                  <c:v>-1152.631</c:v>
                </c:pt>
                <c:pt idx="85">
                  <c:v>-20.7079999999999</c:v>
                </c:pt>
                <c:pt idx="86">
                  <c:v>-2.54399999999993</c:v>
                </c:pt>
                <c:pt idx="87">
                  <c:v>-749.199</c:v>
                </c:pt>
                <c:pt idx="88">
                  <c:v>-660.386</c:v>
                </c:pt>
                <c:pt idx="89">
                  <c:v>-528.851</c:v>
                </c:pt>
                <c:pt idx="90">
                  <c:v>-1322.038</c:v>
                </c:pt>
                <c:pt idx="91">
                  <c:v>-1472.39</c:v>
                </c:pt>
                <c:pt idx="92">
                  <c:v>-1085.173</c:v>
                </c:pt>
                <c:pt idx="93">
                  <c:v>-122.08</c:v>
                </c:pt>
                <c:pt idx="94">
                  <c:v>380.708</c:v>
                </c:pt>
                <c:pt idx="95">
                  <c:v>665.95</c:v>
                </c:pt>
              </c:numCache>
            </c:numRef>
          </c:val>
        </c:ser>
        <c:gapWidth val="150"/>
        <c:overlap val="0"/>
        <c:axId val="35314678"/>
        <c:axId val="19287381"/>
      </c:barChart>
      <c:catAx>
        <c:axId val="3531467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9287381"/>
        <c:crossesAt val="0"/>
        <c:auto val="1"/>
        <c:lblAlgn val="ctr"/>
        <c:lblOffset val="100"/>
        <c:noMultiLvlLbl val="0"/>
      </c:catAx>
      <c:valAx>
        <c:axId val="19287381"/>
        <c:scaling>
          <c:orientation val="minMax"/>
          <c:max val="6000"/>
          <c:min val="-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5314678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5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REG!$N$9:$N$103</c:f>
              <c:strCache>
                <c:ptCount val="95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  <c:pt idx="79">
                  <c:v>37222</c:v>
                </c:pt>
                <c:pt idx="80">
                  <c:v>37223</c:v>
                </c:pt>
                <c:pt idx="81">
                  <c:v>37224</c:v>
                </c:pt>
                <c:pt idx="82">
                  <c:v>37225</c:v>
                </c:pt>
                <c:pt idx="83">
                  <c:v>37228</c:v>
                </c:pt>
                <c:pt idx="84">
                  <c:v>37229</c:v>
                </c:pt>
                <c:pt idx="85">
                  <c:v>37230</c:v>
                </c:pt>
                <c:pt idx="86">
                  <c:v>37231</c:v>
                </c:pt>
                <c:pt idx="87">
                  <c:v>37232</c:v>
                </c:pt>
                <c:pt idx="88">
                  <c:v>37235</c:v>
                </c:pt>
                <c:pt idx="89">
                  <c:v>37236</c:v>
                </c:pt>
                <c:pt idx="90">
                  <c:v>37237</c:v>
                </c:pt>
                <c:pt idx="91">
                  <c:v>37238</c:v>
                </c:pt>
                <c:pt idx="92">
                  <c:v>37239</c:v>
                </c:pt>
                <c:pt idx="93">
                  <c:v>37242</c:v>
                </c:pt>
                <c:pt idx="94">
                  <c:v>37243</c:v>
                </c:pt>
              </c:strCache>
            </c:strRef>
          </c:cat>
          <c:val>
            <c:numRef>
              <c:f>REG!$Q$9:$Q$103</c:f>
              <c:numCache>
                <c:formatCode>#,##0</c:formatCode>
                <c:ptCount val="95"/>
                <c:pt idx="0">
                  <c:v>2346.369</c:v>
                </c:pt>
                <c:pt idx="1">
                  <c:v>2188.87</c:v>
                </c:pt>
                <c:pt idx="2">
                  <c:v>2225.325</c:v>
                </c:pt>
                <c:pt idx="3">
                  <c:v>2124.985</c:v>
                </c:pt>
                <c:pt idx="4">
                  <c:v>2145.674</c:v>
                </c:pt>
                <c:pt idx="5">
                  <c:v>2094.985</c:v>
                </c:pt>
                <c:pt idx="6">
                  <c:v>2079.287</c:v>
                </c:pt>
                <c:pt idx="7">
                  <c:v>1611.819</c:v>
                </c:pt>
                <c:pt idx="8">
                  <c:v>1644.596</c:v>
                </c:pt>
                <c:pt idx="9">
                  <c:v>1777.097</c:v>
                </c:pt>
                <c:pt idx="10">
                  <c:v>1743.795</c:v>
                </c:pt>
                <c:pt idx="11">
                  <c:v>1716.027</c:v>
                </c:pt>
                <c:pt idx="12">
                  <c:v>1664.305</c:v>
                </c:pt>
                <c:pt idx="13">
                  <c:v>1874.522</c:v>
                </c:pt>
                <c:pt idx="14">
                  <c:v>1748.801</c:v>
                </c:pt>
                <c:pt idx="15">
                  <c:v>1821.611</c:v>
                </c:pt>
                <c:pt idx="16">
                  <c:v>1776.291</c:v>
                </c:pt>
                <c:pt idx="17">
                  <c:v>1688.411</c:v>
                </c:pt>
                <c:pt idx="18">
                  <c:v>1648.123</c:v>
                </c:pt>
                <c:pt idx="19">
                  <c:v>1788.488</c:v>
                </c:pt>
                <c:pt idx="20">
                  <c:v>1894.682</c:v>
                </c:pt>
                <c:pt idx="21">
                  <c:v>1955.089</c:v>
                </c:pt>
                <c:pt idx="22">
                  <c:v>1973.918</c:v>
                </c:pt>
                <c:pt idx="23">
                  <c:v>1973.918</c:v>
                </c:pt>
                <c:pt idx="24">
                  <c:v>850.299</c:v>
                </c:pt>
                <c:pt idx="25">
                  <c:v>995.491</c:v>
                </c:pt>
                <c:pt idx="26">
                  <c:v>1216.305</c:v>
                </c:pt>
                <c:pt idx="27">
                  <c:v>1255.926</c:v>
                </c:pt>
                <c:pt idx="28">
                  <c:v>1323.775</c:v>
                </c:pt>
                <c:pt idx="29">
                  <c:v>1378.447</c:v>
                </c:pt>
                <c:pt idx="30">
                  <c:v>1308.291</c:v>
                </c:pt>
                <c:pt idx="31">
                  <c:v>1524.084</c:v>
                </c:pt>
                <c:pt idx="32">
                  <c:v>1336.349</c:v>
                </c:pt>
                <c:pt idx="33">
                  <c:v>1268.363</c:v>
                </c:pt>
                <c:pt idx="34">
                  <c:v>1211.328</c:v>
                </c:pt>
                <c:pt idx="35">
                  <c:v>1507.055</c:v>
                </c:pt>
                <c:pt idx="36">
                  <c:v>1350.778</c:v>
                </c:pt>
                <c:pt idx="37">
                  <c:v>1365.565</c:v>
                </c:pt>
                <c:pt idx="38">
                  <c:v>1406.354</c:v>
                </c:pt>
                <c:pt idx="39">
                  <c:v>1483.992</c:v>
                </c:pt>
                <c:pt idx="40">
                  <c:v>1438.638</c:v>
                </c:pt>
                <c:pt idx="41">
                  <c:v>1284.451</c:v>
                </c:pt>
                <c:pt idx="42">
                  <c:v>554.984</c:v>
                </c:pt>
                <c:pt idx="43">
                  <c:v>632.764</c:v>
                </c:pt>
                <c:pt idx="44">
                  <c:v>490.476</c:v>
                </c:pt>
                <c:pt idx="45">
                  <c:v>559.63</c:v>
                </c:pt>
                <c:pt idx="46">
                  <c:v>515.339</c:v>
                </c:pt>
                <c:pt idx="47">
                  <c:v>495.302</c:v>
                </c:pt>
                <c:pt idx="48">
                  <c:v>538.061</c:v>
                </c:pt>
                <c:pt idx="49">
                  <c:v>602.751</c:v>
                </c:pt>
                <c:pt idx="50">
                  <c:v>580.128</c:v>
                </c:pt>
                <c:pt idx="51">
                  <c:v>513.093</c:v>
                </c:pt>
                <c:pt idx="52">
                  <c:v>580.584</c:v>
                </c:pt>
                <c:pt idx="53">
                  <c:v>548.558</c:v>
                </c:pt>
                <c:pt idx="54">
                  <c:v>534.12</c:v>
                </c:pt>
                <c:pt idx="55">
                  <c:v>596.225</c:v>
                </c:pt>
                <c:pt idx="56">
                  <c:v>555.53</c:v>
                </c:pt>
                <c:pt idx="57">
                  <c:v>578.453</c:v>
                </c:pt>
                <c:pt idx="58">
                  <c:v>566.703</c:v>
                </c:pt>
                <c:pt idx="59">
                  <c:v>580.917</c:v>
                </c:pt>
                <c:pt idx="60">
                  <c:v>595.709</c:v>
                </c:pt>
                <c:pt idx="61">
                  <c:v>625.084</c:v>
                </c:pt>
                <c:pt idx="62">
                  <c:v>625.364</c:v>
                </c:pt>
                <c:pt idx="63">
                  <c:v>407.821</c:v>
                </c:pt>
                <c:pt idx="64">
                  <c:v>409.054</c:v>
                </c:pt>
                <c:pt idx="65">
                  <c:v>546.87</c:v>
                </c:pt>
                <c:pt idx="66">
                  <c:v>618.4</c:v>
                </c:pt>
                <c:pt idx="67">
                  <c:v>559.293</c:v>
                </c:pt>
                <c:pt idx="68">
                  <c:v>566.614</c:v>
                </c:pt>
                <c:pt idx="69">
                  <c:v>582.274</c:v>
                </c:pt>
                <c:pt idx="70">
                  <c:v>728.022</c:v>
                </c:pt>
                <c:pt idx="71">
                  <c:v>618.94</c:v>
                </c:pt>
                <c:pt idx="72">
                  <c:v>690.967</c:v>
                </c:pt>
                <c:pt idx="73">
                  <c:v>728.217</c:v>
                </c:pt>
                <c:pt idx="74">
                  <c:v>629.777</c:v>
                </c:pt>
                <c:pt idx="75">
                  <c:v>450.432</c:v>
                </c:pt>
                <c:pt idx="76">
                  <c:v>516.967</c:v>
                </c:pt>
                <c:pt idx="77">
                  <c:v>681.358</c:v>
                </c:pt>
                <c:pt idx="78">
                  <c:v>729.554</c:v>
                </c:pt>
                <c:pt idx="79">
                  <c:v>776.344</c:v>
                </c:pt>
                <c:pt idx="80">
                  <c:v>918.458</c:v>
                </c:pt>
                <c:pt idx="81">
                  <c:v>913.348</c:v>
                </c:pt>
                <c:pt idx="82">
                  <c:v>980.641</c:v>
                </c:pt>
                <c:pt idx="83">
                  <c:v>589.757</c:v>
                </c:pt>
                <c:pt idx="84">
                  <c:v>511.25</c:v>
                </c:pt>
                <c:pt idx="85">
                  <c:v>508.541</c:v>
                </c:pt>
                <c:pt idx="86">
                  <c:v>529.505</c:v>
                </c:pt>
                <c:pt idx="87">
                  <c:v>484.805</c:v>
                </c:pt>
                <c:pt idx="88">
                  <c:v>346.165</c:v>
                </c:pt>
                <c:pt idx="89">
                  <c:v>490.929</c:v>
                </c:pt>
                <c:pt idx="90">
                  <c:v>527.434</c:v>
                </c:pt>
                <c:pt idx="91">
                  <c:v>390.067</c:v>
                </c:pt>
                <c:pt idx="92">
                  <c:v>301.541</c:v>
                </c:pt>
                <c:pt idx="93">
                  <c:v>410.206</c:v>
                </c:pt>
                <c:pt idx="94">
                  <c:v>407.381</c:v>
                </c:pt>
              </c:numCache>
            </c:numRef>
          </c:val>
        </c:ser>
        <c:gapWidth val="150"/>
        <c:overlap val="0"/>
        <c:axId val="71100085"/>
        <c:axId val="4861869"/>
      </c:barChart>
      <c:catAx>
        <c:axId val="7110008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861869"/>
        <c:crossesAt val="0"/>
        <c:auto val="1"/>
        <c:lblAlgn val="ctr"/>
        <c:lblOffset val="100"/>
        <c:noMultiLvlLbl val="0"/>
      </c:catAx>
      <c:valAx>
        <c:axId val="4861869"/>
        <c:scaling>
          <c:orientation val="minMax"/>
          <c:max val="2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1100085"/>
        <c:crossesAt val="1"/>
        <c:crossBetween val="midCat"/>
        <c:majorUnit val="500"/>
        <c:minorUnit val="5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1Day"</c:f>
              <c:strCache>
                <c:ptCount val="1"/>
                <c:pt idx="0">
                  <c:v>Spec 1Day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SPEC!$N$8:$N$103</c:f>
              <c:strCache>
                <c:ptCount val="96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</c:strCache>
            </c:strRef>
          </c:cat>
          <c:val>
            <c:numRef>
              <c:f>SPEC!$O$8:$O$103</c:f>
              <c:numCache>
                <c:formatCode>#,##0</c:formatCode>
                <c:ptCount val="96"/>
                <c:pt idx="0">
                  <c:v>238.295</c:v>
                </c:pt>
                <c:pt idx="1">
                  <c:v>-6.03</c:v>
                </c:pt>
                <c:pt idx="2">
                  <c:v>-13.673</c:v>
                </c:pt>
                <c:pt idx="3">
                  <c:v>-15.105</c:v>
                </c:pt>
                <c:pt idx="4">
                  <c:v>0.021</c:v>
                </c:pt>
                <c:pt idx="5">
                  <c:v>-3.037</c:v>
                </c:pt>
                <c:pt idx="6">
                  <c:v>36.281</c:v>
                </c:pt>
                <c:pt idx="7">
                  <c:v>-67.795</c:v>
                </c:pt>
                <c:pt idx="8">
                  <c:v>-31.454</c:v>
                </c:pt>
                <c:pt idx="9">
                  <c:v>-141.926</c:v>
                </c:pt>
                <c:pt idx="10">
                  <c:v>-581.874</c:v>
                </c:pt>
                <c:pt idx="11">
                  <c:v>180.452</c:v>
                </c:pt>
                <c:pt idx="12">
                  <c:v>61.751</c:v>
                </c:pt>
                <c:pt idx="13">
                  <c:v>195.339</c:v>
                </c:pt>
                <c:pt idx="14">
                  <c:v>131.992</c:v>
                </c:pt>
                <c:pt idx="15">
                  <c:v>325.935</c:v>
                </c:pt>
                <c:pt idx="16">
                  <c:v>-55.436</c:v>
                </c:pt>
                <c:pt idx="17">
                  <c:v>106.781</c:v>
                </c:pt>
                <c:pt idx="18">
                  <c:v>118.184</c:v>
                </c:pt>
                <c:pt idx="19">
                  <c:v>-38.815</c:v>
                </c:pt>
                <c:pt idx="20">
                  <c:v>-15.565</c:v>
                </c:pt>
                <c:pt idx="21">
                  <c:v>79.444</c:v>
                </c:pt>
                <c:pt idx="22">
                  <c:v>46.715</c:v>
                </c:pt>
                <c:pt idx="23">
                  <c:v>112.705</c:v>
                </c:pt>
                <c:pt idx="24">
                  <c:v>-34.426</c:v>
                </c:pt>
                <c:pt idx="25">
                  <c:v>-52.637</c:v>
                </c:pt>
                <c:pt idx="26">
                  <c:v>-24.8</c:v>
                </c:pt>
                <c:pt idx="27">
                  <c:v>130.658</c:v>
                </c:pt>
                <c:pt idx="28">
                  <c:v>0.184</c:v>
                </c:pt>
                <c:pt idx="29">
                  <c:v>-237.553</c:v>
                </c:pt>
                <c:pt idx="30">
                  <c:v>-83.968</c:v>
                </c:pt>
                <c:pt idx="31">
                  <c:v>208.462</c:v>
                </c:pt>
                <c:pt idx="32">
                  <c:v>186.962</c:v>
                </c:pt>
                <c:pt idx="33">
                  <c:v>24.355</c:v>
                </c:pt>
                <c:pt idx="34">
                  <c:v>-41.376</c:v>
                </c:pt>
                <c:pt idx="35">
                  <c:v>23.229</c:v>
                </c:pt>
                <c:pt idx="36">
                  <c:v>432.388</c:v>
                </c:pt>
                <c:pt idx="37">
                  <c:v>-320.385</c:v>
                </c:pt>
                <c:pt idx="38">
                  <c:v>1.003</c:v>
                </c:pt>
                <c:pt idx="39">
                  <c:v>65.472</c:v>
                </c:pt>
                <c:pt idx="40">
                  <c:v>49.796</c:v>
                </c:pt>
                <c:pt idx="41">
                  <c:v>126.107</c:v>
                </c:pt>
                <c:pt idx="42">
                  <c:v>-11.017</c:v>
                </c:pt>
                <c:pt idx="43">
                  <c:v>11.605</c:v>
                </c:pt>
                <c:pt idx="44">
                  <c:v>-150.906</c:v>
                </c:pt>
                <c:pt idx="45">
                  <c:v>192.637</c:v>
                </c:pt>
                <c:pt idx="46">
                  <c:v>88.301</c:v>
                </c:pt>
                <c:pt idx="47">
                  <c:v>-65.303</c:v>
                </c:pt>
                <c:pt idx="48">
                  <c:v>-242.299</c:v>
                </c:pt>
                <c:pt idx="49">
                  <c:v>-43.187</c:v>
                </c:pt>
                <c:pt idx="50">
                  <c:v>136.891</c:v>
                </c:pt>
                <c:pt idx="51">
                  <c:v>36.038</c:v>
                </c:pt>
                <c:pt idx="52">
                  <c:v>-141.051</c:v>
                </c:pt>
                <c:pt idx="53">
                  <c:v>110.306</c:v>
                </c:pt>
                <c:pt idx="54">
                  <c:v>-179.355</c:v>
                </c:pt>
                <c:pt idx="55">
                  <c:v>-283.033</c:v>
                </c:pt>
                <c:pt idx="56">
                  <c:v>-217.384</c:v>
                </c:pt>
                <c:pt idx="57">
                  <c:v>202.661</c:v>
                </c:pt>
                <c:pt idx="58">
                  <c:v>-256.952</c:v>
                </c:pt>
                <c:pt idx="59">
                  <c:v>-42.208</c:v>
                </c:pt>
                <c:pt idx="60">
                  <c:v>-30.893</c:v>
                </c:pt>
                <c:pt idx="61">
                  <c:v>37.55</c:v>
                </c:pt>
                <c:pt idx="62">
                  <c:v>-105.916</c:v>
                </c:pt>
                <c:pt idx="63">
                  <c:v>94.742</c:v>
                </c:pt>
                <c:pt idx="64">
                  <c:v>0.267</c:v>
                </c:pt>
                <c:pt idx="65">
                  <c:v>12.2359399999999</c:v>
                </c:pt>
                <c:pt idx="66">
                  <c:v>-110.696</c:v>
                </c:pt>
                <c:pt idx="67">
                  <c:v>9.411</c:v>
                </c:pt>
                <c:pt idx="68">
                  <c:v>-10.531</c:v>
                </c:pt>
                <c:pt idx="69">
                  <c:v>-185.055</c:v>
                </c:pt>
                <c:pt idx="70">
                  <c:v>48.972</c:v>
                </c:pt>
                <c:pt idx="71">
                  <c:v>93.607</c:v>
                </c:pt>
                <c:pt idx="72">
                  <c:v>-99.569</c:v>
                </c:pt>
                <c:pt idx="73">
                  <c:v>121.148</c:v>
                </c:pt>
                <c:pt idx="74">
                  <c:v>181.968</c:v>
                </c:pt>
                <c:pt idx="75">
                  <c:v>-44.698</c:v>
                </c:pt>
                <c:pt idx="76">
                  <c:v>9.821</c:v>
                </c:pt>
                <c:pt idx="77">
                  <c:v>-59.188</c:v>
                </c:pt>
                <c:pt idx="78">
                  <c:v>109.52</c:v>
                </c:pt>
                <c:pt idx="79">
                  <c:v>47.61</c:v>
                </c:pt>
                <c:pt idx="80">
                  <c:v>0.03</c:v>
                </c:pt>
                <c:pt idx="81">
                  <c:v>4.022</c:v>
                </c:pt>
                <c:pt idx="82">
                  <c:v>78.118</c:v>
                </c:pt>
                <c:pt idx="83">
                  <c:v>-107.77</c:v>
                </c:pt>
                <c:pt idx="84">
                  <c:v>23.531</c:v>
                </c:pt>
                <c:pt idx="85">
                  <c:v>12.96</c:v>
                </c:pt>
                <c:pt idx="86">
                  <c:v>127.029</c:v>
                </c:pt>
                <c:pt idx="87">
                  <c:v>4.477</c:v>
                </c:pt>
                <c:pt idx="88">
                  <c:v>-20.208</c:v>
                </c:pt>
                <c:pt idx="89">
                  <c:v>-120.31</c:v>
                </c:pt>
                <c:pt idx="90">
                  <c:v>18.012</c:v>
                </c:pt>
                <c:pt idx="91">
                  <c:v>84.363</c:v>
                </c:pt>
                <c:pt idx="92">
                  <c:v>-11.621</c:v>
                </c:pt>
                <c:pt idx="93">
                  <c:v>-118.863</c:v>
                </c:pt>
                <c:pt idx="94">
                  <c:v>109.481</c:v>
                </c:pt>
                <c:pt idx="95">
                  <c:v>83.836</c:v>
                </c:pt>
              </c:numCache>
            </c:numRef>
          </c:val>
        </c:ser>
        <c:gapWidth val="150"/>
        <c:overlap val="0"/>
        <c:axId val="32890441"/>
        <c:axId val="54551754"/>
      </c:barChart>
      <c:catAx>
        <c:axId val="3289044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4551754"/>
        <c:crossesAt val="0"/>
        <c:auto val="1"/>
        <c:lblAlgn val="ctr"/>
        <c:lblOffset val="100"/>
        <c:noMultiLvlLbl val="0"/>
      </c:catAx>
      <c:valAx>
        <c:axId val="54551754"/>
        <c:scaling>
          <c:orientation val="minMax"/>
          <c:max val="600"/>
          <c:min val="-6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2890441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SPEC!$N$8:$N$103</c:f>
              <c:strCache>
                <c:ptCount val="96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</c:strCache>
            </c:strRef>
          </c:cat>
          <c:val>
            <c:numRef>
              <c:f>SPEC!$P$8:$P$103</c:f>
              <c:numCache>
                <c:formatCode>#,##0</c:formatCode>
                <c:ptCount val="96"/>
                <c:pt idx="0">
                  <c:v>58</c:v>
                </c:pt>
                <c:pt idx="1">
                  <c:v>66</c:v>
                </c:pt>
                <c:pt idx="2">
                  <c:v>100</c:v>
                </c:pt>
                <c:pt idx="3">
                  <c:v>260</c:v>
                </c:pt>
                <c:pt idx="4">
                  <c:v>203.508</c:v>
                </c:pt>
                <c:pt idx="5">
                  <c:v>-37.824</c:v>
                </c:pt>
                <c:pt idx="6">
                  <c:v>4.487</c:v>
                </c:pt>
                <c:pt idx="7">
                  <c:v>-49.635</c:v>
                </c:pt>
                <c:pt idx="8">
                  <c:v>-65.984</c:v>
                </c:pt>
                <c:pt idx="9">
                  <c:v>-207.931</c:v>
                </c:pt>
                <c:pt idx="10">
                  <c:v>-786.768</c:v>
                </c:pt>
                <c:pt idx="11">
                  <c:v>-642.597</c:v>
                </c:pt>
                <c:pt idx="12">
                  <c:v>-513.051</c:v>
                </c:pt>
                <c:pt idx="13">
                  <c:v>-286.258</c:v>
                </c:pt>
                <c:pt idx="14">
                  <c:v>-12.34</c:v>
                </c:pt>
                <c:pt idx="15">
                  <c:v>895.469</c:v>
                </c:pt>
                <c:pt idx="16">
                  <c:v>659.581</c:v>
                </c:pt>
                <c:pt idx="17">
                  <c:v>704.611</c:v>
                </c:pt>
                <c:pt idx="18">
                  <c:v>627.456</c:v>
                </c:pt>
                <c:pt idx="19">
                  <c:v>456.649</c:v>
                </c:pt>
                <c:pt idx="20">
                  <c:v>115.149</c:v>
                </c:pt>
                <c:pt idx="21">
                  <c:v>250.029</c:v>
                </c:pt>
                <c:pt idx="22">
                  <c:v>189.963</c:v>
                </c:pt>
                <c:pt idx="23">
                  <c:v>184.484</c:v>
                </c:pt>
                <c:pt idx="24">
                  <c:v>188.873</c:v>
                </c:pt>
                <c:pt idx="25">
                  <c:v>151.801</c:v>
                </c:pt>
                <c:pt idx="26">
                  <c:v>47.557</c:v>
                </c:pt>
                <c:pt idx="27">
                  <c:v>131.5</c:v>
                </c:pt>
                <c:pt idx="28">
                  <c:v>18.979</c:v>
                </c:pt>
                <c:pt idx="29">
                  <c:v>-184.148</c:v>
                </c:pt>
                <c:pt idx="30">
                  <c:v>-215.479</c:v>
                </c:pt>
                <c:pt idx="31">
                  <c:v>17.783</c:v>
                </c:pt>
                <c:pt idx="32">
                  <c:v>74.087</c:v>
                </c:pt>
                <c:pt idx="33">
                  <c:v>98.258</c:v>
                </c:pt>
                <c:pt idx="34">
                  <c:v>294.435</c:v>
                </c:pt>
                <c:pt idx="35">
                  <c:v>401.632</c:v>
                </c:pt>
                <c:pt idx="36">
                  <c:v>625.558</c:v>
                </c:pt>
                <c:pt idx="37">
                  <c:v>118.211</c:v>
                </c:pt>
                <c:pt idx="38">
                  <c:v>94.859</c:v>
                </c:pt>
                <c:pt idx="39">
                  <c:v>201.707</c:v>
                </c:pt>
                <c:pt idx="40">
                  <c:v>228.274</c:v>
                </c:pt>
                <c:pt idx="41">
                  <c:v>-78.007</c:v>
                </c:pt>
                <c:pt idx="42">
                  <c:v>231.361</c:v>
                </c:pt>
                <c:pt idx="43">
                  <c:v>241.963</c:v>
                </c:pt>
                <c:pt idx="44">
                  <c:v>25.585</c:v>
                </c:pt>
                <c:pt idx="45">
                  <c:v>168.426</c:v>
                </c:pt>
                <c:pt idx="46">
                  <c:v>130.62</c:v>
                </c:pt>
                <c:pt idx="47">
                  <c:v>76.334</c:v>
                </c:pt>
                <c:pt idx="48">
                  <c:v>-177.57</c:v>
                </c:pt>
                <c:pt idx="49">
                  <c:v>-69.851</c:v>
                </c:pt>
                <c:pt idx="50">
                  <c:v>-125.597</c:v>
                </c:pt>
                <c:pt idx="51">
                  <c:v>-177.86</c:v>
                </c:pt>
                <c:pt idx="52">
                  <c:v>-253.608</c:v>
                </c:pt>
                <c:pt idx="53">
                  <c:v>98.997</c:v>
                </c:pt>
                <c:pt idx="54">
                  <c:v>-37.171</c:v>
                </c:pt>
                <c:pt idx="55">
                  <c:v>-457.095</c:v>
                </c:pt>
                <c:pt idx="56">
                  <c:v>-710.517</c:v>
                </c:pt>
                <c:pt idx="57">
                  <c:v>-366.805</c:v>
                </c:pt>
                <c:pt idx="58">
                  <c:v>-734.063</c:v>
                </c:pt>
                <c:pt idx="59">
                  <c:v>-596.916</c:v>
                </c:pt>
                <c:pt idx="60">
                  <c:v>-344.776</c:v>
                </c:pt>
                <c:pt idx="61">
                  <c:v>-89.842</c:v>
                </c:pt>
                <c:pt idx="62">
                  <c:v>-398.419</c:v>
                </c:pt>
                <c:pt idx="63">
                  <c:v>-46.725</c:v>
                </c:pt>
                <c:pt idx="64">
                  <c:v>-4.25</c:v>
                </c:pt>
                <c:pt idx="65">
                  <c:v>38.87894</c:v>
                </c:pt>
                <c:pt idx="66">
                  <c:v>-109.36706</c:v>
                </c:pt>
                <c:pt idx="67">
                  <c:v>5.95993999999995</c:v>
                </c:pt>
                <c:pt idx="68">
                  <c:v>-99.3130600000001</c:v>
                </c:pt>
                <c:pt idx="69">
                  <c:v>-284.63506</c:v>
                </c:pt>
                <c:pt idx="70">
                  <c:v>-247.899</c:v>
                </c:pt>
                <c:pt idx="71">
                  <c:v>-43.596</c:v>
                </c:pt>
                <c:pt idx="72">
                  <c:v>-152.576</c:v>
                </c:pt>
                <c:pt idx="73">
                  <c:v>-20.897</c:v>
                </c:pt>
                <c:pt idx="74">
                  <c:v>346.126</c:v>
                </c:pt>
                <c:pt idx="75">
                  <c:v>252.456</c:v>
                </c:pt>
                <c:pt idx="76">
                  <c:v>168.67</c:v>
                </c:pt>
                <c:pt idx="77">
                  <c:v>209.051</c:v>
                </c:pt>
                <c:pt idx="78">
                  <c:v>197.423</c:v>
                </c:pt>
                <c:pt idx="79">
                  <c:v>63.065</c:v>
                </c:pt>
                <c:pt idx="80">
                  <c:v>107.793</c:v>
                </c:pt>
                <c:pt idx="81">
                  <c:v>101.994</c:v>
                </c:pt>
                <c:pt idx="82">
                  <c:v>239.3</c:v>
                </c:pt>
                <c:pt idx="83">
                  <c:v>22.01</c:v>
                </c:pt>
                <c:pt idx="84">
                  <c:v>-2.069</c:v>
                </c:pt>
                <c:pt idx="85">
                  <c:v>10.861</c:v>
                </c:pt>
                <c:pt idx="86">
                  <c:v>133.868</c:v>
                </c:pt>
                <c:pt idx="87">
                  <c:v>60.227</c:v>
                </c:pt>
                <c:pt idx="88">
                  <c:v>147.789</c:v>
                </c:pt>
                <c:pt idx="89">
                  <c:v>3.94799999999999</c:v>
                </c:pt>
                <c:pt idx="90">
                  <c:v>9</c:v>
                </c:pt>
                <c:pt idx="91">
                  <c:v>-33.666</c:v>
                </c:pt>
                <c:pt idx="92">
                  <c:v>-49.764</c:v>
                </c:pt>
                <c:pt idx="93">
                  <c:v>-148.419</c:v>
                </c:pt>
                <c:pt idx="94">
                  <c:v>81.372</c:v>
                </c:pt>
                <c:pt idx="95">
                  <c:v>147.196</c:v>
                </c:pt>
              </c:numCache>
            </c:numRef>
          </c:val>
        </c:ser>
        <c:gapWidth val="150"/>
        <c:overlap val="0"/>
        <c:axId val="93134772"/>
        <c:axId val="34889161"/>
      </c:barChart>
      <c:catAx>
        <c:axId val="9313477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4889161"/>
        <c:crossesAt val="0"/>
        <c:auto val="1"/>
        <c:lblAlgn val="ctr"/>
        <c:lblOffset val="100"/>
        <c:noMultiLvlLbl val="0"/>
      </c:catAx>
      <c:valAx>
        <c:axId val="34889161"/>
        <c:scaling>
          <c:orientation val="minMax"/>
          <c:max val="1000"/>
          <c:min val="-1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3134772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SPEC!$N$92:$N$111</c:f>
              <c:strCache>
                <c:ptCount val="20"/>
                <c:pt idx="0">
                  <c:v>37228</c:v>
                </c:pt>
                <c:pt idx="1">
                  <c:v>37229</c:v>
                </c:pt>
                <c:pt idx="2">
                  <c:v>37230</c:v>
                </c:pt>
                <c:pt idx="3">
                  <c:v>37231</c:v>
                </c:pt>
                <c:pt idx="4">
                  <c:v>37232</c:v>
                </c:pt>
                <c:pt idx="5">
                  <c:v>37235</c:v>
                </c:pt>
                <c:pt idx="6">
                  <c:v>37236</c:v>
                </c:pt>
                <c:pt idx="7">
                  <c:v>37237</c:v>
                </c:pt>
                <c:pt idx="8">
                  <c:v>37238</c:v>
                </c:pt>
                <c:pt idx="9">
                  <c:v>37239</c:v>
                </c:pt>
                <c:pt idx="10">
                  <c:v>37242</c:v>
                </c:pt>
                <c:pt idx="11">
                  <c:v>37243</c:v>
                </c:pt>
                <c:pt idx="12">
                  <c:v>37244</c:v>
                </c:pt>
                <c:pt idx="13">
                  <c:v>37245</c:v>
                </c:pt>
                <c:pt idx="14">
                  <c:v>37246</c:v>
                </c:pt>
                <c:pt idx="15">
                  <c:v>37249</c:v>
                </c:pt>
                <c:pt idx="16">
                  <c:v>37251</c:v>
                </c:pt>
                <c:pt idx="17">
                  <c:v>37252</c:v>
                </c:pt>
                <c:pt idx="18">
                  <c:v>37253</c:v>
                </c:pt>
                <c:pt idx="19">
                  <c:v>37256</c:v>
                </c:pt>
              </c:strCache>
            </c:strRef>
          </c:cat>
          <c:val>
            <c:numRef>
              <c:f>SPEC!$Q$92:$Q$111</c:f>
              <c:numCache>
                <c:formatCode>#,##0</c:formatCode>
                <c:ptCount val="20"/>
                <c:pt idx="0">
                  <c:v>23.531</c:v>
                </c:pt>
                <c:pt idx="1">
                  <c:v>36.491</c:v>
                </c:pt>
                <c:pt idx="2">
                  <c:v>163.52</c:v>
                </c:pt>
                <c:pt idx="3">
                  <c:v>167.997</c:v>
                </c:pt>
                <c:pt idx="4">
                  <c:v>147.789</c:v>
                </c:pt>
                <c:pt idx="5">
                  <c:v>27.479</c:v>
                </c:pt>
                <c:pt idx="6">
                  <c:v>45.491</c:v>
                </c:pt>
                <c:pt idx="7">
                  <c:v>129.854</c:v>
                </c:pt>
                <c:pt idx="8">
                  <c:v>118.233</c:v>
                </c:pt>
                <c:pt idx="9">
                  <c:v>-0.63000000000001</c:v>
                </c:pt>
                <c:pt idx="10">
                  <c:v>108.851</c:v>
                </c:pt>
                <c:pt idx="11">
                  <c:v>192.687</c:v>
                </c:pt>
              </c:numCache>
            </c:numRef>
          </c:val>
        </c:ser>
        <c:gapWidth val="150"/>
        <c:overlap val="0"/>
        <c:axId val="51617134"/>
        <c:axId val="89571742"/>
      </c:barChart>
      <c:catAx>
        <c:axId val="5161713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9571742"/>
        <c:crossesAt val="0"/>
        <c:auto val="1"/>
        <c:lblAlgn val="ctr"/>
        <c:lblOffset val="100"/>
        <c:noMultiLvlLbl val="0"/>
      </c:catAx>
      <c:valAx>
        <c:axId val="89571742"/>
        <c:scaling>
          <c:orientation val="minMax"/>
          <c:max val="300"/>
          <c:min val="-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1617134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SPEC!$N$49:$N$103</c:f>
              <c:strCache>
                <c:ptCount val="55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  <c:pt idx="32">
                  <c:v>37209</c:v>
                </c:pt>
                <c:pt idx="33">
                  <c:v>37210</c:v>
                </c:pt>
                <c:pt idx="34">
                  <c:v>37211</c:v>
                </c:pt>
                <c:pt idx="35">
                  <c:v>37214</c:v>
                </c:pt>
                <c:pt idx="36">
                  <c:v>37215</c:v>
                </c:pt>
                <c:pt idx="37">
                  <c:v>37216</c:v>
                </c:pt>
                <c:pt idx="38">
                  <c:v>37221</c:v>
                </c:pt>
                <c:pt idx="39">
                  <c:v>37222</c:v>
                </c:pt>
                <c:pt idx="40">
                  <c:v>37223</c:v>
                </c:pt>
                <c:pt idx="41">
                  <c:v>37224</c:v>
                </c:pt>
                <c:pt idx="42">
                  <c:v>37225</c:v>
                </c:pt>
                <c:pt idx="43">
                  <c:v>37228</c:v>
                </c:pt>
                <c:pt idx="44">
                  <c:v>37229</c:v>
                </c:pt>
                <c:pt idx="45">
                  <c:v>37230</c:v>
                </c:pt>
                <c:pt idx="46">
                  <c:v>37231</c:v>
                </c:pt>
                <c:pt idx="47">
                  <c:v>37232</c:v>
                </c:pt>
                <c:pt idx="48">
                  <c:v>37235</c:v>
                </c:pt>
                <c:pt idx="49">
                  <c:v>37236</c:v>
                </c:pt>
                <c:pt idx="50">
                  <c:v>37237</c:v>
                </c:pt>
                <c:pt idx="51">
                  <c:v>37238</c:v>
                </c:pt>
                <c:pt idx="52">
                  <c:v>37239</c:v>
                </c:pt>
                <c:pt idx="53">
                  <c:v>37242</c:v>
                </c:pt>
                <c:pt idx="54">
                  <c:v>37243</c:v>
                </c:pt>
              </c:strCache>
            </c:strRef>
          </c:cat>
          <c:val>
            <c:numRef>
              <c:f>SPEC!$R$49:$R$103</c:f>
              <c:numCache>
                <c:formatCode>#,##0</c:formatCode>
                <c:ptCount val="55"/>
                <c:pt idx="0">
                  <c:v>126.107</c:v>
                </c:pt>
                <c:pt idx="1">
                  <c:v>115.09</c:v>
                </c:pt>
                <c:pt idx="2">
                  <c:v>126.695</c:v>
                </c:pt>
                <c:pt idx="3">
                  <c:v>-24.211</c:v>
                </c:pt>
                <c:pt idx="4">
                  <c:v>168.426</c:v>
                </c:pt>
                <c:pt idx="5">
                  <c:v>256.727</c:v>
                </c:pt>
                <c:pt idx="6">
                  <c:v>191.424</c:v>
                </c:pt>
                <c:pt idx="7">
                  <c:v>-50.875</c:v>
                </c:pt>
                <c:pt idx="8">
                  <c:v>-94.062</c:v>
                </c:pt>
                <c:pt idx="9">
                  <c:v>42.829</c:v>
                </c:pt>
                <c:pt idx="10">
                  <c:v>78.867</c:v>
                </c:pt>
                <c:pt idx="11">
                  <c:v>-62.184</c:v>
                </c:pt>
                <c:pt idx="12">
                  <c:v>48.122</c:v>
                </c:pt>
                <c:pt idx="13">
                  <c:v>-131.233</c:v>
                </c:pt>
                <c:pt idx="14">
                  <c:v>-414.266</c:v>
                </c:pt>
                <c:pt idx="15">
                  <c:v>-631.65</c:v>
                </c:pt>
                <c:pt idx="16">
                  <c:v>-428.989</c:v>
                </c:pt>
                <c:pt idx="17">
                  <c:v>-685.941</c:v>
                </c:pt>
                <c:pt idx="18">
                  <c:v>-728.149</c:v>
                </c:pt>
                <c:pt idx="19">
                  <c:v>-759.042</c:v>
                </c:pt>
                <c:pt idx="20">
                  <c:v>-721.492</c:v>
                </c:pt>
                <c:pt idx="21">
                  <c:v>-827.408</c:v>
                </c:pt>
                <c:pt idx="22">
                  <c:v>-732.666</c:v>
                </c:pt>
                <c:pt idx="23">
                  <c:v>-732.399</c:v>
                </c:pt>
                <c:pt idx="24">
                  <c:v>-720.16306</c:v>
                </c:pt>
                <c:pt idx="25">
                  <c:v>-830.85906</c:v>
                </c:pt>
                <c:pt idx="26">
                  <c:v>-821.44806</c:v>
                </c:pt>
                <c:pt idx="27">
                  <c:v>-831.97906</c:v>
                </c:pt>
                <c:pt idx="28">
                  <c:v>-1017.03406</c:v>
                </c:pt>
                <c:pt idx="29">
                  <c:v>-968.06206</c:v>
                </c:pt>
                <c:pt idx="30">
                  <c:v>-874.45506</c:v>
                </c:pt>
                <c:pt idx="31">
                  <c:v>-974.02406</c:v>
                </c:pt>
                <c:pt idx="32">
                  <c:v>-852.87606</c:v>
                </c:pt>
                <c:pt idx="33">
                  <c:v>-670.90806</c:v>
                </c:pt>
                <c:pt idx="34">
                  <c:v>-715.60606</c:v>
                </c:pt>
                <c:pt idx="35">
                  <c:v>-705.78506</c:v>
                </c:pt>
                <c:pt idx="36">
                  <c:v>-764.97306</c:v>
                </c:pt>
                <c:pt idx="37">
                  <c:v>-655.45306</c:v>
                </c:pt>
                <c:pt idx="38">
                  <c:v>-607.84306</c:v>
                </c:pt>
                <c:pt idx="39">
                  <c:v>-607.81306</c:v>
                </c:pt>
                <c:pt idx="40">
                  <c:v>-603.79106</c:v>
                </c:pt>
                <c:pt idx="41">
                  <c:v>-525.67306</c:v>
                </c:pt>
                <c:pt idx="42">
                  <c:v>-633.44306</c:v>
                </c:pt>
                <c:pt idx="43">
                  <c:v>-609.91206</c:v>
                </c:pt>
                <c:pt idx="44">
                  <c:v>-596.95206</c:v>
                </c:pt>
                <c:pt idx="45">
                  <c:v>-469.92306</c:v>
                </c:pt>
                <c:pt idx="46">
                  <c:v>-465.44606</c:v>
                </c:pt>
                <c:pt idx="47">
                  <c:v>-485.65406</c:v>
                </c:pt>
                <c:pt idx="48">
                  <c:v>-605.96406</c:v>
                </c:pt>
                <c:pt idx="49">
                  <c:v>-587.95206</c:v>
                </c:pt>
                <c:pt idx="50">
                  <c:v>-503.58906</c:v>
                </c:pt>
                <c:pt idx="51">
                  <c:v>-515.21006</c:v>
                </c:pt>
                <c:pt idx="52">
                  <c:v>-634.07306</c:v>
                </c:pt>
                <c:pt idx="53">
                  <c:v>-524.59206</c:v>
                </c:pt>
                <c:pt idx="54">
                  <c:v>-440.75606</c:v>
                </c:pt>
              </c:numCache>
            </c:numRef>
          </c:val>
        </c:ser>
        <c:gapWidth val="150"/>
        <c:overlap val="0"/>
        <c:axId val="37229028"/>
        <c:axId val="98094850"/>
      </c:barChart>
      <c:catAx>
        <c:axId val="3722902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8094850"/>
        <c:crossesAt val="0"/>
        <c:auto val="1"/>
        <c:lblAlgn val="ctr"/>
        <c:lblOffset val="100"/>
        <c:noMultiLvlLbl val="0"/>
      </c:catAx>
      <c:valAx>
        <c:axId val="98094850"/>
        <c:scaling>
          <c:orientation val="minMax"/>
          <c:max val="800"/>
          <c:min val="-1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7229028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675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SPEC!$N$8:$N$103</c:f>
              <c:strCache>
                <c:ptCount val="96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</c:strCache>
            </c:strRef>
          </c:cat>
          <c:val>
            <c:numRef>
              <c:f>SPEC!$S$8:$S$103</c:f>
              <c:numCache>
                <c:formatCode>#,##0</c:formatCode>
                <c:ptCount val="96"/>
                <c:pt idx="0">
                  <c:v>4169.295</c:v>
                </c:pt>
                <c:pt idx="1">
                  <c:v>4163.265</c:v>
                </c:pt>
                <c:pt idx="2">
                  <c:v>4149.592</c:v>
                </c:pt>
                <c:pt idx="3">
                  <c:v>4134.487</c:v>
                </c:pt>
                <c:pt idx="4">
                  <c:v>4134.508</c:v>
                </c:pt>
                <c:pt idx="5">
                  <c:v>4131.471</c:v>
                </c:pt>
                <c:pt idx="6">
                  <c:v>4167.752</c:v>
                </c:pt>
                <c:pt idx="7">
                  <c:v>4099.957</c:v>
                </c:pt>
                <c:pt idx="8">
                  <c:v>4068.503</c:v>
                </c:pt>
                <c:pt idx="9">
                  <c:v>3926.577</c:v>
                </c:pt>
                <c:pt idx="10">
                  <c:v>3344.703</c:v>
                </c:pt>
                <c:pt idx="11">
                  <c:v>3525.155</c:v>
                </c:pt>
                <c:pt idx="12">
                  <c:v>3586.906</c:v>
                </c:pt>
                <c:pt idx="13">
                  <c:v>3782.245</c:v>
                </c:pt>
                <c:pt idx="14">
                  <c:v>3914.237</c:v>
                </c:pt>
                <c:pt idx="15">
                  <c:v>4240.172</c:v>
                </c:pt>
                <c:pt idx="16">
                  <c:v>4184.736</c:v>
                </c:pt>
                <c:pt idx="17">
                  <c:v>4291.517</c:v>
                </c:pt>
                <c:pt idx="18">
                  <c:v>4409.701</c:v>
                </c:pt>
                <c:pt idx="19">
                  <c:v>4370.886</c:v>
                </c:pt>
                <c:pt idx="20">
                  <c:v>4355.321</c:v>
                </c:pt>
                <c:pt idx="21">
                  <c:v>4434.765</c:v>
                </c:pt>
                <c:pt idx="22">
                  <c:v>4481.48</c:v>
                </c:pt>
                <c:pt idx="23">
                  <c:v>4594.185</c:v>
                </c:pt>
                <c:pt idx="24">
                  <c:v>4559.759</c:v>
                </c:pt>
                <c:pt idx="25">
                  <c:v>4507.122</c:v>
                </c:pt>
                <c:pt idx="26">
                  <c:v>4482.322</c:v>
                </c:pt>
                <c:pt idx="27">
                  <c:v>4612.98</c:v>
                </c:pt>
                <c:pt idx="28">
                  <c:v>4613.164</c:v>
                </c:pt>
                <c:pt idx="29">
                  <c:v>4375.611</c:v>
                </c:pt>
                <c:pt idx="30">
                  <c:v>4291.643</c:v>
                </c:pt>
                <c:pt idx="31">
                  <c:v>4500.105</c:v>
                </c:pt>
                <c:pt idx="32">
                  <c:v>4687.067</c:v>
                </c:pt>
                <c:pt idx="33">
                  <c:v>4711.422</c:v>
                </c:pt>
                <c:pt idx="34">
                  <c:v>4670.046</c:v>
                </c:pt>
                <c:pt idx="35">
                  <c:v>4693.275</c:v>
                </c:pt>
                <c:pt idx="36">
                  <c:v>5125.663</c:v>
                </c:pt>
                <c:pt idx="37">
                  <c:v>4805.278</c:v>
                </c:pt>
                <c:pt idx="38">
                  <c:v>4806.281</c:v>
                </c:pt>
                <c:pt idx="39">
                  <c:v>4871.753</c:v>
                </c:pt>
                <c:pt idx="40">
                  <c:v>4921.549</c:v>
                </c:pt>
                <c:pt idx="41">
                  <c:v>5047.656</c:v>
                </c:pt>
                <c:pt idx="42">
                  <c:v>5036.639</c:v>
                </c:pt>
                <c:pt idx="43">
                  <c:v>5048.244</c:v>
                </c:pt>
                <c:pt idx="44">
                  <c:v>4897.338</c:v>
                </c:pt>
                <c:pt idx="45">
                  <c:v>5089.975</c:v>
                </c:pt>
                <c:pt idx="46">
                  <c:v>5178.276</c:v>
                </c:pt>
                <c:pt idx="47">
                  <c:v>5112.973</c:v>
                </c:pt>
                <c:pt idx="48">
                  <c:v>4870.674</c:v>
                </c:pt>
                <c:pt idx="49">
                  <c:v>4827.487</c:v>
                </c:pt>
                <c:pt idx="50">
                  <c:v>4964.378</c:v>
                </c:pt>
                <c:pt idx="51">
                  <c:v>5000.416</c:v>
                </c:pt>
                <c:pt idx="52">
                  <c:v>4859.365</c:v>
                </c:pt>
                <c:pt idx="53">
                  <c:v>4969.671</c:v>
                </c:pt>
                <c:pt idx="54">
                  <c:v>4790.316</c:v>
                </c:pt>
                <c:pt idx="55">
                  <c:v>4507.283</c:v>
                </c:pt>
                <c:pt idx="56">
                  <c:v>4289.899</c:v>
                </c:pt>
                <c:pt idx="57">
                  <c:v>4492.56</c:v>
                </c:pt>
                <c:pt idx="58">
                  <c:v>4235.608</c:v>
                </c:pt>
                <c:pt idx="59">
                  <c:v>4193.4</c:v>
                </c:pt>
                <c:pt idx="60">
                  <c:v>4162.507</c:v>
                </c:pt>
                <c:pt idx="61">
                  <c:v>4200.057</c:v>
                </c:pt>
                <c:pt idx="62">
                  <c:v>4094.141</c:v>
                </c:pt>
                <c:pt idx="63">
                  <c:v>4188.883</c:v>
                </c:pt>
                <c:pt idx="64">
                  <c:v>4189.15</c:v>
                </c:pt>
                <c:pt idx="65">
                  <c:v>4201.38594</c:v>
                </c:pt>
                <c:pt idx="66">
                  <c:v>4090.68994</c:v>
                </c:pt>
                <c:pt idx="67">
                  <c:v>4100.10094</c:v>
                </c:pt>
                <c:pt idx="68">
                  <c:v>4089.56994</c:v>
                </c:pt>
                <c:pt idx="69">
                  <c:v>3904.51494</c:v>
                </c:pt>
                <c:pt idx="70">
                  <c:v>3953.48694</c:v>
                </c:pt>
                <c:pt idx="71">
                  <c:v>4047.09394</c:v>
                </c:pt>
                <c:pt idx="72">
                  <c:v>3947.52494</c:v>
                </c:pt>
                <c:pt idx="73">
                  <c:v>4068.67294</c:v>
                </c:pt>
                <c:pt idx="74">
                  <c:v>4250.64094</c:v>
                </c:pt>
                <c:pt idx="75">
                  <c:v>4205.94294</c:v>
                </c:pt>
                <c:pt idx="76">
                  <c:v>4215.76394</c:v>
                </c:pt>
                <c:pt idx="77">
                  <c:v>4156.57594</c:v>
                </c:pt>
                <c:pt idx="78">
                  <c:v>4266.09594</c:v>
                </c:pt>
                <c:pt idx="79">
                  <c:v>4313.70594</c:v>
                </c:pt>
                <c:pt idx="80">
                  <c:v>4313.73594</c:v>
                </c:pt>
                <c:pt idx="81">
                  <c:v>4317.75794</c:v>
                </c:pt>
                <c:pt idx="82">
                  <c:v>4395.87594</c:v>
                </c:pt>
                <c:pt idx="83">
                  <c:v>4288.10594</c:v>
                </c:pt>
                <c:pt idx="84">
                  <c:v>4311.63694</c:v>
                </c:pt>
                <c:pt idx="85">
                  <c:v>4324.59694</c:v>
                </c:pt>
                <c:pt idx="86">
                  <c:v>4451.62594</c:v>
                </c:pt>
                <c:pt idx="87">
                  <c:v>4456.10294</c:v>
                </c:pt>
                <c:pt idx="88">
                  <c:v>4435.89494</c:v>
                </c:pt>
                <c:pt idx="89">
                  <c:v>4315.58494</c:v>
                </c:pt>
                <c:pt idx="90">
                  <c:v>4333.59694</c:v>
                </c:pt>
                <c:pt idx="91">
                  <c:v>4417.95994</c:v>
                </c:pt>
                <c:pt idx="92">
                  <c:v>4406.33894</c:v>
                </c:pt>
                <c:pt idx="93">
                  <c:v>4287.47594</c:v>
                </c:pt>
                <c:pt idx="94">
                  <c:v>4396.95694</c:v>
                </c:pt>
                <c:pt idx="95">
                  <c:v>4480.79294</c:v>
                </c:pt>
              </c:numCache>
            </c:numRef>
          </c:val>
        </c:ser>
        <c:gapWidth val="150"/>
        <c:overlap val="0"/>
        <c:axId val="72810997"/>
        <c:axId val="68393296"/>
      </c:barChart>
      <c:catAx>
        <c:axId val="7281099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8393296"/>
        <c:crossesAt val="0"/>
        <c:auto val="1"/>
        <c:lblAlgn val="ctr"/>
        <c:lblOffset val="100"/>
        <c:noMultiLvlLbl val="0"/>
      </c:catAx>
      <c:valAx>
        <c:axId val="68393296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2810997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SPEC!$N$9:$N$103</c:f>
              <c:strCache>
                <c:ptCount val="95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  <c:pt idx="79">
                  <c:v>37222</c:v>
                </c:pt>
                <c:pt idx="80">
                  <c:v>37223</c:v>
                </c:pt>
                <c:pt idx="81">
                  <c:v>37224</c:v>
                </c:pt>
                <c:pt idx="82">
                  <c:v>37225</c:v>
                </c:pt>
                <c:pt idx="83">
                  <c:v>37228</c:v>
                </c:pt>
                <c:pt idx="84">
                  <c:v>37229</c:v>
                </c:pt>
                <c:pt idx="85">
                  <c:v>37230</c:v>
                </c:pt>
                <c:pt idx="86">
                  <c:v>37231</c:v>
                </c:pt>
                <c:pt idx="87">
                  <c:v>37232</c:v>
                </c:pt>
                <c:pt idx="88">
                  <c:v>37235</c:v>
                </c:pt>
                <c:pt idx="89">
                  <c:v>37236</c:v>
                </c:pt>
                <c:pt idx="90">
                  <c:v>37237</c:v>
                </c:pt>
                <c:pt idx="91">
                  <c:v>37238</c:v>
                </c:pt>
                <c:pt idx="92">
                  <c:v>37239</c:v>
                </c:pt>
                <c:pt idx="93">
                  <c:v>37242</c:v>
                </c:pt>
                <c:pt idx="94">
                  <c:v>37243</c:v>
                </c:pt>
              </c:strCache>
            </c:strRef>
          </c:cat>
          <c:val>
            <c:numRef>
              <c:f>SPEC!$T$9:$T$103</c:f>
              <c:numCache>
                <c:formatCode>#,##0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89.125</c:v>
                </c:pt>
                <c:pt idx="6">
                  <c:v>93.406</c:v>
                </c:pt>
                <c:pt idx="7">
                  <c:v>91.114</c:v>
                </c:pt>
                <c:pt idx="8">
                  <c:v>199.856</c:v>
                </c:pt>
                <c:pt idx="9">
                  <c:v>235.752</c:v>
                </c:pt>
                <c:pt idx="10">
                  <c:v>230.38</c:v>
                </c:pt>
                <c:pt idx="11">
                  <c:v>227.2</c:v>
                </c:pt>
                <c:pt idx="12">
                  <c:v>218.625</c:v>
                </c:pt>
                <c:pt idx="13">
                  <c:v>217.562</c:v>
                </c:pt>
                <c:pt idx="14">
                  <c:v>15.436</c:v>
                </c:pt>
                <c:pt idx="15">
                  <c:v>181.116</c:v>
                </c:pt>
                <c:pt idx="16">
                  <c:v>175.056</c:v>
                </c:pt>
                <c:pt idx="17">
                  <c:v>18.47</c:v>
                </c:pt>
                <c:pt idx="18">
                  <c:v>0</c:v>
                </c:pt>
                <c:pt idx="19">
                  <c:v>11.501</c:v>
                </c:pt>
                <c:pt idx="20">
                  <c:v>208.792</c:v>
                </c:pt>
                <c:pt idx="21">
                  <c:v>11.215</c:v>
                </c:pt>
                <c:pt idx="22">
                  <c:v>87.818</c:v>
                </c:pt>
                <c:pt idx="23">
                  <c:v>175.766</c:v>
                </c:pt>
                <c:pt idx="24">
                  <c:v>178.332</c:v>
                </c:pt>
                <c:pt idx="25">
                  <c:v>184.335</c:v>
                </c:pt>
                <c:pt idx="26">
                  <c:v>178.635</c:v>
                </c:pt>
                <c:pt idx="27">
                  <c:v>178.635</c:v>
                </c:pt>
                <c:pt idx="28">
                  <c:v>188.977</c:v>
                </c:pt>
                <c:pt idx="29">
                  <c:v>195.228</c:v>
                </c:pt>
                <c:pt idx="30">
                  <c:v>162.123</c:v>
                </c:pt>
                <c:pt idx="31">
                  <c:v>76.34</c:v>
                </c:pt>
                <c:pt idx="32">
                  <c:v>177.127</c:v>
                </c:pt>
                <c:pt idx="33">
                  <c:v>171.181</c:v>
                </c:pt>
                <c:pt idx="34">
                  <c:v>171.048</c:v>
                </c:pt>
                <c:pt idx="35">
                  <c:v>292.917</c:v>
                </c:pt>
                <c:pt idx="36">
                  <c:v>66.536</c:v>
                </c:pt>
                <c:pt idx="37">
                  <c:v>249.445</c:v>
                </c:pt>
                <c:pt idx="38">
                  <c:v>256.233</c:v>
                </c:pt>
                <c:pt idx="39">
                  <c:v>256.028</c:v>
                </c:pt>
                <c:pt idx="40">
                  <c:v>13.047</c:v>
                </c:pt>
                <c:pt idx="41">
                  <c:v>168.294</c:v>
                </c:pt>
                <c:pt idx="42">
                  <c:v>200.018</c:v>
                </c:pt>
                <c:pt idx="43">
                  <c:v>207.064</c:v>
                </c:pt>
                <c:pt idx="44">
                  <c:v>26.644</c:v>
                </c:pt>
                <c:pt idx="45">
                  <c:v>84.475</c:v>
                </c:pt>
                <c:pt idx="46">
                  <c:v>66.89</c:v>
                </c:pt>
                <c:pt idx="47">
                  <c:v>206.736</c:v>
                </c:pt>
                <c:pt idx="48">
                  <c:v>184.786</c:v>
                </c:pt>
                <c:pt idx="49">
                  <c:v>169.216</c:v>
                </c:pt>
                <c:pt idx="50">
                  <c:v>89.178</c:v>
                </c:pt>
                <c:pt idx="51">
                  <c:v>118.142</c:v>
                </c:pt>
                <c:pt idx="52">
                  <c:v>116.719</c:v>
                </c:pt>
                <c:pt idx="53">
                  <c:v>193.706</c:v>
                </c:pt>
                <c:pt idx="54">
                  <c:v>229.094</c:v>
                </c:pt>
                <c:pt idx="55">
                  <c:v>250.266</c:v>
                </c:pt>
                <c:pt idx="56">
                  <c:v>167.13</c:v>
                </c:pt>
                <c:pt idx="57">
                  <c:v>109.855</c:v>
                </c:pt>
                <c:pt idx="58">
                  <c:v>105.129</c:v>
                </c:pt>
                <c:pt idx="59">
                  <c:v>0</c:v>
                </c:pt>
                <c:pt idx="60">
                  <c:v>161.855</c:v>
                </c:pt>
                <c:pt idx="61">
                  <c:v>160.9</c:v>
                </c:pt>
                <c:pt idx="62">
                  <c:v>21.529</c:v>
                </c:pt>
                <c:pt idx="63">
                  <c:v>105.873</c:v>
                </c:pt>
                <c:pt idx="64">
                  <c:v>49.989</c:v>
                </c:pt>
                <c:pt idx="65">
                  <c:v>261.305</c:v>
                </c:pt>
                <c:pt idx="66">
                  <c:v>283.409</c:v>
                </c:pt>
                <c:pt idx="67">
                  <c:v>241.141</c:v>
                </c:pt>
                <c:pt idx="68">
                  <c:v>248.951</c:v>
                </c:pt>
                <c:pt idx="69">
                  <c:v>112.543</c:v>
                </c:pt>
                <c:pt idx="70">
                  <c:v>238.102</c:v>
                </c:pt>
                <c:pt idx="71">
                  <c:v>242.383</c:v>
                </c:pt>
                <c:pt idx="72">
                  <c:v>371.495</c:v>
                </c:pt>
                <c:pt idx="73">
                  <c:v>89.16</c:v>
                </c:pt>
                <c:pt idx="74">
                  <c:v>91.761</c:v>
                </c:pt>
                <c:pt idx="75">
                  <c:v>73.633</c:v>
                </c:pt>
                <c:pt idx="76">
                  <c:v>207.174</c:v>
                </c:pt>
                <c:pt idx="77">
                  <c:v>73.108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115.68</c:v>
                </c:pt>
                <c:pt idx="82">
                  <c:v>133.559</c:v>
                </c:pt>
                <c:pt idx="83">
                  <c:v>40.25</c:v>
                </c:pt>
                <c:pt idx="84">
                  <c:v>102.06</c:v>
                </c:pt>
                <c:pt idx="85">
                  <c:v>138.638</c:v>
                </c:pt>
                <c:pt idx="86">
                  <c:v>157.877</c:v>
                </c:pt>
                <c:pt idx="87">
                  <c:v>128.411</c:v>
                </c:pt>
                <c:pt idx="88">
                  <c:v>150.06</c:v>
                </c:pt>
                <c:pt idx="89">
                  <c:v>164.62</c:v>
                </c:pt>
                <c:pt idx="90">
                  <c:v>335.675</c:v>
                </c:pt>
                <c:pt idx="91">
                  <c:v>277.123</c:v>
                </c:pt>
                <c:pt idx="92">
                  <c:v>283.69</c:v>
                </c:pt>
                <c:pt idx="93">
                  <c:v>134.457</c:v>
                </c:pt>
                <c:pt idx="94">
                  <c:v>0</c:v>
                </c:pt>
              </c:numCache>
            </c:numRef>
          </c:val>
        </c:ser>
        <c:gapWidth val="150"/>
        <c:overlap val="0"/>
        <c:axId val="13121739"/>
        <c:axId val="53438250"/>
      </c:barChart>
      <c:catAx>
        <c:axId val="1312173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3438250"/>
        <c:crossesAt val="0"/>
        <c:auto val="1"/>
        <c:lblAlgn val="ctr"/>
        <c:lblOffset val="100"/>
        <c:noMultiLvlLbl val="0"/>
      </c:catAx>
      <c:valAx>
        <c:axId val="53438250"/>
        <c:scaling>
          <c:orientation val="minMax"/>
          <c:max val="4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3121739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161280</xdr:colOff>
          <xdr:row>32</xdr:row>
          <xdr:rowOff>9360</xdr:rowOff>
        </xdr:from>
        <xdr:to>
          <xdr:col>1</xdr:col>
          <xdr:colOff>-1232640</xdr:colOff>
          <xdr:row>35</xdr:row>
          <xdr:rowOff>9360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0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1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21</xdr:row>
      <xdr:rowOff>0</xdr:rowOff>
    </xdr:from>
    <xdr:to>
      <xdr:col>9</xdr:col>
      <xdr:colOff>153000</xdr:colOff>
      <xdr:row>38</xdr:row>
      <xdr:rowOff>9360</xdr:rowOff>
    </xdr:to>
    <xdr:graphicFrame>
      <xdr:nvGraphicFramePr>
        <xdr:cNvPr id="2" name="Chart 4"/>
        <xdr:cNvGraphicFramePr/>
      </xdr:nvGraphicFramePr>
      <xdr:xfrm>
        <a:off x="2716560" y="2438280"/>
        <a:ext cx="5586120" cy="1952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42480</xdr:colOff>
      <xdr:row>38</xdr:row>
      <xdr:rowOff>0</xdr:rowOff>
    </xdr:from>
    <xdr:to>
      <xdr:col>5</xdr:col>
      <xdr:colOff>618840</xdr:colOff>
      <xdr:row>55</xdr:row>
      <xdr:rowOff>85680</xdr:rowOff>
    </xdr:to>
    <xdr:graphicFrame>
      <xdr:nvGraphicFramePr>
        <xdr:cNvPr id="7" name="Chart 6"/>
        <xdr:cNvGraphicFramePr/>
      </xdr:nvGraphicFramePr>
      <xdr:xfrm>
        <a:off x="42480" y="4381560"/>
        <a:ext cx="5104080" cy="202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55</xdr:row>
      <xdr:rowOff>105120</xdr:rowOff>
    </xdr:to>
    <xdr:graphicFrame>
      <xdr:nvGraphicFramePr>
        <xdr:cNvPr id="8" name="Chart 7"/>
        <xdr:cNvGraphicFramePr/>
      </xdr:nvGraphicFramePr>
      <xdr:xfrm>
        <a:off x="5433120" y="4381560"/>
        <a:ext cx="5154480" cy="204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12%202001/Power%20Report%201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F59">
            <v>0.548088005275341</v>
          </cell>
          <cell r="G59">
            <v>0.265338450159287</v>
          </cell>
          <cell r="H59">
            <v>0.018144692885594</v>
          </cell>
          <cell r="I59">
            <v>0.0160768644666154</v>
          </cell>
          <cell r="J59">
            <v>0.0510067151177761</v>
          </cell>
          <cell r="K59">
            <v>0.255358122206972</v>
          </cell>
          <cell r="L59">
            <v>0.778839397368206</v>
          </cell>
          <cell r="M59">
            <v>0.920553393279569</v>
          </cell>
          <cell r="N59">
            <v>0.812591953986935</v>
          </cell>
          <cell r="O59">
            <v>0.577663192648406</v>
          </cell>
          <cell r="P59">
            <v>0.438434124356856</v>
          </cell>
          <cell r="Q59">
            <v>0.474496942848974</v>
          </cell>
          <cell r="R59">
            <v>0.523150457306557</v>
          </cell>
          <cell r="S59">
            <v>0.472354608338133</v>
          </cell>
          <cell r="T59">
            <v>0.36900943974225</v>
          </cell>
          <cell r="U59">
            <v>0.332965435887143</v>
          </cell>
          <cell r="V59">
            <v>0.248909909274077</v>
          </cell>
          <cell r="W59">
            <v>0.312271050024119</v>
          </cell>
          <cell r="X59">
            <v>0.757276784332723</v>
          </cell>
          <cell r="Y59">
            <v>0.843129661159014</v>
          </cell>
          <cell r="Z59">
            <v>0.758260121227168</v>
          </cell>
          <cell r="AA59">
            <v>0.511105402393305</v>
          </cell>
          <cell r="AB59">
            <v>0.467597581960371</v>
          </cell>
          <cell r="AC59">
            <v>0.53049465956703</v>
          </cell>
        </row>
        <row r="60">
          <cell r="F60">
            <v>0.0124304305263715</v>
          </cell>
          <cell r="G60">
            <v>0.0194980970725115</v>
          </cell>
          <cell r="H60">
            <v>0.00156469906598988</v>
          </cell>
          <cell r="I60">
            <v>0.00134687455468363</v>
          </cell>
          <cell r="J60">
            <v>0.00087667682506698</v>
          </cell>
          <cell r="K60">
            <v>0.0208994996413757</v>
          </cell>
          <cell r="L60">
            <v>0.347827152552801</v>
          </cell>
          <cell r="M60">
            <v>0.511852873531931</v>
          </cell>
          <cell r="N60">
            <v>0.369898870843462</v>
          </cell>
          <cell r="O60">
            <v>0.183142257627789</v>
          </cell>
          <cell r="P60">
            <v>0.0949661374650158</v>
          </cell>
          <cell r="Q60">
            <v>0.115217588965168</v>
          </cell>
          <cell r="R60">
            <v>0.111074335856947</v>
          </cell>
          <cell r="S60">
            <v>0.0689643124682112</v>
          </cell>
          <cell r="T60">
            <v>0.318081911844777</v>
          </cell>
          <cell r="U60">
            <v>0.161277630835374</v>
          </cell>
          <cell r="V60">
            <v>0.152250863347108</v>
          </cell>
          <cell r="W60">
            <v>0.0883595705703572</v>
          </cell>
          <cell r="X60">
            <v>0.331375595879178</v>
          </cell>
          <cell r="Y60">
            <v>0.418429352326269</v>
          </cell>
          <cell r="Z60">
            <v>0.381266502310934</v>
          </cell>
          <cell r="AA60">
            <v>0.310370576728979</v>
          </cell>
          <cell r="AB60">
            <v>0.161322830295</v>
          </cell>
          <cell r="AC60">
            <v>0.196112454811834</v>
          </cell>
        </row>
        <row r="62">
          <cell r="F62">
            <v>0.989151971306124</v>
          </cell>
          <cell r="G62">
            <v>0.728596060433607</v>
          </cell>
          <cell r="H62">
            <v>0.468218100237727</v>
          </cell>
          <cell r="I62">
            <v>0.426772103347969</v>
          </cell>
          <cell r="J62">
            <v>0.300907949596099</v>
          </cell>
          <cell r="K62">
            <v>0.47341870451523</v>
          </cell>
          <cell r="L62">
            <v>0.921480472656492</v>
          </cell>
          <cell r="M62">
            <v>0.977374798794542</v>
          </cell>
          <cell r="N62">
            <v>0.92241920667324</v>
          </cell>
          <cell r="O62">
            <v>0.760696651595873</v>
          </cell>
          <cell r="P62">
            <v>0.756181952777816</v>
          </cell>
          <cell r="Q62">
            <v>0.798504899936078</v>
          </cell>
          <cell r="R62">
            <v>0.825405102583507</v>
          </cell>
          <cell r="S62">
            <v>0.769136981809537</v>
          </cell>
          <cell r="T62">
            <v>0.671216859985591</v>
          </cell>
          <cell r="U62">
            <v>0.543883275744374</v>
          </cell>
          <cell r="V62">
            <v>0.428481376312411</v>
          </cell>
          <cell r="W62">
            <v>0.501670731998036</v>
          </cell>
          <cell r="X62">
            <v>0.875226584456726</v>
          </cell>
          <cell r="Y62">
            <v>0.937898811394313</v>
          </cell>
          <cell r="Z62">
            <v>0.885325770113952</v>
          </cell>
          <cell r="AA62">
            <v>0.685333752279542</v>
          </cell>
          <cell r="AB62">
            <v>0.72365189702422</v>
          </cell>
          <cell r="AC62">
            <v>0.772078844650836</v>
          </cell>
        </row>
        <row r="63">
          <cell r="F63">
            <v>0.491245024036724</v>
          </cell>
          <cell r="G63">
            <v>0.226554505576494</v>
          </cell>
          <cell r="H63">
            <v>0.147080304740325</v>
          </cell>
          <cell r="I63">
            <v>0.0531103803929916</v>
          </cell>
          <cell r="J63">
            <v>0.031578869228497</v>
          </cell>
          <cell r="K63">
            <v>0.0633288800741952</v>
          </cell>
          <cell r="L63">
            <v>0.596300558889253</v>
          </cell>
          <cell r="M63">
            <v>0.754077189714474</v>
          </cell>
          <cell r="N63">
            <v>0.586010144917818</v>
          </cell>
          <cell r="O63">
            <v>0.416187829538838</v>
          </cell>
          <cell r="P63">
            <v>0.383111477169017</v>
          </cell>
          <cell r="Q63">
            <v>0.415140544707415</v>
          </cell>
          <cell r="R63">
            <v>0.386226570884909</v>
          </cell>
          <cell r="S63">
            <v>0.279289831440329</v>
          </cell>
          <cell r="T63">
            <v>0.47634006915143</v>
          </cell>
          <cell r="U63">
            <v>0.303532810568906</v>
          </cell>
          <cell r="V63">
            <v>0.278986715498278</v>
          </cell>
          <cell r="W63">
            <v>0.179993161320102</v>
          </cell>
          <cell r="X63">
            <v>0.61145308406868</v>
          </cell>
          <cell r="Y63">
            <v>0.71525037834863</v>
          </cell>
          <cell r="Z63">
            <v>0.63875180944993</v>
          </cell>
          <cell r="AA63">
            <v>0.461353060795166</v>
          </cell>
          <cell r="AB63">
            <v>0.405382018323766</v>
          </cell>
          <cell r="AC63">
            <v>0.473153952986113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Prompt"/>
      <sheetName val="MWH"/>
      <sheetName val="PLR SUM"/>
      <sheetName val="SPEC SUM"/>
      <sheetName val="PLR DETAILS"/>
      <sheetName val="SPEC DETAILS"/>
      <sheetName val="SPEC REPORT"/>
      <sheetName val="SPEC SETTLEMENTS"/>
      <sheetName val="SPEC REPORT DETAILS"/>
      <sheetName val="PLR OPTIONS"/>
      <sheetName val="SPEC OPTIONS"/>
      <sheetName val="OPEN SPEC"/>
      <sheetName val="5-DAY"/>
      <sheetName val="VAR"/>
      <sheetName val="Gap Risk"/>
    </sheetNames>
    <sheetDataSet>
      <sheetData sheetId="0"/>
      <sheetData sheetId="1"/>
      <sheetData sheetId="2"/>
      <sheetData sheetId="3"/>
      <sheetData sheetId="4">
        <row r="29">
          <cell r="I29">
            <v>446</v>
          </cell>
        </row>
        <row r="29">
          <cell r="M29">
            <v>410</v>
          </cell>
        </row>
        <row r="29">
          <cell r="Q29">
            <v>264</v>
          </cell>
        </row>
        <row r="30">
          <cell r="I30">
            <v>446</v>
          </cell>
        </row>
        <row r="30">
          <cell r="M30">
            <v>410</v>
          </cell>
        </row>
        <row r="30">
          <cell r="Q30">
            <v>264</v>
          </cell>
        </row>
        <row r="33">
          <cell r="I33">
            <v>233</v>
          </cell>
        </row>
        <row r="33">
          <cell r="M33">
            <v>228</v>
          </cell>
        </row>
        <row r="33">
          <cell r="Q33">
            <v>226</v>
          </cell>
        </row>
        <row r="34">
          <cell r="I34">
            <v>233</v>
          </cell>
        </row>
        <row r="34">
          <cell r="M34">
            <v>228</v>
          </cell>
        </row>
        <row r="34">
          <cell r="Q34">
            <v>226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V65536" sheet="OPEN SPEC"/>
  </cacheSource>
  <cacheFields count="22">
    <cacheField name="DEAL" numFmtId="0">
      <sharedItems containsString="0" containsBlank="1" count="1">
        <m/>
      </sharedItems>
    </cacheField>
    <cacheField name="ST" numFmtId="0">
      <sharedItems containsString="0" containsBlank="1" count="1">
        <m/>
      </sharedItems>
    </cacheField>
    <cacheField name="DIV" numFmtId="0">
      <sharedItems containsString="0" containsBlank="1" count="1">
        <m/>
      </sharedItems>
    </cacheField>
    <cacheField name="B/S" numFmtId="0">
      <sharedItems containsString="0" containsBlank="1" count="1">
        <m/>
      </sharedItems>
    </cacheField>
    <cacheField name="FASB" numFmtId="0">
      <sharedItems containsString="0" containsBlank="1" count="1">
        <m/>
      </sharedItems>
    </cacheField>
    <cacheField name="EXEC DATE" numFmtId="0">
      <sharedItems containsString="0" containsBlank="1" count="1">
        <m/>
      </sharedItems>
    </cacheField>
    <cacheField name="TYPE" numFmtId="0">
      <sharedItems containsString="0" containsBlank="1" count="1">
        <m/>
      </sharedItems>
    </cacheField>
    <cacheField name="TRADER" numFmtId="0">
      <sharedItems containsString="0" containsBlank="1" count="1">
        <m/>
      </sharedItems>
    </cacheField>
    <cacheField name="COUNTERPARTY" numFmtId="0">
      <sharedItems containsString="0" containsBlank="1" count="1">
        <m/>
      </sharedItems>
    </cacheField>
    <cacheField name="MONTH" numFmtId="0">
      <sharedItems containsString="0" containsBlank="1" count="1">
        <m/>
      </sharedItems>
    </cacheField>
    <cacheField name="DAILY" numFmtId="0">
      <sharedItems containsString="0" containsBlank="1" count="1">
        <m/>
      </sharedItems>
    </cacheField>
    <cacheField name="EXT QTY" numFmtId="0">
      <sharedItems containsString="0" containsBlank="1" count="1">
        <m/>
      </sharedItems>
    </cacheField>
    <cacheField name="CTRT" numFmtId="0">
      <sharedItems containsString="0" containsBlank="1" count="1">
        <m/>
      </sharedItems>
    </cacheField>
    <cacheField name="FEE" numFmtId="0">
      <sharedItems containsString="0" containsBlank="1" count="1">
        <m/>
      </sharedItems>
    </cacheField>
    <cacheField name="PGE_PAYS" numFmtId="0">
      <sharedItems containsString="0" containsBlank="1" count="1">
        <m/>
      </sharedItems>
    </cacheField>
    <cacheField name="PGE_REC" numFmtId="0">
      <sharedItems containsString="0" containsBlank="1" count="1">
        <m/>
      </sharedItems>
    </cacheField>
    <cacheField name="CURR" numFmtId="0">
      <sharedItems containsString="0" containsBlank="1" count="1">
        <m/>
      </sharedItems>
    </cacheField>
    <cacheField name="PRICE" numFmtId="0">
      <sharedItems containsString="0" containsBlank="1" count="1">
        <m/>
      </sharedItems>
    </cacheField>
    <cacheField name="CP PAYS" numFmtId="0">
      <sharedItems containsString="0" containsBlank="1" count="1">
        <m/>
      </sharedItems>
    </cacheField>
    <cacheField name="NET" numFmtId="0">
      <sharedItems containsString="0" containsBlank="1" count="1">
        <m/>
      </sharedItems>
    </cacheField>
    <cacheField name="CURR2" numFmtId="0">
      <sharedItems containsString="0" containsBlank="1" count="1">
        <m/>
      </sharedItems>
    </cacheField>
    <cacheField name="LOCATION" numFmtId="0">
      <sharedItems containsString="0" containsBlank="1" containsNumber="1" containsInteger="1" minValue="0" maxValue="0" count="2">
        <n v="0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40" createdVersion="3">
  <cacheSource type="worksheet">
    <worksheetSource ref="A8:U524" sheet="BASIS"/>
  </cacheSource>
  <cacheFields count="21">
    <cacheField name="TRANSNO" numFmtId="0">
      <sharedItems containsString="0" containsBlank="1" containsNumber="1" containsInteger="1" minValue="2858" maxValue="9265" count="9">
        <n v="2858"/>
        <n v="3519"/>
        <n v="3682"/>
        <n v="4415"/>
        <n v="4559"/>
        <n v="5216"/>
        <n v="8359"/>
        <n v="9265"/>
        <m/>
      </sharedItems>
    </cacheField>
    <cacheField name="TRANS_STATUS" numFmtId="0">
      <sharedItems containsBlank="1" count="2">
        <s v="L"/>
        <m/>
      </sharedItems>
    </cacheField>
    <cacheField name="DIVISION" numFmtId="0">
      <sharedItems containsBlank="1" count="2">
        <s v="SPEC"/>
        <m/>
      </sharedItems>
    </cacheField>
    <cacheField name="B/S" numFmtId="0">
      <sharedItems containsBlank="1" count="3">
        <s v="BUY"/>
        <s v="SELL"/>
        <m/>
      </sharedItems>
    </cacheField>
    <cacheField name="FASB" numFmtId="0">
      <sharedItems containsBlank="1" count="2">
        <s v="S"/>
        <m/>
      </sharedItems>
    </cacheField>
    <cacheField name="EXEC DATE" numFmtId="0">
      <sharedItems containsNonDate="0" containsDate="1" containsString="0" containsBlank="1" minDate="2001-06-20T00:00:00" maxDate="2001-12-17T00:00:00" count="9">
        <d v="2001-06-20T00:00:00"/>
        <d v="2001-08-09T00:00:00"/>
        <d v="2001-08-21T00:00:00"/>
        <d v="2001-10-03T00:00:00"/>
        <d v="2001-10-10T00:00:00"/>
        <d v="2001-10-24T00:00:00"/>
        <d v="2001-12-03T00:00:00"/>
        <d v="2001-12-17T00:00:00"/>
        <m/>
      </sharedItems>
    </cacheField>
    <cacheField name="TRANS TYPE" numFmtId="0">
      <sharedItems containsBlank="1" count="2">
        <s v="BASISSWAP"/>
        <m/>
      </sharedItems>
    </cacheField>
    <cacheField name="TRADER" numFmtId="0">
      <sharedItems containsBlank="1" count="3">
        <s v="Owen"/>
        <s v="Yildirok"/>
        <m/>
      </sharedItems>
    </cacheField>
    <cacheField name="COUNTERPARTY" numFmtId="0">
      <sharedItems containsBlank="1" count="5">
        <s v="Entergy-Koch Trading, LP"/>
        <s v="Morgan Stanley Capital Group, Inc"/>
        <s v="Sempra Energy Trading Corp."/>
        <s v="Utilicorp United Inc."/>
        <m/>
      </sharedItems>
    </cacheField>
    <cacheField name="MONTH" numFmtId="0">
      <sharedItems containsNonDate="0" containsDate="1" containsString="0" containsBlank="1" minDate="2002-01-01T00:00:00" maxDate="2002-10-01T00:00:00" count="11"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m/>
      </sharedItems>
    </cacheField>
    <cacheField name="DAILY VOLUME" numFmtId="0">
      <sharedItems containsString="0" containsBlank="1" containsNumber="1" containsInteger="1" minValue="5000" maxValue="5000" count="2">
        <n v="5000"/>
        <m/>
      </sharedItems>
    </cacheField>
    <cacheField name="EXT QTY" numFmtId="0">
      <sharedItems containsString="0" containsBlank="1" containsNumber="1" containsInteger="1" minValue="140000" maxValue="155000" count="4">
        <n v="140000"/>
        <n v="150000"/>
        <n v="155000"/>
        <m/>
      </sharedItems>
    </cacheField>
    <cacheField name="CONTRACTS" numFmtId="0">
      <sharedItems containsBlank="1" count="2">
        <s v="MMBTU"/>
        <m/>
      </sharedItems>
    </cacheField>
    <cacheField name="FEE" numFmtId="0">
      <sharedItems containsString="0" containsBlank="1" containsNumber="1" minValue="0" maxValue="0.01" count="4">
        <n v="0"/>
        <n v="0.001"/>
        <n v="0.01"/>
        <m/>
      </sharedItems>
    </cacheField>
    <cacheField name="PGE_PAYS" numFmtId="0">
      <sharedItems containsBlank="1" count="4">
        <s v="AECO"/>
        <s v="NYMEX"/>
        <s v="SUMAS"/>
        <m/>
      </sharedItems>
    </cacheField>
    <cacheField name="PGE_REC" numFmtId="0">
      <sharedItems containsBlank="1" count="4">
        <s v="AECO"/>
        <s v="NYMEX"/>
        <s v="SUMAS"/>
        <m/>
      </sharedItems>
    </cacheField>
    <cacheField name="CURR" numFmtId="0">
      <sharedItems containsBlank="1" count="2">
        <s v="USD"/>
        <m/>
      </sharedItems>
    </cacheField>
    <cacheField name="PRICE" numFmtId="0">
      <sharedItems containsString="0" containsBlank="1" containsNumber="1" minValue="2.24" maxValue="3.095" count="33">
        <n v="2.24"/>
        <n v="2.27"/>
        <n v="2.29"/>
        <n v="2.32"/>
        <n v="2.329"/>
        <n v="2.35"/>
        <n v="2.36"/>
        <n v="2.38"/>
        <n v="2.381"/>
        <n v="2.39"/>
        <n v="2.41"/>
        <n v="2.42"/>
        <n v="2.438"/>
        <n v="2.44"/>
        <n v="2.46"/>
        <n v="2.47"/>
        <n v="2.482"/>
        <n v="2.49"/>
        <n v="2.5"/>
        <n v="2.51"/>
        <n v="2.525"/>
        <n v="2.547"/>
        <n v="2.555"/>
        <n v="2.56"/>
        <n v="2.562"/>
        <n v="2.58"/>
        <n v="2.73"/>
        <n v="2.78"/>
        <n v="2.79"/>
        <n v="3.035"/>
        <n v="3.085"/>
        <n v="3.095"/>
        <m/>
      </sharedItems>
    </cacheField>
    <cacheField name="CP PAYS" numFmtId="0">
      <sharedItems containsString="0" containsBlank="1" containsNumber="1" minValue="2.24" maxValue="3.14" count="33">
        <n v="2.24"/>
        <n v="2.285"/>
        <n v="2.29"/>
        <n v="2.329"/>
        <n v="2.335"/>
        <n v="2.35"/>
        <n v="2.381"/>
        <n v="2.39"/>
        <n v="2.395"/>
        <n v="2.425"/>
        <n v="2.435"/>
        <n v="2.438"/>
        <n v="2.44"/>
        <n v="2.46"/>
        <n v="2.475"/>
        <n v="2.482"/>
        <n v="2.485"/>
        <n v="2.5"/>
        <n v="2.505"/>
        <n v="2.525"/>
        <n v="2.535"/>
        <n v="2.547"/>
        <n v="2.555"/>
        <n v="2.562"/>
        <n v="2.575"/>
        <n v="2.585"/>
        <n v="2.625"/>
        <n v="2.635"/>
        <n v="2.645"/>
        <n v="3.08"/>
        <n v="3.13"/>
        <n v="3.14"/>
        <m/>
      </sharedItems>
    </cacheField>
    <cacheField name="NET" numFmtId="0">
      <sharedItems containsString="0" containsBlank="1" containsNumber="1" containsInteger="1" minValue="-82925" maxValue="89900" count="30">
        <n v="-82925"/>
        <n v="-82615"/>
        <n v="-74200"/>
        <n v="-35650"/>
        <n v="-35340"/>
        <n v="-31500"/>
        <n v="-5425"/>
        <n v="-5250"/>
        <n v="-5115"/>
        <n v="-4800"/>
        <n v="-4650"/>
        <n v="-4500"/>
        <n v="-4495"/>
        <n v="-4340"/>
        <n v="6750"/>
        <n v="6975"/>
        <n v="11200"/>
        <n v="12865"/>
        <n v="13175"/>
        <n v="14400"/>
        <n v="14415"/>
        <n v="14550"/>
        <n v="14570"/>
        <n v="15000"/>
        <n v="15190"/>
        <n v="15500"/>
        <n v="80500"/>
        <n v="89590"/>
        <n v="89900"/>
        <m/>
      </sharedItems>
    </cacheField>
    <cacheField name="MTM CURR" numFmtId="0">
      <sharedItems containsBlank="1" count="2">
        <s v="USD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0">
  <r>
    <x v="3"/>
    <x v="0"/>
    <x v="0"/>
    <x v="0"/>
    <x v="0"/>
    <x v="3"/>
    <x v="0"/>
    <x v="0"/>
    <x v="0"/>
    <x v="3"/>
    <x v="0"/>
    <x v="1"/>
    <x v="0"/>
    <x v="0"/>
    <x v="1"/>
    <x v="2"/>
    <x v="0"/>
    <x v="6"/>
    <x v="3"/>
    <x v="10"/>
    <x v="0"/>
  </r>
  <r>
    <x v="3"/>
    <x v="0"/>
    <x v="0"/>
    <x v="0"/>
    <x v="0"/>
    <x v="3"/>
    <x v="0"/>
    <x v="0"/>
    <x v="0"/>
    <x v="6"/>
    <x v="0"/>
    <x v="2"/>
    <x v="0"/>
    <x v="0"/>
    <x v="1"/>
    <x v="2"/>
    <x v="0"/>
    <x v="19"/>
    <x v="15"/>
    <x v="13"/>
    <x v="0"/>
  </r>
  <r>
    <x v="3"/>
    <x v="0"/>
    <x v="0"/>
    <x v="0"/>
    <x v="0"/>
    <x v="3"/>
    <x v="0"/>
    <x v="0"/>
    <x v="0"/>
    <x v="8"/>
    <x v="0"/>
    <x v="1"/>
    <x v="0"/>
    <x v="0"/>
    <x v="1"/>
    <x v="2"/>
    <x v="0"/>
    <x v="23"/>
    <x v="19"/>
    <x v="7"/>
    <x v="0"/>
  </r>
  <r>
    <x v="3"/>
    <x v="0"/>
    <x v="0"/>
    <x v="0"/>
    <x v="0"/>
    <x v="3"/>
    <x v="0"/>
    <x v="0"/>
    <x v="0"/>
    <x v="9"/>
    <x v="0"/>
    <x v="2"/>
    <x v="0"/>
    <x v="0"/>
    <x v="1"/>
    <x v="2"/>
    <x v="0"/>
    <x v="25"/>
    <x v="21"/>
    <x v="8"/>
    <x v="0"/>
  </r>
  <r>
    <x v="3"/>
    <x v="0"/>
    <x v="0"/>
    <x v="0"/>
    <x v="0"/>
    <x v="3"/>
    <x v="0"/>
    <x v="0"/>
    <x v="0"/>
    <x v="7"/>
    <x v="0"/>
    <x v="2"/>
    <x v="0"/>
    <x v="0"/>
    <x v="1"/>
    <x v="2"/>
    <x v="0"/>
    <x v="23"/>
    <x v="19"/>
    <x v="6"/>
    <x v="0"/>
  </r>
  <r>
    <x v="3"/>
    <x v="0"/>
    <x v="0"/>
    <x v="0"/>
    <x v="0"/>
    <x v="3"/>
    <x v="0"/>
    <x v="0"/>
    <x v="0"/>
    <x v="5"/>
    <x v="0"/>
    <x v="1"/>
    <x v="0"/>
    <x v="0"/>
    <x v="1"/>
    <x v="2"/>
    <x v="0"/>
    <x v="15"/>
    <x v="11"/>
    <x v="9"/>
    <x v="0"/>
  </r>
  <r>
    <x v="3"/>
    <x v="0"/>
    <x v="0"/>
    <x v="0"/>
    <x v="0"/>
    <x v="3"/>
    <x v="0"/>
    <x v="0"/>
    <x v="0"/>
    <x v="4"/>
    <x v="0"/>
    <x v="2"/>
    <x v="0"/>
    <x v="0"/>
    <x v="1"/>
    <x v="2"/>
    <x v="0"/>
    <x v="10"/>
    <x v="6"/>
    <x v="12"/>
    <x v="0"/>
  </r>
  <r>
    <x v="1"/>
    <x v="0"/>
    <x v="0"/>
    <x v="0"/>
    <x v="0"/>
    <x v="1"/>
    <x v="0"/>
    <x v="0"/>
    <x v="1"/>
    <x v="0"/>
    <x v="0"/>
    <x v="2"/>
    <x v="0"/>
    <x v="0"/>
    <x v="1"/>
    <x v="2"/>
    <x v="0"/>
    <x v="29"/>
    <x v="17"/>
    <x v="0"/>
    <x v="0"/>
  </r>
  <r>
    <x v="1"/>
    <x v="0"/>
    <x v="0"/>
    <x v="0"/>
    <x v="0"/>
    <x v="1"/>
    <x v="0"/>
    <x v="0"/>
    <x v="1"/>
    <x v="2"/>
    <x v="0"/>
    <x v="2"/>
    <x v="0"/>
    <x v="0"/>
    <x v="1"/>
    <x v="2"/>
    <x v="0"/>
    <x v="31"/>
    <x v="23"/>
    <x v="1"/>
    <x v="0"/>
  </r>
  <r>
    <x v="1"/>
    <x v="0"/>
    <x v="0"/>
    <x v="0"/>
    <x v="0"/>
    <x v="1"/>
    <x v="0"/>
    <x v="0"/>
    <x v="1"/>
    <x v="1"/>
    <x v="0"/>
    <x v="0"/>
    <x v="0"/>
    <x v="0"/>
    <x v="1"/>
    <x v="2"/>
    <x v="0"/>
    <x v="30"/>
    <x v="22"/>
    <x v="2"/>
    <x v="0"/>
  </r>
  <r>
    <x v="6"/>
    <x v="0"/>
    <x v="0"/>
    <x v="1"/>
    <x v="0"/>
    <x v="6"/>
    <x v="0"/>
    <x v="1"/>
    <x v="1"/>
    <x v="3"/>
    <x v="0"/>
    <x v="1"/>
    <x v="0"/>
    <x v="0"/>
    <x v="0"/>
    <x v="1"/>
    <x v="0"/>
    <x v="0"/>
    <x v="1"/>
    <x v="14"/>
    <x v="0"/>
  </r>
  <r>
    <x v="6"/>
    <x v="0"/>
    <x v="0"/>
    <x v="1"/>
    <x v="0"/>
    <x v="6"/>
    <x v="0"/>
    <x v="1"/>
    <x v="1"/>
    <x v="4"/>
    <x v="0"/>
    <x v="2"/>
    <x v="0"/>
    <x v="0"/>
    <x v="0"/>
    <x v="1"/>
    <x v="0"/>
    <x v="2"/>
    <x v="4"/>
    <x v="15"/>
    <x v="0"/>
  </r>
  <r>
    <x v="6"/>
    <x v="0"/>
    <x v="0"/>
    <x v="1"/>
    <x v="0"/>
    <x v="6"/>
    <x v="0"/>
    <x v="1"/>
    <x v="1"/>
    <x v="5"/>
    <x v="0"/>
    <x v="1"/>
    <x v="0"/>
    <x v="0"/>
    <x v="0"/>
    <x v="1"/>
    <x v="0"/>
    <x v="5"/>
    <x v="8"/>
    <x v="14"/>
    <x v="0"/>
  </r>
  <r>
    <x v="6"/>
    <x v="0"/>
    <x v="0"/>
    <x v="1"/>
    <x v="0"/>
    <x v="6"/>
    <x v="0"/>
    <x v="1"/>
    <x v="1"/>
    <x v="7"/>
    <x v="0"/>
    <x v="2"/>
    <x v="0"/>
    <x v="0"/>
    <x v="0"/>
    <x v="1"/>
    <x v="0"/>
    <x v="13"/>
    <x v="16"/>
    <x v="15"/>
    <x v="0"/>
  </r>
  <r>
    <x v="6"/>
    <x v="0"/>
    <x v="0"/>
    <x v="1"/>
    <x v="0"/>
    <x v="6"/>
    <x v="0"/>
    <x v="1"/>
    <x v="1"/>
    <x v="9"/>
    <x v="0"/>
    <x v="2"/>
    <x v="0"/>
    <x v="0"/>
    <x v="0"/>
    <x v="1"/>
    <x v="0"/>
    <x v="14"/>
    <x v="18"/>
    <x v="15"/>
    <x v="0"/>
  </r>
  <r>
    <x v="6"/>
    <x v="0"/>
    <x v="0"/>
    <x v="1"/>
    <x v="0"/>
    <x v="6"/>
    <x v="0"/>
    <x v="1"/>
    <x v="1"/>
    <x v="8"/>
    <x v="0"/>
    <x v="1"/>
    <x v="0"/>
    <x v="0"/>
    <x v="0"/>
    <x v="1"/>
    <x v="0"/>
    <x v="13"/>
    <x v="16"/>
    <x v="14"/>
    <x v="0"/>
  </r>
  <r>
    <x v="6"/>
    <x v="0"/>
    <x v="0"/>
    <x v="1"/>
    <x v="0"/>
    <x v="6"/>
    <x v="0"/>
    <x v="1"/>
    <x v="1"/>
    <x v="6"/>
    <x v="0"/>
    <x v="2"/>
    <x v="0"/>
    <x v="0"/>
    <x v="0"/>
    <x v="1"/>
    <x v="0"/>
    <x v="9"/>
    <x v="10"/>
    <x v="15"/>
    <x v="0"/>
  </r>
  <r>
    <x v="4"/>
    <x v="0"/>
    <x v="0"/>
    <x v="1"/>
    <x v="0"/>
    <x v="4"/>
    <x v="0"/>
    <x v="1"/>
    <x v="2"/>
    <x v="0"/>
    <x v="0"/>
    <x v="2"/>
    <x v="0"/>
    <x v="2"/>
    <x v="2"/>
    <x v="1"/>
    <x v="0"/>
    <x v="18"/>
    <x v="25"/>
    <x v="18"/>
    <x v="0"/>
  </r>
  <r>
    <x v="4"/>
    <x v="0"/>
    <x v="0"/>
    <x v="1"/>
    <x v="0"/>
    <x v="4"/>
    <x v="0"/>
    <x v="1"/>
    <x v="2"/>
    <x v="2"/>
    <x v="0"/>
    <x v="2"/>
    <x v="0"/>
    <x v="2"/>
    <x v="2"/>
    <x v="1"/>
    <x v="0"/>
    <x v="24"/>
    <x v="28"/>
    <x v="17"/>
    <x v="0"/>
  </r>
  <r>
    <x v="4"/>
    <x v="0"/>
    <x v="0"/>
    <x v="1"/>
    <x v="0"/>
    <x v="4"/>
    <x v="0"/>
    <x v="1"/>
    <x v="2"/>
    <x v="1"/>
    <x v="0"/>
    <x v="0"/>
    <x v="0"/>
    <x v="2"/>
    <x v="2"/>
    <x v="1"/>
    <x v="0"/>
    <x v="22"/>
    <x v="27"/>
    <x v="16"/>
    <x v="0"/>
  </r>
  <r>
    <x v="7"/>
    <x v="0"/>
    <x v="0"/>
    <x v="0"/>
    <x v="0"/>
    <x v="7"/>
    <x v="0"/>
    <x v="0"/>
    <x v="2"/>
    <x v="3"/>
    <x v="0"/>
    <x v="1"/>
    <x v="0"/>
    <x v="0"/>
    <x v="1"/>
    <x v="0"/>
    <x v="0"/>
    <x v="1"/>
    <x v="0"/>
    <x v="11"/>
    <x v="0"/>
  </r>
  <r>
    <x v="7"/>
    <x v="0"/>
    <x v="0"/>
    <x v="0"/>
    <x v="0"/>
    <x v="7"/>
    <x v="0"/>
    <x v="0"/>
    <x v="2"/>
    <x v="8"/>
    <x v="0"/>
    <x v="1"/>
    <x v="0"/>
    <x v="0"/>
    <x v="1"/>
    <x v="0"/>
    <x v="0"/>
    <x v="15"/>
    <x v="12"/>
    <x v="11"/>
    <x v="0"/>
  </r>
  <r>
    <x v="7"/>
    <x v="0"/>
    <x v="0"/>
    <x v="0"/>
    <x v="0"/>
    <x v="7"/>
    <x v="0"/>
    <x v="0"/>
    <x v="2"/>
    <x v="9"/>
    <x v="0"/>
    <x v="2"/>
    <x v="0"/>
    <x v="0"/>
    <x v="1"/>
    <x v="0"/>
    <x v="0"/>
    <x v="17"/>
    <x v="13"/>
    <x v="10"/>
    <x v="0"/>
  </r>
  <r>
    <x v="7"/>
    <x v="0"/>
    <x v="0"/>
    <x v="0"/>
    <x v="0"/>
    <x v="7"/>
    <x v="0"/>
    <x v="0"/>
    <x v="2"/>
    <x v="7"/>
    <x v="0"/>
    <x v="2"/>
    <x v="0"/>
    <x v="0"/>
    <x v="1"/>
    <x v="0"/>
    <x v="0"/>
    <x v="15"/>
    <x v="12"/>
    <x v="10"/>
    <x v="0"/>
  </r>
  <r>
    <x v="7"/>
    <x v="0"/>
    <x v="0"/>
    <x v="0"/>
    <x v="0"/>
    <x v="7"/>
    <x v="0"/>
    <x v="0"/>
    <x v="2"/>
    <x v="4"/>
    <x v="0"/>
    <x v="2"/>
    <x v="0"/>
    <x v="0"/>
    <x v="1"/>
    <x v="0"/>
    <x v="0"/>
    <x v="3"/>
    <x v="2"/>
    <x v="10"/>
    <x v="0"/>
  </r>
  <r>
    <x v="7"/>
    <x v="0"/>
    <x v="0"/>
    <x v="0"/>
    <x v="0"/>
    <x v="7"/>
    <x v="0"/>
    <x v="0"/>
    <x v="2"/>
    <x v="5"/>
    <x v="0"/>
    <x v="1"/>
    <x v="0"/>
    <x v="0"/>
    <x v="1"/>
    <x v="0"/>
    <x v="0"/>
    <x v="7"/>
    <x v="5"/>
    <x v="11"/>
    <x v="0"/>
  </r>
  <r>
    <x v="7"/>
    <x v="0"/>
    <x v="0"/>
    <x v="0"/>
    <x v="0"/>
    <x v="7"/>
    <x v="0"/>
    <x v="0"/>
    <x v="2"/>
    <x v="6"/>
    <x v="0"/>
    <x v="2"/>
    <x v="0"/>
    <x v="0"/>
    <x v="1"/>
    <x v="0"/>
    <x v="0"/>
    <x v="11"/>
    <x v="7"/>
    <x v="10"/>
    <x v="0"/>
  </r>
  <r>
    <x v="0"/>
    <x v="0"/>
    <x v="0"/>
    <x v="1"/>
    <x v="0"/>
    <x v="0"/>
    <x v="0"/>
    <x v="0"/>
    <x v="3"/>
    <x v="3"/>
    <x v="0"/>
    <x v="1"/>
    <x v="0"/>
    <x v="0"/>
    <x v="2"/>
    <x v="1"/>
    <x v="0"/>
    <x v="4"/>
    <x v="9"/>
    <x v="19"/>
    <x v="0"/>
  </r>
  <r>
    <x v="0"/>
    <x v="0"/>
    <x v="0"/>
    <x v="1"/>
    <x v="0"/>
    <x v="0"/>
    <x v="0"/>
    <x v="0"/>
    <x v="3"/>
    <x v="4"/>
    <x v="0"/>
    <x v="2"/>
    <x v="0"/>
    <x v="0"/>
    <x v="2"/>
    <x v="1"/>
    <x v="0"/>
    <x v="8"/>
    <x v="14"/>
    <x v="22"/>
    <x v="0"/>
  </r>
  <r>
    <x v="0"/>
    <x v="0"/>
    <x v="0"/>
    <x v="1"/>
    <x v="0"/>
    <x v="0"/>
    <x v="0"/>
    <x v="0"/>
    <x v="3"/>
    <x v="5"/>
    <x v="0"/>
    <x v="1"/>
    <x v="0"/>
    <x v="0"/>
    <x v="2"/>
    <x v="1"/>
    <x v="0"/>
    <x v="12"/>
    <x v="20"/>
    <x v="21"/>
    <x v="0"/>
  </r>
  <r>
    <x v="0"/>
    <x v="0"/>
    <x v="0"/>
    <x v="1"/>
    <x v="0"/>
    <x v="0"/>
    <x v="0"/>
    <x v="0"/>
    <x v="3"/>
    <x v="6"/>
    <x v="0"/>
    <x v="2"/>
    <x v="0"/>
    <x v="0"/>
    <x v="2"/>
    <x v="1"/>
    <x v="0"/>
    <x v="16"/>
    <x v="24"/>
    <x v="20"/>
    <x v="0"/>
  </r>
  <r>
    <x v="0"/>
    <x v="0"/>
    <x v="0"/>
    <x v="1"/>
    <x v="0"/>
    <x v="0"/>
    <x v="0"/>
    <x v="0"/>
    <x v="3"/>
    <x v="7"/>
    <x v="0"/>
    <x v="2"/>
    <x v="0"/>
    <x v="0"/>
    <x v="2"/>
    <x v="1"/>
    <x v="0"/>
    <x v="20"/>
    <x v="26"/>
    <x v="25"/>
    <x v="0"/>
  </r>
  <r>
    <x v="0"/>
    <x v="0"/>
    <x v="0"/>
    <x v="1"/>
    <x v="0"/>
    <x v="0"/>
    <x v="0"/>
    <x v="0"/>
    <x v="3"/>
    <x v="8"/>
    <x v="0"/>
    <x v="1"/>
    <x v="0"/>
    <x v="0"/>
    <x v="2"/>
    <x v="1"/>
    <x v="0"/>
    <x v="20"/>
    <x v="26"/>
    <x v="23"/>
    <x v="0"/>
  </r>
  <r>
    <x v="0"/>
    <x v="0"/>
    <x v="0"/>
    <x v="1"/>
    <x v="0"/>
    <x v="0"/>
    <x v="0"/>
    <x v="0"/>
    <x v="3"/>
    <x v="9"/>
    <x v="0"/>
    <x v="2"/>
    <x v="0"/>
    <x v="0"/>
    <x v="2"/>
    <x v="1"/>
    <x v="0"/>
    <x v="21"/>
    <x v="28"/>
    <x v="24"/>
    <x v="0"/>
  </r>
  <r>
    <x v="2"/>
    <x v="0"/>
    <x v="0"/>
    <x v="1"/>
    <x v="0"/>
    <x v="2"/>
    <x v="0"/>
    <x v="0"/>
    <x v="3"/>
    <x v="0"/>
    <x v="0"/>
    <x v="2"/>
    <x v="0"/>
    <x v="1"/>
    <x v="2"/>
    <x v="1"/>
    <x v="0"/>
    <x v="18"/>
    <x v="29"/>
    <x v="28"/>
    <x v="0"/>
  </r>
  <r>
    <x v="2"/>
    <x v="0"/>
    <x v="0"/>
    <x v="1"/>
    <x v="0"/>
    <x v="2"/>
    <x v="0"/>
    <x v="0"/>
    <x v="3"/>
    <x v="1"/>
    <x v="0"/>
    <x v="0"/>
    <x v="0"/>
    <x v="1"/>
    <x v="2"/>
    <x v="1"/>
    <x v="0"/>
    <x v="22"/>
    <x v="30"/>
    <x v="26"/>
    <x v="0"/>
  </r>
  <r>
    <x v="2"/>
    <x v="0"/>
    <x v="0"/>
    <x v="1"/>
    <x v="0"/>
    <x v="2"/>
    <x v="0"/>
    <x v="0"/>
    <x v="3"/>
    <x v="2"/>
    <x v="0"/>
    <x v="2"/>
    <x v="0"/>
    <x v="1"/>
    <x v="2"/>
    <x v="1"/>
    <x v="0"/>
    <x v="24"/>
    <x v="31"/>
    <x v="27"/>
    <x v="0"/>
  </r>
  <r>
    <x v="5"/>
    <x v="0"/>
    <x v="0"/>
    <x v="0"/>
    <x v="0"/>
    <x v="5"/>
    <x v="0"/>
    <x v="0"/>
    <x v="3"/>
    <x v="2"/>
    <x v="0"/>
    <x v="2"/>
    <x v="0"/>
    <x v="0"/>
    <x v="1"/>
    <x v="2"/>
    <x v="0"/>
    <x v="28"/>
    <x v="23"/>
    <x v="4"/>
    <x v="0"/>
  </r>
  <r>
    <x v="5"/>
    <x v="0"/>
    <x v="0"/>
    <x v="0"/>
    <x v="0"/>
    <x v="5"/>
    <x v="0"/>
    <x v="0"/>
    <x v="3"/>
    <x v="1"/>
    <x v="0"/>
    <x v="0"/>
    <x v="0"/>
    <x v="0"/>
    <x v="1"/>
    <x v="2"/>
    <x v="0"/>
    <x v="27"/>
    <x v="22"/>
    <x v="5"/>
    <x v="0"/>
  </r>
  <r>
    <x v="5"/>
    <x v="0"/>
    <x v="0"/>
    <x v="0"/>
    <x v="0"/>
    <x v="5"/>
    <x v="0"/>
    <x v="0"/>
    <x v="3"/>
    <x v="0"/>
    <x v="0"/>
    <x v="2"/>
    <x v="0"/>
    <x v="0"/>
    <x v="1"/>
    <x v="2"/>
    <x v="0"/>
    <x v="26"/>
    <x v="17"/>
    <x v="3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C7" firstHeaderRow="1" firstDataRow="2" firstDataCol="1"/>
  <pivotFields count="22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Row" compact="0" showAll="0" outline="0">
      <items count="3">
        <item x="0"/>
        <item x="1"/>
        <item t="default"/>
      </items>
    </pivotField>
  </pivotFields>
  <rowFields count="1">
    <field x="21"/>
  </rowFields>
  <rowItems count="3">
    <i>
      <x v="0"/>
    </i>
    <i>
      <x v="1"/>
    </i>
    <i t="grand">
      <x v="2"/>
    </i>
  </rowItems>
  <colFields count="1">
    <field x="9"/>
  </colFields>
  <colItems count="2">
    <i>
      <x v="0"/>
    </i>
    <i t="grand">
      <x v="1"/>
    </i>
  </colItems>
  <dataFields count="1">
    <dataField name="Sum of NET" fld="19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4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L5" firstHeaderRow="1" firstDataRow="2" firstDataCol="0"/>
  <pivotFields count="21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</pivotFields>
  <rowItems count="1">
    <i t="grand">
      <x v="0"/>
    </i>
  </rowItems>
  <colFields count="1">
    <field x="9"/>
  </colFields>
  <colItems count="1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 v="11"/>
    </i>
  </colItems>
  <dataFields count="1">
    <dataField name="Sum of NET" fld="19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4.v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1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3" t="s">
        <v>4</v>
      </c>
      <c r="C7" s="4" t="s">
        <v>5</v>
      </c>
      <c r="D7" s="5"/>
      <c r="E7" s="5"/>
    </row>
    <row r="8" customFormat="false" ht="10.5" hidden="false" customHeight="false" outlineLevel="0" collapsed="false">
      <c r="A8" s="1" t="s">
        <v>6</v>
      </c>
      <c r="C8" s="6" t="n">
        <v>407381</v>
      </c>
      <c r="D8" s="7"/>
      <c r="E8" s="7"/>
    </row>
    <row r="9" customFormat="false" ht="10.5" hidden="false" customHeight="false" outlineLevel="0" collapsed="false">
      <c r="A9" s="1" t="s">
        <v>7</v>
      </c>
      <c r="C9" s="8" t="n">
        <f aca="false">C16+C26</f>
        <v>119747</v>
      </c>
      <c r="D9" s="9"/>
      <c r="E9" s="9"/>
    </row>
    <row r="10" customFormat="false" ht="10.5" hidden="false" customHeight="false" outlineLevel="0" collapsed="false">
      <c r="A10" s="1" t="s">
        <v>8</v>
      </c>
      <c r="C10" s="8" t="n">
        <f aca="false">C17+C27</f>
        <v>813146</v>
      </c>
      <c r="D10" s="9"/>
      <c r="E10" s="9"/>
    </row>
    <row r="14" customFormat="false" ht="10.5" hidden="false" customHeight="false" outlineLevel="0" collapsed="false">
      <c r="A14" s="3" t="s">
        <v>9</v>
      </c>
      <c r="C14" s="4" t="s">
        <v>5</v>
      </c>
      <c r="D14" s="4" t="s">
        <v>10</v>
      </c>
      <c r="E14" s="4" t="s">
        <v>11</v>
      </c>
    </row>
    <row r="15" customFormat="false" ht="10.5" hidden="false" customHeight="false" outlineLevel="0" collapsed="false">
      <c r="A15" s="1" t="s">
        <v>6</v>
      </c>
      <c r="B15" s="9"/>
      <c r="C15" s="10" t="n">
        <v>407381</v>
      </c>
      <c r="D15" s="11" t="n">
        <v>2500000</v>
      </c>
      <c r="E15" s="12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8" t="n">
        <f aca="false">'PLR SUM INPUT PG'!AA29</f>
        <v>35911</v>
      </c>
      <c r="D16" s="8" t="n">
        <v>-2500000</v>
      </c>
      <c r="E16" s="13" t="n">
        <f aca="false">IF(C16&lt;D16,ABS(C16)-D16,0)</f>
        <v>0</v>
      </c>
    </row>
    <row r="17" customFormat="false" ht="10.5" hidden="false" customHeight="false" outlineLevel="0" collapsed="false">
      <c r="A17" s="1" t="s">
        <v>13</v>
      </c>
      <c r="C17" s="8" t="n">
        <f aca="false">'5-DAY'!C1</f>
        <v>665950</v>
      </c>
      <c r="D17" s="8" t="n">
        <v>-5625000</v>
      </c>
      <c r="E17" s="13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4" t="n">
        <f aca="false">'Gap Risk'!B17</f>
        <v>-4454745.1244</v>
      </c>
      <c r="D18" s="15" t="n">
        <v>17000000</v>
      </c>
      <c r="E18" s="16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4" t="n">
        <f aca="false">'Gap Risk'!B20</f>
        <v>-7184605.0651</v>
      </c>
      <c r="D19" s="15" t="n">
        <v>17000000</v>
      </c>
      <c r="E19" s="16" t="n">
        <f aca="false">IF(ABS(C19)&gt;D19,ABS(C19)-D19,0)</f>
        <v>0</v>
      </c>
    </row>
    <row r="22" customFormat="false" ht="10.5" hidden="false" customHeight="false" outlineLevel="0" collapsed="false">
      <c r="A22" s="3" t="s">
        <v>16</v>
      </c>
      <c r="C22" s="4" t="s">
        <v>5</v>
      </c>
      <c r="D22" s="4" t="s">
        <v>10</v>
      </c>
      <c r="E22" s="4" t="s">
        <v>11</v>
      </c>
    </row>
    <row r="23" customFormat="false" ht="10.5" hidden="false" customHeight="false" outlineLevel="0" collapsed="false">
      <c r="A23" s="1" t="s">
        <v>6</v>
      </c>
      <c r="B23" s="9"/>
      <c r="C23" s="10" t="n">
        <v>0</v>
      </c>
      <c r="D23" s="11" t="n">
        <v>1000000</v>
      </c>
      <c r="E23" s="12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4" t="n">
        <f aca="false">'Gap Risk'!B7</f>
        <v>0</v>
      </c>
      <c r="D24" s="15" t="n">
        <v>5000000</v>
      </c>
      <c r="E24" s="16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4" t="n">
        <f aca="false">'SPEC REPORT'!I12</f>
        <v>0</v>
      </c>
      <c r="D25" s="15" t="n">
        <v>5000000</v>
      </c>
      <c r="E25" s="16"/>
    </row>
    <row r="26" customFormat="false" ht="10.5" hidden="false" customHeight="false" outlineLevel="0" collapsed="false">
      <c r="A26" s="1" t="s">
        <v>12</v>
      </c>
      <c r="C26" s="8" t="n">
        <f aca="false">'SPEC REPORT'!I9</f>
        <v>83836</v>
      </c>
      <c r="D26" s="8" t="n">
        <v>-1000000</v>
      </c>
      <c r="E26" s="13" t="n">
        <f aca="false">IF(C26&lt;D26,ABS(C26)-D26,0)</f>
        <v>0</v>
      </c>
    </row>
    <row r="27" customFormat="false" ht="10.5" hidden="false" customHeight="false" outlineLevel="0" collapsed="false">
      <c r="A27" s="1" t="s">
        <v>13</v>
      </c>
      <c r="C27" s="8" t="n">
        <f aca="false">'SPEC REPORT'!I10</f>
        <v>147196</v>
      </c>
      <c r="D27" s="8" t="n">
        <v>-2250000</v>
      </c>
      <c r="E27" s="13" t="n">
        <f aca="false">IF(C27&lt;D27,C27-D27,0)</f>
        <v>0</v>
      </c>
    </row>
    <row r="28" customFormat="false" ht="10.5" hidden="false" customHeight="false" outlineLevel="0" collapsed="false">
      <c r="A28" s="1" t="s">
        <v>17</v>
      </c>
      <c r="C28" s="17" t="n">
        <f aca="false">'5-DAY'!F2</f>
        <v>192687</v>
      </c>
    </row>
    <row r="29" customFormat="false" ht="10.5" hidden="false" customHeight="false" outlineLevel="0" collapsed="false">
      <c r="A29" s="1" t="s">
        <v>18</v>
      </c>
      <c r="C29" s="17" t="n">
        <f aca="false">SUM('5-DAY'!C80:C142)</f>
        <v>-440756.06</v>
      </c>
    </row>
    <row r="30" customFormat="false" ht="10.5" hidden="false" customHeight="false" outlineLevel="0" collapsed="false">
      <c r="A30" s="1" t="s">
        <v>19</v>
      </c>
      <c r="C30" s="8" t="n">
        <f aca="false">'SPEC REPORT'!D12</f>
        <v>4481269.54326649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3.Macro3">
                <anchor moveWithCells="true" sizeWithCells="false">
                  <from>
                    <xdr:col>0</xdr:col>
                    <xdr:colOff>161280</xdr:colOff>
                    <xdr:row>32</xdr:row>
                    <xdr:rowOff>9360</xdr:rowOff>
                  </from>
                  <to>
                    <xdr:col>1</xdr:col>
                    <xdr:colOff>-1232640</xdr:colOff>
                    <xdr:row>35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92" width="29.99"/>
    <col collapsed="false" customWidth="true" hidden="false" outlineLevel="0" max="2" min="2" style="92" width="3.99"/>
    <col collapsed="false" customWidth="true" hidden="false" outlineLevel="0" max="26" min="3" style="92" width="13.32"/>
    <col collapsed="false" customWidth="true" hidden="true" outlineLevel="0" max="27" min="27" style="92" width="15.99"/>
    <col collapsed="false" customWidth="false" hidden="false" outlineLevel="0" max="257" min="28" style="93" width="11.99"/>
  </cols>
  <sheetData>
    <row r="1" customFormat="false" ht="12" hidden="false" customHeight="true" outlineLevel="0" collapsed="false">
      <c r="A1" s="94" t="str">
        <f aca="false">'PLR DET INPUT PG'!A1</f>
        <v>TERM - Fuel PLR Book Details</v>
      </c>
    </row>
    <row r="2" customFormat="false" ht="12" hidden="false" customHeight="true" outlineLevel="0" collapsed="false">
      <c r="A2" s="94" t="str">
        <f aca="false">'PLR DET INPUT PG'!A2</f>
        <v>Valuation Date:  12/18/2001</v>
      </c>
    </row>
    <row r="3" customFormat="false" ht="12" hidden="false" customHeight="true" outlineLevel="0" collapsed="false">
      <c r="A3" s="94" t="str">
        <f aca="false">'PLR DET INPUT PG'!A3</f>
        <v>Prior Date:          12/17/2001</v>
      </c>
    </row>
    <row r="4" customFormat="false" ht="12" hidden="false" customHeight="true" outlineLevel="0" collapsed="false">
      <c r="A4" s="94" t="str">
        <f aca="false">'PLR DET INPUT PG'!A4</f>
        <v>As of:                  12/18/2001</v>
      </c>
    </row>
    <row r="6" customFormat="false" ht="12" hidden="false" customHeight="true" outlineLevel="0" collapsed="false">
      <c r="A6" s="95" t="str">
        <f aca="false">'PLR DET INPUT PG'!A6</f>
        <v>NYMEX</v>
      </c>
    </row>
    <row r="8" customFormat="false" ht="12" hidden="false" customHeight="true" outlineLevel="0" collapsed="false">
      <c r="A8" s="96" t="str">
        <f aca="false">'PLR DET INPUT PG'!A8</f>
        <v>Futures</v>
      </c>
      <c r="C8" s="97" t="str">
        <f aca="false">'PLR DET INPUT PG'!C8</f>
        <v>Jan-02</v>
      </c>
      <c r="D8" s="97" t="str">
        <f aca="false">'PLR DET INPUT PG'!D8</f>
        <v>Feb-02</v>
      </c>
      <c r="E8" s="97" t="str">
        <f aca="false">'PLR DET INPUT PG'!E8</f>
        <v>Mar-02</v>
      </c>
      <c r="F8" s="97" t="str">
        <f aca="false">'PLR DET INPUT PG'!F8</f>
        <v>Apr-02</v>
      </c>
      <c r="G8" s="97" t="str">
        <f aca="false">'PLR DET INPUT PG'!G8</f>
        <v>May-02</v>
      </c>
      <c r="H8" s="97" t="str">
        <f aca="false">'PLR DET INPUT PG'!H8</f>
        <v>Jun-02</v>
      </c>
      <c r="I8" s="97" t="str">
        <f aca="false">'PLR DET INPUT PG'!I8</f>
        <v>Jul-02</v>
      </c>
      <c r="J8" s="97" t="str">
        <f aca="false">'PLR DET INPUT PG'!J8</f>
        <v>Aug-02</v>
      </c>
      <c r="K8" s="97" t="str">
        <f aca="false">'PLR DET INPUT PG'!K8</f>
        <v>Sep-02</v>
      </c>
      <c r="L8" s="97" t="str">
        <f aca="false">'PLR DET INPUT PG'!L8</f>
        <v>Oct-02</v>
      </c>
      <c r="M8" s="97" t="str">
        <f aca="false">'PLR DET INPUT PG'!M8</f>
        <v>Nov-02</v>
      </c>
      <c r="N8" s="97" t="str">
        <f aca="false">'PLR DET INPUT PG'!N8</f>
        <v>Dec-02</v>
      </c>
      <c r="O8" s="97" t="str">
        <f aca="false">'PLR DET INPUT PG'!O8</f>
        <v>Jan-03</v>
      </c>
      <c r="P8" s="97" t="str">
        <f aca="false">'PLR DET INPUT PG'!P8</f>
        <v>Feb-03</v>
      </c>
      <c r="Q8" s="97" t="str">
        <f aca="false">'PLR DET INPUT PG'!Q8</f>
        <v>Mar-03</v>
      </c>
      <c r="R8" s="97" t="str">
        <f aca="false">'PLR DET INPUT PG'!R8</f>
        <v>Apr-03</v>
      </c>
      <c r="S8" s="97" t="str">
        <f aca="false">'PLR DET INPUT PG'!S8</f>
        <v>May-03</v>
      </c>
      <c r="T8" s="97" t="str">
        <f aca="false">'PLR DET INPUT PG'!T8</f>
        <v>Jun-03</v>
      </c>
      <c r="U8" s="97" t="str">
        <f aca="false">'PLR DET INPUT PG'!U8</f>
        <v>Jul-03</v>
      </c>
      <c r="V8" s="97" t="str">
        <f aca="false">'PLR DET INPUT PG'!V8</f>
        <v>Aug-03</v>
      </c>
      <c r="W8" s="97" t="str">
        <f aca="false">'PLR DET INPUT PG'!W8</f>
        <v>Sep-03</v>
      </c>
      <c r="X8" s="97" t="str">
        <f aca="false">'PLR DET INPUT PG'!X8</f>
        <v>Oct-03</v>
      </c>
      <c r="Y8" s="97" t="str">
        <f aca="false">'PLR DET INPUT PG'!Y8</f>
        <v>Nov-03</v>
      </c>
      <c r="Z8" s="97" t="str">
        <f aca="false">'PLR DET INPUT PG'!Z8</f>
        <v>Dec-03</v>
      </c>
      <c r="AA8" s="97" t="str">
        <f aca="false">'PLR DET INPUT PG'!AA8</f>
        <v>TOTAL</v>
      </c>
    </row>
    <row r="9" customFormat="false" ht="12" hidden="false" customHeight="true" outlineLevel="0" collapsed="false">
      <c r="A9" s="98" t="str">
        <f aca="false">'PLR DET INPUT PG'!A9</f>
        <v>Dth</v>
      </c>
    </row>
    <row r="10" customFormat="false" ht="11.25" hidden="false" customHeight="true" outlineLevel="0" collapsed="false">
      <c r="A10" s="99" t="str">
        <f aca="false">'PLR DET INPUT PG'!A10</f>
        <v>Today</v>
      </c>
      <c r="C10" s="100" t="n">
        <f aca="false">'PLR DET INPUT PG'!C10</f>
        <v>0</v>
      </c>
      <c r="D10" s="100" t="n">
        <f aca="false">'PLR DET INPUT PG'!D10</f>
        <v>0</v>
      </c>
      <c r="E10" s="100" t="n">
        <f aca="false">'PLR DET INPUT PG'!E10</f>
        <v>0</v>
      </c>
      <c r="F10" s="100" t="n">
        <f aca="false">'PLR DET INPUT PG'!F10</f>
        <v>0</v>
      </c>
      <c r="G10" s="100" t="n">
        <f aca="false">'PLR DET INPUT PG'!G10</f>
        <v>0</v>
      </c>
      <c r="H10" s="100" t="n">
        <f aca="false">'PLR DET INPUT PG'!H10</f>
        <v>0</v>
      </c>
      <c r="I10" s="100" t="n">
        <f aca="false">'PLR DET INPUT PG'!I10</f>
        <v>0</v>
      </c>
      <c r="J10" s="100" t="n">
        <f aca="false">'PLR DET INPUT PG'!J10</f>
        <v>0</v>
      </c>
      <c r="K10" s="100" t="n">
        <f aca="false">'PLR DET INPUT PG'!K10</f>
        <v>0</v>
      </c>
      <c r="L10" s="100" t="n">
        <f aca="false">'PLR DET INPUT PG'!L10</f>
        <v>0</v>
      </c>
      <c r="M10" s="100" t="n">
        <f aca="false">'PLR DET INPUT PG'!M10</f>
        <v>0</v>
      </c>
      <c r="N10" s="100" t="n">
        <f aca="false">'PLR DET INPUT PG'!N10</f>
        <v>0</v>
      </c>
      <c r="O10" s="100" t="n">
        <f aca="false">'PLR DET INPUT PG'!O10</f>
        <v>0</v>
      </c>
      <c r="P10" s="100" t="n">
        <f aca="false">'PLR DET INPUT PG'!P10</f>
        <v>0</v>
      </c>
      <c r="Q10" s="100" t="n">
        <f aca="false">'PLR DET INPUT PG'!Q10</f>
        <v>0</v>
      </c>
      <c r="R10" s="100" t="n">
        <f aca="false">'PLR DET INPUT PG'!R10</f>
        <v>0</v>
      </c>
      <c r="S10" s="100" t="n">
        <f aca="false">'PLR DET INPUT PG'!S10</f>
        <v>0</v>
      </c>
      <c r="T10" s="100" t="n">
        <f aca="false">'PLR DET INPUT PG'!T10</f>
        <v>0</v>
      </c>
      <c r="U10" s="100" t="n">
        <f aca="false">'PLR DET INPUT PG'!U10</f>
        <v>0</v>
      </c>
      <c r="V10" s="100" t="n">
        <f aca="false">'PLR DET INPUT PG'!V10</f>
        <v>0</v>
      </c>
      <c r="W10" s="100" t="n">
        <f aca="false">'PLR DET INPUT PG'!W10</f>
        <v>0</v>
      </c>
      <c r="X10" s="100" t="n">
        <f aca="false">'PLR DET INPUT PG'!X10</f>
        <v>0</v>
      </c>
      <c r="Y10" s="100" t="n">
        <f aca="false">'PLR DET INPUT PG'!Y10</f>
        <v>0</v>
      </c>
      <c r="Z10" s="100" t="n">
        <f aca="false">'PLR DET INPUT PG'!Z10</f>
        <v>0</v>
      </c>
      <c r="AA10" s="100" t="n">
        <f aca="false">'PLR DET INPUT PG'!AA10</f>
        <v>0</v>
      </c>
    </row>
    <row r="11" customFormat="false" ht="11.25" hidden="false" customHeight="true" outlineLevel="0" collapsed="false">
      <c r="A11" s="99" t="str">
        <f aca="false">'PLR DET INPUT PG'!A11</f>
        <v>Prior Day</v>
      </c>
      <c r="C11" s="100" t="n">
        <f aca="false">'PLR DET INPUT PG'!C11</f>
        <v>0</v>
      </c>
      <c r="D11" s="100" t="n">
        <f aca="false">'PLR DET INPUT PG'!D11</f>
        <v>0</v>
      </c>
      <c r="E11" s="100" t="n">
        <f aca="false">'PLR DET INPUT PG'!E11</f>
        <v>0</v>
      </c>
      <c r="F11" s="100" t="n">
        <f aca="false">'PLR DET INPUT PG'!F11</f>
        <v>0</v>
      </c>
      <c r="G11" s="100" t="n">
        <f aca="false">'PLR DET INPUT PG'!G11</f>
        <v>0</v>
      </c>
      <c r="H11" s="100" t="n">
        <f aca="false">'PLR DET INPUT PG'!H11</f>
        <v>0</v>
      </c>
      <c r="I11" s="100" t="n">
        <f aca="false">'PLR DET INPUT PG'!I11</f>
        <v>0</v>
      </c>
      <c r="J11" s="100" t="n">
        <f aca="false">'PLR DET INPUT PG'!J11</f>
        <v>0</v>
      </c>
      <c r="K11" s="100" t="n">
        <f aca="false">'PLR DET INPUT PG'!K11</f>
        <v>0</v>
      </c>
      <c r="L11" s="100" t="n">
        <f aca="false">'PLR DET INPUT PG'!L11</f>
        <v>0</v>
      </c>
      <c r="M11" s="100" t="n">
        <f aca="false">'PLR DET INPUT PG'!M11</f>
        <v>0</v>
      </c>
      <c r="N11" s="100" t="n">
        <f aca="false">'PLR DET INPUT PG'!N11</f>
        <v>0</v>
      </c>
      <c r="O11" s="100" t="n">
        <f aca="false">'PLR DET INPUT PG'!O11</f>
        <v>0</v>
      </c>
      <c r="P11" s="100" t="n">
        <f aca="false">'PLR DET INPUT PG'!P11</f>
        <v>0</v>
      </c>
      <c r="Q11" s="100" t="n">
        <f aca="false">'PLR DET INPUT PG'!Q11</f>
        <v>0</v>
      </c>
      <c r="R11" s="100" t="n">
        <f aca="false">'PLR DET INPUT PG'!R11</f>
        <v>0</v>
      </c>
      <c r="S11" s="100" t="n">
        <f aca="false">'PLR DET INPUT PG'!S11</f>
        <v>0</v>
      </c>
      <c r="T11" s="100" t="n">
        <f aca="false">'PLR DET INPUT PG'!T11</f>
        <v>0</v>
      </c>
      <c r="U11" s="100" t="n">
        <f aca="false">'PLR DET INPUT PG'!U11</f>
        <v>0</v>
      </c>
      <c r="V11" s="100" t="n">
        <f aca="false">'PLR DET INPUT PG'!V11</f>
        <v>0</v>
      </c>
      <c r="W11" s="100" t="n">
        <f aca="false">'PLR DET INPUT PG'!W11</f>
        <v>0</v>
      </c>
      <c r="X11" s="100" t="n">
        <f aca="false">'PLR DET INPUT PG'!X11</f>
        <v>0</v>
      </c>
      <c r="Y11" s="100" t="n">
        <f aca="false">'PLR DET INPUT PG'!Y11</f>
        <v>0</v>
      </c>
      <c r="Z11" s="100" t="n">
        <f aca="false">'PLR DET INPUT PG'!Z11</f>
        <v>0</v>
      </c>
      <c r="AA11" s="100" t="n">
        <f aca="false">'PLR DET INPUT PG'!AA11</f>
        <v>0</v>
      </c>
    </row>
    <row r="12" customFormat="false" ht="11.25" hidden="false" customHeight="true" outlineLevel="0" collapsed="false">
      <c r="A12" s="99" t="str">
        <f aca="false">'PLR DET INPUT PG'!A12</f>
        <v>Delta</v>
      </c>
      <c r="C12" s="101" t="n">
        <f aca="false">'PLR DET INPUT PG'!C12</f>
        <v>0</v>
      </c>
      <c r="D12" s="101" t="n">
        <f aca="false">'PLR DET INPUT PG'!D12</f>
        <v>0</v>
      </c>
      <c r="E12" s="101" t="n">
        <f aca="false">'PLR DET INPUT PG'!E12</f>
        <v>0</v>
      </c>
      <c r="F12" s="101" t="n">
        <f aca="false">'PLR DET INPUT PG'!F12</f>
        <v>0</v>
      </c>
      <c r="G12" s="101" t="n">
        <f aca="false">'PLR DET INPUT PG'!G12</f>
        <v>0</v>
      </c>
      <c r="H12" s="101" t="n">
        <f aca="false">'PLR DET INPUT PG'!H12</f>
        <v>0</v>
      </c>
      <c r="I12" s="101" t="n">
        <f aca="false">'PLR DET INPUT PG'!I12</f>
        <v>0</v>
      </c>
      <c r="J12" s="101" t="n">
        <f aca="false">'PLR DET INPUT PG'!J12</f>
        <v>0</v>
      </c>
      <c r="K12" s="101" t="n">
        <f aca="false">'PLR DET INPUT PG'!K12</f>
        <v>0</v>
      </c>
      <c r="L12" s="101" t="n">
        <f aca="false">'PLR DET INPUT PG'!L12</f>
        <v>0</v>
      </c>
      <c r="M12" s="101" t="n">
        <f aca="false">'PLR DET INPUT PG'!M12</f>
        <v>0</v>
      </c>
      <c r="N12" s="101" t="n">
        <f aca="false">'PLR DET INPUT PG'!N12</f>
        <v>0</v>
      </c>
      <c r="O12" s="101" t="n">
        <f aca="false">'PLR DET INPUT PG'!O12</f>
        <v>0</v>
      </c>
      <c r="P12" s="101" t="n">
        <f aca="false">'PLR DET INPUT PG'!P12</f>
        <v>0</v>
      </c>
      <c r="Q12" s="101" t="n">
        <f aca="false">'PLR DET INPUT PG'!Q12</f>
        <v>0</v>
      </c>
      <c r="R12" s="101" t="n">
        <f aca="false">'PLR DET INPUT PG'!R12</f>
        <v>0</v>
      </c>
      <c r="S12" s="101" t="n">
        <f aca="false">'PLR DET INPUT PG'!S12</f>
        <v>0</v>
      </c>
      <c r="T12" s="101" t="n">
        <f aca="false">'PLR DET INPUT PG'!T12</f>
        <v>0</v>
      </c>
      <c r="U12" s="101" t="n">
        <f aca="false">'PLR DET INPUT PG'!U12</f>
        <v>0</v>
      </c>
      <c r="V12" s="101" t="n">
        <f aca="false">'PLR DET INPUT PG'!V12</f>
        <v>0</v>
      </c>
      <c r="W12" s="101" t="n">
        <f aca="false">'PLR DET INPUT PG'!W12</f>
        <v>0</v>
      </c>
      <c r="X12" s="101" t="n">
        <f aca="false">'PLR DET INPUT PG'!X12</f>
        <v>0</v>
      </c>
      <c r="Y12" s="101" t="n">
        <f aca="false">'PLR DET INPUT PG'!Y12</f>
        <v>0</v>
      </c>
      <c r="Z12" s="101" t="n">
        <f aca="false">'PLR DET INPUT PG'!Z12</f>
        <v>0</v>
      </c>
      <c r="AA12" s="101" t="n">
        <f aca="false">'PLR DET INPUT PG'!AA12</f>
        <v>0</v>
      </c>
    </row>
    <row r="14" customFormat="false" ht="12" hidden="false" customHeight="true" outlineLevel="0" collapsed="false">
      <c r="A14" s="98" t="str">
        <f aca="false">'PLR DET INPUT PG'!A14</f>
        <v>Curve Comparison</v>
      </c>
    </row>
    <row r="15" customFormat="false" ht="11.25" hidden="false" customHeight="true" outlineLevel="0" collapsed="false">
      <c r="A15" s="99" t="str">
        <f aca="false">'PLR DET INPUT PG'!A15</f>
        <v>Today</v>
      </c>
      <c r="C15" s="102" t="n">
        <f aca="false">'PLR DET INPUT PG'!C15</f>
        <v>2.66</v>
      </c>
      <c r="D15" s="102" t="n">
        <f aca="false">'PLR DET INPUT PG'!D15</f>
        <v>2.71</v>
      </c>
      <c r="E15" s="102" t="n">
        <f aca="false">'PLR DET INPUT PG'!E15</f>
        <v>2.72</v>
      </c>
      <c r="F15" s="102" t="n">
        <f aca="false">'PLR DET INPUT PG'!F15</f>
        <v>2.7</v>
      </c>
      <c r="G15" s="102" t="n">
        <f aca="false">'PLR DET INPUT PG'!G15</f>
        <v>2.75</v>
      </c>
      <c r="H15" s="102" t="n">
        <f aca="false">'PLR DET INPUT PG'!H15</f>
        <v>2.81</v>
      </c>
      <c r="I15" s="102" t="n">
        <f aca="false">'PLR DET INPUT PG'!I15</f>
        <v>2.85</v>
      </c>
      <c r="J15" s="102" t="n">
        <f aca="false">'PLR DET INPUT PG'!J15</f>
        <v>2.9</v>
      </c>
      <c r="K15" s="102" t="n">
        <f aca="false">'PLR DET INPUT PG'!K15</f>
        <v>2.9</v>
      </c>
      <c r="L15" s="102" t="n">
        <f aca="false">'PLR DET INPUT PG'!L15</f>
        <v>2.92</v>
      </c>
      <c r="M15" s="102" t="n">
        <f aca="false">'PLR DET INPUT PG'!M15</f>
        <v>3.1</v>
      </c>
      <c r="N15" s="102" t="n">
        <f aca="false">'PLR DET INPUT PG'!N15</f>
        <v>3.27</v>
      </c>
      <c r="O15" s="102" t="n">
        <f aca="false">'PLR DET INPUT PG'!O15</f>
        <v>3.36</v>
      </c>
      <c r="P15" s="102" t="n">
        <f aca="false">'PLR DET INPUT PG'!P15</f>
        <v>3.29</v>
      </c>
      <c r="Q15" s="102" t="n">
        <f aca="false">'PLR DET INPUT PG'!Q15</f>
        <v>3.2</v>
      </c>
      <c r="R15" s="102" t="n">
        <f aca="false">'PLR DET INPUT PG'!R15</f>
        <v>3.04</v>
      </c>
      <c r="S15" s="102" t="n">
        <f aca="false">'PLR DET INPUT PG'!S15</f>
        <v>3.04</v>
      </c>
      <c r="T15" s="102" t="n">
        <f aca="false">'PLR DET INPUT PG'!T15</f>
        <v>3.08</v>
      </c>
      <c r="U15" s="102" t="n">
        <f aca="false">'PLR DET INPUT PG'!U15</f>
        <v>3.12</v>
      </c>
      <c r="V15" s="102" t="n">
        <f aca="false">'PLR DET INPUT PG'!V15</f>
        <v>3.16</v>
      </c>
      <c r="W15" s="102" t="n">
        <f aca="false">'PLR DET INPUT PG'!W15</f>
        <v>3.16</v>
      </c>
      <c r="X15" s="102" t="n">
        <f aca="false">'PLR DET INPUT PG'!X15</f>
        <v>3.2</v>
      </c>
      <c r="Y15" s="102" t="n">
        <f aca="false">'PLR DET INPUT PG'!Y15</f>
        <v>3.34</v>
      </c>
      <c r="Z15" s="102" t="n">
        <f aca="false">'PLR DET INPUT PG'!Z15</f>
        <v>3.48</v>
      </c>
      <c r="AA15" s="102"/>
    </row>
    <row r="16" customFormat="false" ht="11.25" hidden="false" customHeight="true" outlineLevel="0" collapsed="false">
      <c r="A16" s="99" t="str">
        <f aca="false">'PLR DET INPUT PG'!A16</f>
        <v>Prior Day</v>
      </c>
      <c r="C16" s="102" t="n">
        <f aca="false">'PLR DET INPUT PG'!C16</f>
        <v>2.69</v>
      </c>
      <c r="D16" s="102" t="n">
        <f aca="false">'PLR DET INPUT PG'!D16</f>
        <v>2.76</v>
      </c>
      <c r="E16" s="102" t="n">
        <f aca="false">'PLR DET INPUT PG'!E16</f>
        <v>2.77</v>
      </c>
      <c r="F16" s="102" t="n">
        <f aca="false">'PLR DET INPUT PG'!F16</f>
        <v>2.73</v>
      </c>
      <c r="G16" s="102" t="n">
        <f aca="false">'PLR DET INPUT PG'!G16</f>
        <v>2.78</v>
      </c>
      <c r="H16" s="102" t="n">
        <f aca="false">'PLR DET INPUT PG'!H16</f>
        <v>2.83</v>
      </c>
      <c r="I16" s="102" t="n">
        <f aca="false">'PLR DET INPUT PG'!I16</f>
        <v>2.88</v>
      </c>
      <c r="J16" s="102" t="n">
        <f aca="false">'PLR DET INPUT PG'!J16</f>
        <v>2.92</v>
      </c>
      <c r="K16" s="102" t="n">
        <f aca="false">'PLR DET INPUT PG'!K16</f>
        <v>2.92</v>
      </c>
      <c r="L16" s="102" t="n">
        <f aca="false">'PLR DET INPUT PG'!L16</f>
        <v>2.94</v>
      </c>
      <c r="M16" s="102" t="n">
        <f aca="false">'PLR DET INPUT PG'!M16</f>
        <v>3.12</v>
      </c>
      <c r="N16" s="102" t="n">
        <f aca="false">'PLR DET INPUT PG'!N16</f>
        <v>3.29</v>
      </c>
      <c r="O16" s="102" t="n">
        <f aca="false">'PLR DET INPUT PG'!O16</f>
        <v>3.37</v>
      </c>
      <c r="P16" s="102" t="n">
        <f aca="false">'PLR DET INPUT PG'!P16</f>
        <v>3.3</v>
      </c>
      <c r="Q16" s="102" t="n">
        <f aca="false">'PLR DET INPUT PG'!Q16</f>
        <v>3.21</v>
      </c>
      <c r="R16" s="102" t="n">
        <f aca="false">'PLR DET INPUT PG'!R16</f>
        <v>3.06</v>
      </c>
      <c r="S16" s="102" t="n">
        <f aca="false">'PLR DET INPUT PG'!S16</f>
        <v>3.06</v>
      </c>
      <c r="T16" s="102" t="n">
        <f aca="false">'PLR DET INPUT PG'!T16</f>
        <v>3.09</v>
      </c>
      <c r="U16" s="102" t="n">
        <f aca="false">'PLR DET INPUT PG'!U16</f>
        <v>3.13</v>
      </c>
      <c r="V16" s="102" t="n">
        <f aca="false">'PLR DET INPUT PG'!V16</f>
        <v>3.18</v>
      </c>
      <c r="W16" s="102" t="n">
        <f aca="false">'PLR DET INPUT PG'!W16</f>
        <v>3.17</v>
      </c>
      <c r="X16" s="102" t="n">
        <f aca="false">'PLR DET INPUT PG'!X16</f>
        <v>3.21</v>
      </c>
      <c r="Y16" s="102" t="n">
        <f aca="false">'PLR DET INPUT PG'!Y16</f>
        <v>3.34</v>
      </c>
      <c r="Z16" s="102" t="n">
        <f aca="false">'PLR DET INPUT PG'!Z16</f>
        <v>3.48</v>
      </c>
      <c r="AA16" s="102"/>
    </row>
    <row r="17" customFormat="false" ht="11.25" hidden="false" customHeight="true" outlineLevel="0" collapsed="false">
      <c r="A17" s="99" t="str">
        <f aca="false">'PLR DET INPUT PG'!A17</f>
        <v>Delta</v>
      </c>
      <c r="C17" s="103" t="n">
        <f aca="false">'PLR DET INPUT PG'!C17</f>
        <v>-0.0299999999999998</v>
      </c>
      <c r="D17" s="103" t="n">
        <f aca="false">'PLR DET INPUT PG'!D17</f>
        <v>-0.0499999999999998</v>
      </c>
      <c r="E17" s="103" t="n">
        <f aca="false">'PLR DET INPUT PG'!E17</f>
        <v>-0.0499999999999998</v>
      </c>
      <c r="F17" s="103" t="n">
        <f aca="false">'PLR DET INPUT PG'!F17</f>
        <v>-0.0299999999999998</v>
      </c>
      <c r="G17" s="103" t="n">
        <f aca="false">'PLR DET INPUT PG'!G17</f>
        <v>-0.0299999999999998</v>
      </c>
      <c r="H17" s="103" t="n">
        <f aca="false">'PLR DET INPUT PG'!H17</f>
        <v>-0.02</v>
      </c>
      <c r="I17" s="103" t="n">
        <f aca="false">'PLR DET INPUT PG'!I17</f>
        <v>-0.0299999999999998</v>
      </c>
      <c r="J17" s="103" t="n">
        <f aca="false">'PLR DET INPUT PG'!J17</f>
        <v>-0.02</v>
      </c>
      <c r="K17" s="103" t="n">
        <f aca="false">'PLR DET INPUT PG'!K17</f>
        <v>-0.02</v>
      </c>
      <c r="L17" s="103" t="n">
        <f aca="false">'PLR DET INPUT PG'!L17</f>
        <v>-0.02</v>
      </c>
      <c r="M17" s="103" t="n">
        <f aca="false">'PLR DET INPUT PG'!M17</f>
        <v>-0.02</v>
      </c>
      <c r="N17" s="103" t="n">
        <f aca="false">'PLR DET INPUT PG'!N17</f>
        <v>-0.02</v>
      </c>
      <c r="O17" s="103" t="n">
        <f aca="false">'PLR DET INPUT PG'!O17</f>
        <v>-0.0100000000000002</v>
      </c>
      <c r="P17" s="103" t="n">
        <f aca="false">'PLR DET INPUT PG'!P17</f>
        <v>-0.00999999999999979</v>
      </c>
      <c r="Q17" s="103" t="n">
        <f aca="false">'PLR DET INPUT PG'!Q17</f>
        <v>-0.00999999999999979</v>
      </c>
      <c r="R17" s="103" t="n">
        <f aca="false">'PLR DET INPUT PG'!R17</f>
        <v>-0.02</v>
      </c>
      <c r="S17" s="103" t="n">
        <f aca="false">'PLR DET INPUT PG'!S17</f>
        <v>-0.02</v>
      </c>
      <c r="T17" s="103" t="n">
        <f aca="false">'PLR DET INPUT PG'!T17</f>
        <v>-0.00999999999999979</v>
      </c>
      <c r="U17" s="103" t="n">
        <f aca="false">'PLR DET INPUT PG'!U17</f>
        <v>-0.00999999999999979</v>
      </c>
      <c r="V17" s="103" t="n">
        <f aca="false">'PLR DET INPUT PG'!V17</f>
        <v>-0.02</v>
      </c>
      <c r="W17" s="103" t="n">
        <f aca="false">'PLR DET INPUT PG'!W17</f>
        <v>-0.00999999999999979</v>
      </c>
      <c r="X17" s="103" t="n">
        <f aca="false">'PLR DET INPUT PG'!X17</f>
        <v>-0.00999999999999979</v>
      </c>
      <c r="Y17" s="103" t="n">
        <f aca="false">'PLR DET INPUT PG'!Y17</f>
        <v>0</v>
      </c>
      <c r="Z17" s="103" t="n">
        <f aca="false">'PLR DET INPUT PG'!Z17</f>
        <v>0</v>
      </c>
      <c r="AA17" s="102"/>
    </row>
    <row r="19" customFormat="false" ht="12" hidden="false" customHeight="true" outlineLevel="0" collapsed="false">
      <c r="A19" s="98" t="str">
        <f aca="false">'PLR DET INPUT PG'!A19</f>
        <v>Mark-To-Market</v>
      </c>
    </row>
    <row r="20" customFormat="false" ht="11.25" hidden="false" customHeight="true" outlineLevel="0" collapsed="false">
      <c r="A20" s="99" t="str">
        <f aca="false">'PLR DET INPUT PG'!A20</f>
        <v>Today's MTM</v>
      </c>
      <c r="C20" s="100" t="n">
        <f aca="false">'PLR DET INPUT PG'!C20</f>
        <v>0</v>
      </c>
      <c r="D20" s="100" t="n">
        <f aca="false">'PLR DET INPUT PG'!D20</f>
        <v>0</v>
      </c>
      <c r="E20" s="104" t="n">
        <f aca="false">'PLR DET INPUT PG'!E20</f>
        <v>0</v>
      </c>
      <c r="F20" s="100" t="n">
        <f aca="false">'PLR DET INPUT PG'!F20</f>
        <v>0</v>
      </c>
      <c r="G20" s="100" t="n">
        <f aca="false">'PLR DET INPUT PG'!G20</f>
        <v>0</v>
      </c>
      <c r="H20" s="100" t="n">
        <f aca="false">'PLR DET INPUT PG'!H20</f>
        <v>0</v>
      </c>
      <c r="I20" s="100" t="n">
        <f aca="false">'PLR DET INPUT PG'!I20</f>
        <v>0</v>
      </c>
      <c r="J20" s="100" t="n">
        <f aca="false">'PLR DET INPUT PG'!J20</f>
        <v>0</v>
      </c>
      <c r="K20" s="100" t="n">
        <f aca="false">'PLR DET INPUT PG'!K20</f>
        <v>0</v>
      </c>
      <c r="L20" s="100" t="n">
        <f aca="false">'PLR DET INPUT PG'!L20</f>
        <v>0</v>
      </c>
      <c r="M20" s="100" t="n">
        <f aca="false">'PLR DET INPUT PG'!M20</f>
        <v>0</v>
      </c>
      <c r="N20" s="100" t="n">
        <f aca="false">'PLR DET INPUT PG'!N20</f>
        <v>0</v>
      </c>
      <c r="O20" s="100" t="n">
        <f aca="false">'PLR DET INPUT PG'!O20</f>
        <v>0</v>
      </c>
      <c r="P20" s="100" t="n">
        <f aca="false">'PLR DET INPUT PG'!P20</f>
        <v>0</v>
      </c>
      <c r="Q20" s="100" t="n">
        <f aca="false">'PLR DET INPUT PG'!Q20</f>
        <v>0</v>
      </c>
      <c r="R20" s="100" t="n">
        <f aca="false">'PLR DET INPUT PG'!R20</f>
        <v>0</v>
      </c>
      <c r="S20" s="100" t="n">
        <f aca="false">'PLR DET INPUT PG'!S20</f>
        <v>0</v>
      </c>
      <c r="T20" s="100" t="n">
        <f aca="false">'PLR DET INPUT PG'!T20</f>
        <v>0</v>
      </c>
      <c r="U20" s="100" t="n">
        <f aca="false">'PLR DET INPUT PG'!U20</f>
        <v>0</v>
      </c>
      <c r="V20" s="100" t="n">
        <f aca="false">'PLR DET INPUT PG'!V20</f>
        <v>0</v>
      </c>
      <c r="W20" s="100" t="n">
        <f aca="false">'PLR DET INPUT PG'!W20</f>
        <v>0</v>
      </c>
      <c r="X20" s="100" t="n">
        <f aca="false">'PLR DET INPUT PG'!X20</f>
        <v>0</v>
      </c>
      <c r="Y20" s="100" t="n">
        <f aca="false">'PLR DET INPUT PG'!Y20</f>
        <v>0</v>
      </c>
      <c r="Z20" s="100" t="n">
        <f aca="false">'PLR DET INPUT PG'!Z20</f>
        <v>0</v>
      </c>
      <c r="AA20" s="100" t="n">
        <f aca="false">'PLR DET INPUT PG'!AA20</f>
        <v>0</v>
      </c>
    </row>
    <row r="21" customFormat="false" ht="11.25" hidden="false" customHeight="true" outlineLevel="0" collapsed="false">
      <c r="A21" s="99" t="str">
        <f aca="false">'PLR DET INPUT PG'!A21</f>
        <v>Prior Day MTM</v>
      </c>
      <c r="C21" s="100" t="n">
        <f aca="false">'PLR DET INPUT PG'!C21</f>
        <v>0</v>
      </c>
      <c r="D21" s="100" t="n">
        <f aca="false">'PLR DET INPUT PG'!D21</f>
        <v>0</v>
      </c>
      <c r="E21" s="100" t="n">
        <f aca="false">'PLR DET INPUT PG'!E21</f>
        <v>0</v>
      </c>
      <c r="F21" s="100" t="n">
        <f aca="false">'PLR DET INPUT PG'!F21</f>
        <v>0</v>
      </c>
      <c r="G21" s="100" t="n">
        <f aca="false">'PLR DET INPUT PG'!G21</f>
        <v>0</v>
      </c>
      <c r="H21" s="100" t="n">
        <f aca="false">'PLR DET INPUT PG'!H21</f>
        <v>0</v>
      </c>
      <c r="I21" s="100" t="n">
        <f aca="false">'PLR DET INPUT PG'!I21</f>
        <v>0</v>
      </c>
      <c r="J21" s="100" t="n">
        <f aca="false">'PLR DET INPUT PG'!J21</f>
        <v>0</v>
      </c>
      <c r="K21" s="100" t="n">
        <f aca="false">'PLR DET INPUT PG'!K21</f>
        <v>0</v>
      </c>
      <c r="L21" s="100" t="n">
        <f aca="false">'PLR DET INPUT PG'!L21</f>
        <v>0</v>
      </c>
      <c r="M21" s="100" t="n">
        <f aca="false">'PLR DET INPUT PG'!M21</f>
        <v>0</v>
      </c>
      <c r="N21" s="100" t="n">
        <f aca="false">'PLR DET INPUT PG'!N21</f>
        <v>0</v>
      </c>
      <c r="O21" s="100" t="n">
        <f aca="false">'PLR DET INPUT PG'!O21</f>
        <v>0</v>
      </c>
      <c r="P21" s="100" t="n">
        <f aca="false">'PLR DET INPUT PG'!P21</f>
        <v>0</v>
      </c>
      <c r="Q21" s="100" t="n">
        <f aca="false">'PLR DET INPUT PG'!Q21</f>
        <v>0</v>
      </c>
      <c r="R21" s="100" t="n">
        <f aca="false">'PLR DET INPUT PG'!R21</f>
        <v>0</v>
      </c>
      <c r="S21" s="100" t="n">
        <f aca="false">'PLR DET INPUT PG'!S21</f>
        <v>0</v>
      </c>
      <c r="T21" s="100" t="n">
        <f aca="false">'PLR DET INPUT PG'!T21</f>
        <v>0</v>
      </c>
      <c r="U21" s="100" t="n">
        <f aca="false">'PLR DET INPUT PG'!U21</f>
        <v>0</v>
      </c>
      <c r="V21" s="100" t="n">
        <f aca="false">'PLR DET INPUT PG'!V21</f>
        <v>0</v>
      </c>
      <c r="W21" s="100" t="n">
        <f aca="false">'PLR DET INPUT PG'!W21</f>
        <v>0</v>
      </c>
      <c r="X21" s="100" t="n">
        <f aca="false">'PLR DET INPUT PG'!X21</f>
        <v>0</v>
      </c>
      <c r="Y21" s="100" t="n">
        <f aca="false">'PLR DET INPUT PG'!Y21</f>
        <v>0</v>
      </c>
      <c r="Z21" s="100" t="n">
        <f aca="false">'PLR DET INPUT PG'!Z21</f>
        <v>0</v>
      </c>
      <c r="AA21" s="100" t="n">
        <f aca="false">'PLR DET INPUT PG'!AA21</f>
        <v>0</v>
      </c>
    </row>
    <row r="22" customFormat="false" ht="11.25" hidden="false" customHeight="true" outlineLevel="0" collapsed="false">
      <c r="A22" s="99" t="str">
        <f aca="false">'PLR DET INPUT PG'!A22</f>
        <v>Delta</v>
      </c>
      <c r="C22" s="101" t="n">
        <f aca="false">'PLR DET INPUT PG'!C22</f>
        <v>0</v>
      </c>
      <c r="D22" s="101" t="n">
        <f aca="false">'PLR DET INPUT PG'!D22</f>
        <v>0</v>
      </c>
      <c r="E22" s="101" t="n">
        <f aca="false">'PLR DET INPUT PG'!E22</f>
        <v>0</v>
      </c>
      <c r="F22" s="101" t="n">
        <f aca="false">'PLR DET INPUT PG'!F22</f>
        <v>0</v>
      </c>
      <c r="G22" s="101" t="n">
        <f aca="false">'PLR DET INPUT PG'!G22</f>
        <v>0</v>
      </c>
      <c r="H22" s="101" t="n">
        <f aca="false">'PLR DET INPUT PG'!H22</f>
        <v>0</v>
      </c>
      <c r="I22" s="101" t="n">
        <f aca="false">'PLR DET INPUT PG'!I22</f>
        <v>0</v>
      </c>
      <c r="J22" s="101" t="n">
        <f aca="false">'PLR DET INPUT PG'!J22</f>
        <v>0</v>
      </c>
      <c r="K22" s="101" t="n">
        <f aca="false">'PLR DET INPUT PG'!K22</f>
        <v>0</v>
      </c>
      <c r="L22" s="101" t="n">
        <f aca="false">'PLR DET INPUT PG'!L22</f>
        <v>0</v>
      </c>
      <c r="M22" s="101" t="n">
        <f aca="false">'PLR DET INPUT PG'!M22</f>
        <v>0</v>
      </c>
      <c r="N22" s="101" t="n">
        <f aca="false">'PLR DET INPUT PG'!N22</f>
        <v>0</v>
      </c>
      <c r="O22" s="101" t="n">
        <f aca="false">'PLR DET INPUT PG'!O22</f>
        <v>0</v>
      </c>
      <c r="P22" s="101" t="n">
        <f aca="false">'PLR DET INPUT PG'!P22</f>
        <v>0</v>
      </c>
      <c r="Q22" s="101" t="n">
        <f aca="false">'PLR DET INPUT PG'!Q22</f>
        <v>0</v>
      </c>
      <c r="R22" s="101" t="n">
        <f aca="false">'PLR DET INPUT PG'!R22</f>
        <v>0</v>
      </c>
      <c r="S22" s="101" t="n">
        <f aca="false">'PLR DET INPUT PG'!S22</f>
        <v>0</v>
      </c>
      <c r="T22" s="101" t="n">
        <f aca="false">'PLR DET INPUT PG'!T22</f>
        <v>0</v>
      </c>
      <c r="U22" s="101" t="n">
        <f aca="false">'PLR DET INPUT PG'!U22</f>
        <v>0</v>
      </c>
      <c r="V22" s="101" t="n">
        <f aca="false">'PLR DET INPUT PG'!V22</f>
        <v>0</v>
      </c>
      <c r="W22" s="101" t="n">
        <f aca="false">'PLR DET INPUT PG'!W22</f>
        <v>0</v>
      </c>
      <c r="X22" s="101" t="n">
        <f aca="false">'PLR DET INPUT PG'!X22</f>
        <v>0</v>
      </c>
      <c r="Y22" s="101" t="n">
        <f aca="false">'PLR DET INPUT PG'!Y22</f>
        <v>0</v>
      </c>
      <c r="Z22" s="101" t="n">
        <f aca="false">'PLR DET INPUT PG'!Z22</f>
        <v>0</v>
      </c>
      <c r="AA22" s="101" t="n">
        <f aca="false">'PLR DET INPUT PG'!AA22</f>
        <v>0</v>
      </c>
    </row>
    <row r="24" customFormat="false" ht="12" hidden="false" customHeight="true" outlineLevel="0" collapsed="false">
      <c r="A24" s="95" t="str">
        <f aca="false">'PLR DET INPUT PG'!A24</f>
        <v>AECO</v>
      </c>
    </row>
    <row r="26" customFormat="false" ht="12" hidden="false" customHeight="true" outlineLevel="0" collapsed="false">
      <c r="A26" s="96" t="str">
        <f aca="false">'PLR DET INPUT PG'!A26</f>
        <v>Physical Transactions</v>
      </c>
      <c r="C26" s="97" t="str">
        <f aca="false">'PLR DET INPUT PG'!C26</f>
        <v>Jan-02</v>
      </c>
      <c r="D26" s="97" t="str">
        <f aca="false">'PLR DET INPUT PG'!D26</f>
        <v>Feb-02</v>
      </c>
      <c r="E26" s="97" t="str">
        <f aca="false">'PLR DET INPUT PG'!E26</f>
        <v>Mar-02</v>
      </c>
      <c r="F26" s="97" t="str">
        <f aca="false">'PLR DET INPUT PG'!F26</f>
        <v>Apr-02</v>
      </c>
      <c r="G26" s="97" t="str">
        <f aca="false">'PLR DET INPUT PG'!G26</f>
        <v>May-02</v>
      </c>
      <c r="H26" s="97" t="str">
        <f aca="false">'PLR DET INPUT PG'!H26</f>
        <v>Jun-02</v>
      </c>
      <c r="I26" s="97" t="str">
        <f aca="false">'PLR DET INPUT PG'!I26</f>
        <v>Jul-02</v>
      </c>
      <c r="J26" s="97" t="str">
        <f aca="false">'PLR DET INPUT PG'!J26</f>
        <v>Aug-02</v>
      </c>
      <c r="K26" s="97" t="str">
        <f aca="false">'PLR DET INPUT PG'!K26</f>
        <v>Sep-02</v>
      </c>
      <c r="L26" s="97" t="str">
        <f aca="false">'PLR DET INPUT PG'!L26</f>
        <v>Oct-02</v>
      </c>
      <c r="M26" s="97" t="str">
        <f aca="false">'PLR DET INPUT PG'!M26</f>
        <v>Nov-02</v>
      </c>
      <c r="N26" s="97" t="str">
        <f aca="false">'PLR DET INPUT PG'!N26</f>
        <v>Dec-02</v>
      </c>
      <c r="O26" s="97" t="str">
        <f aca="false">'PLR DET INPUT PG'!O26</f>
        <v>Jan-03</v>
      </c>
      <c r="P26" s="97" t="str">
        <f aca="false">'PLR DET INPUT PG'!P26</f>
        <v>Feb-03</v>
      </c>
      <c r="Q26" s="97" t="str">
        <f aca="false">'PLR DET INPUT PG'!Q26</f>
        <v>Mar-03</v>
      </c>
      <c r="R26" s="97" t="str">
        <f aca="false">'PLR DET INPUT PG'!R26</f>
        <v>Apr-03</v>
      </c>
      <c r="S26" s="97" t="str">
        <f aca="false">'PLR DET INPUT PG'!S26</f>
        <v>May-03</v>
      </c>
      <c r="T26" s="97" t="str">
        <f aca="false">'PLR DET INPUT PG'!T26</f>
        <v>Jun-03</v>
      </c>
      <c r="U26" s="97" t="str">
        <f aca="false">'PLR DET INPUT PG'!U26</f>
        <v>Jul-03</v>
      </c>
      <c r="V26" s="97" t="str">
        <f aca="false">'PLR DET INPUT PG'!V26</f>
        <v>Aug-03</v>
      </c>
      <c r="W26" s="97" t="str">
        <f aca="false">'PLR DET INPUT PG'!W26</f>
        <v>Sep-03</v>
      </c>
      <c r="X26" s="97" t="str">
        <f aca="false">'PLR DET INPUT PG'!X26</f>
        <v>Oct-03</v>
      </c>
      <c r="Y26" s="97" t="str">
        <f aca="false">'PLR DET INPUT PG'!Y26</f>
        <v>Nov-03</v>
      </c>
      <c r="Z26" s="97" t="str">
        <f aca="false">'PLR DET INPUT PG'!Z26</f>
        <v>Dec-03</v>
      </c>
      <c r="AA26" s="97" t="str">
        <f aca="false">'PLR DET INPUT PG'!AA26</f>
        <v>TOTAL</v>
      </c>
    </row>
    <row r="27" customFormat="false" ht="11.25" hidden="false" customHeight="true" outlineLevel="0" collapsed="false">
      <c r="A27" s="99" t="str">
        <f aca="false">'PLR DET INPUT PG'!A27</f>
        <v>Physical</v>
      </c>
      <c r="C27" s="100" t="n">
        <f aca="false">'PLR DET INPUT PG'!C27</f>
        <v>33173.5946</v>
      </c>
      <c r="D27" s="100" t="n">
        <f aca="false">'PLR DET INPUT PG'!D27</f>
        <v>33173.5946</v>
      </c>
      <c r="E27" s="100" t="n">
        <f aca="false">'PLR DET INPUT PG'!E27</f>
        <v>33173.5946</v>
      </c>
      <c r="F27" s="100" t="n">
        <f aca="false">'PLR DET INPUT PG'!F27</f>
        <v>14217.2548</v>
      </c>
      <c r="G27" s="100" t="n">
        <f aca="false">'PLR DET INPUT PG'!G27</f>
        <v>14217.2548</v>
      </c>
      <c r="H27" s="100" t="n">
        <f aca="false">'PLR DET INPUT PG'!H27</f>
        <v>14217.2548</v>
      </c>
      <c r="I27" s="100" t="n">
        <f aca="false">'PLR DET INPUT PG'!I27</f>
        <v>14217.2548</v>
      </c>
      <c r="J27" s="100" t="n">
        <f aca="false">'PLR DET INPUT PG'!J27</f>
        <v>14217.2548</v>
      </c>
      <c r="K27" s="100" t="n">
        <f aca="false">'PLR DET INPUT PG'!K27</f>
        <v>14217.2548</v>
      </c>
      <c r="L27" s="100" t="n">
        <f aca="false">'PLR DET INPUT PG'!L27</f>
        <v>14217.2548</v>
      </c>
      <c r="M27" s="100" t="n">
        <f aca="false">'PLR DET INPUT PG'!M27</f>
        <v>14217.2548</v>
      </c>
      <c r="N27" s="100" t="n">
        <f aca="false">'PLR DET INPUT PG'!N27</f>
        <v>14217.2548</v>
      </c>
      <c r="O27" s="100" t="n">
        <f aca="false">'PLR DET INPUT PG'!O27</f>
        <v>14217.2548</v>
      </c>
      <c r="P27" s="100" t="n">
        <f aca="false">'PLR DET INPUT PG'!P27</f>
        <v>14217.2548</v>
      </c>
      <c r="Q27" s="100" t="n">
        <f aca="false">'PLR DET INPUT PG'!Q27</f>
        <v>14217.2548</v>
      </c>
      <c r="R27" s="100" t="n">
        <f aca="false">'PLR DET INPUT PG'!R27</f>
        <v>0</v>
      </c>
      <c r="S27" s="100" t="n">
        <f aca="false">'PLR DET INPUT PG'!S27</f>
        <v>0</v>
      </c>
      <c r="T27" s="100" t="n">
        <f aca="false">'PLR DET INPUT PG'!T27</f>
        <v>0</v>
      </c>
      <c r="U27" s="100" t="n">
        <f aca="false">'PLR DET INPUT PG'!U27</f>
        <v>0</v>
      </c>
      <c r="V27" s="100" t="n">
        <f aca="false">'PLR DET INPUT PG'!V27</f>
        <v>0</v>
      </c>
      <c r="W27" s="100" t="n">
        <f aca="false">'PLR DET INPUT PG'!W27</f>
        <v>0</v>
      </c>
      <c r="X27" s="100" t="n">
        <f aca="false">'PLR DET INPUT PG'!X27</f>
        <v>0</v>
      </c>
      <c r="Y27" s="100" t="n">
        <f aca="false">'PLR DET INPUT PG'!Y27</f>
        <v>0</v>
      </c>
      <c r="Z27" s="100" t="n">
        <f aca="false">'PLR DET INPUT PG'!Z27</f>
        <v>0</v>
      </c>
      <c r="AA27" s="100" t="n">
        <f aca="false">'PLR DET INPUT PG'!AA27</f>
        <v>270127.8414</v>
      </c>
    </row>
    <row r="28" customFormat="false" ht="11.25" hidden="false" customHeight="true" outlineLevel="0" collapsed="false">
      <c r="A28" s="99" t="str">
        <f aca="false">'PLR DET INPUT PG'!A28</f>
        <v>Interbook</v>
      </c>
      <c r="C28" s="100" t="n">
        <f aca="false">'PLR DET INPUT PG'!C28</f>
        <v>-31483.871</v>
      </c>
      <c r="D28" s="100" t="n">
        <f aca="false">'PLR DET INPUT PG'!D28</f>
        <v>-18392.8214</v>
      </c>
      <c r="E28" s="100" t="n">
        <f aca="false">'PLR DET INPUT PG'!E28</f>
        <v>-7548.3548</v>
      </c>
      <c r="F28" s="100" t="n">
        <f aca="false">'PLR DET INPUT PG'!F28</f>
        <v>-8166.6667</v>
      </c>
      <c r="G28" s="100" t="n">
        <f aca="false">'PLR DET INPUT PG'!G28</f>
        <v>-4935.4839</v>
      </c>
      <c r="H28" s="100" t="n">
        <f aca="false">'PLR DET INPUT PG'!H28</f>
        <v>-7833.3333</v>
      </c>
      <c r="I28" s="100" t="n">
        <f aca="false">'PLR DET INPUT PG'!I28</f>
        <v>-26419.3226</v>
      </c>
      <c r="J28" s="100" t="n">
        <f aca="false">'PLR DET INPUT PG'!J28</f>
        <v>-30580.6129</v>
      </c>
      <c r="K28" s="100" t="n">
        <f aca="false">'PLR DET INPUT PG'!K28</f>
        <v>-25266.6667</v>
      </c>
      <c r="L28" s="100" t="n">
        <f aca="false">'PLR DET INPUT PG'!L28</f>
        <v>-20000</v>
      </c>
      <c r="M28" s="100" t="n">
        <f aca="false">'PLR DET INPUT PG'!M28</f>
        <v>-19433.3</v>
      </c>
      <c r="N28" s="100" t="n">
        <f aca="false">'PLR DET INPUT PG'!N28</f>
        <v>-21225.8065</v>
      </c>
      <c r="O28" s="100" t="n">
        <f aca="false">'PLR DET INPUT PG'!O28</f>
        <v>-22000.0323</v>
      </c>
      <c r="P28" s="100" t="n">
        <f aca="false">'PLR DET INPUT PG'!P28</f>
        <v>-18142.8571</v>
      </c>
      <c r="Q28" s="100" t="n">
        <f aca="false">'PLR DET INPUT PG'!Q28</f>
        <v>-15387.0968</v>
      </c>
      <c r="R28" s="100" t="n">
        <f aca="false">'PLR DET INPUT PG'!R28</f>
        <v>-10666.6667</v>
      </c>
      <c r="S28" s="100" t="n">
        <f aca="false">'PLR DET INPUT PG'!S28</f>
        <v>-709.6774</v>
      </c>
      <c r="T28" s="100" t="n">
        <f aca="false">'PLR DET INPUT PG'!T28</f>
        <v>-7733.3</v>
      </c>
      <c r="U28" s="100" t="n">
        <f aca="false">'PLR DET INPUT PG'!U28</f>
        <v>-22871.0323</v>
      </c>
      <c r="V28" s="100" t="n">
        <f aca="false">'PLR DET INPUT PG'!V28</f>
        <v>-27258.0968</v>
      </c>
      <c r="W28" s="100" t="n">
        <f aca="false">'PLR DET INPUT PG'!W28</f>
        <v>-24400</v>
      </c>
      <c r="X28" s="100" t="n">
        <f aca="false">'PLR DET INPUT PG'!X28</f>
        <v>-15290.3548</v>
      </c>
      <c r="Y28" s="100" t="n">
        <f aca="false">'PLR DET INPUT PG'!Y28</f>
        <v>-16700</v>
      </c>
      <c r="Z28" s="100" t="n">
        <f aca="false">'PLR DET INPUT PG'!Z28</f>
        <v>-19774.1935</v>
      </c>
      <c r="AA28" s="100" t="n">
        <f aca="false">'PLR DET INPUT PG'!AA28</f>
        <v>-422219.5475</v>
      </c>
    </row>
    <row r="29" customFormat="false" ht="11.25" hidden="false" customHeight="true" outlineLevel="0" collapsed="false">
      <c r="A29" s="99" t="str">
        <f aca="false">'PLR DET INPUT PG'!A29</f>
        <v>Total Dth</v>
      </c>
      <c r="C29" s="101" t="n">
        <f aca="false">'PLR DET INPUT PG'!C29</f>
        <v>1689.7236</v>
      </c>
      <c r="D29" s="101" t="n">
        <f aca="false">'PLR DET INPUT PG'!D29</f>
        <v>14780.7732</v>
      </c>
      <c r="E29" s="101" t="n">
        <f aca="false">'PLR DET INPUT PG'!E29</f>
        <v>25625.2398</v>
      </c>
      <c r="F29" s="101" t="n">
        <f aca="false">'PLR DET INPUT PG'!F29</f>
        <v>6050.5881</v>
      </c>
      <c r="G29" s="101" t="n">
        <f aca="false">'PLR DET INPUT PG'!G29</f>
        <v>9281.7709</v>
      </c>
      <c r="H29" s="101" t="n">
        <f aca="false">'PLR DET INPUT PG'!H29</f>
        <v>6383.9215</v>
      </c>
      <c r="I29" s="101" t="n">
        <f aca="false">'PLR DET INPUT PG'!I29</f>
        <v>-12202.0678</v>
      </c>
      <c r="J29" s="101" t="n">
        <f aca="false">'PLR DET INPUT PG'!J29</f>
        <v>-16363.3581</v>
      </c>
      <c r="K29" s="101" t="n">
        <f aca="false">'PLR DET INPUT PG'!K29</f>
        <v>-11049.4119</v>
      </c>
      <c r="L29" s="101" t="n">
        <f aca="false">'PLR DET INPUT PG'!L29</f>
        <v>-5782.7452</v>
      </c>
      <c r="M29" s="101" t="n">
        <f aca="false">'PLR DET INPUT PG'!M29</f>
        <v>-5216.0452</v>
      </c>
      <c r="N29" s="101" t="n">
        <f aca="false">'PLR DET INPUT PG'!N29</f>
        <v>-7008.5517</v>
      </c>
      <c r="O29" s="101" t="n">
        <f aca="false">'PLR DET INPUT PG'!O29</f>
        <v>-7782.7775</v>
      </c>
      <c r="P29" s="101" t="n">
        <f aca="false">'PLR DET INPUT PG'!P29</f>
        <v>-3925.6023</v>
      </c>
      <c r="Q29" s="101" t="n">
        <f aca="false">'PLR DET INPUT PG'!Q29</f>
        <v>-1169.842</v>
      </c>
      <c r="R29" s="101" t="n">
        <f aca="false">'PLR DET INPUT PG'!R29</f>
        <v>-10666.6667</v>
      </c>
      <c r="S29" s="101" t="n">
        <f aca="false">'PLR DET INPUT PG'!S29</f>
        <v>-709.6774</v>
      </c>
      <c r="T29" s="101" t="n">
        <f aca="false">'PLR DET INPUT PG'!T29</f>
        <v>-7733.3</v>
      </c>
      <c r="U29" s="101" t="n">
        <f aca="false">'PLR DET INPUT PG'!U29</f>
        <v>-22871.0323</v>
      </c>
      <c r="V29" s="101" t="n">
        <f aca="false">'PLR DET INPUT PG'!V29</f>
        <v>-27258.0968</v>
      </c>
      <c r="W29" s="101" t="n">
        <f aca="false">'PLR DET INPUT PG'!W29</f>
        <v>-24400</v>
      </c>
      <c r="X29" s="101" t="n">
        <f aca="false">'PLR DET INPUT PG'!X29</f>
        <v>-15290.3548</v>
      </c>
      <c r="Y29" s="101" t="n">
        <f aca="false">'PLR DET INPUT PG'!Y29</f>
        <v>-16700</v>
      </c>
      <c r="Z29" s="101" t="n">
        <f aca="false">'PLR DET INPUT PG'!Z29</f>
        <v>-19774.1935</v>
      </c>
      <c r="AA29" s="101" t="n">
        <f aca="false">'PLR DET INPUT PG'!AA29</f>
        <v>-152091.7061</v>
      </c>
    </row>
    <row r="31" customFormat="false" ht="12" hidden="false" customHeight="true" outlineLevel="0" collapsed="false">
      <c r="A31" s="96" t="str">
        <f aca="false">'PLR DET INPUT PG'!A31</f>
        <v>Swaps</v>
      </c>
      <c r="C31" s="97" t="str">
        <f aca="false">'PLR DET INPUT PG'!C31</f>
        <v>Jan-02</v>
      </c>
      <c r="D31" s="97" t="str">
        <f aca="false">'PLR DET INPUT PG'!D31</f>
        <v>Feb-02</v>
      </c>
      <c r="E31" s="97" t="str">
        <f aca="false">'PLR DET INPUT PG'!E31</f>
        <v>Mar-02</v>
      </c>
      <c r="F31" s="97" t="str">
        <f aca="false">'PLR DET INPUT PG'!F31</f>
        <v>Apr-02</v>
      </c>
      <c r="G31" s="97" t="str">
        <f aca="false">'PLR DET INPUT PG'!G31</f>
        <v>May-02</v>
      </c>
      <c r="H31" s="97" t="str">
        <f aca="false">'PLR DET INPUT PG'!H31</f>
        <v>Jun-02</v>
      </c>
      <c r="I31" s="97" t="str">
        <f aca="false">'PLR DET INPUT PG'!I31</f>
        <v>Jul-02</v>
      </c>
      <c r="J31" s="97" t="str">
        <f aca="false">'PLR DET INPUT PG'!J31</f>
        <v>Aug-02</v>
      </c>
      <c r="K31" s="97" t="str">
        <f aca="false">'PLR DET INPUT PG'!K31</f>
        <v>Sep-02</v>
      </c>
      <c r="L31" s="97" t="str">
        <f aca="false">'PLR DET INPUT PG'!L31</f>
        <v>Oct-02</v>
      </c>
      <c r="M31" s="97" t="str">
        <f aca="false">'PLR DET INPUT PG'!M31</f>
        <v>Nov-02</v>
      </c>
      <c r="N31" s="97" t="str">
        <f aca="false">'PLR DET INPUT PG'!N31</f>
        <v>Dec-02</v>
      </c>
      <c r="O31" s="97" t="str">
        <f aca="false">'PLR DET INPUT PG'!O31</f>
        <v>Jan-03</v>
      </c>
      <c r="P31" s="97" t="str">
        <f aca="false">'PLR DET INPUT PG'!P31</f>
        <v>Feb-03</v>
      </c>
      <c r="Q31" s="97" t="str">
        <f aca="false">'PLR DET INPUT PG'!Q31</f>
        <v>Mar-03</v>
      </c>
      <c r="R31" s="97" t="str">
        <f aca="false">'PLR DET INPUT PG'!R31</f>
        <v>Apr-03</v>
      </c>
      <c r="S31" s="97" t="str">
        <f aca="false">'PLR DET INPUT PG'!S31</f>
        <v>May-03</v>
      </c>
      <c r="T31" s="97" t="str">
        <f aca="false">'PLR DET INPUT PG'!T31</f>
        <v>Jun-03</v>
      </c>
      <c r="U31" s="97" t="str">
        <f aca="false">'PLR DET INPUT PG'!U31</f>
        <v>Jul-03</v>
      </c>
      <c r="V31" s="97" t="str">
        <f aca="false">'PLR DET INPUT PG'!V31</f>
        <v>Aug-03</v>
      </c>
      <c r="W31" s="97" t="str">
        <f aca="false">'PLR DET INPUT PG'!W31</f>
        <v>Sep-03</v>
      </c>
      <c r="X31" s="97" t="str">
        <f aca="false">'PLR DET INPUT PG'!X31</f>
        <v>Oct-03</v>
      </c>
      <c r="Y31" s="97" t="str">
        <f aca="false">'PLR DET INPUT PG'!Y31</f>
        <v>Nov-03</v>
      </c>
      <c r="Z31" s="97" t="str">
        <f aca="false">'PLR DET INPUT PG'!Z31</f>
        <v>Dec-03</v>
      </c>
      <c r="AA31" s="97" t="str">
        <f aca="false">'PLR DET INPUT PG'!AA31</f>
        <v>TOTAL</v>
      </c>
    </row>
    <row r="32" customFormat="false" ht="11.25" hidden="false" customHeight="true" outlineLevel="0" collapsed="false">
      <c r="A32" s="99" t="str">
        <f aca="false">'PLR DET INPUT PG'!A32</f>
        <v>Swaps</v>
      </c>
      <c r="C32" s="100" t="n">
        <f aca="false">'PLR DET INPUT PG'!C32-Dth_Day!C40</f>
        <v>-4739.0849</v>
      </c>
      <c r="D32" s="100" t="n">
        <f aca="false">'PLR DET INPUT PG'!D32-Dth_Day!D40</f>
        <v>-4739.0849</v>
      </c>
      <c r="E32" s="100" t="n">
        <f aca="false">'PLR DET INPUT PG'!E32-Dth_Day!E40</f>
        <v>-4739.0849</v>
      </c>
      <c r="F32" s="100" t="n">
        <f aca="false">'PLR DET INPUT PG'!F32-Dth_Day!F40</f>
        <v>-4739.0849</v>
      </c>
      <c r="G32" s="100" t="n">
        <f aca="false">'PLR DET INPUT PG'!G32-Dth_Day!G40</f>
        <v>-4739.0849</v>
      </c>
      <c r="H32" s="100" t="n">
        <f aca="false">'PLR DET INPUT PG'!H32-Dth_Day!H40</f>
        <v>0</v>
      </c>
      <c r="I32" s="100" t="n">
        <f aca="false">'PLR DET INPUT PG'!I32-Dth_Day!I40</f>
        <v>0</v>
      </c>
      <c r="J32" s="100" t="n">
        <f aca="false">'PLR DET INPUT PG'!J32-Dth_Day!J40</f>
        <v>0</v>
      </c>
      <c r="K32" s="100" t="n">
        <f aca="false">'PLR DET INPUT PG'!K32-Dth_Day!K40</f>
        <v>0</v>
      </c>
      <c r="L32" s="100" t="n">
        <f aca="false">'PLR DET INPUT PG'!L32-Dth_Day!L40</f>
        <v>0</v>
      </c>
      <c r="M32" s="100" t="n">
        <f aca="false">'PLR DET INPUT PG'!M32-Dth_Day!M40</f>
        <v>4739.0849</v>
      </c>
      <c r="N32" s="100" t="n">
        <f aca="false">'PLR DET INPUT PG'!N32-Dth_Day!N40</f>
        <v>4739.0849</v>
      </c>
      <c r="O32" s="100" t="n">
        <f aca="false">'PLR DET INPUT PG'!O32-Dth_Day!O40</f>
        <v>4739.0849</v>
      </c>
      <c r="P32" s="100" t="n">
        <f aca="false">'PLR DET INPUT PG'!P32-Dth_Day!P40</f>
        <v>4739.0849</v>
      </c>
      <c r="Q32" s="100" t="n">
        <f aca="false">'PLR DET INPUT PG'!Q32-Dth_Day!Q40</f>
        <v>4739.0849</v>
      </c>
      <c r="R32" s="100" t="n">
        <f aca="false">'PLR DET INPUT PG'!R32-Dth_Day!R40</f>
        <v>9478.1699</v>
      </c>
      <c r="S32" s="100" t="n">
        <f aca="false">'PLR DET INPUT PG'!S32-Dth_Day!S40</f>
        <v>9478.1699</v>
      </c>
      <c r="T32" s="100" t="n">
        <f aca="false">'PLR DET INPUT PG'!T32-Dth_Day!T40</f>
        <v>9478.1699</v>
      </c>
      <c r="U32" s="100" t="n">
        <f aca="false">'PLR DET INPUT PG'!U32-Dth_Day!U40</f>
        <v>9478.1699</v>
      </c>
      <c r="V32" s="100" t="n">
        <f aca="false">'PLR DET INPUT PG'!V32-Dth_Day!V40</f>
        <v>9478.1699</v>
      </c>
      <c r="W32" s="100" t="n">
        <f aca="false">'PLR DET INPUT PG'!W32-Dth_Day!W40</f>
        <v>9478.1699</v>
      </c>
      <c r="X32" s="100" t="n">
        <f aca="false">'PLR DET INPUT PG'!X32-Dth_Day!X40</f>
        <v>9478.1699</v>
      </c>
      <c r="Y32" s="100" t="n">
        <f aca="false">'PLR DET INPUT PG'!Y32-Dth_Day!Y40</f>
        <v>0</v>
      </c>
      <c r="Z32" s="100" t="n">
        <f aca="false">'PLR DET INPUT PG'!Z32-Dth_Day!Z40</f>
        <v>0</v>
      </c>
      <c r="AA32" s="100" t="n">
        <f aca="false">'PLR DET INPUT PG'!AA32-Dth_Day!AA40</f>
        <v>66347.1893</v>
      </c>
    </row>
    <row r="34" customFormat="false" ht="11.25" hidden="false" customHeight="true" outlineLevel="0" collapsed="false">
      <c r="A34" s="105" t="str">
        <f aca="false">'PLR DET INPUT PG'!A34</f>
        <v>Total Dth</v>
      </c>
      <c r="B34" s="106"/>
      <c r="C34" s="107" t="n">
        <f aca="false">'PLR DET INPUT PG'!C34</f>
        <v>-3049.3613</v>
      </c>
      <c r="D34" s="107" t="n">
        <f aca="false">'PLR DET INPUT PG'!D34</f>
        <v>10041.6883</v>
      </c>
      <c r="E34" s="107" t="n">
        <f aca="false">'PLR DET INPUT PG'!E34</f>
        <v>20886.1549</v>
      </c>
      <c r="F34" s="107" t="n">
        <f aca="false">'PLR DET INPUT PG'!F34</f>
        <v>1311.5032</v>
      </c>
      <c r="G34" s="107" t="n">
        <f aca="false">'PLR DET INPUT PG'!G34</f>
        <v>4542.686</v>
      </c>
      <c r="H34" s="107" t="n">
        <f aca="false">'PLR DET INPUT PG'!H34</f>
        <v>6383.9215</v>
      </c>
      <c r="I34" s="107" t="n">
        <f aca="false">'PLR DET INPUT PG'!I34</f>
        <v>-12202.0678</v>
      </c>
      <c r="J34" s="107" t="n">
        <f aca="false">'PLR DET INPUT PG'!J34</f>
        <v>-16363.3581</v>
      </c>
      <c r="K34" s="107" t="n">
        <f aca="false">'PLR DET INPUT PG'!K34</f>
        <v>-11049.4119</v>
      </c>
      <c r="L34" s="107" t="n">
        <f aca="false">'PLR DET INPUT PG'!L34</f>
        <v>-5782.7452</v>
      </c>
      <c r="M34" s="107" t="n">
        <f aca="false">'PLR DET INPUT PG'!M34</f>
        <v>-476.960299999999</v>
      </c>
      <c r="N34" s="107" t="n">
        <f aca="false">'PLR DET INPUT PG'!N34</f>
        <v>-2269.4668</v>
      </c>
      <c r="O34" s="107" t="n">
        <f aca="false">'PLR DET INPUT PG'!O34</f>
        <v>-3043.6926</v>
      </c>
      <c r="P34" s="107" t="n">
        <f aca="false">'PLR DET INPUT PG'!P34</f>
        <v>813.482599999999</v>
      </c>
      <c r="Q34" s="107" t="n">
        <f aca="false">'PLR DET INPUT PG'!Q34</f>
        <v>3569.2429</v>
      </c>
      <c r="R34" s="107" t="n">
        <f aca="false">'PLR DET INPUT PG'!R34</f>
        <v>-1188.4968</v>
      </c>
      <c r="S34" s="107" t="n">
        <f aca="false">'PLR DET INPUT PG'!S34</f>
        <v>8768.4925</v>
      </c>
      <c r="T34" s="107" t="n">
        <f aca="false">'PLR DET INPUT PG'!T34</f>
        <v>1744.8699</v>
      </c>
      <c r="U34" s="107" t="n">
        <f aca="false">'PLR DET INPUT PG'!U34</f>
        <v>-13392.8624</v>
      </c>
      <c r="V34" s="107" t="n">
        <f aca="false">'PLR DET INPUT PG'!V34</f>
        <v>-17779.9269</v>
      </c>
      <c r="W34" s="107" t="n">
        <f aca="false">'PLR DET INPUT PG'!W34</f>
        <v>-14921.8301</v>
      </c>
      <c r="X34" s="107" t="n">
        <f aca="false">'PLR DET INPUT PG'!X34</f>
        <v>-5812.1849</v>
      </c>
      <c r="Y34" s="107" t="n">
        <f aca="false">'PLR DET INPUT PG'!Y34</f>
        <v>-16700</v>
      </c>
      <c r="Z34" s="107" t="n">
        <f aca="false">'PLR DET INPUT PG'!Z34</f>
        <v>-19774.1935</v>
      </c>
      <c r="AA34" s="108" t="n">
        <f aca="false">'PLR DET INPUT PG'!AA34</f>
        <v>-85744.5168</v>
      </c>
    </row>
    <row r="36" customFormat="false" ht="12" hidden="false" customHeight="true" outlineLevel="0" collapsed="false">
      <c r="A36" s="98" t="str">
        <f aca="false">'PLR DET INPUT PG'!A36</f>
        <v>Prior Day</v>
      </c>
    </row>
    <row r="37" customFormat="false" ht="11.25" hidden="false" customHeight="true" outlineLevel="0" collapsed="false">
      <c r="A37" s="99" t="str">
        <f aca="false">'PLR DET INPUT PG'!A37</f>
        <v>Physical</v>
      </c>
      <c r="C37" s="100" t="n">
        <f aca="false">'PLR DET INPUT PG'!C37</f>
        <v>33173.5946</v>
      </c>
      <c r="D37" s="100" t="n">
        <f aca="false">'PLR DET INPUT PG'!D37</f>
        <v>33173.5946</v>
      </c>
      <c r="E37" s="100" t="n">
        <f aca="false">'PLR DET INPUT PG'!E37</f>
        <v>33173.5946</v>
      </c>
      <c r="F37" s="100" t="n">
        <f aca="false">'PLR DET INPUT PG'!F37</f>
        <v>14217.2548</v>
      </c>
      <c r="G37" s="100" t="n">
        <f aca="false">'PLR DET INPUT PG'!G37</f>
        <v>14217.2548</v>
      </c>
      <c r="H37" s="100" t="n">
        <f aca="false">'PLR DET INPUT PG'!H37</f>
        <v>14217.2548</v>
      </c>
      <c r="I37" s="100" t="n">
        <f aca="false">'PLR DET INPUT PG'!I37</f>
        <v>14217.2548</v>
      </c>
      <c r="J37" s="100" t="n">
        <f aca="false">'PLR DET INPUT PG'!J37</f>
        <v>14217.2548</v>
      </c>
      <c r="K37" s="100" t="n">
        <f aca="false">'PLR DET INPUT PG'!K37</f>
        <v>14217.2548</v>
      </c>
      <c r="L37" s="100" t="n">
        <f aca="false">'PLR DET INPUT PG'!L37</f>
        <v>14217.2548</v>
      </c>
      <c r="M37" s="100" t="n">
        <f aca="false">'PLR DET INPUT PG'!M37</f>
        <v>14217.2548</v>
      </c>
      <c r="N37" s="100" t="n">
        <f aca="false">'PLR DET INPUT PG'!N37</f>
        <v>14217.2548</v>
      </c>
      <c r="O37" s="100" t="n">
        <f aca="false">'PLR DET INPUT PG'!O37</f>
        <v>14217.2548</v>
      </c>
      <c r="P37" s="100" t="n">
        <f aca="false">'PLR DET INPUT PG'!P37</f>
        <v>14217.2548</v>
      </c>
      <c r="Q37" s="100" t="n">
        <f aca="false">'PLR DET INPUT PG'!Q37</f>
        <v>14217.2548</v>
      </c>
      <c r="R37" s="100" t="n">
        <f aca="false">'PLR DET INPUT PG'!R37</f>
        <v>0</v>
      </c>
      <c r="S37" s="100" t="n">
        <f aca="false">'PLR DET INPUT PG'!S37</f>
        <v>0</v>
      </c>
      <c r="T37" s="100" t="n">
        <f aca="false">'PLR DET INPUT PG'!T37</f>
        <v>0</v>
      </c>
      <c r="U37" s="100" t="n">
        <f aca="false">'PLR DET INPUT PG'!U37</f>
        <v>0</v>
      </c>
      <c r="V37" s="100" t="n">
        <f aca="false">'PLR DET INPUT PG'!V37</f>
        <v>0</v>
      </c>
      <c r="W37" s="100" t="n">
        <f aca="false">'PLR DET INPUT PG'!W37</f>
        <v>0</v>
      </c>
      <c r="X37" s="100" t="n">
        <f aca="false">'PLR DET INPUT PG'!X37</f>
        <v>0</v>
      </c>
      <c r="Y37" s="100" t="n">
        <f aca="false">'PLR DET INPUT PG'!Y37</f>
        <v>0</v>
      </c>
      <c r="Z37" s="100" t="n">
        <f aca="false">'PLR DET INPUT PG'!Z37</f>
        <v>0</v>
      </c>
      <c r="AA37" s="100" t="n">
        <f aca="false">'PLR DET INPUT PG'!AA37</f>
        <v>270127.8414</v>
      </c>
    </row>
    <row r="38" customFormat="false" ht="11.25" hidden="false" customHeight="true" outlineLevel="0" collapsed="false">
      <c r="A38" s="99" t="str">
        <f aca="false">'PLR DET INPUT PG'!A38</f>
        <v>Interbook</v>
      </c>
      <c r="C38" s="100" t="n">
        <f aca="false">'PLR DET INPUT PG'!C38</f>
        <v>-30870.9677</v>
      </c>
      <c r="D38" s="100" t="n">
        <f aca="false">'PLR DET INPUT PG'!D38</f>
        <v>-17285.6786</v>
      </c>
      <c r="E38" s="100" t="n">
        <f aca="false">'PLR DET INPUT PG'!E38</f>
        <v>-7838.6774</v>
      </c>
      <c r="F38" s="100" t="n">
        <f aca="false">'PLR DET INPUT PG'!F38</f>
        <v>-8800</v>
      </c>
      <c r="G38" s="100" t="n">
        <f aca="false">'PLR DET INPUT PG'!G38</f>
        <v>-5225.8065</v>
      </c>
      <c r="H38" s="100" t="n">
        <f aca="false">'PLR DET INPUT PG'!H38</f>
        <v>-7933.3333</v>
      </c>
      <c r="I38" s="100" t="n">
        <f aca="false">'PLR DET INPUT PG'!I38</f>
        <v>-25999.9677</v>
      </c>
      <c r="J38" s="100" t="n">
        <f aca="false">'PLR DET INPUT PG'!J38</f>
        <v>-30193.5161</v>
      </c>
      <c r="K38" s="100" t="n">
        <f aca="false">'PLR DET INPUT PG'!K38</f>
        <v>-24933.3333</v>
      </c>
      <c r="L38" s="100" t="n">
        <f aca="false">'PLR DET INPUT PG'!L38</f>
        <v>-19935.4839</v>
      </c>
      <c r="M38" s="100" t="n">
        <f aca="false">'PLR DET INPUT PG'!M38</f>
        <v>-19733.3</v>
      </c>
      <c r="N38" s="100" t="n">
        <f aca="false">'PLR DET INPUT PG'!N38</f>
        <v>-21451.6129</v>
      </c>
      <c r="O38" s="100" t="n">
        <f aca="false">'PLR DET INPUT PG'!O38</f>
        <v>-21774.2258</v>
      </c>
      <c r="P38" s="100" t="n">
        <f aca="false">'PLR DET INPUT PG'!P38</f>
        <v>-17964.2857</v>
      </c>
      <c r="Q38" s="100" t="n">
        <f aca="false">'PLR DET INPUT PG'!Q38</f>
        <v>-15225.8065</v>
      </c>
      <c r="R38" s="100" t="n">
        <f aca="false">'PLR DET INPUT PG'!R38</f>
        <v>-10533.3333</v>
      </c>
      <c r="S38" s="100" t="n">
        <f aca="false">'PLR DET INPUT PG'!S38</f>
        <v>-677.4194</v>
      </c>
      <c r="T38" s="100" t="n">
        <f aca="false">'PLR DET INPUT PG'!T38</f>
        <v>-7633.3</v>
      </c>
      <c r="U38" s="100" t="n">
        <f aca="false">'PLR DET INPUT PG'!U38</f>
        <v>-22645.2258</v>
      </c>
      <c r="V38" s="100" t="n">
        <f aca="false">'PLR DET INPUT PG'!V38</f>
        <v>-27064.5484</v>
      </c>
      <c r="W38" s="100" t="n">
        <f aca="false">'PLR DET INPUT PG'!W38</f>
        <v>-24200</v>
      </c>
      <c r="X38" s="100" t="n">
        <f aca="false">'PLR DET INPUT PG'!X38</f>
        <v>-15161.3226</v>
      </c>
      <c r="Y38" s="100" t="n">
        <f aca="false">'PLR DET INPUT PG'!Y38</f>
        <v>-16633.3333</v>
      </c>
      <c r="Z38" s="100" t="n">
        <f aca="false">'PLR DET INPUT PG'!Z38</f>
        <v>-19741.9355</v>
      </c>
      <c r="AA38" s="100" t="n">
        <f aca="false">'PLR DET INPUT PG'!AA38</f>
        <v>-419456.4137</v>
      </c>
    </row>
    <row r="39" customFormat="false" ht="11.25" hidden="false" customHeight="true" outlineLevel="0" collapsed="false">
      <c r="A39" s="99" t="str">
        <f aca="false">'PLR DET INPUT PG'!A39</f>
        <v>Swaps</v>
      </c>
      <c r="C39" s="100" t="n">
        <f aca="false">'PLR DET INPUT PG'!C39-Dth_Day!C40</f>
        <v>-4739.0849</v>
      </c>
      <c r="D39" s="100" t="n">
        <f aca="false">'PLR DET INPUT PG'!D39-Dth_Day!D40</f>
        <v>-4739.0849</v>
      </c>
      <c r="E39" s="100" t="n">
        <f aca="false">'PLR DET INPUT PG'!E39-Dth_Day!E40</f>
        <v>-4739.0849</v>
      </c>
      <c r="F39" s="100" t="n">
        <f aca="false">'PLR DET INPUT PG'!F39-Dth_Day!F40</f>
        <v>-4739.0849</v>
      </c>
      <c r="G39" s="100" t="n">
        <f aca="false">'PLR DET INPUT PG'!G39-Dth_Day!G40</f>
        <v>-4739.0849</v>
      </c>
      <c r="H39" s="100" t="n">
        <f aca="false">'PLR DET INPUT PG'!H39-Dth_Day!H40</f>
        <v>0</v>
      </c>
      <c r="I39" s="100" t="n">
        <f aca="false">'PLR DET INPUT PG'!I39-Dth_Day!I40</f>
        <v>0</v>
      </c>
      <c r="J39" s="100" t="n">
        <f aca="false">'PLR DET INPUT PG'!J39-Dth_Day!J40</f>
        <v>0</v>
      </c>
      <c r="K39" s="100" t="n">
        <f aca="false">'PLR DET INPUT PG'!K39-Dth_Day!K40</f>
        <v>0</v>
      </c>
      <c r="L39" s="100" t="n">
        <f aca="false">'PLR DET INPUT PG'!L39-Dth_Day!L40</f>
        <v>0</v>
      </c>
      <c r="M39" s="100" t="n">
        <f aca="false">'PLR DET INPUT PG'!M39-Dth_Day!M40</f>
        <v>4739.0849</v>
      </c>
      <c r="N39" s="100" t="n">
        <f aca="false">'PLR DET INPUT PG'!N39-Dth_Day!N40</f>
        <v>4739.0849</v>
      </c>
      <c r="O39" s="100" t="n">
        <f aca="false">'PLR DET INPUT PG'!O39-Dth_Day!O40</f>
        <v>4739.0849</v>
      </c>
      <c r="P39" s="100" t="n">
        <f aca="false">'PLR DET INPUT PG'!P39-Dth_Day!P40</f>
        <v>4739.0849</v>
      </c>
      <c r="Q39" s="100" t="n">
        <f aca="false">'PLR DET INPUT PG'!Q39-Dth_Day!Q40</f>
        <v>4739.0849</v>
      </c>
      <c r="R39" s="100" t="n">
        <f aca="false">'PLR DET INPUT PG'!R39-Dth_Day!R40</f>
        <v>9478.1699</v>
      </c>
      <c r="S39" s="100" t="n">
        <f aca="false">'PLR DET INPUT PG'!S39-Dth_Day!S40</f>
        <v>9478.1699</v>
      </c>
      <c r="T39" s="100" t="n">
        <f aca="false">'PLR DET INPUT PG'!T39-Dth_Day!T40</f>
        <v>9478.1699</v>
      </c>
      <c r="U39" s="100" t="n">
        <f aca="false">'PLR DET INPUT PG'!U39-Dth_Day!U40</f>
        <v>9478.1699</v>
      </c>
      <c r="V39" s="100" t="n">
        <f aca="false">'PLR DET INPUT PG'!V39-Dth_Day!V40</f>
        <v>9478.1699</v>
      </c>
      <c r="W39" s="100" t="n">
        <f aca="false">'PLR DET INPUT PG'!W39-Dth_Day!W40</f>
        <v>9478.1699</v>
      </c>
      <c r="X39" s="100" t="n">
        <f aca="false">'PLR DET INPUT PG'!X39-Dth_Day!X40</f>
        <v>9478.1699</v>
      </c>
      <c r="Y39" s="100" t="n">
        <f aca="false">'PLR DET INPUT PG'!Y39-Dth_Day!Y40</f>
        <v>0</v>
      </c>
      <c r="Z39" s="100" t="n">
        <f aca="false">'PLR DET INPUT PG'!Z39-Dth_Day!Z40</f>
        <v>0</v>
      </c>
      <c r="AA39" s="100" t="n">
        <f aca="false">'PLR DET INPUT PG'!AA39-Dth_Day!AA40</f>
        <v>66347.1893</v>
      </c>
    </row>
    <row r="40" customFormat="false" ht="11.25" hidden="false" customHeight="true" outlineLevel="0" collapsed="false">
      <c r="A40" s="99" t="str">
        <f aca="false">'PLR DET INPUT PG'!A40</f>
        <v>Total Dth</v>
      </c>
      <c r="C40" s="101" t="n">
        <f aca="false">SUM(C37:C39)</f>
        <v>-2436.458</v>
      </c>
      <c r="D40" s="101" t="n">
        <f aca="false">SUM(D37:D39)</f>
        <v>11148.8311</v>
      </c>
      <c r="E40" s="101" t="n">
        <f aca="false">SUM(E37:E39)</f>
        <v>20595.8323</v>
      </c>
      <c r="F40" s="101" t="n">
        <f aca="false">SUM(F37:F39)</f>
        <v>678.169900000001</v>
      </c>
      <c r="G40" s="101" t="n">
        <f aca="false">SUM(G37:G39)</f>
        <v>4252.3634</v>
      </c>
      <c r="H40" s="101" t="n">
        <f aca="false">SUM(H37:H39)</f>
        <v>6283.9215</v>
      </c>
      <c r="I40" s="101" t="n">
        <f aca="false">SUM(I37:I39)</f>
        <v>-11782.7129</v>
      </c>
      <c r="J40" s="101" t="n">
        <f aca="false">SUM(J37:J39)</f>
        <v>-15976.2613</v>
      </c>
      <c r="K40" s="101" t="n">
        <f aca="false">SUM(K37:K39)</f>
        <v>-10716.0785</v>
      </c>
      <c r="L40" s="101" t="n">
        <f aca="false">SUM(L37:L39)</f>
        <v>-5718.2291</v>
      </c>
      <c r="M40" s="101" t="n">
        <f aca="false">SUM(M37:M39)</f>
        <v>-776.960299999999</v>
      </c>
      <c r="N40" s="101" t="n">
        <f aca="false">SUM(N37:N39)</f>
        <v>-2495.2732</v>
      </c>
      <c r="O40" s="101" t="n">
        <f aca="false">SUM(O37:O39)</f>
        <v>-2817.8861</v>
      </c>
      <c r="P40" s="101" t="n">
        <f aca="false">SUM(P37:P39)</f>
        <v>992.054</v>
      </c>
      <c r="Q40" s="101" t="n">
        <f aca="false">SUM(Q37:Q39)</f>
        <v>3730.5332</v>
      </c>
      <c r="R40" s="101" t="n">
        <f aca="false">SUM(R37:R39)</f>
        <v>-1055.1634</v>
      </c>
      <c r="S40" s="101" t="n">
        <f aca="false">SUM(S37:S39)</f>
        <v>8800.7505</v>
      </c>
      <c r="T40" s="101" t="n">
        <f aca="false">SUM(T37:T39)</f>
        <v>1844.8699</v>
      </c>
      <c r="U40" s="101" t="n">
        <f aca="false">SUM(U37:U39)</f>
        <v>-13167.0559</v>
      </c>
      <c r="V40" s="101" t="n">
        <f aca="false">SUM(V37:V39)</f>
        <v>-17586.3785</v>
      </c>
      <c r="W40" s="101" t="n">
        <f aca="false">SUM(W37:W39)</f>
        <v>-14721.8301</v>
      </c>
      <c r="X40" s="101" t="n">
        <f aca="false">SUM(X37:X39)</f>
        <v>-5683.1527</v>
      </c>
      <c r="Y40" s="101" t="n">
        <f aca="false">SUM(Y37:Y39)</f>
        <v>-16633.3333</v>
      </c>
      <c r="Z40" s="101" t="n">
        <f aca="false">SUM(Z37:Z39)</f>
        <v>-19741.9355</v>
      </c>
      <c r="AA40" s="101"/>
    </row>
    <row r="42" customFormat="false" ht="12" hidden="false" customHeight="true" outlineLevel="0" collapsed="false">
      <c r="A42" s="98" t="str">
        <f aca="false">'PLR DET INPUT PG'!A42</f>
        <v>Delta</v>
      </c>
    </row>
    <row r="43" customFormat="false" ht="11.25" hidden="false" customHeight="true" outlineLevel="0" collapsed="false">
      <c r="A43" s="99" t="str">
        <f aca="false">'PLR DET INPUT PG'!A43</f>
        <v>Physical</v>
      </c>
      <c r="C43" s="100" t="n">
        <f aca="false">'PLR DET INPUT PG'!C43</f>
        <v>0</v>
      </c>
      <c r="D43" s="100" t="n">
        <f aca="false">'PLR DET INPUT PG'!D43</f>
        <v>0</v>
      </c>
      <c r="E43" s="100" t="n">
        <f aca="false">'PLR DET INPUT PG'!E43</f>
        <v>0</v>
      </c>
      <c r="F43" s="100" t="n">
        <f aca="false">'PLR DET INPUT PG'!F43</f>
        <v>0</v>
      </c>
      <c r="G43" s="100" t="n">
        <f aca="false">'PLR DET INPUT PG'!G43</f>
        <v>0</v>
      </c>
      <c r="H43" s="100" t="n">
        <f aca="false">'PLR DET INPUT PG'!H43</f>
        <v>0</v>
      </c>
      <c r="I43" s="100" t="n">
        <f aca="false">'PLR DET INPUT PG'!I43</f>
        <v>0</v>
      </c>
      <c r="J43" s="100" t="n">
        <f aca="false">'PLR DET INPUT PG'!J43</f>
        <v>0</v>
      </c>
      <c r="K43" s="100" t="n">
        <f aca="false">'PLR DET INPUT PG'!K43</f>
        <v>0</v>
      </c>
      <c r="L43" s="100" t="n">
        <f aca="false">'PLR DET INPUT PG'!L43</f>
        <v>0</v>
      </c>
      <c r="M43" s="100" t="n">
        <f aca="false">'PLR DET INPUT PG'!M43</f>
        <v>0</v>
      </c>
      <c r="N43" s="100" t="n">
        <f aca="false">'PLR DET INPUT PG'!N43</f>
        <v>0</v>
      </c>
      <c r="O43" s="100" t="n">
        <f aca="false">'PLR DET INPUT PG'!O43</f>
        <v>0</v>
      </c>
      <c r="P43" s="100" t="n">
        <f aca="false">'PLR DET INPUT PG'!P43</f>
        <v>0</v>
      </c>
      <c r="Q43" s="100" t="n">
        <f aca="false">'PLR DET INPUT PG'!Q43</f>
        <v>0</v>
      </c>
      <c r="R43" s="100" t="n">
        <f aca="false">'PLR DET INPUT PG'!R43</f>
        <v>0</v>
      </c>
      <c r="S43" s="100" t="n">
        <f aca="false">'PLR DET INPUT PG'!S43</f>
        <v>0</v>
      </c>
      <c r="T43" s="100" t="n">
        <f aca="false">'PLR DET INPUT PG'!T43</f>
        <v>0</v>
      </c>
      <c r="U43" s="100" t="n">
        <f aca="false">'PLR DET INPUT PG'!U43</f>
        <v>0</v>
      </c>
      <c r="V43" s="100" t="n">
        <f aca="false">'PLR DET INPUT PG'!V43</f>
        <v>0</v>
      </c>
      <c r="W43" s="100" t="n">
        <f aca="false">'PLR DET INPUT PG'!W43</f>
        <v>0</v>
      </c>
      <c r="X43" s="100" t="n">
        <f aca="false">'PLR DET INPUT PG'!X43</f>
        <v>0</v>
      </c>
      <c r="Y43" s="100" t="n">
        <f aca="false">'PLR DET INPUT PG'!Y43</f>
        <v>0</v>
      </c>
      <c r="Z43" s="100" t="n">
        <f aca="false">'PLR DET INPUT PG'!Z43</f>
        <v>0</v>
      </c>
      <c r="AA43" s="100" t="n">
        <f aca="false">'PLR DET INPUT PG'!AA43</f>
        <v>0</v>
      </c>
    </row>
    <row r="44" customFormat="false" ht="11.25" hidden="false" customHeight="true" outlineLevel="0" collapsed="false">
      <c r="A44" s="99" t="str">
        <f aca="false">'PLR DET INPUT PG'!A44</f>
        <v>Interbook</v>
      </c>
      <c r="C44" s="100" t="n">
        <f aca="false">'PLR DET INPUT PG'!C44</f>
        <v>-612.903299999998</v>
      </c>
      <c r="D44" s="100" t="n">
        <f aca="false">'PLR DET INPUT PG'!D44</f>
        <v>-1107.1428</v>
      </c>
      <c r="E44" s="100" t="n">
        <f aca="false">'PLR DET INPUT PG'!E44</f>
        <v>290.3226</v>
      </c>
      <c r="F44" s="100" t="n">
        <f aca="false">'PLR DET INPUT PG'!F44</f>
        <v>633.3333</v>
      </c>
      <c r="G44" s="100" t="n">
        <f aca="false">'PLR DET INPUT PG'!G44</f>
        <v>290.3226</v>
      </c>
      <c r="H44" s="100" t="n">
        <f aca="false">'PLR DET INPUT PG'!H44</f>
        <v>100</v>
      </c>
      <c r="I44" s="100" t="n">
        <f aca="false">'PLR DET INPUT PG'!I44</f>
        <v>-419.354899999998</v>
      </c>
      <c r="J44" s="100" t="n">
        <f aca="false">'PLR DET INPUT PG'!J44</f>
        <v>-387.096799999999</v>
      </c>
      <c r="K44" s="100" t="n">
        <f aca="false">'PLR DET INPUT PG'!K44</f>
        <v>-333.333400000003</v>
      </c>
      <c r="L44" s="100" t="n">
        <f aca="false">'PLR DET INPUT PG'!L44</f>
        <v>-64.5161000000007</v>
      </c>
      <c r="M44" s="100" t="n">
        <f aca="false">'PLR DET INPUT PG'!M44</f>
        <v>300</v>
      </c>
      <c r="N44" s="100" t="n">
        <f aca="false">'PLR DET INPUT PG'!N44</f>
        <v>225.806400000001</v>
      </c>
      <c r="O44" s="100" t="n">
        <f aca="false">'PLR DET INPUT PG'!O44</f>
        <v>-225.806499999999</v>
      </c>
      <c r="P44" s="100" t="n">
        <f aca="false">'PLR DET INPUT PG'!P44</f>
        <v>-178.571400000001</v>
      </c>
      <c r="Q44" s="100" t="n">
        <f aca="false">'PLR DET INPUT PG'!Q44</f>
        <v>-161.290299999999</v>
      </c>
      <c r="R44" s="100" t="n">
        <f aca="false">'PLR DET INPUT PG'!R44</f>
        <v>-133.3334</v>
      </c>
      <c r="S44" s="100" t="n">
        <f aca="false">'PLR DET INPUT PG'!S44</f>
        <v>-32.258</v>
      </c>
      <c r="T44" s="100" t="n">
        <f aca="false">'PLR DET INPUT PG'!T44</f>
        <v>-100</v>
      </c>
      <c r="U44" s="100" t="n">
        <f aca="false">'PLR DET INPUT PG'!U44</f>
        <v>-225.806499999999</v>
      </c>
      <c r="V44" s="100" t="n">
        <f aca="false">'PLR DET INPUT PG'!V44</f>
        <v>-193.5484</v>
      </c>
      <c r="W44" s="100" t="n">
        <f aca="false">'PLR DET INPUT PG'!W44</f>
        <v>-200</v>
      </c>
      <c r="X44" s="100" t="n">
        <f aca="false">'PLR DET INPUT PG'!X44</f>
        <v>-129.0322</v>
      </c>
      <c r="Y44" s="100" t="n">
        <f aca="false">'PLR DET INPUT PG'!Y44</f>
        <v>-66.6667000000016</v>
      </c>
      <c r="Z44" s="100" t="n">
        <f aca="false">'PLR DET INPUT PG'!Z44</f>
        <v>-32.2580000000016</v>
      </c>
      <c r="AA44" s="100" t="n">
        <f aca="false">'PLR DET INPUT PG'!AA44</f>
        <v>-2763.13379999995</v>
      </c>
    </row>
    <row r="45" customFormat="false" ht="11.25" hidden="false" customHeight="true" outlineLevel="0" collapsed="false">
      <c r="A45" s="99" t="str">
        <f aca="false">'PLR DET INPUT PG'!A45</f>
        <v>Swaps</v>
      </c>
      <c r="C45" s="100" t="n">
        <f aca="false">'PLR DET INPUT PG'!C45</f>
        <v>0</v>
      </c>
      <c r="D45" s="100" t="n">
        <f aca="false">'PLR DET INPUT PG'!D45</f>
        <v>0</v>
      </c>
      <c r="E45" s="100" t="n">
        <f aca="false">'PLR DET INPUT PG'!E45</f>
        <v>0</v>
      </c>
      <c r="F45" s="100" t="n">
        <f aca="false">'PLR DET INPUT PG'!F45</f>
        <v>0</v>
      </c>
      <c r="G45" s="100" t="n">
        <f aca="false">'PLR DET INPUT PG'!G45</f>
        <v>0</v>
      </c>
      <c r="H45" s="100" t="n">
        <f aca="false">'PLR DET INPUT PG'!H45</f>
        <v>0</v>
      </c>
      <c r="I45" s="100" t="n">
        <f aca="false">'PLR DET INPUT PG'!I45</f>
        <v>0</v>
      </c>
      <c r="J45" s="100" t="n">
        <f aca="false">'PLR DET INPUT PG'!J45</f>
        <v>0</v>
      </c>
      <c r="K45" s="100" t="n">
        <f aca="false">'PLR DET INPUT PG'!K45</f>
        <v>0</v>
      </c>
      <c r="L45" s="100" t="n">
        <f aca="false">'PLR DET INPUT PG'!L45</f>
        <v>0</v>
      </c>
      <c r="M45" s="100" t="n">
        <f aca="false">'PLR DET INPUT PG'!M45</f>
        <v>0</v>
      </c>
      <c r="N45" s="100" t="n">
        <f aca="false">'PLR DET INPUT PG'!N45</f>
        <v>0</v>
      </c>
      <c r="O45" s="100" t="n">
        <f aca="false">'PLR DET INPUT PG'!O45</f>
        <v>0</v>
      </c>
      <c r="P45" s="100" t="n">
        <f aca="false">'PLR DET INPUT PG'!P45</f>
        <v>0</v>
      </c>
      <c r="Q45" s="100" t="n">
        <f aca="false">'PLR DET INPUT PG'!Q45</f>
        <v>0</v>
      </c>
      <c r="R45" s="100" t="n">
        <f aca="false">'PLR DET INPUT PG'!R45</f>
        <v>0</v>
      </c>
      <c r="S45" s="100" t="n">
        <f aca="false">'PLR DET INPUT PG'!S45</f>
        <v>0</v>
      </c>
      <c r="T45" s="100" t="n">
        <f aca="false">'PLR DET INPUT PG'!T45</f>
        <v>0</v>
      </c>
      <c r="U45" s="100" t="n">
        <f aca="false">'PLR DET INPUT PG'!U45</f>
        <v>0</v>
      </c>
      <c r="V45" s="100" t="n">
        <f aca="false">'PLR DET INPUT PG'!V45</f>
        <v>0</v>
      </c>
      <c r="W45" s="100" t="n">
        <f aca="false">'PLR DET INPUT PG'!W45</f>
        <v>0</v>
      </c>
      <c r="X45" s="100" t="n">
        <f aca="false">'PLR DET INPUT PG'!X45</f>
        <v>0</v>
      </c>
      <c r="Y45" s="100" t="n">
        <f aca="false">'PLR DET INPUT PG'!Y45</f>
        <v>0</v>
      </c>
      <c r="Z45" s="100" t="n">
        <f aca="false">'PLR DET INPUT PG'!Z45</f>
        <v>0</v>
      </c>
      <c r="AA45" s="100" t="n">
        <f aca="false">'PLR DET INPUT PG'!AA45</f>
        <v>0</v>
      </c>
    </row>
    <row r="46" customFormat="false" ht="11.25" hidden="false" customHeight="true" outlineLevel="0" collapsed="false">
      <c r="A46" s="99" t="str">
        <f aca="false">'PLR DET INPUT PG'!A46</f>
        <v>Total Dth</v>
      </c>
      <c r="C46" s="101" t="n">
        <f aca="false">'PLR DET INPUT PG'!C46</f>
        <v>-612.903299999998</v>
      </c>
      <c r="D46" s="101" t="n">
        <f aca="false">'PLR DET INPUT PG'!D46</f>
        <v>-1107.1428</v>
      </c>
      <c r="E46" s="101" t="n">
        <f aca="false">'PLR DET INPUT PG'!E46</f>
        <v>290.3226</v>
      </c>
      <c r="F46" s="101" t="n">
        <f aca="false">'PLR DET INPUT PG'!F46</f>
        <v>633.3333</v>
      </c>
      <c r="G46" s="101" t="n">
        <f aca="false">'PLR DET INPUT PG'!G46</f>
        <v>290.3226</v>
      </c>
      <c r="H46" s="101" t="n">
        <f aca="false">'PLR DET INPUT PG'!H46</f>
        <v>100</v>
      </c>
      <c r="I46" s="101" t="n">
        <f aca="false">'PLR DET INPUT PG'!I46</f>
        <v>-419.354899999998</v>
      </c>
      <c r="J46" s="101" t="n">
        <f aca="false">'PLR DET INPUT PG'!J46</f>
        <v>-387.096799999999</v>
      </c>
      <c r="K46" s="101" t="n">
        <f aca="false">'PLR DET INPUT PG'!K46</f>
        <v>-333.333400000003</v>
      </c>
      <c r="L46" s="101" t="n">
        <f aca="false">'PLR DET INPUT PG'!L46</f>
        <v>-64.5161000000007</v>
      </c>
      <c r="M46" s="101" t="n">
        <f aca="false">'PLR DET INPUT PG'!M46</f>
        <v>300</v>
      </c>
      <c r="N46" s="101" t="n">
        <f aca="false">'PLR DET INPUT PG'!N46</f>
        <v>225.806400000001</v>
      </c>
      <c r="O46" s="101" t="n">
        <f aca="false">'PLR DET INPUT PG'!O46</f>
        <v>-225.806499999999</v>
      </c>
      <c r="P46" s="101" t="n">
        <f aca="false">'PLR DET INPUT PG'!P46</f>
        <v>-178.571400000001</v>
      </c>
      <c r="Q46" s="101" t="n">
        <f aca="false">'PLR DET INPUT PG'!Q46</f>
        <v>-161.290299999999</v>
      </c>
      <c r="R46" s="101" t="n">
        <f aca="false">'PLR DET INPUT PG'!R46</f>
        <v>-133.3334</v>
      </c>
      <c r="S46" s="101" t="n">
        <f aca="false">'PLR DET INPUT PG'!S46</f>
        <v>-32.258</v>
      </c>
      <c r="T46" s="101" t="n">
        <f aca="false">'PLR DET INPUT PG'!T46</f>
        <v>-100</v>
      </c>
      <c r="U46" s="101" t="n">
        <f aca="false">'PLR DET INPUT PG'!U46</f>
        <v>-225.806499999999</v>
      </c>
      <c r="V46" s="101" t="n">
        <f aca="false">'PLR DET INPUT PG'!V46</f>
        <v>-193.5484</v>
      </c>
      <c r="W46" s="101" t="n">
        <f aca="false">'PLR DET INPUT PG'!W46</f>
        <v>-200</v>
      </c>
      <c r="X46" s="101" t="n">
        <f aca="false">'PLR DET INPUT PG'!X46</f>
        <v>-129.0322</v>
      </c>
      <c r="Y46" s="101" t="n">
        <f aca="false">'PLR DET INPUT PG'!Y46</f>
        <v>-66.6667000000016</v>
      </c>
      <c r="Z46" s="101" t="n">
        <f aca="false">'PLR DET INPUT PG'!Z46</f>
        <v>-32.2580000000016</v>
      </c>
      <c r="AA46" s="101" t="n">
        <f aca="false">'PLR DET INPUT PG'!AA46</f>
        <v>-2763.13379999995</v>
      </c>
    </row>
    <row r="48" customFormat="false" ht="12" hidden="false" customHeight="true" outlineLevel="0" collapsed="false">
      <c r="A48" s="98" t="str">
        <f aca="false">'PLR DET INPUT PG'!A48</f>
        <v>Curve Comparison</v>
      </c>
    </row>
    <row r="49" customFormat="false" ht="11.25" hidden="false" customHeight="true" outlineLevel="0" collapsed="false">
      <c r="A49" s="99" t="str">
        <f aca="false">'PLR DET INPUT PG'!A49</f>
        <v>Today</v>
      </c>
      <c r="C49" s="102" t="n">
        <f aca="false">'PLR DET INPUT PG'!C49</f>
        <v>3.38</v>
      </c>
      <c r="D49" s="102" t="n">
        <f aca="false">'PLR DET INPUT PG'!D49</f>
        <v>3.47</v>
      </c>
      <c r="E49" s="102" t="n">
        <f aca="false">'PLR DET INPUT PG'!E49</f>
        <v>3.48</v>
      </c>
      <c r="F49" s="102" t="n">
        <f aca="false">'PLR DET INPUT PG'!F49</f>
        <v>3.33</v>
      </c>
      <c r="G49" s="102" t="n">
        <f aca="false">'PLR DET INPUT PG'!G49</f>
        <v>3.41</v>
      </c>
      <c r="H49" s="102" t="n">
        <f aca="false">'PLR DET INPUT PG'!H49</f>
        <v>3.49</v>
      </c>
      <c r="I49" s="102" t="n">
        <f aca="false">'PLR DET INPUT PG'!I49</f>
        <v>3.56</v>
      </c>
      <c r="J49" s="102" t="n">
        <f aca="false">'PLR DET INPUT PG'!J49</f>
        <v>3.62</v>
      </c>
      <c r="K49" s="102" t="n">
        <f aca="false">'PLR DET INPUT PG'!K49</f>
        <v>3.62</v>
      </c>
      <c r="L49" s="102" t="n">
        <f aca="false">'PLR DET INPUT PG'!L49</f>
        <v>3.65</v>
      </c>
      <c r="M49" s="102" t="n">
        <f aca="false">'PLR DET INPUT PG'!M49</f>
        <v>4.04</v>
      </c>
      <c r="N49" s="102" t="n">
        <f aca="false">'PLR DET INPUT PG'!N49</f>
        <v>4.29</v>
      </c>
      <c r="O49" s="102" t="n">
        <f aca="false">'PLR DET INPUT PG'!O49</f>
        <v>4.42</v>
      </c>
      <c r="P49" s="102" t="n">
        <f aca="false">'PLR DET INPUT PG'!P49</f>
        <v>4.32</v>
      </c>
      <c r="Q49" s="102" t="n">
        <f aca="false">'PLR DET INPUT PG'!Q49</f>
        <v>4.18</v>
      </c>
      <c r="R49" s="102" t="n">
        <f aca="false">'PLR DET INPUT PG'!R49</f>
        <v>3.96</v>
      </c>
      <c r="S49" s="102" t="n">
        <f aca="false">'PLR DET INPUT PG'!S49</f>
        <v>3.96</v>
      </c>
      <c r="T49" s="102" t="n">
        <f aca="false">'PLR DET INPUT PG'!T49</f>
        <v>4.01</v>
      </c>
      <c r="U49" s="102" t="n">
        <f aca="false">'PLR DET INPUT PG'!U49</f>
        <v>4.08</v>
      </c>
      <c r="V49" s="102" t="n">
        <f aca="false">'PLR DET INPUT PG'!V49</f>
        <v>4.14</v>
      </c>
      <c r="W49" s="102" t="n">
        <f aca="false">'PLR DET INPUT PG'!W49</f>
        <v>4.13</v>
      </c>
      <c r="X49" s="102" t="n">
        <f aca="false">'PLR DET INPUT PG'!X49</f>
        <v>4.19</v>
      </c>
      <c r="Y49" s="102" t="n">
        <f aca="false">'PLR DET INPUT PG'!Y49</f>
        <v>4.42</v>
      </c>
      <c r="Z49" s="102" t="n">
        <f aca="false">'PLR DET INPUT PG'!Z49</f>
        <v>4.63</v>
      </c>
      <c r="AA49" s="102" t="n">
        <f aca="false">'PLR DET INPUT PG'!AA49</f>
        <v>0</v>
      </c>
    </row>
    <row r="50" customFormat="false" ht="11.25" hidden="false" customHeight="true" outlineLevel="0" collapsed="false">
      <c r="A50" s="99" t="str">
        <f aca="false">'PLR DET INPUT PG'!A50</f>
        <v>Prior Day</v>
      </c>
      <c r="C50" s="102" t="n">
        <f aca="false">'PLR DET INPUT PG'!C50</f>
        <v>3.47</v>
      </c>
      <c r="D50" s="102" t="n">
        <f aca="false">'PLR DET INPUT PG'!D50</f>
        <v>3.58</v>
      </c>
      <c r="E50" s="102" t="n">
        <f aca="false">'PLR DET INPUT PG'!E50</f>
        <v>3.6</v>
      </c>
      <c r="F50" s="102" t="n">
        <f aca="false">'PLR DET INPUT PG'!F50</f>
        <v>3.41</v>
      </c>
      <c r="G50" s="102" t="n">
        <f aca="false">'PLR DET INPUT PG'!G50</f>
        <v>3.49</v>
      </c>
      <c r="H50" s="102" t="n">
        <f aca="false">'PLR DET INPUT PG'!H50</f>
        <v>3.57</v>
      </c>
      <c r="I50" s="102" t="n">
        <f aca="false">'PLR DET INPUT PG'!I50</f>
        <v>3.63</v>
      </c>
      <c r="J50" s="102" t="n">
        <f aca="false">'PLR DET INPUT PG'!J50</f>
        <v>3.7</v>
      </c>
      <c r="K50" s="102" t="n">
        <f aca="false">'PLR DET INPUT PG'!K50</f>
        <v>3.69</v>
      </c>
      <c r="L50" s="102" t="n">
        <f aca="false">'PLR DET INPUT PG'!L50</f>
        <v>3.72</v>
      </c>
      <c r="M50" s="102" t="n">
        <f aca="false">'PLR DET INPUT PG'!M50</f>
        <v>4.07</v>
      </c>
      <c r="N50" s="102" t="n">
        <f aca="false">'PLR DET INPUT PG'!N50</f>
        <v>4.32</v>
      </c>
      <c r="O50" s="102" t="n">
        <f aca="false">'PLR DET INPUT PG'!O50</f>
        <v>4.45</v>
      </c>
      <c r="P50" s="102" t="n">
        <f aca="false">'PLR DET INPUT PG'!P50</f>
        <v>4.35</v>
      </c>
      <c r="Q50" s="102" t="n">
        <f aca="false">'PLR DET INPUT PG'!Q50</f>
        <v>4.21</v>
      </c>
      <c r="R50" s="102" t="n">
        <f aca="false">'PLR DET INPUT PG'!R50</f>
        <v>3.99</v>
      </c>
      <c r="S50" s="102" t="n">
        <f aca="false">'PLR DET INPUT PG'!S50</f>
        <v>3.99</v>
      </c>
      <c r="T50" s="102" t="n">
        <f aca="false">'PLR DET INPUT PG'!T50</f>
        <v>4.04</v>
      </c>
      <c r="U50" s="102" t="n">
        <f aca="false">'PLR DET INPUT PG'!U50</f>
        <v>4.1</v>
      </c>
      <c r="V50" s="102" t="n">
        <f aca="false">'PLR DET INPUT PG'!V50</f>
        <v>4.17</v>
      </c>
      <c r="W50" s="102" t="n">
        <f aca="false">'PLR DET INPUT PG'!W50</f>
        <v>4.16</v>
      </c>
      <c r="X50" s="102" t="n">
        <f aca="false">'PLR DET INPUT PG'!X50</f>
        <v>4.21</v>
      </c>
      <c r="Y50" s="102" t="n">
        <f aca="false">'PLR DET INPUT PG'!Y50</f>
        <v>4.43</v>
      </c>
      <c r="Z50" s="102" t="n">
        <f aca="false">'PLR DET INPUT PG'!Z50</f>
        <v>4.63</v>
      </c>
      <c r="AA50" s="102" t="n">
        <f aca="false">'PLR DET INPUT PG'!AA50</f>
        <v>0</v>
      </c>
    </row>
    <row r="51" customFormat="false" ht="11.25" hidden="false" customHeight="true" outlineLevel="0" collapsed="false">
      <c r="A51" s="99" t="str">
        <f aca="false">'PLR DET INPUT PG'!A51</f>
        <v>Delta</v>
      </c>
      <c r="C51" s="103" t="n">
        <f aca="false">'PLR DET INPUT PG'!C51</f>
        <v>-0.0900000000000003</v>
      </c>
      <c r="D51" s="103" t="n">
        <f aca="false">'PLR DET INPUT PG'!D51</f>
        <v>-0.11</v>
      </c>
      <c r="E51" s="103" t="n">
        <f aca="false">'PLR DET INPUT PG'!E51</f>
        <v>-0.12</v>
      </c>
      <c r="F51" s="103" t="n">
        <f aca="false">'PLR DET INPUT PG'!F51</f>
        <v>-0.0800000000000001</v>
      </c>
      <c r="G51" s="103" t="n">
        <f aca="false">'PLR DET INPUT PG'!G51</f>
        <v>-0.0800000000000001</v>
      </c>
      <c r="H51" s="103" t="n">
        <f aca="false">'PLR DET INPUT PG'!H51</f>
        <v>-0.0799999999999996</v>
      </c>
      <c r="I51" s="103" t="n">
        <f aca="false">'PLR DET INPUT PG'!I51</f>
        <v>-0.0699999999999998</v>
      </c>
      <c r="J51" s="103" t="n">
        <f aca="false">'PLR DET INPUT PG'!J51</f>
        <v>-0.0800000000000001</v>
      </c>
      <c r="K51" s="103" t="n">
        <f aca="false">'PLR DET INPUT PG'!K51</f>
        <v>-0.0699999999999998</v>
      </c>
      <c r="L51" s="103" t="n">
        <f aca="false">'PLR DET INPUT PG'!L51</f>
        <v>-0.0700000000000003</v>
      </c>
      <c r="M51" s="103" t="n">
        <f aca="false">'PLR DET INPUT PG'!M51</f>
        <v>-0.0300000000000003</v>
      </c>
      <c r="N51" s="103" t="n">
        <f aca="false">'PLR DET INPUT PG'!N51</f>
        <v>-0.0300000000000003</v>
      </c>
      <c r="O51" s="103" t="n">
        <f aca="false">'PLR DET INPUT PG'!O51</f>
        <v>-0.0300000000000003</v>
      </c>
      <c r="P51" s="103" t="n">
        <f aca="false">'PLR DET INPUT PG'!P51</f>
        <v>-0.0299999999999994</v>
      </c>
      <c r="Q51" s="103" t="n">
        <f aca="false">'PLR DET INPUT PG'!Q51</f>
        <v>-0.0300000000000003</v>
      </c>
      <c r="R51" s="103" t="n">
        <f aca="false">'PLR DET INPUT PG'!R51</f>
        <v>-0.0300000000000003</v>
      </c>
      <c r="S51" s="103" t="n">
        <f aca="false">'PLR DET INPUT PG'!S51</f>
        <v>-0.0300000000000003</v>
      </c>
      <c r="T51" s="103" t="n">
        <f aca="false">'PLR DET INPUT PG'!T51</f>
        <v>-0.0300000000000003</v>
      </c>
      <c r="U51" s="103" t="n">
        <f aca="false">'PLR DET INPUT PG'!U51</f>
        <v>-0.0199999999999996</v>
      </c>
      <c r="V51" s="103" t="n">
        <f aca="false">'PLR DET INPUT PG'!V51</f>
        <v>-0.0300000000000003</v>
      </c>
      <c r="W51" s="103" t="n">
        <f aca="false">'PLR DET INPUT PG'!W51</f>
        <v>-0.0300000000000003</v>
      </c>
      <c r="X51" s="103" t="n">
        <f aca="false">'PLR DET INPUT PG'!X51</f>
        <v>-0.0199999999999996</v>
      </c>
      <c r="Y51" s="103" t="n">
        <f aca="false">'PLR DET INPUT PG'!Y51</f>
        <v>-0.00999999999999979</v>
      </c>
      <c r="Z51" s="103" t="n">
        <f aca="false">'PLR DET INPUT PG'!Z51</f>
        <v>0</v>
      </c>
      <c r="AA51" s="102" t="n">
        <f aca="false">'PLR DET INPUT PG'!AA51</f>
        <v>0</v>
      </c>
    </row>
    <row r="53" customFormat="false" ht="12" hidden="false" customHeight="true" outlineLevel="0" collapsed="false">
      <c r="A53" s="98" t="str">
        <f aca="false">'PLR DET INPUT PG'!A53</f>
        <v>Average Deal Prices</v>
      </c>
    </row>
    <row r="54" customFormat="false" ht="11.25" hidden="false" customHeight="true" outlineLevel="0" collapsed="false">
      <c r="A54" s="99" t="str">
        <f aca="false">'PLR DET INPUT PG'!A54</f>
        <v>BUY</v>
      </c>
      <c r="C54" s="102" t="n">
        <f aca="false">'PLR DET INPUT PG'!C54</f>
        <v>5.68</v>
      </c>
      <c r="D54" s="102" t="n">
        <f aca="false">'PLR DET INPUT PG'!D54</f>
        <v>5.68</v>
      </c>
      <c r="E54" s="102" t="n">
        <f aca="false">'PLR DET INPUT PG'!E54</f>
        <v>5.68</v>
      </c>
      <c r="F54" s="102" t="n">
        <f aca="false">'PLR DET INPUT PG'!F54</f>
        <v>4.7633</v>
      </c>
      <c r="G54" s="102" t="n">
        <f aca="false">'PLR DET INPUT PG'!G54</f>
        <v>4.7633</v>
      </c>
      <c r="H54" s="102" t="n">
        <f aca="false">'PLR DET INPUT PG'!H54</f>
        <v>4.7633</v>
      </c>
      <c r="I54" s="102" t="n">
        <f aca="false">'PLR DET INPUT PG'!I54</f>
        <v>4.7633</v>
      </c>
      <c r="J54" s="102" t="n">
        <f aca="false">'PLR DET INPUT PG'!J54</f>
        <v>4.7633</v>
      </c>
      <c r="K54" s="102" t="n">
        <f aca="false">'PLR DET INPUT PG'!K54</f>
        <v>4.7633</v>
      </c>
      <c r="L54" s="102" t="n">
        <f aca="false">'PLR DET INPUT PG'!L54</f>
        <v>4.7633</v>
      </c>
      <c r="M54" s="102" t="n">
        <f aca="false">'PLR DET INPUT PG'!M54</f>
        <v>6.3883</v>
      </c>
      <c r="N54" s="102" t="n">
        <f aca="false">'PLR DET INPUT PG'!N54</f>
        <v>6.3883</v>
      </c>
      <c r="O54" s="102" t="n">
        <f aca="false">'PLR DET INPUT PG'!O54</f>
        <v>6.3883</v>
      </c>
      <c r="P54" s="102" t="n">
        <f aca="false">'PLR DET INPUT PG'!P54</f>
        <v>6.3883</v>
      </c>
      <c r="Q54" s="102" t="n">
        <f aca="false">'PLR DET INPUT PG'!Q54</f>
        <v>6.3883</v>
      </c>
      <c r="R54" s="102" t="n">
        <f aca="false">'PLR DET INPUT PG'!R54</f>
        <v>0</v>
      </c>
      <c r="S54" s="102" t="n">
        <f aca="false">'PLR DET INPUT PG'!S54</f>
        <v>0</v>
      </c>
      <c r="T54" s="102" t="n">
        <f aca="false">'PLR DET INPUT PG'!T54</f>
        <v>0</v>
      </c>
      <c r="U54" s="102" t="n">
        <f aca="false">'PLR DET INPUT PG'!U54</f>
        <v>0</v>
      </c>
      <c r="V54" s="102" t="n">
        <f aca="false">'PLR DET INPUT PG'!V54</f>
        <v>0</v>
      </c>
      <c r="W54" s="102" t="n">
        <f aca="false">'PLR DET INPUT PG'!W54</f>
        <v>0</v>
      </c>
      <c r="X54" s="102" t="n">
        <f aca="false">'PLR DET INPUT PG'!X54</f>
        <v>0</v>
      </c>
      <c r="Y54" s="102" t="n">
        <f aca="false">'PLR DET INPUT PG'!Y54</f>
        <v>0</v>
      </c>
      <c r="Z54" s="102" t="n">
        <f aca="false">'PLR DET INPUT PG'!Z54</f>
        <v>0</v>
      </c>
      <c r="AA54" s="102" t="n">
        <f aca="false">'PLR DET INPUT PG'!AA54</f>
        <v>0</v>
      </c>
    </row>
    <row r="55" customFormat="false" ht="11.25" hidden="false" customHeight="true" outlineLevel="0" collapsed="false">
      <c r="A55" s="99" t="str">
        <f aca="false">'PLR DET INPUT PG'!A55</f>
        <v>SELL</v>
      </c>
      <c r="C55" s="102" t="n">
        <f aca="false">'PLR DET INPUT PG'!C55</f>
        <v>0</v>
      </c>
      <c r="D55" s="102" t="n">
        <f aca="false">'PLR DET INPUT PG'!D55</f>
        <v>0</v>
      </c>
      <c r="E55" s="102" t="n">
        <f aca="false">'PLR DET INPUT PG'!E55</f>
        <v>0</v>
      </c>
      <c r="F55" s="102" t="n">
        <f aca="false">'PLR DET INPUT PG'!F55</f>
        <v>0</v>
      </c>
      <c r="G55" s="102" t="n">
        <f aca="false">'PLR DET INPUT PG'!G55</f>
        <v>0</v>
      </c>
      <c r="H55" s="102" t="n">
        <f aca="false">'PLR DET INPUT PG'!H55</f>
        <v>0</v>
      </c>
      <c r="I55" s="102" t="n">
        <f aca="false">'PLR DET INPUT PG'!I55</f>
        <v>0</v>
      </c>
      <c r="J55" s="102" t="n">
        <f aca="false">'PLR DET INPUT PG'!J55</f>
        <v>0</v>
      </c>
      <c r="K55" s="102" t="n">
        <f aca="false">'PLR DET INPUT PG'!K55</f>
        <v>0</v>
      </c>
      <c r="L55" s="102" t="n">
        <f aca="false">'PLR DET INPUT PG'!L55</f>
        <v>0</v>
      </c>
      <c r="M55" s="102" t="n">
        <f aca="false">'PLR DET INPUT PG'!M55</f>
        <v>0</v>
      </c>
      <c r="N55" s="102" t="n">
        <f aca="false">'PLR DET INPUT PG'!N55</f>
        <v>0</v>
      </c>
      <c r="O55" s="102" t="n">
        <f aca="false">'PLR DET INPUT PG'!O55</f>
        <v>0</v>
      </c>
      <c r="P55" s="102" t="n">
        <f aca="false">'PLR DET INPUT PG'!P55</f>
        <v>0</v>
      </c>
      <c r="Q55" s="102" t="n">
        <f aca="false">'PLR DET INPUT PG'!Q55</f>
        <v>0</v>
      </c>
      <c r="R55" s="102" t="n">
        <f aca="false">'PLR DET INPUT PG'!R55</f>
        <v>0</v>
      </c>
      <c r="S55" s="102" t="n">
        <f aca="false">'PLR DET INPUT PG'!S55</f>
        <v>0</v>
      </c>
      <c r="T55" s="102" t="n">
        <f aca="false">'PLR DET INPUT PG'!T55</f>
        <v>0</v>
      </c>
      <c r="U55" s="102" t="n">
        <f aca="false">'PLR DET INPUT PG'!U55</f>
        <v>0</v>
      </c>
      <c r="V55" s="102" t="n">
        <f aca="false">'PLR DET INPUT PG'!V55</f>
        <v>0</v>
      </c>
      <c r="W55" s="102" t="n">
        <f aca="false">'PLR DET INPUT PG'!W55</f>
        <v>0</v>
      </c>
      <c r="X55" s="102" t="n">
        <f aca="false">'PLR DET INPUT PG'!X55</f>
        <v>0</v>
      </c>
      <c r="Y55" s="102" t="n">
        <f aca="false">'PLR DET INPUT PG'!Y55</f>
        <v>0</v>
      </c>
      <c r="Z55" s="102" t="n">
        <f aca="false">'PLR DET INPUT PG'!Z55</f>
        <v>0</v>
      </c>
      <c r="AA55" s="102" t="n">
        <f aca="false">'PLR DET INPUT PG'!AA55</f>
        <v>0</v>
      </c>
    </row>
    <row r="57" customFormat="false" ht="12" hidden="false" customHeight="true" outlineLevel="0" collapsed="false">
      <c r="A57" s="98" t="str">
        <f aca="false">'PLR DET INPUT PG'!A57</f>
        <v>Mark-To-Market</v>
      </c>
    </row>
    <row r="58" customFormat="false" ht="11.25" hidden="false" customHeight="true" outlineLevel="0" collapsed="false">
      <c r="A58" s="99" t="str">
        <f aca="false">'PLR DET INPUT PG'!A58</f>
        <v>Today's MTM</v>
      </c>
      <c r="C58" s="100" t="n">
        <f aca="false">'PLR DET INPUT PG'!C58</f>
        <v>-1574568</v>
      </c>
      <c r="D58" s="100" t="n">
        <f aca="false">'PLR DET INPUT PG'!D58</f>
        <v>-1370108</v>
      </c>
      <c r="E58" s="100" t="n">
        <f aca="false">'PLR DET INPUT PG'!E58</f>
        <v>-1507365</v>
      </c>
      <c r="F58" s="100" t="n">
        <f aca="false">'PLR DET INPUT PG'!F58</f>
        <v>-936173</v>
      </c>
      <c r="G58" s="100" t="n">
        <f aca="false">'PLR DET INPUT PG'!G58</f>
        <v>-951492</v>
      </c>
      <c r="H58" s="100" t="n">
        <f aca="false">'PLR DET INPUT PG'!H58</f>
        <v>-998088</v>
      </c>
      <c r="I58" s="100" t="n">
        <f aca="false">'PLR DET INPUT PG'!I58</f>
        <v>-1008595</v>
      </c>
      <c r="J58" s="100" t="n">
        <f aca="false">'PLR DET INPUT PG'!J58</f>
        <v>-988756</v>
      </c>
      <c r="K58" s="100" t="n">
        <f aca="false">'PLR DET INPUT PG'!K58</f>
        <v>-954626</v>
      </c>
      <c r="L58" s="100" t="n">
        <f aca="false">'PLR DET INPUT PG'!L58</f>
        <v>-975413</v>
      </c>
      <c r="M58" s="100" t="n">
        <f aca="false">'PLR DET INPUT PG'!M58</f>
        <v>-1365492</v>
      </c>
      <c r="N58" s="100" t="n">
        <f aca="false">'PLR DET INPUT PG'!N58</f>
        <v>-1295635</v>
      </c>
      <c r="O58" s="100" t="n">
        <f aca="false">'PLR DET INPUT PG'!O58</f>
        <v>-1240645</v>
      </c>
      <c r="P58" s="100" t="n">
        <f aca="false">'PLR DET INPUT PG'!P58</f>
        <v>-1148854</v>
      </c>
      <c r="Q58" s="100" t="n">
        <f aca="false">'PLR DET INPUT PG'!Q58</f>
        <v>-1318822</v>
      </c>
      <c r="R58" s="100" t="n">
        <f aca="false">'PLR DET INPUT PG'!R58</f>
        <v>-9034</v>
      </c>
      <c r="S58" s="100" t="n">
        <f aca="false">'PLR DET INPUT PG'!S58</f>
        <v>-9288</v>
      </c>
      <c r="T58" s="100" t="n">
        <f aca="false">'PLR DET INPUT PG'!T58</f>
        <v>0</v>
      </c>
      <c r="U58" s="100" t="n">
        <f aca="false">'PLR DET INPUT PG'!U58</f>
        <v>12865</v>
      </c>
      <c r="V58" s="100" t="n">
        <f aca="false">'PLR DET INPUT PG'!V58</f>
        <v>23758</v>
      </c>
      <c r="W58" s="100" t="n">
        <f aca="false">'PLR DET INPUT PG'!W58</f>
        <v>21100</v>
      </c>
      <c r="X58" s="100" t="n">
        <f aca="false">'PLR DET INPUT PG'!X58</f>
        <v>32514</v>
      </c>
      <c r="Y58" s="100" t="n">
        <f aca="false">'PLR DET INPUT PG'!Y58</f>
        <v>0</v>
      </c>
      <c r="Z58" s="100" t="n">
        <f aca="false">'PLR DET INPUT PG'!Z58</f>
        <v>0</v>
      </c>
      <c r="AA58" s="100" t="n">
        <f aca="false">'PLR DET INPUT PG'!AA58</f>
        <v>-17562717</v>
      </c>
    </row>
    <row r="59" customFormat="false" ht="11.25" hidden="false" customHeight="true" outlineLevel="0" collapsed="false">
      <c r="A59" s="99" t="str">
        <f aca="false">'PLR DET INPUT PG'!A59</f>
        <v>Interbook MTM</v>
      </c>
      <c r="C59" s="100" t="n">
        <f aca="false">'PLR DET INPUT PG'!C59</f>
        <v>3443448</v>
      </c>
      <c r="D59" s="100" t="n">
        <f aca="false">'PLR DET INPUT PG'!D59</f>
        <v>2618433</v>
      </c>
      <c r="E59" s="100" t="n">
        <f aca="false">'PLR DET INPUT PG'!E59</f>
        <v>2507085</v>
      </c>
      <c r="F59" s="100" t="n">
        <f aca="false">'PLR DET INPUT PG'!F59</f>
        <v>1604685</v>
      </c>
      <c r="G59" s="100" t="n">
        <f aca="false">'PLR DET INPUT PG'!G59</f>
        <v>161152</v>
      </c>
      <c r="H59" s="100" t="n">
        <f aca="false">'PLR DET INPUT PG'!H59</f>
        <v>1438655</v>
      </c>
      <c r="I59" s="100" t="n">
        <f aca="false">'PLR DET INPUT PG'!I59</f>
        <v>1425756</v>
      </c>
      <c r="J59" s="100" t="n">
        <f aca="false">'PLR DET INPUT PG'!J59</f>
        <v>1369937</v>
      </c>
      <c r="K59" s="100" t="n">
        <f aca="false">'PLR DET INPUT PG'!K59</f>
        <v>1388219</v>
      </c>
      <c r="L59" s="100" t="n">
        <f aca="false">'PLR DET INPUT PG'!L59</f>
        <v>1478576</v>
      </c>
      <c r="M59" s="100" t="n">
        <f aca="false">'PLR DET INPUT PG'!M59</f>
        <v>1431790</v>
      </c>
      <c r="N59" s="100" t="n">
        <f aca="false">'PLR DET INPUT PG'!N59</f>
        <v>1325148</v>
      </c>
      <c r="O59" s="100" t="n">
        <f aca="false">'PLR DET INPUT PG'!O59</f>
        <v>399052</v>
      </c>
      <c r="P59" s="100" t="n">
        <f aca="false">'PLR DET INPUT PG'!P59</f>
        <v>306403</v>
      </c>
      <c r="Q59" s="100" t="n">
        <f aca="false">'PLR DET INPUT PG'!Q59</f>
        <v>321489</v>
      </c>
      <c r="R59" s="100" t="n">
        <f aca="false">'PLR DET INPUT PG'!R59</f>
        <v>12697</v>
      </c>
      <c r="S59" s="100" t="n">
        <f aca="false">'PLR DET INPUT PG'!S59</f>
        <v>11138</v>
      </c>
      <c r="T59" s="100" t="n">
        <f aca="false">'PLR DET INPUT PG'!T59</f>
        <v>144619</v>
      </c>
      <c r="U59" s="100" t="n">
        <f aca="false">'PLR DET INPUT PG'!U59</f>
        <v>168026</v>
      </c>
      <c r="V59" s="100" t="n">
        <f aca="false">'PLR DET INPUT PG'!V59</f>
        <v>187138</v>
      </c>
      <c r="W59" s="100" t="n">
        <f aca="false">'PLR DET INPUT PG'!W59</f>
        <v>206310</v>
      </c>
      <c r="X59" s="100" t="n">
        <f aca="false">'PLR DET INPUT PG'!X59</f>
        <v>193540</v>
      </c>
      <c r="Y59" s="100" t="n">
        <f aca="false">'PLR DET INPUT PG'!Y59</f>
        <v>278111</v>
      </c>
      <c r="Z59" s="100" t="n">
        <f aca="false">'PLR DET INPUT PG'!Z59</f>
        <v>376557</v>
      </c>
      <c r="AA59" s="100" t="n">
        <f aca="false">'PLR DET INPUT PG'!AA59</f>
        <v>22797964</v>
      </c>
    </row>
    <row r="60" customFormat="false" ht="11.25" hidden="false" customHeight="true" outlineLevel="0" collapsed="false">
      <c r="A60" s="105" t="str">
        <f aca="false">'PLR DET INPUT PG'!A60</f>
        <v>Total MTM</v>
      </c>
      <c r="B60" s="106"/>
      <c r="C60" s="107" t="n">
        <f aca="false">'PLR DET INPUT PG'!C60</f>
        <v>1868880</v>
      </c>
      <c r="D60" s="107" t="n">
        <f aca="false">'PLR DET INPUT PG'!D60</f>
        <v>1248325</v>
      </c>
      <c r="E60" s="107" t="n">
        <f aca="false">'PLR DET INPUT PG'!E60</f>
        <v>999720</v>
      </c>
      <c r="F60" s="107" t="n">
        <f aca="false">'PLR DET INPUT PG'!F60</f>
        <v>668512</v>
      </c>
      <c r="G60" s="107" t="n">
        <f aca="false">'PLR DET INPUT PG'!G60</f>
        <v>-790340</v>
      </c>
      <c r="H60" s="107" t="n">
        <f aca="false">'PLR DET INPUT PG'!H60</f>
        <v>440567</v>
      </c>
      <c r="I60" s="107" t="n">
        <f aca="false">'PLR DET INPUT PG'!I60</f>
        <v>417161</v>
      </c>
      <c r="J60" s="107" t="n">
        <f aca="false">'PLR DET INPUT PG'!J60</f>
        <v>381181</v>
      </c>
      <c r="K60" s="107" t="n">
        <f aca="false">'PLR DET INPUT PG'!K60</f>
        <v>433593</v>
      </c>
      <c r="L60" s="107" t="n">
        <f aca="false">'PLR DET INPUT PG'!L60</f>
        <v>503163</v>
      </c>
      <c r="M60" s="107" t="n">
        <f aca="false">'PLR DET INPUT PG'!M60</f>
        <v>66298</v>
      </c>
      <c r="N60" s="107" t="n">
        <f aca="false">'PLR DET INPUT PG'!N60</f>
        <v>29513</v>
      </c>
      <c r="O60" s="107" t="n">
        <f aca="false">'PLR DET INPUT PG'!O60</f>
        <v>-841593</v>
      </c>
      <c r="P60" s="107" t="n">
        <f aca="false">'PLR DET INPUT PG'!P60</f>
        <v>-842451</v>
      </c>
      <c r="Q60" s="107" t="n">
        <f aca="false">'PLR DET INPUT PG'!Q60</f>
        <v>-997333</v>
      </c>
      <c r="R60" s="107" t="n">
        <f aca="false">'PLR DET INPUT PG'!R60</f>
        <v>3663</v>
      </c>
      <c r="S60" s="107" t="n">
        <f aca="false">'PLR DET INPUT PG'!S60</f>
        <v>1850</v>
      </c>
      <c r="T60" s="107" t="n">
        <f aca="false">'PLR DET INPUT PG'!T60</f>
        <v>144619</v>
      </c>
      <c r="U60" s="107" t="n">
        <f aca="false">'PLR DET INPUT PG'!U60</f>
        <v>180891</v>
      </c>
      <c r="V60" s="107" t="n">
        <f aca="false">'PLR DET INPUT PG'!V60</f>
        <v>210896</v>
      </c>
      <c r="W60" s="107" t="n">
        <f aca="false">'PLR DET INPUT PG'!W60</f>
        <v>227410</v>
      </c>
      <c r="X60" s="107" t="n">
        <f aca="false">'PLR DET INPUT PG'!X60</f>
        <v>226054</v>
      </c>
      <c r="Y60" s="107" t="n">
        <f aca="false">'PLR DET INPUT PG'!Y60</f>
        <v>278111</v>
      </c>
      <c r="Z60" s="107" t="n">
        <f aca="false">'PLR DET INPUT PG'!Z60</f>
        <v>376557</v>
      </c>
      <c r="AA60" s="108" t="n">
        <f aca="false">'PLR DET INPUT PG'!AA60</f>
        <v>5235247</v>
      </c>
    </row>
    <row r="61" customFormat="false" ht="11.25" hidden="false" customHeight="true" outlineLevel="0" collapsed="false">
      <c r="A61" s="99" t="str">
        <f aca="false">'PLR DET INPUT PG'!A61</f>
        <v>Prior Day MTM</v>
      </c>
      <c r="C61" s="100" t="n">
        <f aca="false">'PLR DET INPUT PG'!C61</f>
        <v>1864082</v>
      </c>
      <c r="D61" s="100" t="n">
        <f aca="false">'PLR DET INPUT PG'!D61</f>
        <v>1271295</v>
      </c>
      <c r="E61" s="100" t="n">
        <f aca="false">'PLR DET INPUT PG'!E61</f>
        <v>1050813</v>
      </c>
      <c r="F61" s="100" t="n">
        <f aca="false">'PLR DET INPUT PG'!F61</f>
        <v>669508</v>
      </c>
      <c r="G61" s="100" t="n">
        <f aca="false">'PLR DET INPUT PG'!G61</f>
        <v>-783286</v>
      </c>
      <c r="H61" s="100" t="n">
        <f aca="false">'PLR DET INPUT PG'!H61</f>
        <v>450559</v>
      </c>
      <c r="I61" s="100" t="n">
        <f aca="false">'PLR DET INPUT PG'!I61</f>
        <v>400213</v>
      </c>
      <c r="J61" s="100" t="n">
        <f aca="false">'PLR DET INPUT PG'!J61</f>
        <v>354941</v>
      </c>
      <c r="K61" s="100" t="n">
        <f aca="false">'PLR DET INPUT PG'!K61</f>
        <v>418710</v>
      </c>
      <c r="L61" s="100" t="n">
        <f aca="false">'PLR DET INPUT PG'!L61</f>
        <v>494951</v>
      </c>
      <c r="M61" s="100" t="n">
        <f aca="false">'PLR DET INPUT PG'!M61</f>
        <v>65846</v>
      </c>
      <c r="N61" s="100" t="n">
        <f aca="false">'PLR DET INPUT PG'!N61</f>
        <v>28028</v>
      </c>
      <c r="O61" s="100" t="n">
        <f aca="false">'PLR DET INPUT PG'!O61</f>
        <v>-843193</v>
      </c>
      <c r="P61" s="100" t="n">
        <f aca="false">'PLR DET INPUT PG'!P61</f>
        <v>-841808</v>
      </c>
      <c r="Q61" s="100" t="n">
        <f aca="false">'PLR DET INPUT PG'!Q61</f>
        <v>-995008</v>
      </c>
      <c r="R61" s="100" t="n">
        <f aca="false">'PLR DET INPUT PG'!R61</f>
        <v>3059</v>
      </c>
      <c r="S61" s="100" t="n">
        <f aca="false">'PLR DET INPUT PG'!S61</f>
        <v>7022</v>
      </c>
      <c r="T61" s="100" t="n">
        <f aca="false">'PLR DET INPUT PG'!T61</f>
        <v>145637</v>
      </c>
      <c r="U61" s="100" t="n">
        <f aca="false">'PLR DET INPUT PG'!U61</f>
        <v>175778</v>
      </c>
      <c r="V61" s="100" t="n">
        <f aca="false">'PLR DET INPUT PG'!V61</f>
        <v>200702</v>
      </c>
      <c r="W61" s="100" t="n">
        <f aca="false">'PLR DET INPUT PG'!W61</f>
        <v>219182</v>
      </c>
      <c r="X61" s="100" t="n">
        <f aca="false">'PLR DET INPUT PG'!X61</f>
        <v>223856</v>
      </c>
      <c r="Y61" s="100" t="n">
        <f aca="false">'PLR DET INPUT PG'!Y61</f>
        <v>275017</v>
      </c>
      <c r="Z61" s="100" t="n">
        <f aca="false">'PLR DET INPUT PG'!Z61</f>
        <v>376502</v>
      </c>
      <c r="AA61" s="100" t="n">
        <f aca="false">'PLR DET INPUT PG'!AA61</f>
        <v>5232406</v>
      </c>
    </row>
    <row r="62" customFormat="false" ht="11.25" hidden="false" customHeight="true" outlineLevel="0" collapsed="false">
      <c r="A62" s="99" t="str">
        <f aca="false">'PLR DET INPUT PG'!A62</f>
        <v>Delta</v>
      </c>
      <c r="C62" s="101" t="n">
        <f aca="false">'PLR DET INPUT PG'!C62</f>
        <v>4798</v>
      </c>
      <c r="D62" s="101" t="n">
        <f aca="false">'PLR DET INPUT PG'!D62</f>
        <v>-22970</v>
      </c>
      <c r="E62" s="101" t="n">
        <f aca="false">'PLR DET INPUT PG'!E62</f>
        <v>-51093</v>
      </c>
      <c r="F62" s="101" t="n">
        <f aca="false">'PLR DET INPUT PG'!F62</f>
        <v>-996</v>
      </c>
      <c r="G62" s="101" t="n">
        <f aca="false">'PLR DET INPUT PG'!G62</f>
        <v>-7054</v>
      </c>
      <c r="H62" s="101" t="n">
        <f aca="false">'PLR DET INPUT PG'!H62</f>
        <v>-9992</v>
      </c>
      <c r="I62" s="101" t="n">
        <f aca="false">'PLR DET INPUT PG'!I62</f>
        <v>16948</v>
      </c>
      <c r="J62" s="101" t="n">
        <f aca="false">'PLR DET INPUT PG'!J62</f>
        <v>26240</v>
      </c>
      <c r="K62" s="101" t="n">
        <f aca="false">'PLR DET INPUT PG'!K62</f>
        <v>14883</v>
      </c>
      <c r="L62" s="101" t="n">
        <f aca="false">'PLR DET INPUT PG'!L62</f>
        <v>8212</v>
      </c>
      <c r="M62" s="101" t="n">
        <f aca="false">'PLR DET INPUT PG'!M62</f>
        <v>452</v>
      </c>
      <c r="N62" s="101" t="n">
        <f aca="false">'PLR DET INPUT PG'!N62</f>
        <v>1485</v>
      </c>
      <c r="O62" s="101" t="n">
        <f aca="false">'PLR DET INPUT PG'!O62</f>
        <v>1600</v>
      </c>
      <c r="P62" s="101" t="n">
        <f aca="false">'PLR DET INPUT PG'!P62</f>
        <v>-643</v>
      </c>
      <c r="Q62" s="101" t="n">
        <f aca="false">'PLR DET INPUT PG'!Q62</f>
        <v>-2325</v>
      </c>
      <c r="R62" s="101" t="n">
        <f aca="false">'PLR DET INPUT PG'!R62</f>
        <v>604</v>
      </c>
      <c r="S62" s="101" t="n">
        <f aca="false">'PLR DET INPUT PG'!S62</f>
        <v>-5172</v>
      </c>
      <c r="T62" s="101" t="n">
        <f aca="false">'PLR DET INPUT PG'!T62</f>
        <v>-1018</v>
      </c>
      <c r="U62" s="101" t="n">
        <f aca="false">'PLR DET INPUT PG'!U62</f>
        <v>5113</v>
      </c>
      <c r="V62" s="101" t="n">
        <f aca="false">'PLR DET INPUT PG'!V62</f>
        <v>10194</v>
      </c>
      <c r="W62" s="101" t="n">
        <f aca="false">'PLR DET INPUT PG'!W62</f>
        <v>8228</v>
      </c>
      <c r="X62" s="101" t="n">
        <f aca="false">'PLR DET INPUT PG'!X62</f>
        <v>2198</v>
      </c>
      <c r="Y62" s="101" t="n">
        <f aca="false">'PLR DET INPUT PG'!Y62</f>
        <v>3094</v>
      </c>
      <c r="Z62" s="101" t="n">
        <f aca="false">'PLR DET INPUT PG'!Z62</f>
        <v>55</v>
      </c>
      <c r="AA62" s="101" t="n">
        <f aca="false">'PLR DET INPUT PG'!AA62</f>
        <v>2841</v>
      </c>
    </row>
    <row r="64" customFormat="false" ht="12" hidden="false" customHeight="true" outlineLevel="0" collapsed="false">
      <c r="A64" s="95" t="str">
        <f aca="false">'PLR DET INPUT PG'!A64</f>
        <v>ROCKIES</v>
      </c>
    </row>
    <row r="66" customFormat="false" ht="12" hidden="false" customHeight="true" outlineLevel="0" collapsed="false">
      <c r="A66" s="96" t="str">
        <f aca="false">'PLR DET INPUT PG'!A66</f>
        <v>Physical Transactions</v>
      </c>
      <c r="C66" s="97" t="str">
        <f aca="false">'PLR DET INPUT PG'!C66</f>
        <v>Jan-02</v>
      </c>
      <c r="D66" s="97" t="str">
        <f aca="false">'PLR DET INPUT PG'!D66</f>
        <v>Feb-02</v>
      </c>
      <c r="E66" s="97" t="str">
        <f aca="false">'PLR DET INPUT PG'!E66</f>
        <v>Mar-02</v>
      </c>
      <c r="F66" s="97" t="str">
        <f aca="false">'PLR DET INPUT PG'!F66</f>
        <v>Apr-02</v>
      </c>
      <c r="G66" s="97" t="str">
        <f aca="false">'PLR DET INPUT PG'!G66</f>
        <v>May-02</v>
      </c>
      <c r="H66" s="97" t="str">
        <f aca="false">'PLR DET INPUT PG'!H66</f>
        <v>Jun-02</v>
      </c>
      <c r="I66" s="97" t="str">
        <f aca="false">'PLR DET INPUT PG'!I66</f>
        <v>Jul-02</v>
      </c>
      <c r="J66" s="97" t="str">
        <f aca="false">'PLR DET INPUT PG'!J66</f>
        <v>Aug-02</v>
      </c>
      <c r="K66" s="97" t="str">
        <f aca="false">'PLR DET INPUT PG'!K66</f>
        <v>Sep-02</v>
      </c>
      <c r="L66" s="97" t="str">
        <f aca="false">'PLR DET INPUT PG'!L66</f>
        <v>Oct-02</v>
      </c>
      <c r="M66" s="97" t="str">
        <f aca="false">'PLR DET INPUT PG'!M66</f>
        <v>Nov-02</v>
      </c>
      <c r="N66" s="97" t="str">
        <f aca="false">'PLR DET INPUT PG'!N66</f>
        <v>Dec-02</v>
      </c>
      <c r="O66" s="97" t="str">
        <f aca="false">'PLR DET INPUT PG'!O66</f>
        <v>Jan-03</v>
      </c>
      <c r="P66" s="97" t="str">
        <f aca="false">'PLR DET INPUT PG'!P66</f>
        <v>Feb-03</v>
      </c>
      <c r="Q66" s="97" t="str">
        <f aca="false">'PLR DET INPUT PG'!Q66</f>
        <v>Mar-03</v>
      </c>
      <c r="R66" s="97" t="str">
        <f aca="false">'PLR DET INPUT PG'!R66</f>
        <v>Apr-03</v>
      </c>
      <c r="S66" s="97" t="str">
        <f aca="false">'PLR DET INPUT PG'!S66</f>
        <v>May-03</v>
      </c>
      <c r="T66" s="97" t="str">
        <f aca="false">'PLR DET INPUT PG'!T66</f>
        <v>Jun-03</v>
      </c>
      <c r="U66" s="97" t="str">
        <f aca="false">'PLR DET INPUT PG'!U66</f>
        <v>Jul-03</v>
      </c>
      <c r="V66" s="97" t="str">
        <f aca="false">'PLR DET INPUT PG'!V66</f>
        <v>Aug-03</v>
      </c>
      <c r="W66" s="97" t="str">
        <f aca="false">'PLR DET INPUT PG'!W66</f>
        <v>Sep-03</v>
      </c>
      <c r="X66" s="97" t="str">
        <f aca="false">'PLR DET INPUT PG'!X66</f>
        <v>Oct-03</v>
      </c>
      <c r="Y66" s="97" t="str">
        <f aca="false">'PLR DET INPUT PG'!Y66</f>
        <v>Nov-03</v>
      </c>
      <c r="Z66" s="97" t="str">
        <f aca="false">'PLR DET INPUT PG'!Z66</f>
        <v>Dec-03</v>
      </c>
      <c r="AA66" s="97" t="str">
        <f aca="false">'PLR DET INPUT PG'!AA66</f>
        <v>TOTAL</v>
      </c>
    </row>
    <row r="67" customFormat="false" ht="11.25" hidden="false" customHeight="true" outlineLevel="0" collapsed="false">
      <c r="A67" s="99" t="str">
        <f aca="false">'PLR DET INPUT PG'!A67</f>
        <v>Physical</v>
      </c>
      <c r="C67" s="100" t="n">
        <f aca="false">'PLR DET INPUT PG'!C67</f>
        <v>30000</v>
      </c>
      <c r="D67" s="100" t="n">
        <f aca="false">'PLR DET INPUT PG'!D67</f>
        <v>20000</v>
      </c>
      <c r="E67" s="100" t="n">
        <f aca="false">'PLR DET INPUT PG'!E67</f>
        <v>20000</v>
      </c>
      <c r="F67" s="100" t="n">
        <f aca="false">'PLR DET INPUT PG'!F67</f>
        <v>20000</v>
      </c>
      <c r="G67" s="100" t="n">
        <f aca="false">'PLR DET INPUT PG'!G67</f>
        <v>20000</v>
      </c>
      <c r="H67" s="100" t="n">
        <f aca="false">'PLR DET INPUT PG'!H67</f>
        <v>20000</v>
      </c>
      <c r="I67" s="100" t="n">
        <f aca="false">'PLR DET INPUT PG'!I67</f>
        <v>20000</v>
      </c>
      <c r="J67" s="100" t="n">
        <f aca="false">'PLR DET INPUT PG'!J67</f>
        <v>20000</v>
      </c>
      <c r="K67" s="100" t="n">
        <f aca="false">'PLR DET INPUT PG'!K67</f>
        <v>20000</v>
      </c>
      <c r="L67" s="100" t="n">
        <f aca="false">'PLR DET INPUT PG'!L67</f>
        <v>20000</v>
      </c>
      <c r="M67" s="100" t="n">
        <f aca="false">'PLR DET INPUT PG'!M67</f>
        <v>5000</v>
      </c>
      <c r="N67" s="100" t="n">
        <f aca="false">'PLR DET INPUT PG'!N67</f>
        <v>5000</v>
      </c>
      <c r="O67" s="100" t="n">
        <f aca="false">'PLR DET INPUT PG'!O67</f>
        <v>5000</v>
      </c>
      <c r="P67" s="100" t="n">
        <f aca="false">'PLR DET INPUT PG'!P67</f>
        <v>5000</v>
      </c>
      <c r="Q67" s="100" t="n">
        <f aca="false">'PLR DET INPUT PG'!Q67</f>
        <v>5000</v>
      </c>
      <c r="R67" s="100" t="n">
        <f aca="false">'PLR DET INPUT PG'!R67</f>
        <v>0</v>
      </c>
      <c r="S67" s="100" t="n">
        <f aca="false">'PLR DET INPUT PG'!S67</f>
        <v>0</v>
      </c>
      <c r="T67" s="100" t="n">
        <f aca="false">'PLR DET INPUT PG'!T67</f>
        <v>0</v>
      </c>
      <c r="U67" s="100" t="n">
        <f aca="false">'PLR DET INPUT PG'!U67</f>
        <v>0</v>
      </c>
      <c r="V67" s="100" t="n">
        <f aca="false">'PLR DET INPUT PG'!V67</f>
        <v>0</v>
      </c>
      <c r="W67" s="100" t="n">
        <f aca="false">'PLR DET INPUT PG'!W67</f>
        <v>0</v>
      </c>
      <c r="X67" s="100" t="n">
        <f aca="false">'PLR DET INPUT PG'!X67</f>
        <v>0</v>
      </c>
      <c r="Y67" s="100" t="n">
        <f aca="false">'PLR DET INPUT PG'!Y67</f>
        <v>0</v>
      </c>
      <c r="Z67" s="100" t="n">
        <f aca="false">'PLR DET INPUT PG'!Z67</f>
        <v>0</v>
      </c>
      <c r="AA67" s="100" t="n">
        <f aca="false">'PLR DET INPUT PG'!AA67</f>
        <v>235000</v>
      </c>
    </row>
    <row r="68" customFormat="false" ht="11.25" hidden="false" customHeight="true" outlineLevel="0" collapsed="false">
      <c r="A68" s="99" t="str">
        <f aca="false">'PLR DET INPUT PG'!A68</f>
        <v>Interbook</v>
      </c>
      <c r="C68" s="100" t="n">
        <f aca="false">'PLR DET INPUT PG'!C68</f>
        <v>0</v>
      </c>
      <c r="D68" s="100" t="n">
        <f aca="false">'PLR DET INPUT PG'!D68</f>
        <v>0</v>
      </c>
      <c r="E68" s="100" t="n">
        <f aca="false">'PLR DET INPUT PG'!E68</f>
        <v>0</v>
      </c>
      <c r="F68" s="100" t="n">
        <f aca="false">'PLR DET INPUT PG'!F68</f>
        <v>0</v>
      </c>
      <c r="G68" s="100" t="n">
        <f aca="false">'PLR DET INPUT PG'!G68</f>
        <v>0</v>
      </c>
      <c r="H68" s="100" t="n">
        <f aca="false">'PLR DET INPUT PG'!H68</f>
        <v>0</v>
      </c>
      <c r="I68" s="100" t="n">
        <f aca="false">'PLR DET INPUT PG'!I68</f>
        <v>0</v>
      </c>
      <c r="J68" s="100" t="n">
        <f aca="false">'PLR DET INPUT PG'!J68</f>
        <v>0</v>
      </c>
      <c r="K68" s="100" t="n">
        <f aca="false">'PLR DET INPUT PG'!K68</f>
        <v>0</v>
      </c>
      <c r="L68" s="100" t="n">
        <f aca="false">'PLR DET INPUT PG'!L68</f>
        <v>0</v>
      </c>
      <c r="M68" s="100" t="n">
        <f aca="false">'PLR DET INPUT PG'!M68</f>
        <v>0</v>
      </c>
      <c r="N68" s="100" t="n">
        <f aca="false">'PLR DET INPUT PG'!N68</f>
        <v>0</v>
      </c>
      <c r="O68" s="100" t="n">
        <f aca="false">'PLR DET INPUT PG'!O68</f>
        <v>0</v>
      </c>
      <c r="P68" s="100" t="n">
        <f aca="false">'PLR DET INPUT PG'!P68</f>
        <v>0</v>
      </c>
      <c r="Q68" s="100" t="n">
        <f aca="false">'PLR DET INPUT PG'!Q68</f>
        <v>0</v>
      </c>
      <c r="R68" s="100" t="n">
        <f aca="false">'PLR DET INPUT PG'!R68</f>
        <v>0</v>
      </c>
      <c r="S68" s="100" t="n">
        <f aca="false">'PLR DET INPUT PG'!S68</f>
        <v>0</v>
      </c>
      <c r="T68" s="100" t="n">
        <f aca="false">'PLR DET INPUT PG'!T68</f>
        <v>0</v>
      </c>
      <c r="U68" s="100" t="n">
        <f aca="false">'PLR DET INPUT PG'!U68</f>
        <v>0</v>
      </c>
      <c r="V68" s="100" t="n">
        <f aca="false">'PLR DET INPUT PG'!V68</f>
        <v>0</v>
      </c>
      <c r="W68" s="100" t="n">
        <f aca="false">'PLR DET INPUT PG'!W68</f>
        <v>0</v>
      </c>
      <c r="X68" s="100" t="n">
        <f aca="false">'PLR DET INPUT PG'!X68</f>
        <v>0</v>
      </c>
      <c r="Y68" s="100" t="n">
        <f aca="false">'PLR DET INPUT PG'!Y68</f>
        <v>0</v>
      </c>
      <c r="Z68" s="100" t="n">
        <f aca="false">'PLR DET INPUT PG'!Z68</f>
        <v>0</v>
      </c>
      <c r="AA68" s="100" t="n">
        <f aca="false">'PLR DET INPUT PG'!AA68</f>
        <v>0</v>
      </c>
    </row>
    <row r="69" customFormat="false" ht="11.25" hidden="false" customHeight="true" outlineLevel="0" collapsed="false">
      <c r="A69" s="99" t="str">
        <f aca="false">'PLR DET INPUT PG'!A69</f>
        <v>Total Dth</v>
      </c>
      <c r="C69" s="101" t="n">
        <f aca="false">'PLR DET INPUT PG'!C69</f>
        <v>30000</v>
      </c>
      <c r="D69" s="101" t="n">
        <f aca="false">'PLR DET INPUT PG'!D69</f>
        <v>20000</v>
      </c>
      <c r="E69" s="101" t="n">
        <f aca="false">'PLR DET INPUT PG'!E69</f>
        <v>20000</v>
      </c>
      <c r="F69" s="101" t="n">
        <f aca="false">'PLR DET INPUT PG'!F69</f>
        <v>20000</v>
      </c>
      <c r="G69" s="101" t="n">
        <f aca="false">'PLR DET INPUT PG'!G69</f>
        <v>20000</v>
      </c>
      <c r="H69" s="101" t="n">
        <f aca="false">'PLR DET INPUT PG'!H69</f>
        <v>20000</v>
      </c>
      <c r="I69" s="101" t="n">
        <f aca="false">'PLR DET INPUT PG'!I69</f>
        <v>20000</v>
      </c>
      <c r="J69" s="101" t="n">
        <f aca="false">'PLR DET INPUT PG'!J69</f>
        <v>20000</v>
      </c>
      <c r="K69" s="101" t="n">
        <f aca="false">'PLR DET INPUT PG'!K69</f>
        <v>20000</v>
      </c>
      <c r="L69" s="101" t="n">
        <f aca="false">'PLR DET INPUT PG'!L69</f>
        <v>20000</v>
      </c>
      <c r="M69" s="101" t="n">
        <f aca="false">'PLR DET INPUT PG'!M69</f>
        <v>5000</v>
      </c>
      <c r="N69" s="101" t="n">
        <f aca="false">'PLR DET INPUT PG'!N69</f>
        <v>5000</v>
      </c>
      <c r="O69" s="101" t="n">
        <f aca="false">'PLR DET INPUT PG'!O69</f>
        <v>5000</v>
      </c>
      <c r="P69" s="101" t="n">
        <f aca="false">'PLR DET INPUT PG'!P69</f>
        <v>5000</v>
      </c>
      <c r="Q69" s="101" t="n">
        <f aca="false">'PLR DET INPUT PG'!Q69</f>
        <v>5000</v>
      </c>
      <c r="R69" s="101" t="n">
        <f aca="false">'PLR DET INPUT PG'!R69</f>
        <v>0</v>
      </c>
      <c r="S69" s="101" t="n">
        <f aca="false">'PLR DET INPUT PG'!S69</f>
        <v>0</v>
      </c>
      <c r="T69" s="101" t="n">
        <f aca="false">'PLR DET INPUT PG'!T69</f>
        <v>0</v>
      </c>
      <c r="U69" s="101" t="n">
        <f aca="false">'PLR DET INPUT PG'!U69</f>
        <v>0</v>
      </c>
      <c r="V69" s="101" t="n">
        <f aca="false">'PLR DET INPUT PG'!V69</f>
        <v>0</v>
      </c>
      <c r="W69" s="101" t="n">
        <f aca="false">'PLR DET INPUT PG'!W69</f>
        <v>0</v>
      </c>
      <c r="X69" s="101" t="n">
        <f aca="false">'PLR DET INPUT PG'!X69</f>
        <v>0</v>
      </c>
      <c r="Y69" s="101" t="n">
        <f aca="false">'PLR DET INPUT PG'!Y69</f>
        <v>0</v>
      </c>
      <c r="Z69" s="101" t="n">
        <f aca="false">'PLR DET INPUT PG'!Z69</f>
        <v>0</v>
      </c>
      <c r="AA69" s="101" t="n">
        <f aca="false">'PLR DET INPUT PG'!AA69</f>
        <v>235000</v>
      </c>
    </row>
    <row r="71" customFormat="false" ht="12" hidden="false" customHeight="true" outlineLevel="0" collapsed="false">
      <c r="A71" s="96" t="str">
        <f aca="false">'PLR DET INPUT PG'!A71</f>
        <v>Swaps</v>
      </c>
      <c r="C71" s="97" t="str">
        <f aca="false">'PLR DET INPUT PG'!C71</f>
        <v>Jan-02</v>
      </c>
      <c r="D71" s="97" t="str">
        <f aca="false">'PLR DET INPUT PG'!D71</f>
        <v>Feb-02</v>
      </c>
      <c r="E71" s="97" t="str">
        <f aca="false">'PLR DET INPUT PG'!E71</f>
        <v>Mar-02</v>
      </c>
      <c r="F71" s="97" t="str">
        <f aca="false">'PLR DET INPUT PG'!F71</f>
        <v>Apr-02</v>
      </c>
      <c r="G71" s="97" t="str">
        <f aca="false">'PLR DET INPUT PG'!G71</f>
        <v>May-02</v>
      </c>
      <c r="H71" s="97" t="str">
        <f aca="false">'PLR DET INPUT PG'!H71</f>
        <v>Jun-02</v>
      </c>
      <c r="I71" s="97" t="str">
        <f aca="false">'PLR DET INPUT PG'!I71</f>
        <v>Jul-02</v>
      </c>
      <c r="J71" s="97" t="str">
        <f aca="false">'PLR DET INPUT PG'!J71</f>
        <v>Aug-02</v>
      </c>
      <c r="K71" s="97" t="str">
        <f aca="false">'PLR DET INPUT PG'!K71</f>
        <v>Sep-02</v>
      </c>
      <c r="L71" s="97" t="str">
        <f aca="false">'PLR DET INPUT PG'!L71</f>
        <v>Oct-02</v>
      </c>
      <c r="M71" s="97" t="str">
        <f aca="false">'PLR DET INPUT PG'!M71</f>
        <v>Nov-02</v>
      </c>
      <c r="N71" s="97" t="str">
        <f aca="false">'PLR DET INPUT PG'!N71</f>
        <v>Dec-02</v>
      </c>
      <c r="O71" s="97" t="str">
        <f aca="false">'PLR DET INPUT PG'!O71</f>
        <v>Jan-03</v>
      </c>
      <c r="P71" s="97" t="str">
        <f aca="false">'PLR DET INPUT PG'!P71</f>
        <v>Feb-03</v>
      </c>
      <c r="Q71" s="97" t="str">
        <f aca="false">'PLR DET INPUT PG'!Q71</f>
        <v>Mar-03</v>
      </c>
      <c r="R71" s="97" t="str">
        <f aca="false">'PLR DET INPUT PG'!R71</f>
        <v>Apr-03</v>
      </c>
      <c r="S71" s="97" t="str">
        <f aca="false">'PLR DET INPUT PG'!S71</f>
        <v>May-03</v>
      </c>
      <c r="T71" s="97" t="str">
        <f aca="false">'PLR DET INPUT PG'!T71</f>
        <v>Jun-03</v>
      </c>
      <c r="U71" s="97" t="str">
        <f aca="false">'PLR DET INPUT PG'!U71</f>
        <v>Jul-03</v>
      </c>
      <c r="V71" s="97" t="str">
        <f aca="false">'PLR DET INPUT PG'!V71</f>
        <v>Aug-03</v>
      </c>
      <c r="W71" s="97" t="str">
        <f aca="false">'PLR DET INPUT PG'!W71</f>
        <v>Sep-03</v>
      </c>
      <c r="X71" s="97" t="str">
        <f aca="false">'PLR DET INPUT PG'!X71</f>
        <v>Oct-03</v>
      </c>
      <c r="Y71" s="97" t="str">
        <f aca="false">'PLR DET INPUT PG'!Y71</f>
        <v>Nov-03</v>
      </c>
      <c r="Z71" s="97" t="str">
        <f aca="false">'PLR DET INPUT PG'!Z71</f>
        <v>Dec-03</v>
      </c>
      <c r="AA71" s="97" t="str">
        <f aca="false">'PLR DET INPUT PG'!AA71</f>
        <v>TOTAL</v>
      </c>
    </row>
    <row r="72" customFormat="false" ht="11.25" hidden="false" customHeight="true" outlineLevel="0" collapsed="false">
      <c r="A72" s="99" t="str">
        <f aca="false">'PLR DET INPUT PG'!A72</f>
        <v>Swaps</v>
      </c>
      <c r="C72" s="100" t="n">
        <f aca="false">'PLR DET INPUT PG'!C72-Dth_Day!C42</f>
        <v>-10000</v>
      </c>
      <c r="D72" s="100" t="n">
        <f aca="false">'PLR DET INPUT PG'!D72-Dth_Day!D42</f>
        <v>-10000</v>
      </c>
      <c r="E72" s="100" t="n">
        <f aca="false">'PLR DET INPUT PG'!E72-Dth_Day!E42</f>
        <v>-10000</v>
      </c>
      <c r="F72" s="100" t="n">
        <f aca="false">'PLR DET INPUT PG'!F72-Dth_Day!F42</f>
        <v>-20000</v>
      </c>
      <c r="G72" s="100" t="n">
        <f aca="false">'PLR DET INPUT PG'!G72-Dth_Day!G42</f>
        <v>-5000</v>
      </c>
      <c r="H72" s="100" t="n">
        <f aca="false">'PLR DET INPUT PG'!H72-Dth_Day!H42</f>
        <v>-5000</v>
      </c>
      <c r="I72" s="100" t="n">
        <f aca="false">'PLR DET INPUT PG'!I72-Dth_Day!I42</f>
        <v>15000</v>
      </c>
      <c r="J72" s="100" t="n">
        <f aca="false">'PLR DET INPUT PG'!J72-Dth_Day!J42</f>
        <v>15000</v>
      </c>
      <c r="K72" s="100" t="n">
        <f aca="false">'PLR DET INPUT PG'!K72-Dth_Day!K42</f>
        <v>15000</v>
      </c>
      <c r="L72" s="100" t="n">
        <f aca="false">'PLR DET INPUT PG'!L72-Dth_Day!L42</f>
        <v>15000</v>
      </c>
      <c r="M72" s="100" t="n">
        <f aca="false">'PLR DET INPUT PG'!M72-Dth_Day!M42</f>
        <v>15000</v>
      </c>
      <c r="N72" s="100" t="n">
        <f aca="false">'PLR DET INPUT PG'!N72-Dth_Day!N42</f>
        <v>15000</v>
      </c>
      <c r="O72" s="100" t="n">
        <f aca="false">'PLR DET INPUT PG'!O72-Dth_Day!O42</f>
        <v>15000</v>
      </c>
      <c r="P72" s="100" t="n">
        <f aca="false">'PLR DET INPUT PG'!P72-Dth_Day!P42</f>
        <v>15000</v>
      </c>
      <c r="Q72" s="100" t="n">
        <f aca="false">'PLR DET INPUT PG'!Q72-Dth_Day!Q42</f>
        <v>15000</v>
      </c>
      <c r="R72" s="100" t="n">
        <f aca="false">'PLR DET INPUT PG'!R72-Dth_Day!R42</f>
        <v>5000</v>
      </c>
      <c r="S72" s="100" t="n">
        <f aca="false">'PLR DET INPUT PG'!S72-Dth_Day!S42</f>
        <v>5000</v>
      </c>
      <c r="T72" s="100" t="n">
        <f aca="false">'PLR DET INPUT PG'!T72-Dth_Day!T42</f>
        <v>5000</v>
      </c>
      <c r="U72" s="100" t="n">
        <f aca="false">'PLR DET INPUT PG'!U72-Dth_Day!U42</f>
        <v>5000</v>
      </c>
      <c r="V72" s="100" t="n">
        <f aca="false">'PLR DET INPUT PG'!V72-Dth_Day!V42</f>
        <v>5000</v>
      </c>
      <c r="W72" s="100" t="n">
        <f aca="false">'PLR DET INPUT PG'!W72-Dth_Day!W42</f>
        <v>5000</v>
      </c>
      <c r="X72" s="100" t="n">
        <f aca="false">'PLR DET INPUT PG'!X72-Dth_Day!X42</f>
        <v>5000</v>
      </c>
      <c r="Y72" s="100" t="n">
        <f aca="false">'PLR DET INPUT PG'!Y72-Dth_Day!Y42</f>
        <v>0</v>
      </c>
      <c r="Z72" s="100" t="n">
        <f aca="false">'PLR DET INPUT PG'!Z72-Dth_Day!Z42</f>
        <v>0</v>
      </c>
      <c r="AA72" s="100" t="n">
        <f aca="false">'PLR DET INPUT PG'!AA72</f>
        <v>110000</v>
      </c>
    </row>
    <row r="74" customFormat="false" ht="11.25" hidden="false" customHeight="true" outlineLevel="0" collapsed="false">
      <c r="A74" s="105" t="str">
        <f aca="false">'PLR DET INPUT PG'!A74</f>
        <v>Total Dth</v>
      </c>
      <c r="B74" s="106"/>
      <c r="C74" s="107" t="n">
        <f aca="false">'PLR DET INPUT PG'!C74</f>
        <v>20000</v>
      </c>
      <c r="D74" s="107" t="n">
        <f aca="false">'PLR DET INPUT PG'!D74</f>
        <v>10000</v>
      </c>
      <c r="E74" s="107" t="n">
        <f aca="false">'PLR DET INPUT PG'!E74</f>
        <v>10000</v>
      </c>
      <c r="F74" s="107" t="n">
        <f aca="false">'PLR DET INPUT PG'!F74</f>
        <v>0</v>
      </c>
      <c r="G74" s="107" t="n">
        <f aca="false">'PLR DET INPUT PG'!G74</f>
        <v>15000</v>
      </c>
      <c r="H74" s="107" t="n">
        <f aca="false">'PLR DET INPUT PG'!H74</f>
        <v>15000</v>
      </c>
      <c r="I74" s="107" t="n">
        <f aca="false">'PLR DET INPUT PG'!I74</f>
        <v>35000</v>
      </c>
      <c r="J74" s="107" t="n">
        <f aca="false">'PLR DET INPUT PG'!J74</f>
        <v>35000</v>
      </c>
      <c r="K74" s="107" t="n">
        <f aca="false">'PLR DET INPUT PG'!K74</f>
        <v>35000</v>
      </c>
      <c r="L74" s="107" t="n">
        <f aca="false">'PLR DET INPUT PG'!L74</f>
        <v>35000</v>
      </c>
      <c r="M74" s="107" t="n">
        <f aca="false">'PLR DET INPUT PG'!M74</f>
        <v>20000</v>
      </c>
      <c r="N74" s="107" t="n">
        <f aca="false">'PLR DET INPUT PG'!N74</f>
        <v>20000</v>
      </c>
      <c r="O74" s="107" t="n">
        <f aca="false">'PLR DET INPUT PG'!O74</f>
        <v>20000</v>
      </c>
      <c r="P74" s="107" t="n">
        <f aca="false">'PLR DET INPUT PG'!P74</f>
        <v>20000</v>
      </c>
      <c r="Q74" s="107" t="n">
        <f aca="false">'PLR DET INPUT PG'!Q74</f>
        <v>20000</v>
      </c>
      <c r="R74" s="107" t="n">
        <f aca="false">'PLR DET INPUT PG'!R74</f>
        <v>5000</v>
      </c>
      <c r="S74" s="107" t="n">
        <f aca="false">'PLR DET INPUT PG'!S74</f>
        <v>5000</v>
      </c>
      <c r="T74" s="107" t="n">
        <f aca="false">'PLR DET INPUT PG'!T74</f>
        <v>5000</v>
      </c>
      <c r="U74" s="107" t="n">
        <f aca="false">'PLR DET INPUT PG'!U74</f>
        <v>5000</v>
      </c>
      <c r="V74" s="107" t="n">
        <f aca="false">'PLR DET INPUT PG'!V74</f>
        <v>5000</v>
      </c>
      <c r="W74" s="107" t="n">
        <f aca="false">'PLR DET INPUT PG'!W74</f>
        <v>5000</v>
      </c>
      <c r="X74" s="107" t="n">
        <f aca="false">'PLR DET INPUT PG'!X74</f>
        <v>5000</v>
      </c>
      <c r="Y74" s="107" t="n">
        <f aca="false">'PLR DET INPUT PG'!Y74</f>
        <v>0</v>
      </c>
      <c r="Z74" s="107" t="n">
        <f aca="false">'PLR DET INPUT PG'!Z74</f>
        <v>0</v>
      </c>
      <c r="AA74" s="108" t="n">
        <f aca="false">'PLR DET INPUT PG'!AA74</f>
        <v>345000</v>
      </c>
    </row>
    <row r="76" customFormat="false" ht="12" hidden="false" customHeight="true" outlineLevel="0" collapsed="false">
      <c r="A76" s="98" t="str">
        <f aca="false">'PLR DET INPUT PG'!A76</f>
        <v>Prior Day</v>
      </c>
    </row>
    <row r="77" customFormat="false" ht="11.25" hidden="false" customHeight="true" outlineLevel="0" collapsed="false">
      <c r="A77" s="99" t="str">
        <f aca="false">'PLR DET INPUT PG'!A77</f>
        <v>Physical</v>
      </c>
      <c r="C77" s="100" t="n">
        <f aca="false">'PLR DET INPUT PG'!C77</f>
        <v>30000</v>
      </c>
      <c r="D77" s="100" t="n">
        <f aca="false">'PLR DET INPUT PG'!D77</f>
        <v>20000</v>
      </c>
      <c r="E77" s="100" t="n">
        <f aca="false">'PLR DET INPUT PG'!E77</f>
        <v>20000</v>
      </c>
      <c r="F77" s="100" t="n">
        <f aca="false">'PLR DET INPUT PG'!F77</f>
        <v>20000</v>
      </c>
      <c r="G77" s="100" t="n">
        <f aca="false">'PLR DET INPUT PG'!G77</f>
        <v>20000</v>
      </c>
      <c r="H77" s="100" t="n">
        <f aca="false">'PLR DET INPUT PG'!H77</f>
        <v>20000</v>
      </c>
      <c r="I77" s="100" t="n">
        <f aca="false">'PLR DET INPUT PG'!I77</f>
        <v>20000</v>
      </c>
      <c r="J77" s="100" t="n">
        <f aca="false">'PLR DET INPUT PG'!J77</f>
        <v>20000</v>
      </c>
      <c r="K77" s="100" t="n">
        <f aca="false">'PLR DET INPUT PG'!K77</f>
        <v>20000</v>
      </c>
      <c r="L77" s="100" t="n">
        <f aca="false">'PLR DET INPUT PG'!L77</f>
        <v>20000</v>
      </c>
      <c r="M77" s="100" t="n">
        <f aca="false">'PLR DET INPUT PG'!M77</f>
        <v>5000</v>
      </c>
      <c r="N77" s="100" t="n">
        <f aca="false">'PLR DET INPUT PG'!N77</f>
        <v>5000</v>
      </c>
      <c r="O77" s="100" t="n">
        <f aca="false">'PLR DET INPUT PG'!O77</f>
        <v>5000</v>
      </c>
      <c r="P77" s="100" t="n">
        <f aca="false">'PLR DET INPUT PG'!P77</f>
        <v>5000</v>
      </c>
      <c r="Q77" s="100" t="n">
        <f aca="false">'PLR DET INPUT PG'!Q77</f>
        <v>5000</v>
      </c>
      <c r="R77" s="100" t="n">
        <f aca="false">'PLR DET INPUT PG'!R77</f>
        <v>0</v>
      </c>
      <c r="S77" s="100" t="n">
        <f aca="false">'PLR DET INPUT PG'!S77</f>
        <v>0</v>
      </c>
      <c r="T77" s="100" t="n">
        <f aca="false">'PLR DET INPUT PG'!T77</f>
        <v>0</v>
      </c>
      <c r="U77" s="100" t="n">
        <f aca="false">'PLR DET INPUT PG'!U77</f>
        <v>0</v>
      </c>
      <c r="V77" s="100" t="n">
        <f aca="false">'PLR DET INPUT PG'!V77</f>
        <v>0</v>
      </c>
      <c r="W77" s="100" t="n">
        <f aca="false">'PLR DET INPUT PG'!W77</f>
        <v>0</v>
      </c>
      <c r="X77" s="100" t="n">
        <f aca="false">'PLR DET INPUT PG'!X77</f>
        <v>0</v>
      </c>
      <c r="Y77" s="100" t="n">
        <f aca="false">'PLR DET INPUT PG'!Y77</f>
        <v>0</v>
      </c>
      <c r="Z77" s="100" t="n">
        <f aca="false">'PLR DET INPUT PG'!Z77</f>
        <v>0</v>
      </c>
      <c r="AA77" s="100" t="n">
        <f aca="false">'PLR DET INPUT PG'!AA77</f>
        <v>235000</v>
      </c>
    </row>
    <row r="78" customFormat="false" ht="11.25" hidden="false" customHeight="true" outlineLevel="0" collapsed="false">
      <c r="A78" s="99" t="str">
        <f aca="false">'PLR DET INPUT PG'!A78</f>
        <v>Interbook</v>
      </c>
      <c r="C78" s="100" t="n">
        <f aca="false">'PLR DET INPUT PG'!C78</f>
        <v>0</v>
      </c>
      <c r="D78" s="100" t="n">
        <f aca="false">'PLR DET INPUT PG'!D78</f>
        <v>0</v>
      </c>
      <c r="E78" s="100" t="n">
        <f aca="false">'PLR DET INPUT PG'!E78</f>
        <v>0</v>
      </c>
      <c r="F78" s="100" t="n">
        <f aca="false">'PLR DET INPUT PG'!F78</f>
        <v>0</v>
      </c>
      <c r="G78" s="100" t="n">
        <f aca="false">'PLR DET INPUT PG'!G78</f>
        <v>0</v>
      </c>
      <c r="H78" s="100" t="n">
        <f aca="false">'PLR DET INPUT PG'!H78</f>
        <v>0</v>
      </c>
      <c r="I78" s="100" t="n">
        <f aca="false">'PLR DET INPUT PG'!I78</f>
        <v>0</v>
      </c>
      <c r="J78" s="100" t="n">
        <f aca="false">'PLR DET INPUT PG'!J78</f>
        <v>0</v>
      </c>
      <c r="K78" s="100" t="n">
        <f aca="false">'PLR DET INPUT PG'!K78</f>
        <v>0</v>
      </c>
      <c r="L78" s="100" t="n">
        <f aca="false">'PLR DET INPUT PG'!L78</f>
        <v>0</v>
      </c>
      <c r="M78" s="100" t="n">
        <f aca="false">'PLR DET INPUT PG'!M78</f>
        <v>0</v>
      </c>
      <c r="N78" s="100" t="n">
        <f aca="false">'PLR DET INPUT PG'!N78</f>
        <v>0</v>
      </c>
      <c r="O78" s="100" t="n">
        <f aca="false">'PLR DET INPUT PG'!O78</f>
        <v>0</v>
      </c>
      <c r="P78" s="100" t="n">
        <f aca="false">'PLR DET INPUT PG'!P78</f>
        <v>0</v>
      </c>
      <c r="Q78" s="100" t="n">
        <f aca="false">'PLR DET INPUT PG'!Q78</f>
        <v>0</v>
      </c>
      <c r="R78" s="100" t="n">
        <f aca="false">'PLR DET INPUT PG'!R78</f>
        <v>0</v>
      </c>
      <c r="S78" s="100" t="n">
        <f aca="false">'PLR DET INPUT PG'!S78</f>
        <v>0</v>
      </c>
      <c r="T78" s="100" t="n">
        <f aca="false">'PLR DET INPUT PG'!T78</f>
        <v>0</v>
      </c>
      <c r="U78" s="100" t="n">
        <f aca="false">'PLR DET INPUT PG'!U78</f>
        <v>0</v>
      </c>
      <c r="V78" s="100" t="n">
        <f aca="false">'PLR DET INPUT PG'!V78</f>
        <v>0</v>
      </c>
      <c r="W78" s="100" t="n">
        <f aca="false">'PLR DET INPUT PG'!W78</f>
        <v>0</v>
      </c>
      <c r="X78" s="100" t="n">
        <f aca="false">'PLR DET INPUT PG'!X78</f>
        <v>0</v>
      </c>
      <c r="Y78" s="100" t="n">
        <f aca="false">'PLR DET INPUT PG'!Y78</f>
        <v>0</v>
      </c>
      <c r="Z78" s="100" t="n">
        <f aca="false">'PLR DET INPUT PG'!Z78</f>
        <v>0</v>
      </c>
      <c r="AA78" s="100" t="n">
        <f aca="false">'PLR DET INPUT PG'!AA78</f>
        <v>0</v>
      </c>
    </row>
    <row r="79" customFormat="false" ht="11.25" hidden="false" customHeight="true" outlineLevel="0" collapsed="false">
      <c r="A79" s="99" t="str">
        <f aca="false">'PLR DET INPUT PG'!A79</f>
        <v>Swaps</v>
      </c>
      <c r="C79" s="100" t="n">
        <f aca="false">'PLR DET INPUT PG'!C79-Dth_Day!C42</f>
        <v>-10000</v>
      </c>
      <c r="D79" s="100" t="n">
        <f aca="false">'PLR DET INPUT PG'!D79-Dth_Day!D42</f>
        <v>-10000</v>
      </c>
      <c r="E79" s="100" t="n">
        <f aca="false">'PLR DET INPUT PG'!E79-Dth_Day!E42</f>
        <v>-10000</v>
      </c>
      <c r="F79" s="100" t="n">
        <f aca="false">'PLR DET INPUT PG'!F79-Dth_Day!F42</f>
        <v>-20000</v>
      </c>
      <c r="G79" s="100" t="n">
        <f aca="false">'PLR DET INPUT PG'!G79-Dth_Day!G42</f>
        <v>-5000</v>
      </c>
      <c r="H79" s="100" t="n">
        <f aca="false">'PLR DET INPUT PG'!H79-Dth_Day!H42</f>
        <v>-5000</v>
      </c>
      <c r="I79" s="100" t="n">
        <f aca="false">'PLR DET INPUT PG'!I79-Dth_Day!I42</f>
        <v>15000</v>
      </c>
      <c r="J79" s="100" t="n">
        <f aca="false">'PLR DET INPUT PG'!J79-Dth_Day!J42</f>
        <v>15000</v>
      </c>
      <c r="K79" s="100" t="n">
        <f aca="false">'PLR DET INPUT PG'!K79-Dth_Day!K42</f>
        <v>15000</v>
      </c>
      <c r="L79" s="100" t="n">
        <f aca="false">'PLR DET INPUT PG'!L79-Dth_Day!L42</f>
        <v>15000</v>
      </c>
      <c r="M79" s="100" t="n">
        <f aca="false">'PLR DET INPUT PG'!M79-Dth_Day!M42</f>
        <v>15000</v>
      </c>
      <c r="N79" s="100" t="n">
        <f aca="false">'PLR DET INPUT PG'!N79-Dth_Day!N42</f>
        <v>15000</v>
      </c>
      <c r="O79" s="100" t="n">
        <f aca="false">'PLR DET INPUT PG'!O79-Dth_Day!O42</f>
        <v>15000</v>
      </c>
      <c r="P79" s="100" t="n">
        <f aca="false">'PLR DET INPUT PG'!P79-Dth_Day!P42</f>
        <v>15000</v>
      </c>
      <c r="Q79" s="100" t="n">
        <f aca="false">'PLR DET INPUT PG'!Q79-Dth_Day!Q42</f>
        <v>15000</v>
      </c>
      <c r="R79" s="100" t="n">
        <f aca="false">'PLR DET INPUT PG'!R79-Dth_Day!R42</f>
        <v>5000</v>
      </c>
      <c r="S79" s="100" t="n">
        <f aca="false">'PLR DET INPUT PG'!S79-Dth_Day!S42</f>
        <v>5000</v>
      </c>
      <c r="T79" s="100" t="n">
        <f aca="false">'PLR DET INPUT PG'!T79-Dth_Day!T42</f>
        <v>5000</v>
      </c>
      <c r="U79" s="100" t="n">
        <f aca="false">'PLR DET INPUT PG'!U79-Dth_Day!U42</f>
        <v>5000</v>
      </c>
      <c r="V79" s="100" t="n">
        <f aca="false">'PLR DET INPUT PG'!V79-Dth_Day!V42</f>
        <v>5000</v>
      </c>
      <c r="W79" s="100" t="n">
        <f aca="false">'PLR DET INPUT PG'!W79-Dth_Day!W42</f>
        <v>5000</v>
      </c>
      <c r="X79" s="100" t="n">
        <f aca="false">'PLR DET INPUT PG'!X79-Dth_Day!X42</f>
        <v>5000</v>
      </c>
      <c r="Y79" s="100" t="n">
        <f aca="false">'PLR DET INPUT PG'!Y79-Dth_Day!Y42</f>
        <v>0</v>
      </c>
      <c r="Z79" s="100" t="n">
        <f aca="false">'PLR DET INPUT PG'!Z79-Dth_Day!Z42</f>
        <v>0</v>
      </c>
      <c r="AA79" s="100" t="n">
        <f aca="false">'PLR DET INPUT PG'!AA79-Dth_Day!AA42</f>
        <v>110000</v>
      </c>
    </row>
    <row r="80" customFormat="false" ht="11.25" hidden="false" customHeight="true" outlineLevel="0" collapsed="false">
      <c r="A80" s="99" t="str">
        <f aca="false">'PLR DET INPUT PG'!A80</f>
        <v>Total Dth</v>
      </c>
      <c r="C80" s="101" t="n">
        <f aca="false">'PLR DET INPUT PG'!C80</f>
        <v>20000</v>
      </c>
      <c r="D80" s="101" t="n">
        <f aca="false">'PLR DET INPUT PG'!D80</f>
        <v>10000</v>
      </c>
      <c r="E80" s="101" t="n">
        <f aca="false">'PLR DET INPUT PG'!E80</f>
        <v>10000</v>
      </c>
      <c r="F80" s="101" t="n">
        <f aca="false">'PLR DET INPUT PG'!F80</f>
        <v>0</v>
      </c>
      <c r="G80" s="101" t="n">
        <f aca="false">'PLR DET INPUT PG'!G80</f>
        <v>15000</v>
      </c>
      <c r="H80" s="101" t="n">
        <f aca="false">'PLR DET INPUT PG'!H80</f>
        <v>15000</v>
      </c>
      <c r="I80" s="101" t="n">
        <f aca="false">'PLR DET INPUT PG'!I80</f>
        <v>35000</v>
      </c>
      <c r="J80" s="101" t="n">
        <f aca="false">'PLR DET INPUT PG'!J80</f>
        <v>35000</v>
      </c>
      <c r="K80" s="101" t="n">
        <f aca="false">'PLR DET INPUT PG'!K80</f>
        <v>35000</v>
      </c>
      <c r="L80" s="101" t="n">
        <f aca="false">'PLR DET INPUT PG'!L80</f>
        <v>35000</v>
      </c>
      <c r="M80" s="101" t="n">
        <f aca="false">'PLR DET INPUT PG'!M80</f>
        <v>20000</v>
      </c>
      <c r="N80" s="101" t="n">
        <f aca="false">'PLR DET INPUT PG'!N80</f>
        <v>20000</v>
      </c>
      <c r="O80" s="101" t="n">
        <f aca="false">'PLR DET INPUT PG'!O80</f>
        <v>20000</v>
      </c>
      <c r="P80" s="101" t="n">
        <f aca="false">'PLR DET INPUT PG'!P80</f>
        <v>20000</v>
      </c>
      <c r="Q80" s="101" t="n">
        <f aca="false">'PLR DET INPUT PG'!Q80</f>
        <v>20000</v>
      </c>
      <c r="R80" s="101" t="n">
        <f aca="false">'PLR DET INPUT PG'!R80</f>
        <v>5000</v>
      </c>
      <c r="S80" s="101" t="n">
        <f aca="false">'PLR DET INPUT PG'!S80</f>
        <v>5000</v>
      </c>
      <c r="T80" s="101" t="n">
        <f aca="false">'PLR DET INPUT PG'!T80</f>
        <v>5000</v>
      </c>
      <c r="U80" s="101" t="n">
        <f aca="false">'PLR DET INPUT PG'!U80</f>
        <v>5000</v>
      </c>
      <c r="V80" s="101" t="n">
        <f aca="false">'PLR DET INPUT PG'!V80</f>
        <v>5000</v>
      </c>
      <c r="W80" s="101" t="n">
        <f aca="false">'PLR DET INPUT PG'!W80</f>
        <v>5000</v>
      </c>
      <c r="X80" s="101" t="n">
        <f aca="false">'PLR DET INPUT PG'!X80</f>
        <v>5000</v>
      </c>
      <c r="Y80" s="101" t="n">
        <f aca="false">'PLR DET INPUT PG'!Y80</f>
        <v>0</v>
      </c>
      <c r="Z80" s="101" t="n">
        <f aca="false">'PLR DET INPUT PG'!Z80</f>
        <v>0</v>
      </c>
      <c r="AA80" s="101" t="n">
        <f aca="false">'PLR DET INPUT PG'!AA80</f>
        <v>345000</v>
      </c>
    </row>
    <row r="82" customFormat="false" ht="12" hidden="false" customHeight="true" outlineLevel="0" collapsed="false">
      <c r="A82" s="98" t="str">
        <f aca="false">'PLR DET INPUT PG'!A82</f>
        <v>Delta</v>
      </c>
    </row>
    <row r="83" customFormat="false" ht="11.25" hidden="false" customHeight="true" outlineLevel="0" collapsed="false">
      <c r="A83" s="99" t="str">
        <f aca="false">'PLR DET INPUT PG'!A83</f>
        <v>Physical</v>
      </c>
      <c r="C83" s="100" t="n">
        <f aca="false">'PLR DET INPUT PG'!C83</f>
        <v>0</v>
      </c>
      <c r="D83" s="100" t="n">
        <f aca="false">'PLR DET INPUT PG'!D83</f>
        <v>0</v>
      </c>
      <c r="E83" s="100" t="n">
        <f aca="false">'PLR DET INPUT PG'!E83</f>
        <v>0</v>
      </c>
      <c r="F83" s="100" t="n">
        <f aca="false">'PLR DET INPUT PG'!F83</f>
        <v>0</v>
      </c>
      <c r="G83" s="100" t="n">
        <f aca="false">'PLR DET INPUT PG'!G83</f>
        <v>0</v>
      </c>
      <c r="H83" s="100" t="n">
        <f aca="false">'PLR DET INPUT PG'!H83</f>
        <v>0</v>
      </c>
      <c r="I83" s="100" t="n">
        <f aca="false">'PLR DET INPUT PG'!I83</f>
        <v>0</v>
      </c>
      <c r="J83" s="100" t="n">
        <f aca="false">'PLR DET INPUT PG'!J83</f>
        <v>0</v>
      </c>
      <c r="K83" s="100" t="n">
        <f aca="false">'PLR DET INPUT PG'!K83</f>
        <v>0</v>
      </c>
      <c r="L83" s="100" t="n">
        <f aca="false">'PLR DET INPUT PG'!L83</f>
        <v>0</v>
      </c>
      <c r="M83" s="100" t="n">
        <f aca="false">'PLR DET INPUT PG'!M83</f>
        <v>0</v>
      </c>
      <c r="N83" s="100" t="n">
        <f aca="false">'PLR DET INPUT PG'!N83</f>
        <v>0</v>
      </c>
      <c r="O83" s="100" t="n">
        <f aca="false">'PLR DET INPUT PG'!O83</f>
        <v>0</v>
      </c>
      <c r="P83" s="100" t="n">
        <f aca="false">'PLR DET INPUT PG'!P83</f>
        <v>0</v>
      </c>
      <c r="Q83" s="100" t="n">
        <f aca="false">'PLR DET INPUT PG'!Q83</f>
        <v>0</v>
      </c>
      <c r="R83" s="100" t="n">
        <f aca="false">'PLR DET INPUT PG'!R83</f>
        <v>0</v>
      </c>
      <c r="S83" s="100" t="n">
        <f aca="false">'PLR DET INPUT PG'!S83</f>
        <v>0</v>
      </c>
      <c r="T83" s="100" t="n">
        <f aca="false">'PLR DET INPUT PG'!T83</f>
        <v>0</v>
      </c>
      <c r="U83" s="100" t="n">
        <f aca="false">'PLR DET INPUT PG'!U83</f>
        <v>0</v>
      </c>
      <c r="V83" s="100" t="n">
        <f aca="false">'PLR DET INPUT PG'!V83</f>
        <v>0</v>
      </c>
      <c r="W83" s="100" t="n">
        <f aca="false">'PLR DET INPUT PG'!W83</f>
        <v>0</v>
      </c>
      <c r="X83" s="100" t="n">
        <f aca="false">'PLR DET INPUT PG'!X83</f>
        <v>0</v>
      </c>
      <c r="Y83" s="100" t="n">
        <f aca="false">'PLR DET INPUT PG'!Y83</f>
        <v>0</v>
      </c>
      <c r="Z83" s="100" t="n">
        <f aca="false">'PLR DET INPUT PG'!Z83</f>
        <v>0</v>
      </c>
      <c r="AA83" s="100" t="n">
        <f aca="false">'PLR DET INPUT PG'!AA83</f>
        <v>0</v>
      </c>
    </row>
    <row r="84" customFormat="false" ht="11.25" hidden="false" customHeight="true" outlineLevel="0" collapsed="false">
      <c r="A84" s="99" t="str">
        <f aca="false">'PLR DET INPUT PG'!A84</f>
        <v>Interbook</v>
      </c>
      <c r="C84" s="100" t="n">
        <f aca="false">'PLR DET INPUT PG'!C84</f>
        <v>0</v>
      </c>
      <c r="D84" s="100" t="n">
        <f aca="false">'PLR DET INPUT PG'!D84</f>
        <v>0</v>
      </c>
      <c r="E84" s="100" t="n">
        <f aca="false">'PLR DET INPUT PG'!E84</f>
        <v>0</v>
      </c>
      <c r="F84" s="100" t="n">
        <f aca="false">'PLR DET INPUT PG'!F84</f>
        <v>0</v>
      </c>
      <c r="G84" s="100" t="n">
        <f aca="false">'PLR DET INPUT PG'!G84</f>
        <v>0</v>
      </c>
      <c r="H84" s="100" t="n">
        <f aca="false">'PLR DET INPUT PG'!H84</f>
        <v>0</v>
      </c>
      <c r="I84" s="100" t="n">
        <f aca="false">'PLR DET INPUT PG'!I84</f>
        <v>0</v>
      </c>
      <c r="J84" s="100" t="n">
        <f aca="false">'PLR DET INPUT PG'!J84</f>
        <v>0</v>
      </c>
      <c r="K84" s="100" t="n">
        <f aca="false">'PLR DET INPUT PG'!K84</f>
        <v>0</v>
      </c>
      <c r="L84" s="100" t="n">
        <f aca="false">'PLR DET INPUT PG'!L84</f>
        <v>0</v>
      </c>
      <c r="M84" s="100" t="n">
        <f aca="false">'PLR DET INPUT PG'!M84</f>
        <v>0</v>
      </c>
      <c r="N84" s="100" t="n">
        <f aca="false">'PLR DET INPUT PG'!N84</f>
        <v>0</v>
      </c>
      <c r="O84" s="100" t="n">
        <f aca="false">'PLR DET INPUT PG'!O84</f>
        <v>0</v>
      </c>
      <c r="P84" s="100" t="n">
        <f aca="false">'PLR DET INPUT PG'!P84</f>
        <v>0</v>
      </c>
      <c r="Q84" s="100" t="n">
        <f aca="false">'PLR DET INPUT PG'!Q84</f>
        <v>0</v>
      </c>
      <c r="R84" s="100" t="n">
        <f aca="false">'PLR DET INPUT PG'!R84</f>
        <v>0</v>
      </c>
      <c r="S84" s="100" t="n">
        <f aca="false">'PLR DET INPUT PG'!S84</f>
        <v>0</v>
      </c>
      <c r="T84" s="100" t="n">
        <f aca="false">'PLR DET INPUT PG'!T84</f>
        <v>0</v>
      </c>
      <c r="U84" s="100" t="n">
        <f aca="false">'PLR DET INPUT PG'!U84</f>
        <v>0</v>
      </c>
      <c r="V84" s="100" t="n">
        <f aca="false">'PLR DET INPUT PG'!V84</f>
        <v>0</v>
      </c>
      <c r="W84" s="100" t="n">
        <f aca="false">'PLR DET INPUT PG'!W84</f>
        <v>0</v>
      </c>
      <c r="X84" s="100" t="n">
        <f aca="false">'PLR DET INPUT PG'!X84</f>
        <v>0</v>
      </c>
      <c r="Y84" s="100" t="n">
        <f aca="false">'PLR DET INPUT PG'!Y84</f>
        <v>0</v>
      </c>
      <c r="Z84" s="100" t="n">
        <f aca="false">'PLR DET INPUT PG'!Z84</f>
        <v>0</v>
      </c>
      <c r="AA84" s="100" t="n">
        <f aca="false">'PLR DET INPUT PG'!AA84</f>
        <v>0</v>
      </c>
    </row>
    <row r="85" customFormat="false" ht="11.25" hidden="false" customHeight="true" outlineLevel="0" collapsed="false">
      <c r="A85" s="99" t="str">
        <f aca="false">'PLR DET INPUT PG'!A85</f>
        <v>Swaps</v>
      </c>
      <c r="C85" s="100" t="n">
        <f aca="false">'PLR DET INPUT PG'!C85</f>
        <v>0</v>
      </c>
      <c r="D85" s="100" t="n">
        <f aca="false">'PLR DET INPUT PG'!D85</f>
        <v>0</v>
      </c>
      <c r="E85" s="100" t="n">
        <f aca="false">'PLR DET INPUT PG'!E85</f>
        <v>0</v>
      </c>
      <c r="F85" s="100" t="n">
        <f aca="false">'PLR DET INPUT PG'!F85</f>
        <v>0</v>
      </c>
      <c r="G85" s="100" t="n">
        <f aca="false">'PLR DET INPUT PG'!G85</f>
        <v>0</v>
      </c>
      <c r="H85" s="100" t="n">
        <f aca="false">'PLR DET INPUT PG'!H85</f>
        <v>0</v>
      </c>
      <c r="I85" s="100" t="n">
        <f aca="false">'PLR DET INPUT PG'!I85</f>
        <v>0</v>
      </c>
      <c r="J85" s="100" t="n">
        <f aca="false">'PLR DET INPUT PG'!J85</f>
        <v>0</v>
      </c>
      <c r="K85" s="100" t="n">
        <f aca="false">'PLR DET INPUT PG'!K85</f>
        <v>0</v>
      </c>
      <c r="L85" s="100" t="n">
        <f aca="false">'PLR DET INPUT PG'!L85</f>
        <v>0</v>
      </c>
      <c r="M85" s="100" t="n">
        <f aca="false">'PLR DET INPUT PG'!M85</f>
        <v>0</v>
      </c>
      <c r="N85" s="100" t="n">
        <f aca="false">'PLR DET INPUT PG'!N85</f>
        <v>0</v>
      </c>
      <c r="O85" s="100" t="n">
        <f aca="false">'PLR DET INPUT PG'!O85</f>
        <v>0</v>
      </c>
      <c r="P85" s="100" t="n">
        <f aca="false">'PLR DET INPUT PG'!P85</f>
        <v>0</v>
      </c>
      <c r="Q85" s="100" t="n">
        <f aca="false">'PLR DET INPUT PG'!Q85</f>
        <v>0</v>
      </c>
      <c r="R85" s="100" t="n">
        <f aca="false">'PLR DET INPUT PG'!R85</f>
        <v>0</v>
      </c>
      <c r="S85" s="100" t="n">
        <f aca="false">'PLR DET INPUT PG'!S85</f>
        <v>0</v>
      </c>
      <c r="T85" s="100" t="n">
        <f aca="false">'PLR DET INPUT PG'!T85</f>
        <v>0</v>
      </c>
      <c r="U85" s="100" t="n">
        <f aca="false">'PLR DET INPUT PG'!U85</f>
        <v>0</v>
      </c>
      <c r="V85" s="100" t="n">
        <f aca="false">'PLR DET INPUT PG'!V85</f>
        <v>0</v>
      </c>
      <c r="W85" s="100" t="n">
        <f aca="false">'PLR DET INPUT PG'!W85</f>
        <v>0</v>
      </c>
      <c r="X85" s="100" t="n">
        <f aca="false">'PLR DET INPUT PG'!X85</f>
        <v>0</v>
      </c>
      <c r="Y85" s="100" t="n">
        <f aca="false">'PLR DET INPUT PG'!Y85</f>
        <v>0</v>
      </c>
      <c r="Z85" s="100" t="n">
        <f aca="false">'PLR DET INPUT PG'!Z85</f>
        <v>0</v>
      </c>
      <c r="AA85" s="100" t="n">
        <f aca="false">'PLR DET INPUT PG'!AA85</f>
        <v>0</v>
      </c>
    </row>
    <row r="86" customFormat="false" ht="11.25" hidden="false" customHeight="true" outlineLevel="0" collapsed="false">
      <c r="A86" s="99" t="str">
        <f aca="false">'PLR DET INPUT PG'!A86</f>
        <v>Total Dth</v>
      </c>
      <c r="C86" s="101" t="n">
        <f aca="false">'PLR DET INPUT PG'!C86</f>
        <v>0</v>
      </c>
      <c r="D86" s="101" t="n">
        <f aca="false">'PLR DET INPUT PG'!D86</f>
        <v>0</v>
      </c>
      <c r="E86" s="101" t="n">
        <f aca="false">'PLR DET INPUT PG'!E86</f>
        <v>0</v>
      </c>
      <c r="F86" s="101" t="n">
        <f aca="false">'PLR DET INPUT PG'!F86</f>
        <v>0</v>
      </c>
      <c r="G86" s="101" t="n">
        <f aca="false">'PLR DET INPUT PG'!G86</f>
        <v>0</v>
      </c>
      <c r="H86" s="101" t="n">
        <f aca="false">'PLR DET INPUT PG'!H86</f>
        <v>0</v>
      </c>
      <c r="I86" s="101" t="n">
        <f aca="false">'PLR DET INPUT PG'!I86</f>
        <v>0</v>
      </c>
      <c r="J86" s="101" t="n">
        <f aca="false">'PLR DET INPUT PG'!J86</f>
        <v>0</v>
      </c>
      <c r="K86" s="101" t="n">
        <f aca="false">'PLR DET INPUT PG'!K86</f>
        <v>0</v>
      </c>
      <c r="L86" s="101" t="n">
        <f aca="false">'PLR DET INPUT PG'!L86</f>
        <v>0</v>
      </c>
      <c r="M86" s="101" t="n">
        <f aca="false">'PLR DET INPUT PG'!M86</f>
        <v>0</v>
      </c>
      <c r="N86" s="101" t="n">
        <f aca="false">'PLR DET INPUT PG'!N86</f>
        <v>0</v>
      </c>
      <c r="O86" s="101" t="n">
        <f aca="false">'PLR DET INPUT PG'!O86</f>
        <v>0</v>
      </c>
      <c r="P86" s="101" t="n">
        <f aca="false">'PLR DET INPUT PG'!P86</f>
        <v>0</v>
      </c>
      <c r="Q86" s="101" t="n">
        <f aca="false">'PLR DET INPUT PG'!Q86</f>
        <v>0</v>
      </c>
      <c r="R86" s="101" t="n">
        <f aca="false">'PLR DET INPUT PG'!R86</f>
        <v>0</v>
      </c>
      <c r="S86" s="101" t="n">
        <f aca="false">'PLR DET INPUT PG'!S86</f>
        <v>0</v>
      </c>
      <c r="T86" s="101" t="n">
        <f aca="false">'PLR DET INPUT PG'!T86</f>
        <v>0</v>
      </c>
      <c r="U86" s="101" t="n">
        <f aca="false">'PLR DET INPUT PG'!U86</f>
        <v>0</v>
      </c>
      <c r="V86" s="101" t="n">
        <f aca="false">'PLR DET INPUT PG'!V86</f>
        <v>0</v>
      </c>
      <c r="W86" s="101" t="n">
        <f aca="false">'PLR DET INPUT PG'!W86</f>
        <v>0</v>
      </c>
      <c r="X86" s="101" t="n">
        <f aca="false">'PLR DET INPUT PG'!X86</f>
        <v>0</v>
      </c>
      <c r="Y86" s="101" t="n">
        <f aca="false">'PLR DET INPUT PG'!Y86</f>
        <v>0</v>
      </c>
      <c r="Z86" s="101" t="n">
        <f aca="false">'PLR DET INPUT PG'!Z86</f>
        <v>0</v>
      </c>
      <c r="AA86" s="101" t="n">
        <f aca="false">'PLR DET INPUT PG'!AA86</f>
        <v>0</v>
      </c>
    </row>
    <row r="88" customFormat="false" ht="12" hidden="false" customHeight="true" outlineLevel="0" collapsed="false">
      <c r="A88" s="98" t="str">
        <f aca="false">'PLR DET INPUT PG'!A88</f>
        <v>Curve Comparison</v>
      </c>
    </row>
    <row r="89" customFormat="false" ht="11.25" hidden="false" customHeight="true" outlineLevel="0" collapsed="false">
      <c r="A89" s="99" t="str">
        <f aca="false">'PLR DET INPUT PG'!A89</f>
        <v>Today</v>
      </c>
      <c r="C89" s="102" t="n">
        <f aca="false">'PLR DET INPUT PG'!C89</f>
        <v>2.25</v>
      </c>
      <c r="D89" s="102" t="n">
        <f aca="false">'PLR DET INPUT PG'!D89</f>
        <v>2.3</v>
      </c>
      <c r="E89" s="102" t="n">
        <f aca="false">'PLR DET INPUT PG'!E89</f>
        <v>2.31</v>
      </c>
      <c r="F89" s="102" t="n">
        <f aca="false">'PLR DET INPUT PG'!F89</f>
        <v>2.13</v>
      </c>
      <c r="G89" s="102" t="n">
        <f aca="false">'PLR DET INPUT PG'!G89</f>
        <v>2.18</v>
      </c>
      <c r="H89" s="102" t="n">
        <f aca="false">'PLR DET INPUT PG'!H89</f>
        <v>2.24</v>
      </c>
      <c r="I89" s="102" t="n">
        <f aca="false">'PLR DET INPUT PG'!I89</f>
        <v>2.28</v>
      </c>
      <c r="J89" s="102" t="n">
        <f aca="false">'PLR DET INPUT PG'!J89</f>
        <v>2.33</v>
      </c>
      <c r="K89" s="102" t="n">
        <f aca="false">'PLR DET INPUT PG'!K89</f>
        <v>2.33</v>
      </c>
      <c r="L89" s="102" t="n">
        <f aca="false">'PLR DET INPUT PG'!L89</f>
        <v>2.35</v>
      </c>
      <c r="M89" s="102" t="n">
        <f aca="false">'PLR DET INPUT PG'!M89</f>
        <v>2.8</v>
      </c>
      <c r="N89" s="102" t="n">
        <f aca="false">'PLR DET INPUT PG'!N89</f>
        <v>2.97</v>
      </c>
      <c r="O89" s="102" t="n">
        <f aca="false">'PLR DET INPUT PG'!O89</f>
        <v>3.06</v>
      </c>
      <c r="P89" s="102" t="n">
        <f aca="false">'PLR DET INPUT PG'!P89</f>
        <v>2.99</v>
      </c>
      <c r="Q89" s="102" t="n">
        <f aca="false">'PLR DET INPUT PG'!Q89</f>
        <v>2.9</v>
      </c>
      <c r="R89" s="102" t="n">
        <f aca="false">'PLR DET INPUT PG'!R89</f>
        <v>2.68</v>
      </c>
      <c r="S89" s="102" t="n">
        <f aca="false">'PLR DET INPUT PG'!S89</f>
        <v>2.68</v>
      </c>
      <c r="T89" s="102" t="n">
        <f aca="false">'PLR DET INPUT PG'!T89</f>
        <v>2.72</v>
      </c>
      <c r="U89" s="102" t="n">
        <f aca="false">'PLR DET INPUT PG'!U89</f>
        <v>2.76</v>
      </c>
      <c r="V89" s="102" t="n">
        <f aca="false">'PLR DET INPUT PG'!V89</f>
        <v>2.8</v>
      </c>
      <c r="W89" s="102" t="n">
        <f aca="false">'PLR DET INPUT PG'!W89</f>
        <v>2.8</v>
      </c>
      <c r="X89" s="102" t="n">
        <f aca="false">'PLR DET INPUT PG'!X89</f>
        <v>2.84</v>
      </c>
      <c r="Y89" s="102" t="n">
        <f aca="false">'PLR DET INPUT PG'!Y89</f>
        <v>3.16</v>
      </c>
      <c r="Z89" s="102" t="n">
        <f aca="false">'PLR DET INPUT PG'!Z89</f>
        <v>3.3</v>
      </c>
      <c r="AA89" s="102" t="n">
        <f aca="false">'PLR DET INPUT PG'!AA89</f>
        <v>0</v>
      </c>
    </row>
    <row r="90" customFormat="false" ht="11.25" hidden="false" customHeight="true" outlineLevel="0" collapsed="false">
      <c r="A90" s="99" t="str">
        <f aca="false">'PLR DET INPUT PG'!A90</f>
        <v>Prior Day</v>
      </c>
      <c r="C90" s="102" t="n">
        <f aca="false">'PLR DET INPUT PG'!C90</f>
        <v>2.28</v>
      </c>
      <c r="D90" s="102" t="n">
        <f aca="false">'PLR DET INPUT PG'!D90</f>
        <v>2.35</v>
      </c>
      <c r="E90" s="102" t="n">
        <f aca="false">'PLR DET INPUT PG'!E90</f>
        <v>2.36</v>
      </c>
      <c r="F90" s="102" t="n">
        <f aca="false">'PLR DET INPUT PG'!F90</f>
        <v>2.18</v>
      </c>
      <c r="G90" s="102" t="n">
        <f aca="false">'PLR DET INPUT PG'!G90</f>
        <v>2.23</v>
      </c>
      <c r="H90" s="102" t="n">
        <f aca="false">'PLR DET INPUT PG'!H90</f>
        <v>2.28</v>
      </c>
      <c r="I90" s="102" t="n">
        <f aca="false">'PLR DET INPUT PG'!I90</f>
        <v>2.33</v>
      </c>
      <c r="J90" s="102" t="n">
        <f aca="false">'PLR DET INPUT PG'!J90</f>
        <v>2.37</v>
      </c>
      <c r="K90" s="102" t="n">
        <f aca="false">'PLR DET INPUT PG'!K90</f>
        <v>2.37</v>
      </c>
      <c r="L90" s="102" t="n">
        <f aca="false">'PLR DET INPUT PG'!L90</f>
        <v>2.39</v>
      </c>
      <c r="M90" s="102" t="n">
        <f aca="false">'PLR DET INPUT PG'!M90</f>
        <v>2.8</v>
      </c>
      <c r="N90" s="102" t="n">
        <f aca="false">'PLR DET INPUT PG'!N90</f>
        <v>2.97</v>
      </c>
      <c r="O90" s="102" t="n">
        <f aca="false">'PLR DET INPUT PG'!O90</f>
        <v>3.06</v>
      </c>
      <c r="P90" s="102" t="n">
        <f aca="false">'PLR DET INPUT PG'!P90</f>
        <v>2.99</v>
      </c>
      <c r="Q90" s="102" t="n">
        <f aca="false">'PLR DET INPUT PG'!Q90</f>
        <v>2.9</v>
      </c>
      <c r="R90" s="102" t="n">
        <f aca="false">'PLR DET INPUT PG'!R90</f>
        <v>2.7</v>
      </c>
      <c r="S90" s="102" t="n">
        <f aca="false">'PLR DET INPUT PG'!S90</f>
        <v>2.7</v>
      </c>
      <c r="T90" s="102" t="n">
        <f aca="false">'PLR DET INPUT PG'!T90</f>
        <v>2.73</v>
      </c>
      <c r="U90" s="102" t="n">
        <f aca="false">'PLR DET INPUT PG'!U90</f>
        <v>2.77</v>
      </c>
      <c r="V90" s="102" t="n">
        <f aca="false">'PLR DET INPUT PG'!V90</f>
        <v>2.82</v>
      </c>
      <c r="W90" s="102" t="n">
        <f aca="false">'PLR DET INPUT PG'!W90</f>
        <v>2.81</v>
      </c>
      <c r="X90" s="102" t="n">
        <f aca="false">'PLR DET INPUT PG'!X90</f>
        <v>2.85</v>
      </c>
      <c r="Y90" s="102" t="n">
        <f aca="false">'PLR DET INPUT PG'!Y90</f>
        <v>3.18</v>
      </c>
      <c r="Z90" s="102" t="n">
        <f aca="false">'PLR DET INPUT PG'!Z90</f>
        <v>3.32</v>
      </c>
      <c r="AA90" s="102" t="n">
        <f aca="false">'PLR DET INPUT PG'!AA90</f>
        <v>0</v>
      </c>
    </row>
    <row r="91" customFormat="false" ht="11.25" hidden="false" customHeight="true" outlineLevel="0" collapsed="false">
      <c r="A91" s="99" t="str">
        <f aca="false">'PLR DET INPUT PG'!A91</f>
        <v>Delta</v>
      </c>
      <c r="C91" s="103" t="n">
        <f aca="false">'PLR DET INPUT PG'!C91</f>
        <v>-0.0299999999999998</v>
      </c>
      <c r="D91" s="103" t="n">
        <f aca="false">'PLR DET INPUT PG'!D91</f>
        <v>-0.0500000000000003</v>
      </c>
      <c r="E91" s="103" t="n">
        <f aca="false">'PLR DET INPUT PG'!E91</f>
        <v>-0.0499999999999998</v>
      </c>
      <c r="F91" s="103" t="n">
        <f aca="false">'PLR DET INPUT PG'!F91</f>
        <v>-0.0500000000000003</v>
      </c>
      <c r="G91" s="103" t="n">
        <f aca="false">'PLR DET INPUT PG'!G91</f>
        <v>-0.0499999999999998</v>
      </c>
      <c r="H91" s="103" t="n">
        <f aca="false">'PLR DET INPUT PG'!H91</f>
        <v>-0.0399999999999996</v>
      </c>
      <c r="I91" s="103" t="n">
        <f aca="false">'PLR DET INPUT PG'!I91</f>
        <v>-0.0500000000000003</v>
      </c>
      <c r="J91" s="103" t="n">
        <f aca="false">'PLR DET INPUT PG'!J91</f>
        <v>-0.04</v>
      </c>
      <c r="K91" s="103" t="n">
        <f aca="false">'PLR DET INPUT PG'!K91</f>
        <v>-0.04</v>
      </c>
      <c r="L91" s="103" t="n">
        <f aca="false">'PLR DET INPUT PG'!L91</f>
        <v>-0.04</v>
      </c>
      <c r="M91" s="103" t="n">
        <f aca="false">'PLR DET INPUT PG'!M91</f>
        <v>0</v>
      </c>
      <c r="N91" s="103" t="n">
        <f aca="false">'PLR DET INPUT PG'!N91</f>
        <v>0</v>
      </c>
      <c r="O91" s="103" t="n">
        <f aca="false">'PLR DET INPUT PG'!O91</f>
        <v>0</v>
      </c>
      <c r="P91" s="103" t="n">
        <f aca="false">'PLR DET INPUT PG'!P91</f>
        <v>0</v>
      </c>
      <c r="Q91" s="103" t="n">
        <f aca="false">'PLR DET INPUT PG'!Q91</f>
        <v>0</v>
      </c>
      <c r="R91" s="103" t="n">
        <f aca="false">'PLR DET INPUT PG'!R91</f>
        <v>-0.02</v>
      </c>
      <c r="S91" s="103" t="n">
        <f aca="false">'PLR DET INPUT PG'!S91</f>
        <v>-0.02</v>
      </c>
      <c r="T91" s="103" t="n">
        <f aca="false">'PLR DET INPUT PG'!T91</f>
        <v>-0.00999999999999979</v>
      </c>
      <c r="U91" s="103" t="n">
        <f aca="false">'PLR DET INPUT PG'!U91</f>
        <v>-0.0100000000000002</v>
      </c>
      <c r="V91" s="103" t="n">
        <f aca="false">'PLR DET INPUT PG'!V91</f>
        <v>-0.02</v>
      </c>
      <c r="W91" s="103" t="n">
        <f aca="false">'PLR DET INPUT PG'!W91</f>
        <v>-0.0100000000000002</v>
      </c>
      <c r="X91" s="103" t="n">
        <f aca="false">'PLR DET INPUT PG'!X91</f>
        <v>-0.0100000000000002</v>
      </c>
      <c r="Y91" s="103" t="n">
        <f aca="false">'PLR DET INPUT PG'!Y91</f>
        <v>-0.02</v>
      </c>
      <c r="Z91" s="103" t="n">
        <f aca="false">'PLR DET INPUT PG'!Z91</f>
        <v>-0.02</v>
      </c>
      <c r="AA91" s="102" t="n">
        <f aca="false">'PLR DET INPUT PG'!AA91</f>
        <v>0</v>
      </c>
    </row>
    <row r="93" customFormat="false" ht="12" hidden="false" customHeight="true" outlineLevel="0" collapsed="false">
      <c r="A93" s="98" t="str">
        <f aca="false">'PLR DET INPUT PG'!A93</f>
        <v>Average Deal Prices</v>
      </c>
    </row>
    <row r="94" customFormat="false" ht="11.25" hidden="false" customHeight="true" outlineLevel="0" collapsed="false">
      <c r="A94" s="99" t="str">
        <f aca="false">'PLR DET INPUT PG'!A94</f>
        <v>BUY</v>
      </c>
      <c r="C94" s="102" t="n">
        <f aca="false">'PLR DET INPUT PG'!C94</f>
        <v>4.0142</v>
      </c>
      <c r="D94" s="102" t="n">
        <f aca="false">'PLR DET INPUT PG'!D94</f>
        <v>4.2462</v>
      </c>
      <c r="E94" s="102" t="n">
        <f aca="false">'PLR DET INPUT PG'!E94</f>
        <v>4.2462</v>
      </c>
      <c r="F94" s="102" t="n">
        <f aca="false">'PLR DET INPUT PG'!F94</f>
        <v>3.6988</v>
      </c>
      <c r="G94" s="102" t="n">
        <f aca="false">'PLR DET INPUT PG'!G94</f>
        <v>3.6988</v>
      </c>
      <c r="H94" s="102" t="n">
        <f aca="false">'PLR DET INPUT PG'!H94</f>
        <v>3.6988</v>
      </c>
      <c r="I94" s="102" t="n">
        <f aca="false">'PLR DET INPUT PG'!I94</f>
        <v>3.6988</v>
      </c>
      <c r="J94" s="102" t="n">
        <f aca="false">'PLR DET INPUT PG'!J94</f>
        <v>3.6988</v>
      </c>
      <c r="K94" s="102" t="n">
        <f aca="false">'PLR DET INPUT PG'!K94</f>
        <v>3.6988</v>
      </c>
      <c r="L94" s="102" t="n">
        <f aca="false">'PLR DET INPUT PG'!L94</f>
        <v>3.6988</v>
      </c>
      <c r="M94" s="102" t="n">
        <f aca="false">'PLR DET INPUT PG'!M94</f>
        <v>4.58</v>
      </c>
      <c r="N94" s="102" t="n">
        <f aca="false">'PLR DET INPUT PG'!N94</f>
        <v>4.58</v>
      </c>
      <c r="O94" s="102" t="n">
        <f aca="false">'PLR DET INPUT PG'!O94</f>
        <v>4.58</v>
      </c>
      <c r="P94" s="102" t="n">
        <f aca="false">'PLR DET INPUT PG'!P94</f>
        <v>4.58</v>
      </c>
      <c r="Q94" s="102" t="n">
        <f aca="false">'PLR DET INPUT PG'!Q94</f>
        <v>4.58</v>
      </c>
      <c r="R94" s="102" t="n">
        <f aca="false">'PLR DET INPUT PG'!R94</f>
        <v>0</v>
      </c>
      <c r="S94" s="102" t="n">
        <f aca="false">'PLR DET INPUT PG'!S94</f>
        <v>0</v>
      </c>
      <c r="T94" s="102" t="n">
        <f aca="false">'PLR DET INPUT PG'!T94</f>
        <v>0</v>
      </c>
      <c r="U94" s="102" t="n">
        <f aca="false">'PLR DET INPUT PG'!U94</f>
        <v>0</v>
      </c>
      <c r="V94" s="102" t="n">
        <f aca="false">'PLR DET INPUT PG'!V94</f>
        <v>0</v>
      </c>
      <c r="W94" s="102" t="n">
        <f aca="false">'PLR DET INPUT PG'!W94</f>
        <v>0</v>
      </c>
      <c r="X94" s="102" t="n">
        <f aca="false">'PLR DET INPUT PG'!X94</f>
        <v>0</v>
      </c>
      <c r="Y94" s="102" t="n">
        <f aca="false">'PLR DET INPUT PG'!Y94</f>
        <v>0</v>
      </c>
      <c r="Z94" s="102" t="n">
        <f aca="false">'PLR DET INPUT PG'!Z94</f>
        <v>0</v>
      </c>
      <c r="AA94" s="102" t="n">
        <f aca="false">'PLR DET INPUT PG'!AA94</f>
        <v>0</v>
      </c>
    </row>
    <row r="95" customFormat="false" ht="11.25" hidden="false" customHeight="true" outlineLevel="0" collapsed="false">
      <c r="A95" s="99" t="str">
        <f aca="false">'PLR DET INPUT PG'!A95</f>
        <v>SELL</v>
      </c>
      <c r="C95" s="102" t="n">
        <f aca="false">'PLR DET INPUT PG'!C95</f>
        <v>0</v>
      </c>
      <c r="D95" s="102" t="n">
        <f aca="false">'PLR DET INPUT PG'!D95</f>
        <v>0</v>
      </c>
      <c r="E95" s="102" t="n">
        <f aca="false">'PLR DET INPUT PG'!E95</f>
        <v>0</v>
      </c>
      <c r="F95" s="102" t="n">
        <f aca="false">'PLR DET INPUT PG'!F95</f>
        <v>0</v>
      </c>
      <c r="G95" s="102" t="n">
        <f aca="false">'PLR DET INPUT PG'!G95</f>
        <v>0</v>
      </c>
      <c r="H95" s="102" t="n">
        <f aca="false">'PLR DET INPUT PG'!H95</f>
        <v>0</v>
      </c>
      <c r="I95" s="102" t="n">
        <f aca="false">'PLR DET INPUT PG'!I95</f>
        <v>0</v>
      </c>
      <c r="J95" s="102" t="n">
        <f aca="false">'PLR DET INPUT PG'!J95</f>
        <v>0</v>
      </c>
      <c r="K95" s="102" t="n">
        <f aca="false">'PLR DET INPUT PG'!K95</f>
        <v>0</v>
      </c>
      <c r="L95" s="102" t="n">
        <f aca="false">'PLR DET INPUT PG'!L95</f>
        <v>0</v>
      </c>
      <c r="M95" s="102" t="n">
        <f aca="false">'PLR DET INPUT PG'!M95</f>
        <v>0</v>
      </c>
      <c r="N95" s="102" t="n">
        <f aca="false">'PLR DET INPUT PG'!N95</f>
        <v>0</v>
      </c>
      <c r="O95" s="102" t="n">
        <f aca="false">'PLR DET INPUT PG'!O95</f>
        <v>0</v>
      </c>
      <c r="P95" s="102" t="n">
        <f aca="false">'PLR DET INPUT PG'!P95</f>
        <v>0</v>
      </c>
      <c r="Q95" s="102" t="n">
        <f aca="false">'PLR DET INPUT PG'!Q95</f>
        <v>0</v>
      </c>
      <c r="R95" s="102" t="n">
        <f aca="false">'PLR DET INPUT PG'!R95</f>
        <v>0</v>
      </c>
      <c r="S95" s="102" t="n">
        <f aca="false">'PLR DET INPUT PG'!S95</f>
        <v>0</v>
      </c>
      <c r="T95" s="102" t="n">
        <f aca="false">'PLR DET INPUT PG'!T95</f>
        <v>0</v>
      </c>
      <c r="U95" s="102" t="n">
        <f aca="false">'PLR DET INPUT PG'!U95</f>
        <v>0</v>
      </c>
      <c r="V95" s="102" t="n">
        <f aca="false">'PLR DET INPUT PG'!V95</f>
        <v>0</v>
      </c>
      <c r="W95" s="102" t="n">
        <f aca="false">'PLR DET INPUT PG'!W95</f>
        <v>0</v>
      </c>
      <c r="X95" s="102" t="n">
        <f aca="false">'PLR DET INPUT PG'!X95</f>
        <v>0</v>
      </c>
      <c r="Y95" s="102" t="n">
        <f aca="false">'PLR DET INPUT PG'!Y95</f>
        <v>0</v>
      </c>
      <c r="Z95" s="102" t="n">
        <f aca="false">'PLR DET INPUT PG'!Z95</f>
        <v>0</v>
      </c>
      <c r="AA95" s="102" t="n">
        <f aca="false">'PLR DET INPUT PG'!AA95</f>
        <v>0</v>
      </c>
    </row>
    <row r="97" customFormat="false" ht="12" hidden="false" customHeight="true" outlineLevel="0" collapsed="false">
      <c r="A97" s="98" t="str">
        <f aca="false">'PLR DET INPUT PG'!A97</f>
        <v>Mark-To-Market</v>
      </c>
    </row>
    <row r="98" customFormat="false" ht="11.25" hidden="false" customHeight="true" outlineLevel="0" collapsed="false">
      <c r="A98" s="99" t="str">
        <f aca="false">'PLR DET INPUT PG'!A98</f>
        <v>Today's MTM</v>
      </c>
      <c r="C98" s="100" t="n">
        <f aca="false">'PLR DET INPUT PG'!C98</f>
        <v>-1468153</v>
      </c>
      <c r="D98" s="100" t="n">
        <f aca="false">'PLR DET INPUT PG'!D98</f>
        <v>-945857</v>
      </c>
      <c r="E98" s="100" t="n">
        <f aca="false">'PLR DET INPUT PG'!E98</f>
        <v>-782913</v>
      </c>
      <c r="F98" s="100" t="n">
        <f aca="false">'PLR DET INPUT PG'!F98</f>
        <v>-1042714</v>
      </c>
      <c r="G98" s="100" t="n">
        <f aca="false">'PLR DET INPUT PG'!G98</f>
        <v>-1457914</v>
      </c>
      <c r="H98" s="100" t="n">
        <f aca="false">'PLR DET INPUT PG'!H98</f>
        <v>-1380982</v>
      </c>
      <c r="I98" s="100" t="n">
        <f aca="false">'PLR DET INPUT PG'!I98</f>
        <v>-2016748</v>
      </c>
      <c r="J98" s="100" t="n">
        <f aca="false">'PLR DET INPUT PG'!J98</f>
        <v>-1958712</v>
      </c>
      <c r="K98" s="100" t="n">
        <f aca="false">'PLR DET INPUT PG'!K98</f>
        <v>-1891101</v>
      </c>
      <c r="L98" s="100" t="n">
        <f aca="false">'PLR DET INPUT PG'!L98</f>
        <v>-1928287</v>
      </c>
      <c r="M98" s="100" t="n">
        <f aca="false">'PLR DET INPUT PG'!M98</f>
        <v>-1250268</v>
      </c>
      <c r="N98" s="100" t="n">
        <f aca="false">'PLR DET INPUT PG'!N98</f>
        <v>-1171967</v>
      </c>
      <c r="O98" s="100" t="n">
        <f aca="false">'PLR DET INPUT PG'!O98</f>
        <v>-1113305</v>
      </c>
      <c r="P98" s="100" t="n">
        <f aca="false">'PLR DET INPUT PG'!P98</f>
        <v>-1037756</v>
      </c>
      <c r="Q98" s="100" t="n">
        <f aca="false">'PLR DET INPUT PG'!Q98</f>
        <v>-1196793</v>
      </c>
      <c r="R98" s="100" t="n">
        <f aca="false">'PLR DET INPUT PG'!R98</f>
        <v>5667</v>
      </c>
      <c r="S98" s="100" t="n">
        <f aca="false">'PLR DET INPUT PG'!S98</f>
        <v>5826</v>
      </c>
      <c r="T98" s="100" t="n">
        <f aca="false">'PLR DET INPUT PG'!T98</f>
        <v>11217</v>
      </c>
      <c r="U98" s="100" t="n">
        <f aca="false">'PLR DET INPUT PG'!U98</f>
        <v>17293</v>
      </c>
      <c r="V98" s="100" t="n">
        <f aca="false">'PLR DET INPUT PG'!V98</f>
        <v>22927</v>
      </c>
      <c r="W98" s="100" t="n">
        <f aca="false">'PLR DET INPUT PG'!W98</f>
        <v>22059</v>
      </c>
      <c r="X98" s="100" t="n">
        <f aca="false">'PLR DET INPUT PG'!X98</f>
        <v>28326</v>
      </c>
      <c r="Y98" s="100" t="n">
        <f aca="false">'PLR DET INPUT PG'!Y98</f>
        <v>0</v>
      </c>
      <c r="Z98" s="100" t="n">
        <f aca="false">'PLR DET INPUT PG'!Z98</f>
        <v>0</v>
      </c>
      <c r="AA98" s="100" t="n">
        <f aca="false">'PLR DET INPUT PG'!AA98</f>
        <v>-20530155</v>
      </c>
    </row>
    <row r="99" customFormat="false" ht="11.25" hidden="false" customHeight="true" outlineLevel="0" collapsed="false">
      <c r="A99" s="99" t="str">
        <f aca="false">'PLR DET INPUT PG'!A99</f>
        <v>Interbook MTM</v>
      </c>
      <c r="C99" s="100" t="n">
        <f aca="false">'PLR DET INPUT PG'!C99</f>
        <v>0</v>
      </c>
      <c r="D99" s="100" t="n">
        <f aca="false">'PLR DET INPUT PG'!D99</f>
        <v>0</v>
      </c>
      <c r="E99" s="100" t="n">
        <f aca="false">'PLR DET INPUT PG'!E99</f>
        <v>0</v>
      </c>
      <c r="F99" s="100" t="n">
        <f aca="false">'PLR DET INPUT PG'!F99</f>
        <v>0</v>
      </c>
      <c r="G99" s="100" t="n">
        <f aca="false">'PLR DET INPUT PG'!G99</f>
        <v>0</v>
      </c>
      <c r="H99" s="100" t="n">
        <f aca="false">'PLR DET INPUT PG'!H99</f>
        <v>0</v>
      </c>
      <c r="I99" s="100" t="n">
        <f aca="false">'PLR DET INPUT PG'!I99</f>
        <v>0</v>
      </c>
      <c r="J99" s="100" t="n">
        <f aca="false">'PLR DET INPUT PG'!J99</f>
        <v>0</v>
      </c>
      <c r="K99" s="100" t="n">
        <f aca="false">'PLR DET INPUT PG'!K99</f>
        <v>0</v>
      </c>
      <c r="L99" s="100" t="n">
        <f aca="false">'PLR DET INPUT PG'!L99</f>
        <v>0</v>
      </c>
      <c r="M99" s="100" t="n">
        <f aca="false">'PLR DET INPUT PG'!M99</f>
        <v>0</v>
      </c>
      <c r="N99" s="100" t="n">
        <f aca="false">'PLR DET INPUT PG'!N99</f>
        <v>0</v>
      </c>
      <c r="O99" s="100" t="n">
        <f aca="false">'PLR DET INPUT PG'!O99</f>
        <v>0</v>
      </c>
      <c r="P99" s="100" t="n">
        <f aca="false">'PLR DET INPUT PG'!P99</f>
        <v>0</v>
      </c>
      <c r="Q99" s="100" t="n">
        <f aca="false">'PLR DET INPUT PG'!Q99</f>
        <v>0</v>
      </c>
      <c r="R99" s="100" t="n">
        <f aca="false">'PLR DET INPUT PG'!R99</f>
        <v>0</v>
      </c>
      <c r="S99" s="100" t="n">
        <f aca="false">'PLR DET INPUT PG'!S99</f>
        <v>0</v>
      </c>
      <c r="T99" s="100" t="n">
        <f aca="false">'PLR DET INPUT PG'!T99</f>
        <v>0</v>
      </c>
      <c r="U99" s="100" t="n">
        <f aca="false">'PLR DET INPUT PG'!U99</f>
        <v>0</v>
      </c>
      <c r="V99" s="100" t="n">
        <f aca="false">'PLR DET INPUT PG'!V99</f>
        <v>0</v>
      </c>
      <c r="W99" s="100" t="n">
        <f aca="false">'PLR DET INPUT PG'!W99</f>
        <v>0</v>
      </c>
      <c r="X99" s="100" t="n">
        <f aca="false">'PLR DET INPUT PG'!X99</f>
        <v>0</v>
      </c>
      <c r="Y99" s="100" t="n">
        <f aca="false">'PLR DET INPUT PG'!Y99</f>
        <v>0</v>
      </c>
      <c r="Z99" s="100" t="n">
        <f aca="false">'PLR DET INPUT PG'!Z99</f>
        <v>0</v>
      </c>
      <c r="AA99" s="100" t="n">
        <f aca="false">'PLR DET INPUT PG'!AA99</f>
        <v>0</v>
      </c>
    </row>
    <row r="100" customFormat="false" ht="11.25" hidden="false" customHeight="true" outlineLevel="0" collapsed="false">
      <c r="A100" s="105" t="str">
        <f aca="false">'PLR DET INPUT PG'!A100</f>
        <v>Total MTM</v>
      </c>
      <c r="B100" s="106"/>
      <c r="C100" s="107" t="n">
        <f aca="false">'PLR DET INPUT PG'!C100</f>
        <v>-1468153</v>
      </c>
      <c r="D100" s="107" t="n">
        <f aca="false">'PLR DET INPUT PG'!D100</f>
        <v>-945857</v>
      </c>
      <c r="E100" s="107" t="n">
        <f aca="false">'PLR DET INPUT PG'!E100</f>
        <v>-782913</v>
      </c>
      <c r="F100" s="107" t="n">
        <f aca="false">'PLR DET INPUT PG'!F100</f>
        <v>-1042714</v>
      </c>
      <c r="G100" s="107" t="n">
        <f aca="false">'PLR DET INPUT PG'!G100</f>
        <v>-1457914</v>
      </c>
      <c r="H100" s="107" t="n">
        <f aca="false">'PLR DET INPUT PG'!H100</f>
        <v>-1380982</v>
      </c>
      <c r="I100" s="107" t="n">
        <f aca="false">'PLR DET INPUT PG'!I100</f>
        <v>-2016748</v>
      </c>
      <c r="J100" s="107" t="n">
        <f aca="false">'PLR DET INPUT PG'!J100</f>
        <v>-1958712</v>
      </c>
      <c r="K100" s="107" t="n">
        <f aca="false">'PLR DET INPUT PG'!K100</f>
        <v>-1891101</v>
      </c>
      <c r="L100" s="107" t="n">
        <f aca="false">'PLR DET INPUT PG'!L100</f>
        <v>-1928287</v>
      </c>
      <c r="M100" s="107" t="n">
        <f aca="false">'PLR DET INPUT PG'!M100</f>
        <v>-1250268</v>
      </c>
      <c r="N100" s="107" t="n">
        <f aca="false">'PLR DET INPUT PG'!N100</f>
        <v>-1171967</v>
      </c>
      <c r="O100" s="107" t="n">
        <f aca="false">'PLR DET INPUT PG'!O100</f>
        <v>-1113305</v>
      </c>
      <c r="P100" s="107" t="n">
        <f aca="false">'PLR DET INPUT PG'!P100</f>
        <v>-1037756</v>
      </c>
      <c r="Q100" s="107" t="n">
        <f aca="false">'PLR DET INPUT PG'!Q100</f>
        <v>-1196793</v>
      </c>
      <c r="R100" s="107" t="n">
        <f aca="false">'PLR DET INPUT PG'!R100</f>
        <v>5667</v>
      </c>
      <c r="S100" s="107" t="n">
        <f aca="false">'PLR DET INPUT PG'!S100</f>
        <v>5826</v>
      </c>
      <c r="T100" s="107" t="n">
        <f aca="false">'PLR DET INPUT PG'!T100</f>
        <v>11217</v>
      </c>
      <c r="U100" s="107" t="n">
        <f aca="false">'PLR DET INPUT PG'!U100</f>
        <v>17293</v>
      </c>
      <c r="V100" s="107" t="n">
        <f aca="false">'PLR DET INPUT PG'!V100</f>
        <v>22927</v>
      </c>
      <c r="W100" s="107" t="n">
        <f aca="false">'PLR DET INPUT PG'!W100</f>
        <v>22059</v>
      </c>
      <c r="X100" s="107" t="n">
        <f aca="false">'PLR DET INPUT PG'!X100</f>
        <v>28326</v>
      </c>
      <c r="Y100" s="107" t="n">
        <f aca="false">'PLR DET INPUT PG'!Y100</f>
        <v>0</v>
      </c>
      <c r="Z100" s="107" t="n">
        <f aca="false">'PLR DET INPUT PG'!Z100</f>
        <v>0</v>
      </c>
      <c r="AA100" s="108" t="n">
        <f aca="false">'PLR DET INPUT PG'!AA100</f>
        <v>-20530155</v>
      </c>
    </row>
    <row r="101" customFormat="false" ht="11.25" hidden="false" customHeight="true" outlineLevel="0" collapsed="false">
      <c r="A101" s="99" t="str">
        <f aca="false">'PLR DET INPUT PG'!A101</f>
        <v>Prior Day MTM</v>
      </c>
      <c r="C101" s="100" t="n">
        <f aca="false">'PLR DET INPUT PG'!C101</f>
        <v>-1449441</v>
      </c>
      <c r="D101" s="100" t="n">
        <f aca="false">'PLR DET INPUT PG'!D101</f>
        <v>-931829</v>
      </c>
      <c r="E101" s="100" t="n">
        <f aca="false">'PLR DET INPUT PG'!E101</f>
        <v>-767446</v>
      </c>
      <c r="F101" s="100" t="n">
        <f aca="false">'PLR DET INPUT PG'!F101</f>
        <v>-1042620</v>
      </c>
      <c r="G101" s="100" t="n">
        <f aca="false">'PLR DET INPUT PG'!G101</f>
        <v>-1434784</v>
      </c>
      <c r="H101" s="100" t="n">
        <f aca="false">'PLR DET INPUT PG'!H101</f>
        <v>-1363097</v>
      </c>
      <c r="I101" s="100" t="n">
        <f aca="false">'PLR DET INPUT PG'!I101</f>
        <v>-1963120</v>
      </c>
      <c r="J101" s="100" t="n">
        <f aca="false">'PLR DET INPUT PG'!J101</f>
        <v>-1915883</v>
      </c>
      <c r="K101" s="100" t="n">
        <f aca="false">'PLR DET INPUT PG'!K101</f>
        <v>-1849750</v>
      </c>
      <c r="L101" s="100" t="n">
        <f aca="false">'PLR DET INPUT PG'!L101</f>
        <v>-1885659</v>
      </c>
      <c r="M101" s="100" t="n">
        <f aca="false">'PLR DET INPUT PG'!M101</f>
        <v>-1250175</v>
      </c>
      <c r="N101" s="100" t="n">
        <f aca="false">'PLR DET INPUT PG'!N101</f>
        <v>-1171838</v>
      </c>
      <c r="O101" s="100" t="n">
        <f aca="false">'PLR DET INPUT PG'!O101</f>
        <v>-1113180</v>
      </c>
      <c r="P101" s="100" t="n">
        <f aca="false">'PLR DET INPUT PG'!P101</f>
        <v>-1037635</v>
      </c>
      <c r="Q101" s="100" t="n">
        <f aca="false">'PLR DET INPUT PG'!Q101</f>
        <v>-1196650</v>
      </c>
      <c r="R101" s="100" t="n">
        <f aca="false">'PLR DET INPUT PG'!R101</f>
        <v>8499</v>
      </c>
      <c r="S101" s="100" t="n">
        <f aca="false">'PLR DET INPUT PG'!S101</f>
        <v>8738</v>
      </c>
      <c r="T101" s="100" t="n">
        <f aca="false">'PLR DET INPUT PG'!T101</f>
        <v>12617</v>
      </c>
      <c r="U101" s="100" t="n">
        <f aca="false">'PLR DET INPUT PG'!U101</f>
        <v>18731</v>
      </c>
      <c r="V101" s="100" t="n">
        <f aca="false">'PLR DET INPUT PG'!V101</f>
        <v>25789</v>
      </c>
      <c r="W101" s="100" t="n">
        <f aca="false">'PLR DET INPUT PG'!W101</f>
        <v>23434</v>
      </c>
      <c r="X101" s="100" t="n">
        <f aca="false">'PLR DET INPUT PG'!X101</f>
        <v>29738</v>
      </c>
      <c r="Y101" s="100" t="n">
        <f aca="false">'PLR DET INPUT PG'!Y101</f>
        <v>0</v>
      </c>
      <c r="Z101" s="100" t="n">
        <f aca="false">'PLR DET INPUT PG'!Z101</f>
        <v>0</v>
      </c>
      <c r="AA101" s="100" t="n">
        <f aca="false">'PLR DET INPUT PG'!AA101</f>
        <v>-20245561</v>
      </c>
    </row>
    <row r="102" customFormat="false" ht="11.25" hidden="false" customHeight="true" outlineLevel="0" collapsed="false">
      <c r="A102" s="99" t="str">
        <f aca="false">'PLR DET INPUT PG'!A102</f>
        <v>Delta</v>
      </c>
      <c r="C102" s="101" t="n">
        <f aca="false">C100-C101</f>
        <v>-18712</v>
      </c>
      <c r="D102" s="101" t="n">
        <f aca="false">D100-D101</f>
        <v>-14028</v>
      </c>
      <c r="E102" s="101" t="n">
        <f aca="false">E100-E101</f>
        <v>-15467</v>
      </c>
      <c r="F102" s="101" t="n">
        <f aca="false">F100-F101</f>
        <v>-94</v>
      </c>
      <c r="G102" s="101" t="n">
        <f aca="false">G100-G101</f>
        <v>-23130</v>
      </c>
      <c r="H102" s="101" t="n">
        <f aca="false">H100-H101</f>
        <v>-17885</v>
      </c>
      <c r="I102" s="101" t="n">
        <f aca="false">I100-I101</f>
        <v>-53628</v>
      </c>
      <c r="J102" s="101" t="n">
        <f aca="false">J100-J101</f>
        <v>-42829</v>
      </c>
      <c r="K102" s="101" t="n">
        <f aca="false">K100-K101</f>
        <v>-41351</v>
      </c>
      <c r="L102" s="101" t="n">
        <f aca="false">L100-L101</f>
        <v>-42628</v>
      </c>
      <c r="M102" s="101" t="n">
        <f aca="false">M100-M101</f>
        <v>-93</v>
      </c>
      <c r="N102" s="101" t="n">
        <f aca="false">N100-N101</f>
        <v>-129</v>
      </c>
      <c r="O102" s="101" t="n">
        <f aca="false">O100-O101</f>
        <v>-125</v>
      </c>
      <c r="P102" s="101" t="n">
        <f aca="false">P100-P101</f>
        <v>-121</v>
      </c>
      <c r="Q102" s="101" t="n">
        <f aca="false">Q100-Q101</f>
        <v>-143</v>
      </c>
      <c r="R102" s="101" t="n">
        <f aca="false">R100-R101</f>
        <v>-2832</v>
      </c>
      <c r="S102" s="101" t="n">
        <f aca="false">S100-S101</f>
        <v>-2912</v>
      </c>
      <c r="T102" s="101" t="n">
        <f aca="false">T100-T101</f>
        <v>-1400</v>
      </c>
      <c r="U102" s="101" t="n">
        <f aca="false">U100-U101</f>
        <v>-1438</v>
      </c>
      <c r="V102" s="101" t="n">
        <f aca="false">V100-V101</f>
        <v>-2862</v>
      </c>
      <c r="W102" s="101" t="n">
        <f aca="false">W100-W101</f>
        <v>-1375</v>
      </c>
      <c r="X102" s="101" t="n">
        <f aca="false">X100-X101</f>
        <v>-1412</v>
      </c>
      <c r="Y102" s="101" t="n">
        <f aca="false">Y100-Y101</f>
        <v>0</v>
      </c>
      <c r="Z102" s="101" t="n">
        <f aca="false">Z100-Z101</f>
        <v>0</v>
      </c>
      <c r="AA102" s="101" t="n">
        <f aca="false">AA100-AA101</f>
        <v>-284594</v>
      </c>
    </row>
    <row r="104" customFormat="false" ht="12" hidden="false" customHeight="true" outlineLevel="0" collapsed="false">
      <c r="A104" s="95" t="str">
        <f aca="false">'PLR DET INPUT PG'!A104</f>
        <v>SUMAS</v>
      </c>
    </row>
    <row r="106" customFormat="false" ht="12" hidden="false" customHeight="true" outlineLevel="0" collapsed="false">
      <c r="A106" s="96" t="str">
        <f aca="false">'PLR DET INPUT PG'!A106</f>
        <v>Physical Transactions</v>
      </c>
      <c r="C106" s="97" t="str">
        <f aca="false">'PLR DET INPUT PG'!C106</f>
        <v>Jan-02</v>
      </c>
      <c r="D106" s="97" t="str">
        <f aca="false">'PLR DET INPUT PG'!D106</f>
        <v>Feb-02</v>
      </c>
      <c r="E106" s="97" t="str">
        <f aca="false">'PLR DET INPUT PG'!E106</f>
        <v>Mar-02</v>
      </c>
      <c r="F106" s="97" t="str">
        <f aca="false">'PLR DET INPUT PG'!F106</f>
        <v>Apr-02</v>
      </c>
      <c r="G106" s="97" t="str">
        <f aca="false">'PLR DET INPUT PG'!G106</f>
        <v>May-02</v>
      </c>
      <c r="H106" s="97" t="str">
        <f aca="false">'PLR DET INPUT PG'!H106</f>
        <v>Jun-02</v>
      </c>
      <c r="I106" s="97" t="str">
        <f aca="false">'PLR DET INPUT PG'!I106</f>
        <v>Jul-02</v>
      </c>
      <c r="J106" s="97" t="str">
        <f aca="false">'PLR DET INPUT PG'!J106</f>
        <v>Aug-02</v>
      </c>
      <c r="K106" s="97" t="str">
        <f aca="false">'PLR DET INPUT PG'!K106</f>
        <v>Sep-02</v>
      </c>
      <c r="L106" s="97" t="str">
        <f aca="false">'PLR DET INPUT PG'!L106</f>
        <v>Oct-02</v>
      </c>
      <c r="M106" s="97" t="str">
        <f aca="false">'PLR DET INPUT PG'!M106</f>
        <v>Nov-02</v>
      </c>
      <c r="N106" s="97" t="str">
        <f aca="false">'PLR DET INPUT PG'!N106</f>
        <v>Dec-02</v>
      </c>
      <c r="O106" s="97" t="str">
        <f aca="false">'PLR DET INPUT PG'!O106</f>
        <v>Jan-03</v>
      </c>
      <c r="P106" s="97" t="str">
        <f aca="false">'PLR DET INPUT PG'!P106</f>
        <v>Feb-03</v>
      </c>
      <c r="Q106" s="97" t="str">
        <f aca="false">'PLR DET INPUT PG'!Q106</f>
        <v>Mar-03</v>
      </c>
      <c r="R106" s="97" t="str">
        <f aca="false">'PLR DET INPUT PG'!R106</f>
        <v>Apr-03</v>
      </c>
      <c r="S106" s="97" t="str">
        <f aca="false">'PLR DET INPUT PG'!S106</f>
        <v>May-03</v>
      </c>
      <c r="T106" s="97" t="str">
        <f aca="false">'PLR DET INPUT PG'!T106</f>
        <v>Jun-03</v>
      </c>
      <c r="U106" s="97" t="str">
        <f aca="false">'PLR DET INPUT PG'!U106</f>
        <v>Jul-03</v>
      </c>
      <c r="V106" s="97" t="str">
        <f aca="false">'PLR DET INPUT PG'!V106</f>
        <v>Aug-03</v>
      </c>
      <c r="W106" s="97" t="str">
        <f aca="false">'PLR DET INPUT PG'!W106</f>
        <v>Sep-03</v>
      </c>
      <c r="X106" s="97" t="str">
        <f aca="false">'PLR DET INPUT PG'!X106</f>
        <v>Oct-03</v>
      </c>
      <c r="Y106" s="97" t="str">
        <f aca="false">'PLR DET INPUT PG'!Y106</f>
        <v>Nov-03</v>
      </c>
      <c r="Z106" s="97" t="str">
        <f aca="false">'PLR DET INPUT PG'!Z106</f>
        <v>Dec-03</v>
      </c>
      <c r="AA106" s="97" t="str">
        <f aca="false">'PLR DET INPUT PG'!AA106</f>
        <v>TOTAL</v>
      </c>
    </row>
    <row r="107" customFormat="false" ht="11.25" hidden="false" customHeight="true" outlineLevel="0" collapsed="false">
      <c r="A107" s="99" t="str">
        <f aca="false">'PLR DET INPUT PG'!A107</f>
        <v>Physical</v>
      </c>
      <c r="C107" s="100" t="n">
        <f aca="false">'PLR DET INPUT PG'!C107</f>
        <v>45000</v>
      </c>
      <c r="D107" s="100" t="n">
        <f aca="false">'PLR DET INPUT PG'!D107</f>
        <v>45000</v>
      </c>
      <c r="E107" s="100" t="n">
        <f aca="false">'PLR DET INPUT PG'!E107</f>
        <v>35000</v>
      </c>
      <c r="F107" s="100" t="n">
        <f aca="false">'PLR DET INPUT PG'!F107</f>
        <v>10000</v>
      </c>
      <c r="G107" s="100" t="n">
        <f aca="false">'PLR DET INPUT PG'!G107</f>
        <v>10000</v>
      </c>
      <c r="H107" s="100" t="n">
        <f aca="false">'PLR DET INPUT PG'!H107</f>
        <v>15000</v>
      </c>
      <c r="I107" s="100" t="n">
        <f aca="false">'PLR DET INPUT PG'!I107</f>
        <v>25000</v>
      </c>
      <c r="J107" s="100" t="n">
        <f aca="false">'PLR DET INPUT PG'!J107</f>
        <v>30000</v>
      </c>
      <c r="K107" s="100" t="n">
        <f aca="false">'PLR DET INPUT PG'!K107</f>
        <v>30000</v>
      </c>
      <c r="L107" s="100" t="n">
        <f aca="false">'PLR DET INPUT PG'!L107</f>
        <v>30000</v>
      </c>
      <c r="M107" s="100" t="n">
        <f aca="false">'PLR DET INPUT PG'!M107</f>
        <v>15000</v>
      </c>
      <c r="N107" s="100" t="n">
        <f aca="false">'PLR DET INPUT PG'!N107</f>
        <v>15000</v>
      </c>
      <c r="O107" s="100" t="n">
        <f aca="false">'PLR DET INPUT PG'!O107</f>
        <v>15000</v>
      </c>
      <c r="P107" s="100" t="n">
        <f aca="false">'PLR DET INPUT PG'!P107</f>
        <v>15000</v>
      </c>
      <c r="Q107" s="100" t="n">
        <f aca="false">'PLR DET INPUT PG'!Q107</f>
        <v>15000</v>
      </c>
      <c r="R107" s="100" t="n">
        <f aca="false">'PLR DET INPUT PG'!R107</f>
        <v>0</v>
      </c>
      <c r="S107" s="100" t="n">
        <f aca="false">'PLR DET INPUT PG'!S107</f>
        <v>0</v>
      </c>
      <c r="T107" s="100" t="n">
        <f aca="false">'PLR DET INPUT PG'!T107</f>
        <v>0</v>
      </c>
      <c r="U107" s="100" t="n">
        <f aca="false">'PLR DET INPUT PG'!U107</f>
        <v>0</v>
      </c>
      <c r="V107" s="100" t="n">
        <f aca="false">'PLR DET INPUT PG'!V107</f>
        <v>0</v>
      </c>
      <c r="W107" s="100" t="n">
        <f aca="false">'PLR DET INPUT PG'!W107</f>
        <v>0</v>
      </c>
      <c r="X107" s="100" t="n">
        <f aca="false">'PLR DET INPUT PG'!X107</f>
        <v>0</v>
      </c>
      <c r="Y107" s="100" t="n">
        <f aca="false">'PLR DET INPUT PG'!Y107</f>
        <v>0</v>
      </c>
      <c r="Z107" s="100" t="n">
        <f aca="false">'PLR DET INPUT PG'!Z107</f>
        <v>0</v>
      </c>
      <c r="AA107" s="100" t="n">
        <f aca="false">'PLR DET INPUT PG'!AA107</f>
        <v>350000</v>
      </c>
    </row>
    <row r="108" customFormat="false" ht="11.25" hidden="false" customHeight="true" outlineLevel="0" collapsed="false">
      <c r="A108" s="99" t="str">
        <f aca="false">'PLR DET INPUT PG'!A108</f>
        <v>Interbook</v>
      </c>
      <c r="C108" s="100" t="n">
        <f aca="false">'PLR DET INPUT PG'!C108</f>
        <v>-29161.2581</v>
      </c>
      <c r="D108" s="100" t="n">
        <f aca="false">'PLR DET INPUT PG'!D108</f>
        <v>-12464.2857</v>
      </c>
      <c r="E108" s="100" t="n">
        <f aca="false">'PLR DET INPUT PG'!E108</f>
        <v>-483.871</v>
      </c>
      <c r="F108" s="100" t="n">
        <f aca="false">'PLR DET INPUT PG'!F108</f>
        <v>-400</v>
      </c>
      <c r="G108" s="100" t="n">
        <f aca="false">'PLR DET INPUT PG'!G108</f>
        <v>-1322.5806</v>
      </c>
      <c r="H108" s="100" t="n">
        <f aca="false">'PLR DET INPUT PG'!H108</f>
        <v>-9099.9667</v>
      </c>
      <c r="I108" s="100" t="n">
        <f aca="false">'PLR DET INPUT PG'!I108</f>
        <v>-48838.7097</v>
      </c>
      <c r="J108" s="100" t="n">
        <f aca="false">'PLR DET INPUT PG'!J108</f>
        <v>-65096.7742</v>
      </c>
      <c r="K108" s="100" t="n">
        <f aca="false">'PLR DET INPUT PG'!K108</f>
        <v>-46100</v>
      </c>
      <c r="L108" s="100" t="n">
        <f aca="false">'PLR DET INPUT PG'!L108</f>
        <v>-30645.1613</v>
      </c>
      <c r="M108" s="100" t="n">
        <f aca="false">'PLR DET INPUT PG'!M108</f>
        <v>-18933.3</v>
      </c>
      <c r="N108" s="100" t="n">
        <f aca="false">'PLR DET INPUT PG'!N108</f>
        <v>-22677.3871</v>
      </c>
      <c r="O108" s="100" t="n">
        <f aca="false">'PLR DET INPUT PG'!O108</f>
        <v>-25129.0323</v>
      </c>
      <c r="P108" s="100" t="n">
        <f aca="false">'PLR DET INPUT PG'!P108</f>
        <v>-20607.1071</v>
      </c>
      <c r="Q108" s="100" t="n">
        <f aca="false">'PLR DET INPUT PG'!Q108</f>
        <v>-12838.7419</v>
      </c>
      <c r="R108" s="100" t="n">
        <f aca="false">'PLR DET INPUT PG'!R108</f>
        <v>-12566.6667</v>
      </c>
      <c r="S108" s="100" t="n">
        <f aca="false">'PLR DET INPUT PG'!S108</f>
        <v>-7193.5161</v>
      </c>
      <c r="T108" s="100" t="n">
        <f aca="false">'PLR DET INPUT PG'!T108</f>
        <v>-9933.3333</v>
      </c>
      <c r="U108" s="100" t="n">
        <f aca="false">'PLR DET INPUT PG'!U108</f>
        <v>-43612.9355</v>
      </c>
      <c r="V108" s="100" t="n">
        <f aca="false">'PLR DET INPUT PG'!V108</f>
        <v>-52774.1935</v>
      </c>
      <c r="W108" s="100" t="n">
        <f aca="false">'PLR DET INPUT PG'!W108</f>
        <v>-41866.6667</v>
      </c>
      <c r="X108" s="100" t="n">
        <f aca="false">'PLR DET INPUT PG'!X108</f>
        <v>-22387.0968</v>
      </c>
      <c r="Y108" s="100" t="n">
        <f aca="false">'PLR DET INPUT PG'!Y108</f>
        <v>-18233.3333</v>
      </c>
      <c r="Z108" s="100" t="n">
        <f aca="false">'PLR DET INPUT PG'!Z108</f>
        <v>-24580.6452</v>
      </c>
      <c r="AA108" s="100" t="n">
        <f aca="false">'PLR DET INPUT PG'!AA108</f>
        <v>-576946.5628</v>
      </c>
    </row>
    <row r="109" customFormat="false" ht="11.25" hidden="false" customHeight="true" outlineLevel="0" collapsed="false">
      <c r="A109" s="99" t="str">
        <f aca="false">'PLR DET INPUT PG'!A109</f>
        <v>Total Dth</v>
      </c>
      <c r="C109" s="101" t="n">
        <f aca="false">'PLR DET INPUT PG'!C109</f>
        <v>15838.7419</v>
      </c>
      <c r="D109" s="101" t="n">
        <f aca="false">'PLR DET INPUT PG'!D109</f>
        <v>32535.7143</v>
      </c>
      <c r="E109" s="101" t="n">
        <f aca="false">'PLR DET INPUT PG'!E109</f>
        <v>34516.129</v>
      </c>
      <c r="F109" s="101" t="n">
        <f aca="false">'PLR DET INPUT PG'!F109</f>
        <v>9600</v>
      </c>
      <c r="G109" s="101" t="n">
        <f aca="false">'PLR DET INPUT PG'!G109</f>
        <v>8677.4194</v>
      </c>
      <c r="H109" s="101" t="n">
        <f aca="false">'PLR DET INPUT PG'!H109</f>
        <v>5900.0333</v>
      </c>
      <c r="I109" s="101" t="n">
        <f aca="false">'PLR DET INPUT PG'!I109</f>
        <v>-23838.7097</v>
      </c>
      <c r="J109" s="101" t="n">
        <f aca="false">'PLR DET INPUT PG'!J109</f>
        <v>-35096.7742</v>
      </c>
      <c r="K109" s="101" t="n">
        <f aca="false">'PLR DET INPUT PG'!K109</f>
        <v>-16100</v>
      </c>
      <c r="L109" s="101" t="n">
        <f aca="false">'PLR DET INPUT PG'!L109</f>
        <v>-645.1613</v>
      </c>
      <c r="M109" s="101" t="n">
        <f aca="false">'PLR DET INPUT PG'!M109</f>
        <v>-3933.3</v>
      </c>
      <c r="N109" s="101" t="n">
        <f aca="false">'PLR DET INPUT PG'!N109</f>
        <v>-7677.3871</v>
      </c>
      <c r="O109" s="101" t="n">
        <f aca="false">'PLR DET INPUT PG'!O109</f>
        <v>-10129.0323</v>
      </c>
      <c r="P109" s="101" t="n">
        <f aca="false">'PLR DET INPUT PG'!P109</f>
        <v>-5607.1071</v>
      </c>
      <c r="Q109" s="101" t="n">
        <f aca="false">'PLR DET INPUT PG'!Q109</f>
        <v>2161.2581</v>
      </c>
      <c r="R109" s="101" t="n">
        <f aca="false">'PLR DET INPUT PG'!R109</f>
        <v>-12566.6667</v>
      </c>
      <c r="S109" s="101" t="n">
        <f aca="false">'PLR DET INPUT PG'!S109</f>
        <v>-7193.5161</v>
      </c>
      <c r="T109" s="101" t="n">
        <f aca="false">'PLR DET INPUT PG'!T109</f>
        <v>-9933.3333</v>
      </c>
      <c r="U109" s="101" t="n">
        <f aca="false">'PLR DET INPUT PG'!U109</f>
        <v>-43612.9355</v>
      </c>
      <c r="V109" s="101" t="n">
        <f aca="false">'PLR DET INPUT PG'!V109</f>
        <v>-52774.1935</v>
      </c>
      <c r="W109" s="101" t="n">
        <f aca="false">'PLR DET INPUT PG'!W109</f>
        <v>-41866.6667</v>
      </c>
      <c r="X109" s="101" t="n">
        <f aca="false">'PLR DET INPUT PG'!X109</f>
        <v>-22387.0968</v>
      </c>
      <c r="Y109" s="101" t="n">
        <f aca="false">'PLR DET INPUT PG'!Y109</f>
        <v>-18233.3333</v>
      </c>
      <c r="Z109" s="101" t="n">
        <f aca="false">'PLR DET INPUT PG'!Z109</f>
        <v>-24580.6452</v>
      </c>
      <c r="AA109" s="101" t="n">
        <f aca="false">'PLR DET INPUT PG'!AA109</f>
        <v>-226946.5628</v>
      </c>
    </row>
    <row r="111" customFormat="false" ht="12" hidden="false" customHeight="true" outlineLevel="0" collapsed="false">
      <c r="A111" s="96" t="str">
        <f aca="false">'PLR DET INPUT PG'!A111</f>
        <v>Swaps</v>
      </c>
      <c r="C111" s="97" t="str">
        <f aca="false">'PLR DET INPUT PG'!C111</f>
        <v>Jan-02</v>
      </c>
      <c r="D111" s="97" t="str">
        <f aca="false">'PLR DET INPUT PG'!D111</f>
        <v>Feb-02</v>
      </c>
      <c r="E111" s="97" t="str">
        <f aca="false">'PLR DET INPUT PG'!E111</f>
        <v>Mar-02</v>
      </c>
      <c r="F111" s="97" t="str">
        <f aca="false">'PLR DET INPUT PG'!F111</f>
        <v>Apr-02</v>
      </c>
      <c r="G111" s="97" t="str">
        <f aca="false">'PLR DET INPUT PG'!G111</f>
        <v>May-02</v>
      </c>
      <c r="H111" s="97" t="str">
        <f aca="false">'PLR DET INPUT PG'!H111</f>
        <v>Jun-02</v>
      </c>
      <c r="I111" s="97" t="str">
        <f aca="false">'PLR DET INPUT PG'!I111</f>
        <v>Jul-02</v>
      </c>
      <c r="J111" s="97" t="str">
        <f aca="false">'PLR DET INPUT PG'!J111</f>
        <v>Aug-02</v>
      </c>
      <c r="K111" s="97" t="str">
        <f aca="false">'PLR DET INPUT PG'!K111</f>
        <v>Sep-02</v>
      </c>
      <c r="L111" s="97" t="str">
        <f aca="false">'PLR DET INPUT PG'!L111</f>
        <v>Oct-02</v>
      </c>
      <c r="M111" s="97" t="str">
        <f aca="false">'PLR DET INPUT PG'!M111</f>
        <v>Nov-02</v>
      </c>
      <c r="N111" s="97" t="str">
        <f aca="false">'PLR DET INPUT PG'!N111</f>
        <v>Dec-02</v>
      </c>
      <c r="O111" s="97" t="str">
        <f aca="false">'PLR DET INPUT PG'!O111</f>
        <v>Jan-03</v>
      </c>
      <c r="P111" s="97" t="str">
        <f aca="false">'PLR DET INPUT PG'!P111</f>
        <v>Feb-03</v>
      </c>
      <c r="Q111" s="97" t="str">
        <f aca="false">'PLR DET INPUT PG'!Q111</f>
        <v>Mar-03</v>
      </c>
      <c r="R111" s="97" t="str">
        <f aca="false">'PLR DET INPUT PG'!R111</f>
        <v>Apr-03</v>
      </c>
      <c r="S111" s="97" t="str">
        <f aca="false">'PLR DET INPUT PG'!S111</f>
        <v>May-03</v>
      </c>
      <c r="T111" s="97" t="str">
        <f aca="false">'PLR DET INPUT PG'!T111</f>
        <v>Jun-03</v>
      </c>
      <c r="U111" s="97" t="str">
        <f aca="false">'PLR DET INPUT PG'!U111</f>
        <v>Jul-03</v>
      </c>
      <c r="V111" s="97" t="str">
        <f aca="false">'PLR DET INPUT PG'!V111</f>
        <v>Aug-03</v>
      </c>
      <c r="W111" s="97" t="str">
        <f aca="false">'PLR DET INPUT PG'!W111</f>
        <v>Sep-03</v>
      </c>
      <c r="X111" s="97" t="str">
        <f aca="false">'PLR DET INPUT PG'!X111</f>
        <v>Oct-03</v>
      </c>
      <c r="Y111" s="97" t="str">
        <f aca="false">'PLR DET INPUT PG'!Y111</f>
        <v>Nov-03</v>
      </c>
      <c r="Z111" s="97" t="str">
        <f aca="false">'PLR DET INPUT PG'!Z111</f>
        <v>Dec-03</v>
      </c>
      <c r="AA111" s="97" t="str">
        <f aca="false">'PLR DET INPUT PG'!AA111</f>
        <v>TOTAL</v>
      </c>
    </row>
    <row r="112" customFormat="false" ht="11.25" hidden="false" customHeight="true" outlineLevel="0" collapsed="false">
      <c r="A112" s="99" t="str">
        <f aca="false">'PLR DET INPUT PG'!A112</f>
        <v>Swaps</v>
      </c>
      <c r="C112" s="100" t="n">
        <f aca="false">'PLR DET INPUT PG'!C112-Dth_Day!C41</f>
        <v>-25000</v>
      </c>
      <c r="D112" s="100" t="n">
        <f aca="false">'PLR DET INPUT PG'!D112-Dth_Day!D41</f>
        <v>-25000</v>
      </c>
      <c r="E112" s="100" t="n">
        <f aca="false">'PLR DET INPUT PG'!E112-Dth_Day!E41</f>
        <v>-50000</v>
      </c>
      <c r="F112" s="100" t="n">
        <f aca="false">'PLR DET INPUT PG'!F112-Dth_Day!F41</f>
        <v>-15000</v>
      </c>
      <c r="G112" s="100" t="n">
        <f aca="false">'PLR DET INPUT PG'!G112-Dth_Day!G41</f>
        <v>-15000</v>
      </c>
      <c r="H112" s="100" t="n">
        <f aca="false">'PLR DET INPUT PG'!H112-Dth_Day!H41</f>
        <v>0</v>
      </c>
      <c r="I112" s="100" t="n">
        <f aca="false">'PLR DET INPUT PG'!I112-Dth_Day!I41</f>
        <v>-5000</v>
      </c>
      <c r="J112" s="100" t="n">
        <f aca="false">'PLR DET INPUT PG'!J112-Dth_Day!J41</f>
        <v>-5000</v>
      </c>
      <c r="K112" s="100" t="n">
        <f aca="false">'PLR DET INPUT PG'!K112-Dth_Day!K41</f>
        <v>-5000</v>
      </c>
      <c r="L112" s="100" t="n">
        <f aca="false">'PLR DET INPUT PG'!L112-Dth_Day!L41</f>
        <v>-5000</v>
      </c>
      <c r="M112" s="100" t="n">
        <f aca="false">'PLR DET INPUT PG'!M112-Dth_Day!M41</f>
        <v>-10000</v>
      </c>
      <c r="N112" s="100" t="n">
        <f aca="false">'PLR DET INPUT PG'!N112-Dth_Day!N41</f>
        <v>-10000</v>
      </c>
      <c r="O112" s="100" t="n">
        <f aca="false">'PLR DET INPUT PG'!O112-Dth_Day!O41</f>
        <v>-10000</v>
      </c>
      <c r="P112" s="100" t="n">
        <f aca="false">'PLR DET INPUT PG'!P112-Dth_Day!P41</f>
        <v>-15000</v>
      </c>
      <c r="Q112" s="100" t="n">
        <f aca="false">'PLR DET INPUT PG'!Q112-Dth_Day!Q41</f>
        <v>-15000</v>
      </c>
      <c r="R112" s="100" t="n">
        <f aca="false">'PLR DET INPUT PG'!R112-Dth_Day!R41</f>
        <v>5000</v>
      </c>
      <c r="S112" s="100" t="n">
        <f aca="false">'PLR DET INPUT PG'!S112-Dth_Day!S41</f>
        <v>5000</v>
      </c>
      <c r="T112" s="100" t="n">
        <f aca="false">'PLR DET INPUT PG'!T112-Dth_Day!T41</f>
        <v>5000</v>
      </c>
      <c r="U112" s="100" t="n">
        <f aca="false">'PLR DET INPUT PG'!U112-Dth_Day!U41</f>
        <v>5000</v>
      </c>
      <c r="V112" s="100" t="n">
        <f aca="false">'PLR DET INPUT PG'!V112-Dth_Day!V41</f>
        <v>5000</v>
      </c>
      <c r="W112" s="100" t="n">
        <f aca="false">'PLR DET INPUT PG'!W112-Dth_Day!W41</f>
        <v>5000</v>
      </c>
      <c r="X112" s="100" t="n">
        <f aca="false">'PLR DET INPUT PG'!X112-Dth_Day!X41</f>
        <v>5000</v>
      </c>
      <c r="Y112" s="100" t="n">
        <f aca="false">'PLR DET INPUT PG'!Y112-Dth_Day!Y41</f>
        <v>0</v>
      </c>
      <c r="Z112" s="100" t="n">
        <f aca="false">'PLR DET INPUT PG'!Z112-Dth_Day!Z41</f>
        <v>0</v>
      </c>
      <c r="AA112" s="100" t="n">
        <f aca="false">'PLR DET INPUT PG'!AA112-Dth_Day!AA41</f>
        <v>-100000</v>
      </c>
    </row>
    <row r="114" customFormat="false" ht="11.25" hidden="false" customHeight="true" outlineLevel="0" collapsed="false">
      <c r="A114" s="105" t="str">
        <f aca="false">'PLR DET INPUT PG'!A114</f>
        <v>Total Dth</v>
      </c>
      <c r="B114" s="106"/>
      <c r="C114" s="107" t="n">
        <f aca="false">C109+C112</f>
        <v>-9161.2581</v>
      </c>
      <c r="D114" s="107" t="n">
        <f aca="false">D109+D112</f>
        <v>7535.7143</v>
      </c>
      <c r="E114" s="107" t="n">
        <f aca="false">E109+E112</f>
        <v>-15483.871</v>
      </c>
      <c r="F114" s="107" t="n">
        <f aca="false">F109+F112</f>
        <v>-5400</v>
      </c>
      <c r="G114" s="107" t="n">
        <f aca="false">G109+G112</f>
        <v>-6322.5806</v>
      </c>
      <c r="H114" s="107" t="n">
        <f aca="false">H109+H112</f>
        <v>5900.0333</v>
      </c>
      <c r="I114" s="107" t="n">
        <f aca="false">I109+I112</f>
        <v>-28838.7097</v>
      </c>
      <c r="J114" s="107" t="n">
        <f aca="false">J109+J112</f>
        <v>-40096.7742</v>
      </c>
      <c r="K114" s="107" t="n">
        <f aca="false">K109+K112</f>
        <v>-21100</v>
      </c>
      <c r="L114" s="107" t="n">
        <f aca="false">L109+L112</f>
        <v>-5645.1613</v>
      </c>
      <c r="M114" s="107" t="n">
        <f aca="false">M109+M112</f>
        <v>-13933.3</v>
      </c>
      <c r="N114" s="107" t="n">
        <f aca="false">N109+N112</f>
        <v>-17677.3871</v>
      </c>
      <c r="O114" s="107" t="n">
        <f aca="false">O109+O112</f>
        <v>-20129.0323</v>
      </c>
      <c r="P114" s="107" t="n">
        <f aca="false">P109+P112</f>
        <v>-20607.1071</v>
      </c>
      <c r="Q114" s="107" t="n">
        <f aca="false">Q109+Q112</f>
        <v>-12838.7419</v>
      </c>
      <c r="R114" s="107" t="n">
        <f aca="false">R109+R112</f>
        <v>-7566.6667</v>
      </c>
      <c r="S114" s="107" t="n">
        <f aca="false">S109+S112</f>
        <v>-2193.5161</v>
      </c>
      <c r="T114" s="107" t="n">
        <f aca="false">T109+T112</f>
        <v>-4933.3333</v>
      </c>
      <c r="U114" s="107" t="n">
        <f aca="false">U109+U112</f>
        <v>-38612.9355</v>
      </c>
      <c r="V114" s="107" t="n">
        <f aca="false">V109+V112</f>
        <v>-47774.1935</v>
      </c>
      <c r="W114" s="107" t="n">
        <f aca="false">W109+W112</f>
        <v>-36866.6667</v>
      </c>
      <c r="X114" s="107" t="n">
        <f aca="false">X109+X112</f>
        <v>-17387.0968</v>
      </c>
      <c r="Y114" s="107" t="n">
        <f aca="false">Y109+Y112</f>
        <v>-18233.3333</v>
      </c>
      <c r="Z114" s="107" t="n">
        <f aca="false">Z109+Z112</f>
        <v>-24580.6452</v>
      </c>
      <c r="AA114" s="107" t="n">
        <f aca="false">AA109+AA112</f>
        <v>-326946.5628</v>
      </c>
    </row>
    <row r="116" customFormat="false" ht="12" hidden="false" customHeight="true" outlineLevel="0" collapsed="false">
      <c r="A116" s="98" t="str">
        <f aca="false">'PLR DET INPUT PG'!A116</f>
        <v>Prior Day</v>
      </c>
    </row>
    <row r="117" customFormat="false" ht="11.25" hidden="false" customHeight="true" outlineLevel="0" collapsed="false">
      <c r="A117" s="99" t="str">
        <f aca="false">'PLR DET INPUT PG'!A117</f>
        <v>Physical</v>
      </c>
      <c r="C117" s="100" t="n">
        <f aca="false">'PLR DET INPUT PG'!C117</f>
        <v>45000</v>
      </c>
      <c r="D117" s="100" t="n">
        <f aca="false">'PLR DET INPUT PG'!D117</f>
        <v>45000</v>
      </c>
      <c r="E117" s="100" t="n">
        <f aca="false">'PLR DET INPUT PG'!E117</f>
        <v>35000</v>
      </c>
      <c r="F117" s="100" t="n">
        <f aca="false">'PLR DET INPUT PG'!F117</f>
        <v>10000</v>
      </c>
      <c r="G117" s="100" t="n">
        <f aca="false">'PLR DET INPUT PG'!G117</f>
        <v>10000</v>
      </c>
      <c r="H117" s="100" t="n">
        <f aca="false">'PLR DET INPUT PG'!H117</f>
        <v>15000</v>
      </c>
      <c r="I117" s="100" t="n">
        <f aca="false">'PLR DET INPUT PG'!I117</f>
        <v>25000</v>
      </c>
      <c r="J117" s="100" t="n">
        <f aca="false">'PLR DET INPUT PG'!J117</f>
        <v>30000</v>
      </c>
      <c r="K117" s="100" t="n">
        <f aca="false">'PLR DET INPUT PG'!K117</f>
        <v>30000</v>
      </c>
      <c r="L117" s="100" t="n">
        <f aca="false">'PLR DET INPUT PG'!L117</f>
        <v>30000</v>
      </c>
      <c r="M117" s="100" t="n">
        <f aca="false">'PLR DET INPUT PG'!M117</f>
        <v>15000</v>
      </c>
      <c r="N117" s="100" t="n">
        <f aca="false">'PLR DET INPUT PG'!N117</f>
        <v>15000</v>
      </c>
      <c r="O117" s="100" t="n">
        <f aca="false">'PLR DET INPUT PG'!O117</f>
        <v>15000</v>
      </c>
      <c r="P117" s="100" t="n">
        <f aca="false">'PLR DET INPUT PG'!P117</f>
        <v>15000</v>
      </c>
      <c r="Q117" s="100" t="n">
        <f aca="false">'PLR DET INPUT PG'!Q117</f>
        <v>15000</v>
      </c>
      <c r="R117" s="100" t="n">
        <f aca="false">'PLR DET INPUT PG'!R117</f>
        <v>0</v>
      </c>
      <c r="S117" s="100" t="n">
        <f aca="false">'PLR DET INPUT PG'!S117</f>
        <v>0</v>
      </c>
      <c r="T117" s="100" t="n">
        <f aca="false">'PLR DET INPUT PG'!T117</f>
        <v>0</v>
      </c>
      <c r="U117" s="100" t="n">
        <f aca="false">'PLR DET INPUT PG'!U117</f>
        <v>0</v>
      </c>
      <c r="V117" s="100" t="n">
        <f aca="false">'PLR DET INPUT PG'!V117</f>
        <v>0</v>
      </c>
      <c r="W117" s="100" t="n">
        <f aca="false">'PLR DET INPUT PG'!W117</f>
        <v>0</v>
      </c>
      <c r="X117" s="100" t="n">
        <f aca="false">'PLR DET INPUT PG'!X117</f>
        <v>0</v>
      </c>
      <c r="Y117" s="100" t="n">
        <f aca="false">'PLR DET INPUT PG'!Y117</f>
        <v>0</v>
      </c>
      <c r="Z117" s="100" t="n">
        <f aca="false">'PLR DET INPUT PG'!Z117</f>
        <v>0</v>
      </c>
      <c r="AA117" s="100" t="n">
        <f aca="false">'PLR DET INPUT PG'!AA117</f>
        <v>350000</v>
      </c>
    </row>
    <row r="118" customFormat="false" ht="11.25" hidden="false" customHeight="true" outlineLevel="0" collapsed="false">
      <c r="A118" s="99" t="str">
        <f aca="false">'PLR DET INPUT PG'!A118</f>
        <v>Interbook</v>
      </c>
      <c r="C118" s="100" t="n">
        <f aca="false">'PLR DET INPUT PG'!C118</f>
        <v>-33032.2258</v>
      </c>
      <c r="D118" s="100" t="n">
        <f aca="false">'PLR DET INPUT PG'!D118</f>
        <v>-11750</v>
      </c>
      <c r="E118" s="100" t="n">
        <f aca="false">'PLR DET INPUT PG'!E118</f>
        <v>-774.1935</v>
      </c>
      <c r="F118" s="100" t="n">
        <f aca="false">'PLR DET INPUT PG'!F118</f>
        <v>-533.3333</v>
      </c>
      <c r="G118" s="100" t="n">
        <f aca="false">'PLR DET INPUT PG'!G118</f>
        <v>-1548.3871</v>
      </c>
      <c r="H118" s="100" t="n">
        <f aca="false">'PLR DET INPUT PG'!H118</f>
        <v>-9666.6333</v>
      </c>
      <c r="I118" s="100" t="n">
        <f aca="false">'PLR DET INPUT PG'!I118</f>
        <v>-47709.6774</v>
      </c>
      <c r="J118" s="100" t="n">
        <f aca="false">'PLR DET INPUT PG'!J118</f>
        <v>-63967.7419</v>
      </c>
      <c r="K118" s="100" t="n">
        <f aca="false">'PLR DET INPUT PG'!K118</f>
        <v>-45433.3333</v>
      </c>
      <c r="L118" s="100" t="n">
        <f aca="false">'PLR DET INPUT PG'!L118</f>
        <v>-30677.4194</v>
      </c>
      <c r="M118" s="100" t="n">
        <f aca="false">'PLR DET INPUT PG'!M118</f>
        <v>-20499.9667</v>
      </c>
      <c r="N118" s="100" t="n">
        <f aca="false">'PLR DET INPUT PG'!N118</f>
        <v>-24354.8065</v>
      </c>
      <c r="O118" s="100" t="n">
        <f aca="false">'PLR DET INPUT PG'!O118</f>
        <v>-25580.6452</v>
      </c>
      <c r="P118" s="100" t="n">
        <f aca="false">'PLR DET INPUT PG'!P118</f>
        <v>-20999.9643</v>
      </c>
      <c r="Q118" s="100" t="n">
        <f aca="false">'PLR DET INPUT PG'!Q118</f>
        <v>-13000.0323</v>
      </c>
      <c r="R118" s="100" t="n">
        <f aca="false">'PLR DET INPUT PG'!R118</f>
        <v>-12300</v>
      </c>
      <c r="S118" s="100" t="n">
        <f aca="false">'PLR DET INPUT PG'!S118</f>
        <v>-7064.4839</v>
      </c>
      <c r="T118" s="100" t="n">
        <f aca="false">'PLR DET INPUT PG'!T118</f>
        <v>-9733.3333</v>
      </c>
      <c r="U118" s="100" t="n">
        <f aca="false">'PLR DET INPUT PG'!U118</f>
        <v>-43032.2903</v>
      </c>
      <c r="V118" s="100" t="n">
        <f aca="false">'PLR DET INPUT PG'!V118</f>
        <v>-52225.8065</v>
      </c>
      <c r="W118" s="100" t="n">
        <f aca="false">'PLR DET INPUT PG'!W118</f>
        <v>-41333.3333</v>
      </c>
      <c r="X118" s="100" t="n">
        <f aca="false">'PLR DET INPUT PG'!X118</f>
        <v>-22129.0323</v>
      </c>
      <c r="Y118" s="100" t="n">
        <f aca="false">'PLR DET INPUT PG'!Y118</f>
        <v>-17433.3333</v>
      </c>
      <c r="Z118" s="100" t="n">
        <f aca="false">'PLR DET INPUT PG'!Z118</f>
        <v>-23709.6774</v>
      </c>
      <c r="AA118" s="100" t="n">
        <f aca="false">'PLR DET INPUT PG'!AA118</f>
        <v>-578489.6503</v>
      </c>
    </row>
    <row r="119" customFormat="false" ht="11.25" hidden="false" customHeight="true" outlineLevel="0" collapsed="false">
      <c r="A119" s="99" t="str">
        <f aca="false">'PLR DET INPUT PG'!A119</f>
        <v>Swaps</v>
      </c>
      <c r="C119" s="100" t="n">
        <f aca="false">'PLR DET INPUT PG'!C119-Dth_Day!C41</f>
        <v>-25000</v>
      </c>
      <c r="D119" s="100" t="n">
        <f aca="false">'PLR DET INPUT PG'!D119-Dth_Day!D41</f>
        <v>-25000</v>
      </c>
      <c r="E119" s="100" t="n">
        <f aca="false">'PLR DET INPUT PG'!E119-Dth_Day!E41</f>
        <v>-50000</v>
      </c>
      <c r="F119" s="100" t="n">
        <f aca="false">'PLR DET INPUT PG'!F119-Dth_Day!F41</f>
        <v>-15000</v>
      </c>
      <c r="G119" s="100" t="n">
        <f aca="false">'PLR DET INPUT PG'!G119-Dth_Day!G41</f>
        <v>-15000</v>
      </c>
      <c r="H119" s="100" t="n">
        <f aca="false">'PLR DET INPUT PG'!H119-Dth_Day!H41</f>
        <v>0</v>
      </c>
      <c r="I119" s="100" t="n">
        <f aca="false">'PLR DET INPUT PG'!I119-Dth_Day!I41</f>
        <v>-5000</v>
      </c>
      <c r="J119" s="100" t="n">
        <f aca="false">'PLR DET INPUT PG'!J119-Dth_Day!J41</f>
        <v>-5000</v>
      </c>
      <c r="K119" s="100" t="n">
        <f aca="false">'PLR DET INPUT PG'!K119-Dth_Day!K41</f>
        <v>-5000</v>
      </c>
      <c r="L119" s="100" t="n">
        <f aca="false">'PLR DET INPUT PG'!L119-Dth_Day!L41</f>
        <v>-5000</v>
      </c>
      <c r="M119" s="100" t="n">
        <f aca="false">'PLR DET INPUT PG'!M119-Dth_Day!M41</f>
        <v>-10000</v>
      </c>
      <c r="N119" s="100" t="n">
        <f aca="false">'PLR DET INPUT PG'!N119-Dth_Day!N41</f>
        <v>-10000</v>
      </c>
      <c r="O119" s="100" t="n">
        <f aca="false">'PLR DET INPUT PG'!O119-Dth_Day!O41</f>
        <v>-10000</v>
      </c>
      <c r="P119" s="100" t="n">
        <f aca="false">'PLR DET INPUT PG'!P119-Dth_Day!P41</f>
        <v>-15000</v>
      </c>
      <c r="Q119" s="100" t="n">
        <f aca="false">'PLR DET INPUT PG'!Q119-Dth_Day!Q41</f>
        <v>-15000</v>
      </c>
      <c r="R119" s="100" t="n">
        <f aca="false">'PLR DET INPUT PG'!R119-Dth_Day!R41</f>
        <v>5000</v>
      </c>
      <c r="S119" s="100" t="n">
        <f aca="false">'PLR DET INPUT PG'!S119-Dth_Day!S41</f>
        <v>5000</v>
      </c>
      <c r="T119" s="100" t="n">
        <f aca="false">'PLR DET INPUT PG'!T119-Dth_Day!T41</f>
        <v>5000</v>
      </c>
      <c r="U119" s="100" t="n">
        <f aca="false">'PLR DET INPUT PG'!U119-Dth_Day!U41</f>
        <v>5000</v>
      </c>
      <c r="V119" s="100" t="n">
        <f aca="false">'PLR DET INPUT PG'!V119-Dth_Day!V41</f>
        <v>5000</v>
      </c>
      <c r="W119" s="100" t="n">
        <f aca="false">'PLR DET INPUT PG'!W119-Dth_Day!W41</f>
        <v>5000</v>
      </c>
      <c r="X119" s="100" t="n">
        <f aca="false">'PLR DET INPUT PG'!X119-Dth_Day!X41</f>
        <v>5000</v>
      </c>
      <c r="Y119" s="100" t="n">
        <f aca="false">'PLR DET INPUT PG'!Y119-Dth_Day!Y41</f>
        <v>0</v>
      </c>
      <c r="Z119" s="100" t="n">
        <f aca="false">'PLR DET INPUT PG'!Z119-Dth_Day!Z41</f>
        <v>0</v>
      </c>
      <c r="AA119" s="100" t="n">
        <f aca="false">'PLR DET INPUT PG'!AA119-Dth_Day!AA41</f>
        <v>-100000</v>
      </c>
    </row>
    <row r="120" customFormat="false" ht="11.25" hidden="false" customHeight="true" outlineLevel="0" collapsed="false">
      <c r="A120" s="99" t="str">
        <f aca="false">'PLR DET INPUT PG'!A120</f>
        <v>Total Dth</v>
      </c>
      <c r="C120" s="101" t="n">
        <f aca="false">SUM(C117:C119)</f>
        <v>-13032.2258</v>
      </c>
      <c r="D120" s="101" t="n">
        <f aca="false">SUM(D117:D119)</f>
        <v>8250</v>
      </c>
      <c r="E120" s="101" t="n">
        <f aca="false">SUM(E117:E119)</f>
        <v>-15774.1935</v>
      </c>
      <c r="F120" s="101" t="n">
        <f aca="false">SUM(F117:F119)</f>
        <v>-5533.3333</v>
      </c>
      <c r="G120" s="101" t="n">
        <f aca="false">SUM(G117:G119)</f>
        <v>-6548.3871</v>
      </c>
      <c r="H120" s="101" t="n">
        <f aca="false">SUM(H117:H119)</f>
        <v>5333.3667</v>
      </c>
      <c r="I120" s="101" t="n">
        <f aca="false">SUM(I117:I119)</f>
        <v>-27709.6774</v>
      </c>
      <c r="J120" s="101" t="n">
        <f aca="false">SUM(J117:J119)</f>
        <v>-38967.7419</v>
      </c>
      <c r="K120" s="101" t="n">
        <f aca="false">SUM(K117:K119)</f>
        <v>-20433.3333</v>
      </c>
      <c r="L120" s="101" t="n">
        <f aca="false">SUM(L117:L119)</f>
        <v>-5677.4194</v>
      </c>
      <c r="M120" s="101" t="n">
        <f aca="false">SUM(M117:M119)</f>
        <v>-15499.9667</v>
      </c>
      <c r="N120" s="101" t="n">
        <f aca="false">SUM(N117:N119)</f>
        <v>-19354.8065</v>
      </c>
      <c r="O120" s="101" t="n">
        <f aca="false">SUM(O117:O119)</f>
        <v>-20580.6452</v>
      </c>
      <c r="P120" s="101" t="n">
        <f aca="false">SUM(P117:P119)</f>
        <v>-20999.9643</v>
      </c>
      <c r="Q120" s="101" t="n">
        <f aca="false">SUM(Q117:Q119)</f>
        <v>-13000.0323</v>
      </c>
      <c r="R120" s="101" t="n">
        <f aca="false">SUM(R117:R119)</f>
        <v>-7300</v>
      </c>
      <c r="S120" s="101" t="n">
        <f aca="false">SUM(S117:S119)</f>
        <v>-2064.4839</v>
      </c>
      <c r="T120" s="101" t="n">
        <f aca="false">SUM(T117:T119)</f>
        <v>-4733.3333</v>
      </c>
      <c r="U120" s="101" t="n">
        <f aca="false">SUM(U117:U119)</f>
        <v>-38032.2903</v>
      </c>
      <c r="V120" s="101" t="n">
        <f aca="false">SUM(V117:V119)</f>
        <v>-47225.8065</v>
      </c>
      <c r="W120" s="101" t="n">
        <f aca="false">SUM(W117:W119)</f>
        <v>-36333.3333</v>
      </c>
      <c r="X120" s="101" t="n">
        <f aca="false">SUM(X117:X119)</f>
        <v>-17129.0323</v>
      </c>
      <c r="Y120" s="101" t="n">
        <f aca="false">SUM(Y117:Y119)</f>
        <v>-17433.3333</v>
      </c>
      <c r="Z120" s="101" t="n">
        <f aca="false">SUM(Z117:Z119)</f>
        <v>-23709.6774</v>
      </c>
      <c r="AA120" s="101" t="n">
        <f aca="false">SUM(AA117:AA119)</f>
        <v>-328489.6503</v>
      </c>
    </row>
    <row r="122" customFormat="false" ht="12" hidden="false" customHeight="true" outlineLevel="0" collapsed="false">
      <c r="A122" s="98" t="str">
        <f aca="false">'PLR DET INPUT PG'!A122</f>
        <v>Delta</v>
      </c>
    </row>
    <row r="123" customFormat="false" ht="11.25" hidden="false" customHeight="true" outlineLevel="0" collapsed="false">
      <c r="A123" s="99" t="str">
        <f aca="false">'PLR DET INPUT PG'!A123</f>
        <v>Physical</v>
      </c>
      <c r="C123" s="100" t="n">
        <f aca="false">C107-C117</f>
        <v>0</v>
      </c>
      <c r="D123" s="100" t="n">
        <f aca="false">D107-D117</f>
        <v>0</v>
      </c>
      <c r="E123" s="100" t="n">
        <f aca="false">E107-E117</f>
        <v>0</v>
      </c>
      <c r="F123" s="100" t="n">
        <f aca="false">F107-F117</f>
        <v>0</v>
      </c>
      <c r="G123" s="100" t="n">
        <f aca="false">G107-G117</f>
        <v>0</v>
      </c>
      <c r="H123" s="100" t="n">
        <f aca="false">H107-H117</f>
        <v>0</v>
      </c>
      <c r="I123" s="100" t="n">
        <f aca="false">I107-I117</f>
        <v>0</v>
      </c>
      <c r="J123" s="100" t="n">
        <f aca="false">J107-J117</f>
        <v>0</v>
      </c>
      <c r="K123" s="100" t="n">
        <f aca="false">K107-K117</f>
        <v>0</v>
      </c>
      <c r="L123" s="100" t="n">
        <f aca="false">L107-L117</f>
        <v>0</v>
      </c>
      <c r="M123" s="100" t="n">
        <f aca="false">M107-M117</f>
        <v>0</v>
      </c>
      <c r="N123" s="100" t="n">
        <f aca="false">N107-N117</f>
        <v>0</v>
      </c>
      <c r="O123" s="100" t="n">
        <f aca="false">O107-O117</f>
        <v>0</v>
      </c>
      <c r="P123" s="100" t="n">
        <f aca="false">P107-P117</f>
        <v>0</v>
      </c>
      <c r="Q123" s="100" t="n">
        <f aca="false">Q107-Q117</f>
        <v>0</v>
      </c>
      <c r="R123" s="100" t="n">
        <f aca="false">R107-R117</f>
        <v>0</v>
      </c>
      <c r="S123" s="100" t="n">
        <f aca="false">S107-S117</f>
        <v>0</v>
      </c>
      <c r="T123" s="100" t="n">
        <f aca="false">T107-T117</f>
        <v>0</v>
      </c>
      <c r="U123" s="100" t="n">
        <f aca="false">U107-U117</f>
        <v>0</v>
      </c>
      <c r="V123" s="100" t="n">
        <f aca="false">V107-V117</f>
        <v>0</v>
      </c>
      <c r="W123" s="100" t="n">
        <f aca="false">W107-W117</f>
        <v>0</v>
      </c>
      <c r="X123" s="100" t="n">
        <f aca="false">X107-X117</f>
        <v>0</v>
      </c>
      <c r="Y123" s="100" t="n">
        <f aca="false">Y107-Y117</f>
        <v>0</v>
      </c>
      <c r="Z123" s="100" t="n">
        <f aca="false">Z107-Z117</f>
        <v>0</v>
      </c>
      <c r="AA123" s="100" t="n">
        <f aca="false">AA107-AA117</f>
        <v>0</v>
      </c>
    </row>
    <row r="124" customFormat="false" ht="11.25" hidden="false" customHeight="true" outlineLevel="0" collapsed="false">
      <c r="A124" s="99" t="str">
        <f aca="false">'PLR DET INPUT PG'!A124</f>
        <v>Interbook</v>
      </c>
      <c r="C124" s="100" t="n">
        <f aca="false">C108-C118</f>
        <v>3870.9677</v>
      </c>
      <c r="D124" s="100" t="n">
        <f aca="false">D108-D118</f>
        <v>-714.2857</v>
      </c>
      <c r="E124" s="100" t="n">
        <f aca="false">E108-E118</f>
        <v>290.3225</v>
      </c>
      <c r="F124" s="100" t="n">
        <f aca="false">F108-F118</f>
        <v>133.3333</v>
      </c>
      <c r="G124" s="100" t="n">
        <f aca="false">G108-G118</f>
        <v>225.8065</v>
      </c>
      <c r="H124" s="100" t="n">
        <f aca="false">H108-H118</f>
        <v>566.666599999999</v>
      </c>
      <c r="I124" s="100" t="n">
        <f aca="false">I108-I118</f>
        <v>-1129.0323</v>
      </c>
      <c r="J124" s="100" t="n">
        <f aca="false">J108-J118</f>
        <v>-1129.0323</v>
      </c>
      <c r="K124" s="100" t="n">
        <f aca="false">K108-K118</f>
        <v>-666.666700000002</v>
      </c>
      <c r="L124" s="100" t="n">
        <f aca="false">L108-L118</f>
        <v>32.2580999999991</v>
      </c>
      <c r="M124" s="100" t="n">
        <f aca="false">M108-M118</f>
        <v>1566.6667</v>
      </c>
      <c r="N124" s="100" t="n">
        <f aca="false">N108-N118</f>
        <v>1677.4194</v>
      </c>
      <c r="O124" s="100" t="n">
        <f aca="false">O108-O118</f>
        <v>451.6129</v>
      </c>
      <c r="P124" s="100" t="n">
        <f aca="false">P108-P118</f>
        <v>392.857199999999</v>
      </c>
      <c r="Q124" s="100" t="n">
        <f aca="false">Q108-Q118</f>
        <v>161.2904</v>
      </c>
      <c r="R124" s="100" t="n">
        <f aca="false">R108-R118</f>
        <v>-266.6667</v>
      </c>
      <c r="S124" s="100" t="n">
        <f aca="false">S108-S118</f>
        <v>-129.0322</v>
      </c>
      <c r="T124" s="100" t="n">
        <f aca="false">T108-T118</f>
        <v>-200</v>
      </c>
      <c r="U124" s="100" t="n">
        <f aca="false">U108-U118</f>
        <v>-580.645199999999</v>
      </c>
      <c r="V124" s="100" t="n">
        <f aca="false">V108-V118</f>
        <v>-548.387000000002</v>
      </c>
      <c r="W124" s="100" t="n">
        <f aca="false">W108-W118</f>
        <v>-533.333400000003</v>
      </c>
      <c r="X124" s="100" t="n">
        <f aca="false">X108-X118</f>
        <v>-258.0645</v>
      </c>
      <c r="Y124" s="100" t="n">
        <f aca="false">Y108-Y118</f>
        <v>-800</v>
      </c>
      <c r="Z124" s="100" t="n">
        <f aca="false">Z108-Z118</f>
        <v>-870.967799999999</v>
      </c>
      <c r="AA124" s="100" t="n">
        <f aca="false">AA108-AA118</f>
        <v>1543.08749999991</v>
      </c>
    </row>
    <row r="125" customFormat="false" ht="11.25" hidden="false" customHeight="true" outlineLevel="0" collapsed="false">
      <c r="A125" s="99" t="str">
        <f aca="false">'PLR DET INPUT PG'!A125</f>
        <v>Swaps</v>
      </c>
      <c r="C125" s="100" t="n">
        <f aca="false">C112-C119</f>
        <v>0</v>
      </c>
      <c r="D125" s="100" t="n">
        <f aca="false">D112-D119</f>
        <v>0</v>
      </c>
      <c r="E125" s="100" t="n">
        <f aca="false">E112-E119</f>
        <v>0</v>
      </c>
      <c r="F125" s="100" t="n">
        <f aca="false">F112-F119</f>
        <v>0</v>
      </c>
      <c r="G125" s="100" t="n">
        <f aca="false">G112-G119</f>
        <v>0</v>
      </c>
      <c r="H125" s="100" t="n">
        <f aca="false">H112-H119</f>
        <v>0</v>
      </c>
      <c r="I125" s="100" t="n">
        <f aca="false">I112-I119</f>
        <v>0</v>
      </c>
      <c r="J125" s="100" t="n">
        <f aca="false">J112-J119</f>
        <v>0</v>
      </c>
      <c r="K125" s="100" t="n">
        <f aca="false">K112-K119</f>
        <v>0</v>
      </c>
      <c r="L125" s="100" t="n">
        <f aca="false">L112-L119</f>
        <v>0</v>
      </c>
      <c r="M125" s="100" t="n">
        <f aca="false">M112-M119</f>
        <v>0</v>
      </c>
      <c r="N125" s="100" t="n">
        <f aca="false">N112-N119</f>
        <v>0</v>
      </c>
      <c r="O125" s="100" t="n">
        <f aca="false">O112-O119</f>
        <v>0</v>
      </c>
      <c r="P125" s="100" t="n">
        <f aca="false">P112-P119</f>
        <v>0</v>
      </c>
      <c r="Q125" s="100" t="n">
        <f aca="false">Q112-Q119</f>
        <v>0</v>
      </c>
      <c r="R125" s="100" t="n">
        <f aca="false">R112-R119</f>
        <v>0</v>
      </c>
      <c r="S125" s="100" t="n">
        <f aca="false">S112-S119</f>
        <v>0</v>
      </c>
      <c r="T125" s="100" t="n">
        <f aca="false">T112-T119</f>
        <v>0</v>
      </c>
      <c r="U125" s="100" t="n">
        <f aca="false">U112-U119</f>
        <v>0</v>
      </c>
      <c r="V125" s="100" t="n">
        <f aca="false">V112-V119</f>
        <v>0</v>
      </c>
      <c r="W125" s="100" t="n">
        <f aca="false">W112-W119</f>
        <v>0</v>
      </c>
      <c r="X125" s="100" t="n">
        <f aca="false">X112-X119</f>
        <v>0</v>
      </c>
      <c r="Y125" s="100" t="n">
        <f aca="false">Y112-Y119</f>
        <v>0</v>
      </c>
      <c r="Z125" s="100" t="n">
        <f aca="false">Z112-Z119</f>
        <v>0</v>
      </c>
      <c r="AA125" s="100" t="n">
        <f aca="false">AA112-AA119</f>
        <v>0</v>
      </c>
    </row>
    <row r="126" customFormat="false" ht="11.25" hidden="false" customHeight="true" outlineLevel="0" collapsed="false">
      <c r="A126" s="99" t="str">
        <f aca="false">'PLR DET INPUT PG'!A126</f>
        <v>Total Dth</v>
      </c>
      <c r="C126" s="101" t="n">
        <f aca="false">SUM(C123:C125)</f>
        <v>3870.9677</v>
      </c>
      <c r="D126" s="101" t="n">
        <f aca="false">SUM(D123:D125)</f>
        <v>-714.2857</v>
      </c>
      <c r="E126" s="101" t="n">
        <f aca="false">SUM(E123:E125)</f>
        <v>290.3225</v>
      </c>
      <c r="F126" s="101" t="n">
        <f aca="false">SUM(F123:F125)</f>
        <v>133.3333</v>
      </c>
      <c r="G126" s="101" t="n">
        <f aca="false">SUM(G123:G125)</f>
        <v>225.8065</v>
      </c>
      <c r="H126" s="101" t="n">
        <f aca="false">SUM(H123:H125)</f>
        <v>566.666599999999</v>
      </c>
      <c r="I126" s="101" t="n">
        <f aca="false">SUM(I123:I125)</f>
        <v>-1129.0323</v>
      </c>
      <c r="J126" s="101" t="n">
        <f aca="false">SUM(J123:J125)</f>
        <v>-1129.0323</v>
      </c>
      <c r="K126" s="101" t="n">
        <f aca="false">SUM(K123:K125)</f>
        <v>-666.666700000002</v>
      </c>
      <c r="L126" s="101" t="n">
        <f aca="false">SUM(L123:L125)</f>
        <v>32.2580999999991</v>
      </c>
      <c r="M126" s="101" t="n">
        <f aca="false">SUM(M123:M125)</f>
        <v>1566.6667</v>
      </c>
      <c r="N126" s="101" t="n">
        <f aca="false">SUM(N123:N125)</f>
        <v>1677.4194</v>
      </c>
      <c r="O126" s="101" t="n">
        <f aca="false">SUM(O123:O125)</f>
        <v>451.6129</v>
      </c>
      <c r="P126" s="101" t="n">
        <f aca="false">SUM(P123:P125)</f>
        <v>392.857199999999</v>
      </c>
      <c r="Q126" s="101" t="n">
        <f aca="false">SUM(Q123:Q125)</f>
        <v>161.2904</v>
      </c>
      <c r="R126" s="101" t="n">
        <f aca="false">SUM(R123:R125)</f>
        <v>-266.6667</v>
      </c>
      <c r="S126" s="101" t="n">
        <f aca="false">SUM(S123:S125)</f>
        <v>-129.0322</v>
      </c>
      <c r="T126" s="101" t="n">
        <f aca="false">SUM(T123:T125)</f>
        <v>-200</v>
      </c>
      <c r="U126" s="101" t="n">
        <f aca="false">SUM(U123:U125)</f>
        <v>-580.645199999999</v>
      </c>
      <c r="V126" s="101" t="n">
        <f aca="false">SUM(V123:V125)</f>
        <v>-548.387000000002</v>
      </c>
      <c r="W126" s="101" t="n">
        <f aca="false">SUM(W123:W125)</f>
        <v>-533.333400000003</v>
      </c>
      <c r="X126" s="101" t="n">
        <f aca="false">SUM(X123:X125)</f>
        <v>-258.0645</v>
      </c>
      <c r="Y126" s="101" t="n">
        <f aca="false">SUM(Y123:Y125)</f>
        <v>-800</v>
      </c>
      <c r="Z126" s="101" t="n">
        <f aca="false">SUM(Z123:Z125)</f>
        <v>-870.967799999999</v>
      </c>
      <c r="AA126" s="101" t="n">
        <f aca="false">SUM(AA123:AA125)</f>
        <v>1543.08749999991</v>
      </c>
    </row>
    <row r="128" customFormat="false" ht="12" hidden="false" customHeight="true" outlineLevel="0" collapsed="false">
      <c r="A128" s="98" t="str">
        <f aca="false">'PLR DET INPUT PG'!A128</f>
        <v>Curve Comparison</v>
      </c>
    </row>
    <row r="129" customFormat="false" ht="11.25" hidden="false" customHeight="true" outlineLevel="0" collapsed="false">
      <c r="A129" s="99" t="str">
        <f aca="false">'PLR DET INPUT PG'!A129</f>
        <v>Today</v>
      </c>
      <c r="C129" s="102" t="n">
        <f aca="false">'PLR DET INPUT PG'!C129</f>
        <v>2.5</v>
      </c>
      <c r="D129" s="102" t="n">
        <f aca="false">'PLR DET INPUT PG'!D129</f>
        <v>2.555</v>
      </c>
      <c r="E129" s="102" t="n">
        <f aca="false">'PLR DET INPUT PG'!E129</f>
        <v>2.562</v>
      </c>
      <c r="F129" s="102" t="n">
        <f aca="false">'PLR DET INPUT PG'!F129</f>
        <v>2.329</v>
      </c>
      <c r="G129" s="102" t="n">
        <f aca="false">'PLR DET INPUT PG'!G129</f>
        <v>2.381</v>
      </c>
      <c r="H129" s="102" t="n">
        <f aca="false">'PLR DET INPUT PG'!H129</f>
        <v>2.438</v>
      </c>
      <c r="I129" s="102" t="n">
        <f aca="false">'PLR DET INPUT PG'!I129</f>
        <v>2.482</v>
      </c>
      <c r="J129" s="102" t="n">
        <f aca="false">'PLR DET INPUT PG'!J129</f>
        <v>2.525</v>
      </c>
      <c r="K129" s="102" t="n">
        <f aca="false">'PLR DET INPUT PG'!K129</f>
        <v>2.525</v>
      </c>
      <c r="L129" s="102" t="n">
        <f aca="false">'PLR DET INPUT PG'!L129</f>
        <v>2.547</v>
      </c>
      <c r="M129" s="102" t="n">
        <f aca="false">'PLR DET INPUT PG'!M129</f>
        <v>3.162</v>
      </c>
      <c r="N129" s="102" t="n">
        <f aca="false">'PLR DET INPUT PG'!N129</f>
        <v>3.332</v>
      </c>
      <c r="O129" s="102" t="n">
        <f aca="false">'PLR DET INPUT PG'!O129</f>
        <v>3.417</v>
      </c>
      <c r="P129" s="102" t="n">
        <f aca="false">'PLR DET INPUT PG'!P129</f>
        <v>3.347</v>
      </c>
      <c r="Q129" s="102" t="n">
        <f aca="false">'PLR DET INPUT PG'!Q129</f>
        <v>3.257</v>
      </c>
      <c r="R129" s="102" t="n">
        <f aca="false">'PLR DET INPUT PG'!R129</f>
        <v>2.877</v>
      </c>
      <c r="S129" s="102" t="n">
        <f aca="false">'PLR DET INPUT PG'!S129</f>
        <v>2.878</v>
      </c>
      <c r="T129" s="102" t="n">
        <f aca="false">'PLR DET INPUT PG'!T129</f>
        <v>2.913</v>
      </c>
      <c r="U129" s="102" t="n">
        <f aca="false">'PLR DET INPUT PG'!U129</f>
        <v>2.955</v>
      </c>
      <c r="V129" s="102" t="n">
        <f aca="false">'PLR DET INPUT PG'!V129</f>
        <v>2.997</v>
      </c>
      <c r="W129" s="102" t="n">
        <f aca="false">'PLR DET INPUT PG'!W129</f>
        <v>2.992</v>
      </c>
      <c r="X129" s="102" t="n">
        <f aca="false">'PLR DET INPUT PG'!X129</f>
        <v>3.032</v>
      </c>
      <c r="Y129" s="102" t="n">
        <f aca="false">'PLR DET INPUT PG'!Y129</f>
        <v>3.522</v>
      </c>
      <c r="Z129" s="102" t="n">
        <f aca="false">'PLR DET INPUT PG'!Z129</f>
        <v>3.662</v>
      </c>
      <c r="AA129" s="102"/>
    </row>
    <row r="130" customFormat="false" ht="11.25" hidden="false" customHeight="true" outlineLevel="0" collapsed="false">
      <c r="A130" s="99" t="str">
        <f aca="false">'PLR DET INPUT PG'!A130</f>
        <v>Prior Day</v>
      </c>
      <c r="C130" s="102" t="n">
        <f aca="false">'PLR DET INPUT PG'!C130</f>
        <v>2.541</v>
      </c>
      <c r="D130" s="102" t="n">
        <f aca="false">'PLR DET INPUT PG'!D130</f>
        <v>2.616</v>
      </c>
      <c r="E130" s="102" t="n">
        <f aca="false">'PLR DET INPUT PG'!E130</f>
        <v>2.624</v>
      </c>
      <c r="F130" s="102" t="n">
        <f aca="false">'PLR DET INPUT PG'!F130</f>
        <v>2.385</v>
      </c>
      <c r="G130" s="102" t="n">
        <f aca="false">'PLR DET INPUT PG'!G130</f>
        <v>2.435</v>
      </c>
      <c r="H130" s="102" t="n">
        <f aca="false">'PLR DET INPUT PG'!H130</f>
        <v>2.49</v>
      </c>
      <c r="I130" s="102" t="n">
        <f aca="false">'PLR DET INPUT PG'!I130</f>
        <v>2.533</v>
      </c>
      <c r="J130" s="102" t="n">
        <f aca="false">'PLR DET INPUT PG'!J130</f>
        <v>2.576</v>
      </c>
      <c r="K130" s="102" t="n">
        <f aca="false">'PLR DET INPUT PG'!K130</f>
        <v>2.573</v>
      </c>
      <c r="L130" s="102" t="n">
        <f aca="false">'PLR DET INPUT PG'!L130</f>
        <v>2.593</v>
      </c>
      <c r="M130" s="102" t="n">
        <f aca="false">'PLR DET INPUT PG'!M130</f>
        <v>3.15</v>
      </c>
      <c r="N130" s="102" t="n">
        <f aca="false">'PLR DET INPUT PG'!N130</f>
        <v>3.32</v>
      </c>
      <c r="O130" s="102" t="n">
        <f aca="false">'PLR DET INPUT PG'!O130</f>
        <v>3.405</v>
      </c>
      <c r="P130" s="102" t="n">
        <f aca="false">'PLR DET INPUT PG'!P130</f>
        <v>3.335</v>
      </c>
      <c r="Q130" s="102" t="n">
        <f aca="false">'PLR DET INPUT PG'!Q130</f>
        <v>3.245</v>
      </c>
      <c r="R130" s="102" t="n">
        <f aca="false">'PLR DET INPUT PG'!R130</f>
        <v>2.9</v>
      </c>
      <c r="S130" s="102" t="n">
        <f aca="false">'PLR DET INPUT PG'!S130</f>
        <v>2.901</v>
      </c>
      <c r="T130" s="102" t="n">
        <f aca="false">'PLR DET INPUT PG'!T130</f>
        <v>2.936</v>
      </c>
      <c r="U130" s="102" t="n">
        <f aca="false">'PLR DET INPUT PG'!U130</f>
        <v>2.978</v>
      </c>
      <c r="V130" s="102" t="n">
        <f aca="false">'PLR DET INPUT PG'!V130</f>
        <v>3.02</v>
      </c>
      <c r="W130" s="102" t="n">
        <f aca="false">'PLR DET INPUT PG'!W130</f>
        <v>3.015</v>
      </c>
      <c r="X130" s="102" t="n">
        <f aca="false">'PLR DET INPUT PG'!X130</f>
        <v>3.05</v>
      </c>
      <c r="Y130" s="102" t="n">
        <f aca="false">'PLR DET INPUT PG'!Y130</f>
        <v>3.58</v>
      </c>
      <c r="Z130" s="102" t="n">
        <f aca="false">'PLR DET INPUT PG'!Z130</f>
        <v>3.715</v>
      </c>
      <c r="AA130" s="102"/>
    </row>
    <row r="131" customFormat="false" ht="11.25" hidden="false" customHeight="true" outlineLevel="0" collapsed="false">
      <c r="A131" s="99" t="str">
        <f aca="false">'PLR DET INPUT PG'!A131</f>
        <v>Delta</v>
      </c>
      <c r="C131" s="103" t="n">
        <f aca="false">'PLR DET INPUT PG'!C131</f>
        <v>-0.0409999999999999</v>
      </c>
      <c r="D131" s="103" t="n">
        <f aca="false">'PLR DET INPUT PG'!D131</f>
        <v>-0.0609999999999999</v>
      </c>
      <c r="E131" s="103" t="n">
        <f aca="false">'PLR DET INPUT PG'!E131</f>
        <v>-0.0620000000000003</v>
      </c>
      <c r="F131" s="103" t="n">
        <f aca="false">'PLR DET INPUT PG'!F131</f>
        <v>-0.0559999999999996</v>
      </c>
      <c r="G131" s="103" t="n">
        <f aca="false">'PLR DET INPUT PG'!G131</f>
        <v>-0.0540000000000003</v>
      </c>
      <c r="H131" s="103" t="n">
        <f aca="false">'PLR DET INPUT PG'!H131</f>
        <v>-0.052</v>
      </c>
      <c r="I131" s="103" t="n">
        <f aca="false">'PLR DET INPUT PG'!I131</f>
        <v>-0.0509999999999997</v>
      </c>
      <c r="J131" s="103" t="n">
        <f aca="false">'PLR DET INPUT PG'!J131</f>
        <v>-0.0510000000000002</v>
      </c>
      <c r="K131" s="103" t="n">
        <f aca="false">'PLR DET INPUT PG'!K131</f>
        <v>-0.048</v>
      </c>
      <c r="L131" s="103" t="n">
        <f aca="false">'PLR DET INPUT PG'!L131</f>
        <v>-0.0459999999999998</v>
      </c>
      <c r="M131" s="103" t="n">
        <f aca="false">'PLR DET INPUT PG'!M131</f>
        <v>0.012</v>
      </c>
      <c r="N131" s="103" t="n">
        <f aca="false">'PLR DET INPUT PG'!N131</f>
        <v>0.012</v>
      </c>
      <c r="O131" s="103" t="n">
        <f aca="false">'PLR DET INPUT PG'!O131</f>
        <v>0.012</v>
      </c>
      <c r="P131" s="103" t="n">
        <f aca="false">'PLR DET INPUT PG'!P131</f>
        <v>0.012</v>
      </c>
      <c r="Q131" s="103" t="n">
        <f aca="false">'PLR DET INPUT PG'!Q131</f>
        <v>0.012</v>
      </c>
      <c r="R131" s="103" t="n">
        <f aca="false">'PLR DET INPUT PG'!R131</f>
        <v>-0.0230000000000001</v>
      </c>
      <c r="S131" s="103" t="n">
        <f aca="false">'PLR DET INPUT PG'!S131</f>
        <v>-0.0229999999999997</v>
      </c>
      <c r="T131" s="103" t="n">
        <f aca="false">'PLR DET INPUT PG'!T131</f>
        <v>-0.0230000000000001</v>
      </c>
      <c r="U131" s="103" t="n">
        <f aca="false">'PLR DET INPUT PG'!U131</f>
        <v>-0.0230000000000001</v>
      </c>
      <c r="V131" s="103" t="n">
        <f aca="false">'PLR DET INPUT PG'!V131</f>
        <v>-0.0230000000000001</v>
      </c>
      <c r="W131" s="103" t="n">
        <f aca="false">'PLR DET INPUT PG'!W131</f>
        <v>-0.0230000000000001</v>
      </c>
      <c r="X131" s="103" t="n">
        <f aca="false">'PLR DET INPUT PG'!X131</f>
        <v>-0.0179999999999998</v>
      </c>
      <c r="Y131" s="103" t="n">
        <f aca="false">'PLR DET INPUT PG'!Y131</f>
        <v>-0.0580000000000003</v>
      </c>
      <c r="Z131" s="103" t="n">
        <f aca="false">'PLR DET INPUT PG'!Z131</f>
        <v>-0.0529999999999999</v>
      </c>
      <c r="AA131" s="102"/>
    </row>
    <row r="133" customFormat="false" ht="12" hidden="false" customHeight="true" outlineLevel="0" collapsed="false">
      <c r="A133" s="98" t="str">
        <f aca="false">'PLR DET INPUT PG'!A133</f>
        <v>Average Deal Prices</v>
      </c>
    </row>
    <row r="134" customFormat="false" ht="11.25" hidden="false" customHeight="true" outlineLevel="0" collapsed="false">
      <c r="A134" s="99" t="str">
        <f aca="false">'PLR DET INPUT PG'!A134</f>
        <v>BUY</v>
      </c>
      <c r="C134" s="102" t="n">
        <f aca="false">'PLR DET INPUT PG'!C134</f>
        <v>4.1567</v>
      </c>
      <c r="D134" s="102" t="n">
        <f aca="false">'PLR DET INPUT PG'!D134</f>
        <v>4.1567</v>
      </c>
      <c r="E134" s="102" t="n">
        <f aca="false">'PLR DET INPUT PG'!E134</f>
        <v>4.1567</v>
      </c>
      <c r="F134" s="102" t="n">
        <f aca="false">'PLR DET INPUT PG'!F134</f>
        <v>3.8712</v>
      </c>
      <c r="G134" s="102" t="n">
        <f aca="false">'PLR DET INPUT PG'!G134</f>
        <v>3.8712</v>
      </c>
      <c r="H134" s="102" t="n">
        <f aca="false">'PLR DET INPUT PG'!H134</f>
        <v>3.732</v>
      </c>
      <c r="I134" s="102" t="n">
        <f aca="false">'PLR DET INPUT PG'!I134</f>
        <v>3.732</v>
      </c>
      <c r="J134" s="102" t="n">
        <f aca="false">'PLR DET INPUT PG'!J134</f>
        <v>3.9483</v>
      </c>
      <c r="K134" s="102" t="n">
        <f aca="false">'PLR DET INPUT PG'!K134</f>
        <v>3.9483</v>
      </c>
      <c r="L134" s="102" t="n">
        <f aca="false">'PLR DET INPUT PG'!L134</f>
        <v>3.9483</v>
      </c>
      <c r="M134" s="102" t="n">
        <f aca="false">'PLR DET INPUT PG'!M134</f>
        <v>5.3633</v>
      </c>
      <c r="N134" s="102" t="n">
        <f aca="false">'PLR DET INPUT PG'!N134</f>
        <v>5.3633</v>
      </c>
      <c r="O134" s="102" t="n">
        <f aca="false">'PLR DET INPUT PG'!O134</f>
        <v>5.3633</v>
      </c>
      <c r="P134" s="102" t="n">
        <f aca="false">'PLR DET INPUT PG'!P134</f>
        <v>5.3633</v>
      </c>
      <c r="Q134" s="102" t="n">
        <f aca="false">'PLR DET INPUT PG'!Q134</f>
        <v>5.3633</v>
      </c>
      <c r="R134" s="102" t="n">
        <f aca="false">'PLR DET INPUT PG'!R134</f>
        <v>0</v>
      </c>
      <c r="S134" s="102" t="n">
        <f aca="false">'PLR DET INPUT PG'!S134</f>
        <v>0</v>
      </c>
      <c r="T134" s="102" t="n">
        <f aca="false">'PLR DET INPUT PG'!T134</f>
        <v>0</v>
      </c>
      <c r="U134" s="102" t="n">
        <f aca="false">'PLR DET INPUT PG'!U134</f>
        <v>0</v>
      </c>
      <c r="V134" s="102" t="n">
        <f aca="false">'PLR DET INPUT PG'!V134</f>
        <v>0</v>
      </c>
      <c r="W134" s="102" t="n">
        <f aca="false">'PLR DET INPUT PG'!W134</f>
        <v>0</v>
      </c>
      <c r="X134" s="102" t="n">
        <f aca="false">'PLR DET INPUT PG'!X134</f>
        <v>0</v>
      </c>
      <c r="Y134" s="102" t="n">
        <f aca="false">'PLR DET INPUT PG'!Y134</f>
        <v>0</v>
      </c>
      <c r="Z134" s="102" t="n">
        <f aca="false">'PLR DET INPUT PG'!Z134</f>
        <v>0</v>
      </c>
      <c r="AA134" s="102" t="n">
        <f aca="false">'PLR DET INPUT PG'!AA134</f>
        <v>0</v>
      </c>
    </row>
    <row r="135" customFormat="false" ht="11.25" hidden="false" customHeight="true" outlineLevel="0" collapsed="false">
      <c r="A135" s="99" t="str">
        <f aca="false">'PLR DET INPUT PG'!A135</f>
        <v>SELL</v>
      </c>
      <c r="C135" s="102" t="n">
        <f aca="false">'PLR DET INPUT PG'!C135</f>
        <v>2.79</v>
      </c>
      <c r="D135" s="102" t="n">
        <f aca="false">'PLR DET INPUT PG'!D135</f>
        <v>2.79</v>
      </c>
      <c r="E135" s="102" t="n">
        <f aca="false">'PLR DET INPUT PG'!E135</f>
        <v>2.9738</v>
      </c>
      <c r="F135" s="102" t="n">
        <f aca="false">'PLR DET INPUT PG'!F135</f>
        <v>3.1575</v>
      </c>
      <c r="G135" s="102" t="n">
        <f aca="false">'PLR DET INPUT PG'!G135</f>
        <v>3.1575</v>
      </c>
      <c r="H135" s="102" t="n">
        <f aca="false">'PLR DET INPUT PG'!H135</f>
        <v>3.1575</v>
      </c>
      <c r="I135" s="102" t="n">
        <f aca="false">'PLR DET INPUT PG'!I135</f>
        <v>0</v>
      </c>
      <c r="J135" s="102" t="n">
        <f aca="false">'PLR DET INPUT PG'!J135</f>
        <v>0</v>
      </c>
      <c r="K135" s="102" t="n">
        <f aca="false">'PLR DET INPUT PG'!K135</f>
        <v>0</v>
      </c>
      <c r="L135" s="102" t="n">
        <f aca="false">'PLR DET INPUT PG'!L135</f>
        <v>0</v>
      </c>
      <c r="M135" s="102" t="n">
        <f aca="false">'PLR DET INPUT PG'!M135</f>
        <v>0</v>
      </c>
      <c r="N135" s="102" t="n">
        <f aca="false">'PLR DET INPUT PG'!N135</f>
        <v>0</v>
      </c>
      <c r="O135" s="102" t="n">
        <f aca="false">'PLR DET INPUT PG'!O135</f>
        <v>0</v>
      </c>
      <c r="P135" s="102" t="n">
        <f aca="false">'PLR DET INPUT PG'!P135</f>
        <v>0</v>
      </c>
      <c r="Q135" s="102" t="n">
        <f aca="false">'PLR DET INPUT PG'!Q135</f>
        <v>0</v>
      </c>
      <c r="R135" s="102" t="n">
        <f aca="false">'PLR DET INPUT PG'!R135</f>
        <v>0</v>
      </c>
      <c r="S135" s="102" t="n">
        <f aca="false">'PLR DET INPUT PG'!S135</f>
        <v>0</v>
      </c>
      <c r="T135" s="102" t="n">
        <f aca="false">'PLR DET INPUT PG'!T135</f>
        <v>0</v>
      </c>
      <c r="U135" s="102" t="n">
        <f aca="false">'PLR DET INPUT PG'!U135</f>
        <v>0</v>
      </c>
      <c r="V135" s="102" t="n">
        <f aca="false">'PLR DET INPUT PG'!V135</f>
        <v>0</v>
      </c>
      <c r="W135" s="102" t="n">
        <f aca="false">'PLR DET INPUT PG'!W135</f>
        <v>0</v>
      </c>
      <c r="X135" s="102" t="n">
        <f aca="false">'PLR DET INPUT PG'!X135</f>
        <v>0</v>
      </c>
      <c r="Y135" s="102" t="n">
        <f aca="false">'PLR DET INPUT PG'!Y135</f>
        <v>0</v>
      </c>
      <c r="Z135" s="102" t="n">
        <f aca="false">'PLR DET INPUT PG'!Z135</f>
        <v>0</v>
      </c>
      <c r="AA135" s="102" t="n">
        <f aca="false">'PLR DET INPUT PG'!AA135</f>
        <v>0</v>
      </c>
    </row>
    <row r="137" customFormat="false" ht="12" hidden="false" customHeight="true" outlineLevel="0" collapsed="false">
      <c r="A137" s="98" t="str">
        <f aca="false">'PLR DET INPUT PG'!A137</f>
        <v>Mark-To-Market</v>
      </c>
    </row>
    <row r="138" customFormat="false" ht="11.25" hidden="false" customHeight="true" outlineLevel="0" collapsed="false">
      <c r="A138" s="99" t="str">
        <f aca="false">'PLR DET INPUT PG'!A138</f>
        <v>Today's MTM</v>
      </c>
      <c r="C138" s="100" t="n">
        <f aca="false">'PLR DET INPUT PG'!C138</f>
        <v>-2909373</v>
      </c>
      <c r="D138" s="100" t="n">
        <f aca="false">'PLR DET INPUT PG'!D138</f>
        <v>-2589622</v>
      </c>
      <c r="E138" s="104" t="n">
        <f aca="false">'PLR DET INPUT PG'!E138</f>
        <v>-1948776</v>
      </c>
      <c r="F138" s="104" t="n">
        <f aca="false">'PLR DET INPUT PG'!F138</f>
        <v>-429641</v>
      </c>
      <c r="G138" s="104" t="n">
        <f aca="false">'PLR DET INPUT PG'!G138</f>
        <v>-451842</v>
      </c>
      <c r="H138" s="104" t="n">
        <f aca="false">'PLR DET INPUT PG'!H138</f>
        <v>-917962</v>
      </c>
      <c r="I138" s="104" t="n">
        <f aca="false">'PLR DET INPUT PG'!I138</f>
        <v>-1012309</v>
      </c>
      <c r="J138" s="100" t="n">
        <f aca="false">'PLR DET INPUT PG'!J138</f>
        <v>-1365648</v>
      </c>
      <c r="K138" s="100" t="n">
        <f aca="false">'PLR DET INPUT PG'!K138</f>
        <v>-1318508</v>
      </c>
      <c r="L138" s="100" t="n">
        <f aca="false">'PLR DET INPUT PG'!L138</f>
        <v>-1342555</v>
      </c>
      <c r="M138" s="100" t="n">
        <f aca="false">'PLR DET INPUT PG'!M138</f>
        <v>-2833501</v>
      </c>
      <c r="N138" s="100" t="n">
        <f aca="false">'PLR DET INPUT PG'!N138</f>
        <v>-2860613</v>
      </c>
      <c r="O138" s="100" t="n">
        <f aca="false">'PLR DET INPUT PG'!O138</f>
        <v>-2835327</v>
      </c>
      <c r="P138" s="100" t="n">
        <f aca="false">'PLR DET INPUT PG'!P138</f>
        <v>-2376495</v>
      </c>
      <c r="Q138" s="100" t="n">
        <f aca="false">'PLR DET INPUT PG'!Q138</f>
        <v>-2619410</v>
      </c>
      <c r="R138" s="100" t="n">
        <f aca="false">'PLR DET INPUT PG'!R138</f>
        <v>-425</v>
      </c>
      <c r="S138" s="100" t="n">
        <f aca="false">'PLR DET INPUT PG'!S138</f>
        <v>-291</v>
      </c>
      <c r="T138" s="100" t="n">
        <f aca="false">'PLR DET INPUT PG'!T138</f>
        <v>4627</v>
      </c>
      <c r="U138" s="100" t="n">
        <f aca="false">'PLR DET INPUT PG'!U138</f>
        <v>10808</v>
      </c>
      <c r="V138" s="100" t="n">
        <f aca="false">'PLR DET INPUT PG'!V138</f>
        <v>16765</v>
      </c>
      <c r="W138" s="100" t="n">
        <f aca="false">'PLR DET INPUT PG'!W138</f>
        <v>15441</v>
      </c>
      <c r="X138" s="100" t="n">
        <f aca="false">'PLR DET INPUT PG'!X138</f>
        <v>21528</v>
      </c>
      <c r="Y138" s="100" t="n">
        <f aca="false">'PLR DET INPUT PG'!Y138</f>
        <v>0</v>
      </c>
      <c r="Z138" s="100" t="n">
        <f aca="false">'PLR DET INPUT PG'!Z138</f>
        <v>0</v>
      </c>
      <c r="AA138" s="100" t="n">
        <f aca="false">'PLR DET INPUT PG'!AA138</f>
        <v>-27743129</v>
      </c>
    </row>
    <row r="139" customFormat="false" ht="11.25" hidden="false" customHeight="true" outlineLevel="0" collapsed="false">
      <c r="A139" s="99" t="str">
        <f aca="false">'PLR DET INPUT PG'!A139</f>
        <v>Interbook MTM</v>
      </c>
      <c r="C139" s="100" t="n">
        <f aca="false">'PLR DET INPUT PG'!C139</f>
        <v>11916624</v>
      </c>
      <c r="D139" s="100" t="n">
        <f aca="false">'PLR DET INPUT PG'!D139</f>
        <v>8795799</v>
      </c>
      <c r="E139" s="100" t="n">
        <f aca="false">'PLR DET INPUT PG'!E139</f>
        <v>1764174</v>
      </c>
      <c r="F139" s="100" t="n">
        <f aca="false">'PLR DET INPUT PG'!F139</f>
        <v>209969</v>
      </c>
      <c r="G139" s="100" t="n">
        <f aca="false">'PLR DET INPUT PG'!G139</f>
        <v>2212451</v>
      </c>
      <c r="H139" s="100" t="n">
        <f aca="false">'PLR DET INPUT PG'!H139</f>
        <v>2848780</v>
      </c>
      <c r="I139" s="100" t="n">
        <f aca="false">'PLR DET INPUT PG'!I139</f>
        <v>4666397</v>
      </c>
      <c r="J139" s="100" t="n">
        <f aca="false">'PLR DET INPUT PG'!J139</f>
        <v>4352211</v>
      </c>
      <c r="K139" s="100" t="n">
        <f aca="false">'PLR DET INPUT PG'!K139</f>
        <v>4851217</v>
      </c>
      <c r="L139" s="100" t="n">
        <f aca="false">'PLR DET INPUT PG'!L139</f>
        <v>5076521</v>
      </c>
      <c r="M139" s="100" t="n">
        <f aca="false">'PLR DET INPUT PG'!M139</f>
        <v>4900536</v>
      </c>
      <c r="N139" s="100" t="n">
        <f aca="false">'PLR DET INPUT PG'!N139</f>
        <v>5031644</v>
      </c>
      <c r="O139" s="100" t="n">
        <f aca="false">'PLR DET INPUT PG'!O139</f>
        <v>2069655</v>
      </c>
      <c r="P139" s="100" t="n">
        <f aca="false">'PLR DET INPUT PG'!P139</f>
        <v>1409485</v>
      </c>
      <c r="Q139" s="100" t="n">
        <f aca="false">'PLR DET INPUT PG'!Q139</f>
        <v>1610877</v>
      </c>
      <c r="R139" s="100" t="n">
        <f aca="false">'PLR DET INPUT PG'!R139</f>
        <v>257464</v>
      </c>
      <c r="S139" s="100" t="n">
        <f aca="false">'PLR DET INPUT PG'!S139</f>
        <v>110625</v>
      </c>
      <c r="T139" s="100" t="n">
        <f aca="false">'PLR DET INPUT PG'!T139</f>
        <v>142271</v>
      </c>
      <c r="U139" s="100" t="n">
        <f aca="false">'PLR DET INPUT PG'!U139</f>
        <v>338373</v>
      </c>
      <c r="V139" s="100" t="n">
        <f aca="false">'PLR DET INPUT PG'!V139</f>
        <v>353561</v>
      </c>
      <c r="W139" s="100" t="n">
        <f aca="false">'PLR DET INPUT PG'!W139</f>
        <v>348010</v>
      </c>
      <c r="X139" s="100" t="n">
        <f aca="false">'PLR DET INPUT PG'!X139</f>
        <v>283025</v>
      </c>
      <c r="Y139" s="100" t="n">
        <f aca="false">'PLR DET INPUT PG'!Y139</f>
        <v>1993133</v>
      </c>
      <c r="Z139" s="100" t="n">
        <f aca="false">'PLR DET INPUT PG'!Z139</f>
        <v>2221276</v>
      </c>
      <c r="AA139" s="100" t="n">
        <f aca="false">'PLR DET INPUT PG'!AA139</f>
        <v>67764078</v>
      </c>
    </row>
    <row r="140" customFormat="false" ht="11.25" hidden="false" customHeight="true" outlineLevel="0" collapsed="false">
      <c r="A140" s="105" t="str">
        <f aca="false">'PLR DET INPUT PG'!A140</f>
        <v>Total MTM</v>
      </c>
      <c r="B140" s="106"/>
      <c r="C140" s="107" t="n">
        <f aca="false">'PLR DET INPUT PG'!C140</f>
        <v>9007251</v>
      </c>
      <c r="D140" s="107" t="n">
        <f aca="false">'PLR DET INPUT PG'!D140</f>
        <v>6206177</v>
      </c>
      <c r="E140" s="107" t="n">
        <f aca="false">'PLR DET INPUT PG'!E140</f>
        <v>-184602</v>
      </c>
      <c r="F140" s="107" t="n">
        <f aca="false">'PLR DET INPUT PG'!F140</f>
        <v>-219672</v>
      </c>
      <c r="G140" s="107" t="n">
        <f aca="false">'PLR DET INPUT PG'!G140</f>
        <v>1760609</v>
      </c>
      <c r="H140" s="107" t="n">
        <f aca="false">'PLR DET INPUT PG'!H140</f>
        <v>1930818</v>
      </c>
      <c r="I140" s="107" t="n">
        <f aca="false">'PLR DET INPUT PG'!I140</f>
        <v>3654088</v>
      </c>
      <c r="J140" s="107" t="n">
        <f aca="false">'PLR DET INPUT PG'!J140</f>
        <v>2986563</v>
      </c>
      <c r="K140" s="107" t="n">
        <f aca="false">'PLR DET INPUT PG'!K140</f>
        <v>3532709</v>
      </c>
      <c r="L140" s="107" t="n">
        <f aca="false">'PLR DET INPUT PG'!L140</f>
        <v>3733966</v>
      </c>
      <c r="M140" s="107" t="n">
        <f aca="false">'PLR DET INPUT PG'!M140</f>
        <v>2067035</v>
      </c>
      <c r="N140" s="107" t="n">
        <f aca="false">'PLR DET INPUT PG'!N140</f>
        <v>2171031</v>
      </c>
      <c r="O140" s="107" t="n">
        <f aca="false">'PLR DET INPUT PG'!O140</f>
        <v>-765672</v>
      </c>
      <c r="P140" s="107" t="n">
        <f aca="false">'PLR DET INPUT PG'!P140</f>
        <v>-967010</v>
      </c>
      <c r="Q140" s="107" t="n">
        <f aca="false">'PLR DET INPUT PG'!Q140</f>
        <v>-1008533</v>
      </c>
      <c r="R140" s="107" t="n">
        <f aca="false">'PLR DET INPUT PG'!R140</f>
        <v>257039</v>
      </c>
      <c r="S140" s="107" t="n">
        <f aca="false">'PLR DET INPUT PG'!S140</f>
        <v>110334</v>
      </c>
      <c r="T140" s="107" t="n">
        <f aca="false">'PLR DET INPUT PG'!T140</f>
        <v>146898</v>
      </c>
      <c r="U140" s="107" t="n">
        <f aca="false">'PLR DET INPUT PG'!U140</f>
        <v>349181</v>
      </c>
      <c r="V140" s="107" t="n">
        <f aca="false">'PLR DET INPUT PG'!V140</f>
        <v>370326</v>
      </c>
      <c r="W140" s="107" t="n">
        <f aca="false">'PLR DET INPUT PG'!W140</f>
        <v>363451</v>
      </c>
      <c r="X140" s="107" t="n">
        <f aca="false">'PLR DET INPUT PG'!X140</f>
        <v>304553</v>
      </c>
      <c r="Y140" s="107" t="n">
        <f aca="false">'PLR DET INPUT PG'!Y140</f>
        <v>1993133</v>
      </c>
      <c r="Z140" s="107" t="n">
        <f aca="false">'PLR DET INPUT PG'!Z140</f>
        <v>2221276</v>
      </c>
      <c r="AA140" s="108" t="n">
        <f aca="false">'PLR DET INPUT PG'!AA140</f>
        <v>40020949</v>
      </c>
    </row>
    <row r="141" customFormat="false" ht="11.25" hidden="false" customHeight="true" outlineLevel="0" collapsed="false">
      <c r="A141" s="99" t="str">
        <f aca="false">'PLR DET INPUT PG'!A141</f>
        <v>Prior Day MTM</v>
      </c>
      <c r="C141" s="100" t="n">
        <f aca="false">'PLR DET INPUT PG'!C141</f>
        <v>8989800</v>
      </c>
      <c r="D141" s="100" t="n">
        <f aca="false">'PLR DET INPUT PG'!D141</f>
        <v>6219639</v>
      </c>
      <c r="E141" s="100" t="n">
        <f aca="false">'PLR DET INPUT PG'!E141</f>
        <v>-214705</v>
      </c>
      <c r="F141" s="100" t="n">
        <f aca="false">'PLR DET INPUT PG'!F141</f>
        <v>-228860</v>
      </c>
      <c r="G141" s="100" t="n">
        <f aca="false">'PLR DET INPUT PG'!G141</f>
        <v>1749627</v>
      </c>
      <c r="H141" s="100" t="n">
        <f aca="false">'PLR DET INPUT PG'!H141</f>
        <v>1938898</v>
      </c>
      <c r="I141" s="100" t="n">
        <f aca="false">'PLR DET INPUT PG'!I141</f>
        <v>3610634</v>
      </c>
      <c r="J141" s="100" t="n">
        <f aca="false">'PLR DET INPUT PG'!J141</f>
        <v>2925751</v>
      </c>
      <c r="K141" s="100" t="n">
        <f aca="false">'PLR DET INPUT PG'!K141</f>
        <v>3503577</v>
      </c>
      <c r="L141" s="100" t="n">
        <f aca="false">'PLR DET INPUT PG'!L141</f>
        <v>3725764</v>
      </c>
      <c r="M141" s="100" t="n">
        <f aca="false">'PLR DET INPUT PG'!M141</f>
        <v>2072330</v>
      </c>
      <c r="N141" s="100" t="n">
        <f aca="false">'PLR DET INPUT PG'!N141</f>
        <v>2177724</v>
      </c>
      <c r="O141" s="100" t="n">
        <f aca="false">'PLR DET INPUT PG'!O141</f>
        <v>-758249</v>
      </c>
      <c r="P141" s="100" t="n">
        <f aca="false">'PLR DET INPUT PG'!P141</f>
        <v>-960171</v>
      </c>
      <c r="Q141" s="100" t="n">
        <f aca="false">'PLR DET INPUT PG'!Q141</f>
        <v>-1003823</v>
      </c>
      <c r="R141" s="100" t="n">
        <f aca="false">'PLR DET INPUT PG'!R141</f>
        <v>252251</v>
      </c>
      <c r="S141" s="100" t="n">
        <f aca="false">'PLR DET INPUT PG'!S141</f>
        <v>108937</v>
      </c>
      <c r="T141" s="100" t="n">
        <f aca="false">'PLR DET INPUT PG'!T141</f>
        <v>143827</v>
      </c>
      <c r="U141" s="100" t="n">
        <f aca="false">'PLR DET INPUT PG'!U141</f>
        <v>323928</v>
      </c>
      <c r="V141" s="100" t="n">
        <f aca="false">'PLR DET INPUT PG'!V141</f>
        <v>339152</v>
      </c>
      <c r="W141" s="100" t="n">
        <f aca="false">'PLR DET INPUT PG'!W141</f>
        <v>340363</v>
      </c>
      <c r="X141" s="100" t="n">
        <f aca="false">'PLR DET INPUT PG'!X141</f>
        <v>295778</v>
      </c>
      <c r="Y141" s="100" t="n">
        <f aca="false">'PLR DET INPUT PG'!Y141</f>
        <v>1965308</v>
      </c>
      <c r="Z141" s="100" t="n">
        <f aca="false">'PLR DET INPUT PG'!Z141</f>
        <v>2185803</v>
      </c>
      <c r="AA141" s="100" t="n">
        <f aca="false">'PLR DET INPUT PG'!AA141</f>
        <v>39703283</v>
      </c>
    </row>
    <row r="142" customFormat="false" ht="11.25" hidden="false" customHeight="true" outlineLevel="0" collapsed="false">
      <c r="A142" s="99" t="str">
        <f aca="false">'PLR DET INPUT PG'!A142</f>
        <v>Delta</v>
      </c>
      <c r="C142" s="101" t="n">
        <f aca="false">'PLR DET INPUT PG'!C142</f>
        <v>17451</v>
      </c>
      <c r="D142" s="101" t="n">
        <f aca="false">'PLR DET INPUT PG'!D142</f>
        <v>-13462</v>
      </c>
      <c r="E142" s="101" t="n">
        <f aca="false">'PLR DET INPUT PG'!E142</f>
        <v>30103</v>
      </c>
      <c r="F142" s="101" t="n">
        <f aca="false">'PLR DET INPUT PG'!F142</f>
        <v>9188</v>
      </c>
      <c r="G142" s="101" t="n">
        <f aca="false">'PLR DET INPUT PG'!G142</f>
        <v>10982</v>
      </c>
      <c r="H142" s="101" t="n">
        <f aca="false">'PLR DET INPUT PG'!H142</f>
        <v>-8080</v>
      </c>
      <c r="I142" s="101" t="n">
        <f aca="false">'PLR DET INPUT PG'!I142</f>
        <v>43454</v>
      </c>
      <c r="J142" s="101" t="n">
        <f aca="false">'PLR DET INPUT PG'!J142</f>
        <v>60812</v>
      </c>
      <c r="K142" s="101" t="n">
        <f aca="false">'PLR DET INPUT PG'!K142</f>
        <v>29132</v>
      </c>
      <c r="L142" s="101" t="n">
        <f aca="false">'PLR DET INPUT PG'!L142</f>
        <v>8202</v>
      </c>
      <c r="M142" s="101" t="n">
        <f aca="false">'PLR DET INPUT PG'!M142</f>
        <v>-5295</v>
      </c>
      <c r="N142" s="101" t="n">
        <f aca="false">'PLR DET INPUT PG'!N142</f>
        <v>-6693</v>
      </c>
      <c r="O142" s="101" t="n">
        <f aca="false">'PLR DET INPUT PG'!O142</f>
        <v>-7423</v>
      </c>
      <c r="P142" s="101" t="n">
        <f aca="false">'PLR DET INPUT PG'!P142</f>
        <v>-6839</v>
      </c>
      <c r="Q142" s="101" t="n">
        <f aca="false">'PLR DET INPUT PG'!Q142</f>
        <v>-4710</v>
      </c>
      <c r="R142" s="101" t="n">
        <f aca="false">'PLR DET INPUT PG'!R142</f>
        <v>4788</v>
      </c>
      <c r="S142" s="101" t="n">
        <f aca="false">'PLR DET INPUT PG'!S142</f>
        <v>1397</v>
      </c>
      <c r="T142" s="101" t="n">
        <f aca="false">'PLR DET INPUT PG'!T142</f>
        <v>3071</v>
      </c>
      <c r="U142" s="101" t="n">
        <f aca="false">'PLR DET INPUT PG'!U142</f>
        <v>25253</v>
      </c>
      <c r="V142" s="101" t="n">
        <f aca="false">'PLR DET INPUT PG'!V142</f>
        <v>31174</v>
      </c>
      <c r="W142" s="101" t="n">
        <f aca="false">'PLR DET INPUT PG'!W142</f>
        <v>23088</v>
      </c>
      <c r="X142" s="101" t="n">
        <f aca="false">'PLR DET INPUT PG'!X142</f>
        <v>8775</v>
      </c>
      <c r="Y142" s="101" t="n">
        <f aca="false">'PLR DET INPUT PG'!Y142</f>
        <v>27825</v>
      </c>
      <c r="Z142" s="101" t="n">
        <f aca="false">'PLR DET INPUT PG'!Z142</f>
        <v>35473</v>
      </c>
      <c r="AA142" s="101" t="n">
        <f aca="false">'PLR DET INPUT PG'!AA142</f>
        <v>317666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92" width="29.99"/>
    <col collapsed="false" customWidth="true" hidden="false" outlineLevel="0" max="2" min="2" style="92" width="3.99"/>
    <col collapsed="false" customWidth="true" hidden="false" outlineLevel="0" max="26" min="3" style="92" width="13.32"/>
    <col collapsed="false" customWidth="true" hidden="false" outlineLevel="0" max="27" min="27" style="92" width="15.99"/>
    <col collapsed="false" customWidth="false" hidden="false" outlineLevel="0" max="257" min="28" style="93" width="11.99"/>
  </cols>
  <sheetData>
    <row r="1" customFormat="false" ht="12" hidden="false" customHeight="true" outlineLevel="0" collapsed="false">
      <c r="A1" s="94" t="s">
        <v>113</v>
      </c>
    </row>
    <row r="2" customFormat="false" ht="12" hidden="false" customHeight="true" outlineLevel="0" collapsed="false">
      <c r="A2" s="94" t="s">
        <v>70</v>
      </c>
    </row>
    <row r="3" customFormat="false" ht="12" hidden="false" customHeight="true" outlineLevel="0" collapsed="false">
      <c r="A3" s="94" t="s">
        <v>97</v>
      </c>
    </row>
    <row r="4" customFormat="false" ht="12" hidden="false" customHeight="true" outlineLevel="0" collapsed="false">
      <c r="A4" s="94" t="s">
        <v>98</v>
      </c>
    </row>
    <row r="6" customFormat="false" ht="12" hidden="false" customHeight="true" outlineLevel="0" collapsed="false">
      <c r="A6" s="95" t="s">
        <v>114</v>
      </c>
    </row>
    <row r="8" customFormat="false" ht="12" hidden="false" customHeight="true" outlineLevel="0" collapsed="false">
      <c r="A8" s="96" t="s">
        <v>38</v>
      </c>
      <c r="C8" s="97" t="s">
        <v>72</v>
      </c>
      <c r="D8" s="97" t="s">
        <v>73</v>
      </c>
      <c r="E8" s="97" t="s">
        <v>74</v>
      </c>
      <c r="F8" s="97" t="s">
        <v>75</v>
      </c>
      <c r="G8" s="97" t="s">
        <v>76</v>
      </c>
      <c r="H8" s="97" t="s">
        <v>77</v>
      </c>
      <c r="I8" s="97" t="s">
        <v>78</v>
      </c>
      <c r="J8" s="97" t="s">
        <v>79</v>
      </c>
      <c r="K8" s="97" t="s">
        <v>80</v>
      </c>
      <c r="L8" s="97" t="s">
        <v>81</v>
      </c>
      <c r="M8" s="97" t="s">
        <v>82</v>
      </c>
      <c r="N8" s="97" t="s">
        <v>83</v>
      </c>
      <c r="O8" s="97" t="s">
        <v>84</v>
      </c>
      <c r="P8" s="97" t="s">
        <v>85</v>
      </c>
      <c r="Q8" s="97" t="s">
        <v>86</v>
      </c>
      <c r="R8" s="97" t="s">
        <v>87</v>
      </c>
      <c r="S8" s="97" t="s">
        <v>88</v>
      </c>
      <c r="T8" s="97" t="s">
        <v>89</v>
      </c>
      <c r="U8" s="97" t="s">
        <v>90</v>
      </c>
      <c r="V8" s="97" t="s">
        <v>91</v>
      </c>
      <c r="W8" s="97" t="s">
        <v>92</v>
      </c>
      <c r="X8" s="97" t="s">
        <v>93</v>
      </c>
      <c r="Y8" s="97" t="s">
        <v>94</v>
      </c>
      <c r="Z8" s="97" t="s">
        <v>95</v>
      </c>
      <c r="AA8" s="97" t="s">
        <v>34</v>
      </c>
    </row>
    <row r="9" customFormat="false" ht="12" hidden="false" customHeight="true" outlineLevel="0" collapsed="false">
      <c r="A9" s="98" t="s">
        <v>99</v>
      </c>
    </row>
    <row r="10" customFormat="false" ht="11.25" hidden="false" customHeight="true" outlineLevel="0" collapsed="false">
      <c r="A10" s="99" t="s">
        <v>5</v>
      </c>
      <c r="C10" s="100" t="n">
        <v>0</v>
      </c>
      <c r="D10" s="100" t="n">
        <v>0</v>
      </c>
      <c r="E10" s="100" t="n">
        <v>0</v>
      </c>
      <c r="F10" s="100" t="n">
        <v>0</v>
      </c>
      <c r="G10" s="100" t="n">
        <v>0</v>
      </c>
      <c r="H10" s="100" t="n">
        <v>0</v>
      </c>
      <c r="I10" s="100" t="n">
        <v>0</v>
      </c>
      <c r="J10" s="100" t="n">
        <v>0</v>
      </c>
      <c r="K10" s="100" t="n">
        <v>0</v>
      </c>
      <c r="L10" s="100" t="n">
        <v>0</v>
      </c>
      <c r="M10" s="100" t="n">
        <v>0</v>
      </c>
      <c r="N10" s="100" t="n">
        <v>0</v>
      </c>
      <c r="O10" s="100" t="n">
        <v>0</v>
      </c>
      <c r="P10" s="100" t="n">
        <v>0</v>
      </c>
      <c r="Q10" s="100" t="n">
        <v>0</v>
      </c>
      <c r="R10" s="100" t="n">
        <v>0</v>
      </c>
      <c r="S10" s="100" t="n">
        <v>0</v>
      </c>
      <c r="T10" s="100" t="n">
        <v>0</v>
      </c>
      <c r="U10" s="100" t="n">
        <v>0</v>
      </c>
      <c r="V10" s="100" t="n">
        <v>0</v>
      </c>
      <c r="W10" s="100" t="n">
        <v>0</v>
      </c>
      <c r="X10" s="100" t="n">
        <v>0</v>
      </c>
      <c r="Y10" s="100" t="n">
        <v>0</v>
      </c>
      <c r="Z10" s="100" t="n">
        <v>0</v>
      </c>
      <c r="AA10" s="100" t="n">
        <v>0</v>
      </c>
    </row>
    <row r="11" customFormat="false" ht="11.25" hidden="false" customHeight="true" outlineLevel="0" collapsed="false">
      <c r="A11" s="99" t="s">
        <v>115</v>
      </c>
      <c r="C11" s="100" t="n">
        <v>0</v>
      </c>
      <c r="D11" s="100" t="n">
        <v>0</v>
      </c>
      <c r="E11" s="100" t="n">
        <v>0</v>
      </c>
      <c r="F11" s="100" t="n">
        <v>0</v>
      </c>
      <c r="G11" s="100" t="n">
        <v>0</v>
      </c>
      <c r="H11" s="100" t="n">
        <v>0</v>
      </c>
      <c r="I11" s="100" t="n">
        <v>0</v>
      </c>
      <c r="J11" s="100" t="n">
        <v>0</v>
      </c>
      <c r="K11" s="100" t="n">
        <v>0</v>
      </c>
      <c r="L11" s="100" t="n">
        <v>0</v>
      </c>
      <c r="M11" s="100" t="n">
        <v>0</v>
      </c>
      <c r="N11" s="100" t="n">
        <v>0</v>
      </c>
      <c r="O11" s="100" t="n">
        <v>0</v>
      </c>
      <c r="P11" s="100" t="n">
        <v>0</v>
      </c>
      <c r="Q11" s="100" t="n">
        <v>0</v>
      </c>
      <c r="R11" s="100" t="n">
        <v>0</v>
      </c>
      <c r="S11" s="100" t="n">
        <v>0</v>
      </c>
      <c r="T11" s="100" t="n">
        <v>0</v>
      </c>
      <c r="U11" s="100" t="n">
        <v>0</v>
      </c>
      <c r="V11" s="100" t="n">
        <v>0</v>
      </c>
      <c r="W11" s="100" t="n">
        <v>0</v>
      </c>
      <c r="X11" s="100" t="n">
        <v>0</v>
      </c>
      <c r="Y11" s="100" t="n">
        <v>0</v>
      </c>
      <c r="Z11" s="100" t="n">
        <v>0</v>
      </c>
      <c r="AA11" s="100" t="n">
        <v>0</v>
      </c>
    </row>
    <row r="12" customFormat="false" ht="11.25" hidden="false" customHeight="true" outlineLevel="0" collapsed="false">
      <c r="A12" s="99" t="s">
        <v>106</v>
      </c>
      <c r="C12" s="101" t="n">
        <v>0</v>
      </c>
      <c r="D12" s="101" t="n">
        <v>0</v>
      </c>
      <c r="E12" s="101" t="n">
        <v>0</v>
      </c>
      <c r="F12" s="101" t="n">
        <v>0</v>
      </c>
      <c r="G12" s="101" t="n">
        <v>0</v>
      </c>
      <c r="H12" s="101" t="n">
        <v>0</v>
      </c>
      <c r="I12" s="101" t="n">
        <v>0</v>
      </c>
      <c r="J12" s="101" t="n">
        <v>0</v>
      </c>
      <c r="K12" s="101" t="n">
        <v>0</v>
      </c>
      <c r="L12" s="101" t="n">
        <v>0</v>
      </c>
      <c r="M12" s="101" t="n">
        <v>0</v>
      </c>
      <c r="N12" s="101" t="n">
        <v>0</v>
      </c>
      <c r="O12" s="101" t="n">
        <v>0</v>
      </c>
      <c r="P12" s="101" t="n">
        <v>0</v>
      </c>
      <c r="Q12" s="101" t="n">
        <v>0</v>
      </c>
      <c r="R12" s="101" t="n">
        <v>0</v>
      </c>
      <c r="S12" s="101" t="n">
        <v>0</v>
      </c>
      <c r="T12" s="101" t="n">
        <v>0</v>
      </c>
      <c r="U12" s="101" t="n">
        <v>0</v>
      </c>
      <c r="V12" s="101" t="n">
        <v>0</v>
      </c>
      <c r="W12" s="101" t="n">
        <v>0</v>
      </c>
      <c r="X12" s="101" t="n">
        <v>0</v>
      </c>
      <c r="Y12" s="101" t="n">
        <v>0</v>
      </c>
      <c r="Z12" s="101" t="n">
        <v>0</v>
      </c>
      <c r="AA12" s="101" t="n">
        <v>0</v>
      </c>
    </row>
    <row r="14" customFormat="false" ht="12" hidden="false" customHeight="true" outlineLevel="0" collapsed="false">
      <c r="A14" s="98" t="s">
        <v>116</v>
      </c>
    </row>
    <row r="15" customFormat="false" ht="11.25" hidden="false" customHeight="true" outlineLevel="0" collapsed="false">
      <c r="A15" s="99" t="s">
        <v>5</v>
      </c>
      <c r="C15" s="102" t="n">
        <v>2.66</v>
      </c>
      <c r="D15" s="102" t="n">
        <v>2.71</v>
      </c>
      <c r="E15" s="102" t="n">
        <v>2.72</v>
      </c>
      <c r="F15" s="102" t="n">
        <v>2.7</v>
      </c>
      <c r="G15" s="102" t="n">
        <v>2.75</v>
      </c>
      <c r="H15" s="102" t="n">
        <v>2.81</v>
      </c>
      <c r="I15" s="102" t="n">
        <v>2.85</v>
      </c>
      <c r="J15" s="102" t="n">
        <v>2.9</v>
      </c>
      <c r="K15" s="102" t="n">
        <v>2.9</v>
      </c>
      <c r="L15" s="102" t="n">
        <v>2.92</v>
      </c>
      <c r="M15" s="102" t="n">
        <v>3.1</v>
      </c>
      <c r="N15" s="102" t="n">
        <v>3.27</v>
      </c>
      <c r="O15" s="102" t="n">
        <v>3.36</v>
      </c>
      <c r="P15" s="102" t="n">
        <v>3.29</v>
      </c>
      <c r="Q15" s="102" t="n">
        <v>3.2</v>
      </c>
      <c r="R15" s="102" t="n">
        <v>3.04</v>
      </c>
      <c r="S15" s="102" t="n">
        <v>3.04</v>
      </c>
      <c r="T15" s="102" t="n">
        <v>3.08</v>
      </c>
      <c r="U15" s="102" t="n">
        <v>3.12</v>
      </c>
      <c r="V15" s="102" t="n">
        <v>3.16</v>
      </c>
      <c r="W15" s="102" t="n">
        <v>3.16</v>
      </c>
      <c r="X15" s="102" t="n">
        <v>3.2</v>
      </c>
      <c r="Y15" s="102" t="n">
        <v>3.34</v>
      </c>
      <c r="Z15" s="102" t="n">
        <v>3.48</v>
      </c>
      <c r="AA15" s="102"/>
    </row>
    <row r="16" customFormat="false" ht="11.25" hidden="false" customHeight="true" outlineLevel="0" collapsed="false">
      <c r="A16" s="99" t="s">
        <v>115</v>
      </c>
      <c r="C16" s="102" t="n">
        <v>2.69</v>
      </c>
      <c r="D16" s="102" t="n">
        <v>2.76</v>
      </c>
      <c r="E16" s="102" t="n">
        <v>2.77</v>
      </c>
      <c r="F16" s="102" t="n">
        <v>2.73</v>
      </c>
      <c r="G16" s="102" t="n">
        <v>2.78</v>
      </c>
      <c r="H16" s="102" t="n">
        <v>2.83</v>
      </c>
      <c r="I16" s="102" t="n">
        <v>2.88</v>
      </c>
      <c r="J16" s="102" t="n">
        <v>2.92</v>
      </c>
      <c r="K16" s="102" t="n">
        <v>2.92</v>
      </c>
      <c r="L16" s="102" t="n">
        <v>2.94</v>
      </c>
      <c r="M16" s="102" t="n">
        <v>3.12</v>
      </c>
      <c r="N16" s="102" t="n">
        <v>3.29</v>
      </c>
      <c r="O16" s="102" t="n">
        <v>3.37</v>
      </c>
      <c r="P16" s="102" t="n">
        <v>3.3</v>
      </c>
      <c r="Q16" s="102" t="n">
        <v>3.21</v>
      </c>
      <c r="R16" s="102" t="n">
        <v>3.06</v>
      </c>
      <c r="S16" s="102" t="n">
        <v>3.06</v>
      </c>
      <c r="T16" s="102" t="n">
        <v>3.09</v>
      </c>
      <c r="U16" s="102" t="n">
        <v>3.13</v>
      </c>
      <c r="V16" s="102" t="n">
        <v>3.18</v>
      </c>
      <c r="W16" s="102" t="n">
        <v>3.17</v>
      </c>
      <c r="X16" s="102" t="n">
        <v>3.21</v>
      </c>
      <c r="Y16" s="102" t="n">
        <v>3.34</v>
      </c>
      <c r="Z16" s="102" t="n">
        <v>3.48</v>
      </c>
      <c r="AA16" s="102"/>
    </row>
    <row r="17" customFormat="false" ht="11.25" hidden="false" customHeight="true" outlineLevel="0" collapsed="false">
      <c r="A17" s="99" t="s">
        <v>106</v>
      </c>
      <c r="C17" s="103" t="n">
        <v>-0.0299999999999998</v>
      </c>
      <c r="D17" s="103" t="n">
        <v>-0.0499999999999998</v>
      </c>
      <c r="E17" s="103" t="n">
        <v>-0.0499999999999998</v>
      </c>
      <c r="F17" s="103" t="n">
        <v>-0.0299999999999998</v>
      </c>
      <c r="G17" s="103" t="n">
        <v>-0.0299999999999998</v>
      </c>
      <c r="H17" s="103" t="n">
        <v>-0.02</v>
      </c>
      <c r="I17" s="103" t="n">
        <v>-0.0299999999999998</v>
      </c>
      <c r="J17" s="103" t="n">
        <v>-0.02</v>
      </c>
      <c r="K17" s="103" t="n">
        <v>-0.02</v>
      </c>
      <c r="L17" s="103" t="n">
        <v>-0.02</v>
      </c>
      <c r="M17" s="103" t="n">
        <v>-0.02</v>
      </c>
      <c r="N17" s="103" t="n">
        <v>-0.02</v>
      </c>
      <c r="O17" s="103" t="n">
        <v>-0.0100000000000002</v>
      </c>
      <c r="P17" s="103" t="n">
        <v>-0.00999999999999979</v>
      </c>
      <c r="Q17" s="103" t="n">
        <v>-0.00999999999999979</v>
      </c>
      <c r="R17" s="103" t="n">
        <v>-0.02</v>
      </c>
      <c r="S17" s="103" t="n">
        <v>-0.02</v>
      </c>
      <c r="T17" s="103" t="n">
        <v>-0.00999999999999979</v>
      </c>
      <c r="U17" s="103" t="n">
        <v>-0.00999999999999979</v>
      </c>
      <c r="V17" s="103" t="n">
        <v>-0.02</v>
      </c>
      <c r="W17" s="103" t="n">
        <v>-0.00999999999999979</v>
      </c>
      <c r="X17" s="103" t="n">
        <v>-0.00999999999999979</v>
      </c>
      <c r="Y17" s="103" t="n">
        <v>0</v>
      </c>
      <c r="Z17" s="103" t="n">
        <v>0</v>
      </c>
      <c r="AA17" s="102"/>
    </row>
    <row r="19" customFormat="false" ht="12" hidden="false" customHeight="true" outlineLevel="0" collapsed="false">
      <c r="A19" s="98" t="s">
        <v>117</v>
      </c>
    </row>
    <row r="20" customFormat="false" ht="11.25" hidden="false" customHeight="true" outlineLevel="0" collapsed="false">
      <c r="A20" s="99" t="s">
        <v>118</v>
      </c>
      <c r="C20" s="100" t="n">
        <v>0</v>
      </c>
      <c r="D20" s="100" t="n">
        <v>0</v>
      </c>
      <c r="E20" s="104" t="n">
        <v>0</v>
      </c>
      <c r="F20" s="100" t="n">
        <v>0</v>
      </c>
      <c r="G20" s="100" t="n">
        <v>0</v>
      </c>
      <c r="H20" s="100" t="n">
        <v>0</v>
      </c>
      <c r="I20" s="100" t="n">
        <v>0</v>
      </c>
      <c r="J20" s="100" t="n">
        <v>0</v>
      </c>
      <c r="K20" s="100" t="n">
        <v>0</v>
      </c>
      <c r="L20" s="100" t="n">
        <v>0</v>
      </c>
      <c r="M20" s="100" t="n">
        <v>0</v>
      </c>
      <c r="N20" s="100" t="n">
        <v>0</v>
      </c>
      <c r="O20" s="100" t="n">
        <v>0</v>
      </c>
      <c r="P20" s="100" t="n">
        <v>0</v>
      </c>
      <c r="Q20" s="100" t="n">
        <v>0</v>
      </c>
      <c r="R20" s="100" t="n">
        <v>0</v>
      </c>
      <c r="S20" s="100" t="n">
        <v>0</v>
      </c>
      <c r="T20" s="100" t="n">
        <v>0</v>
      </c>
      <c r="U20" s="100" t="n">
        <v>0</v>
      </c>
      <c r="V20" s="100" t="n">
        <v>0</v>
      </c>
      <c r="W20" s="100" t="n">
        <v>0</v>
      </c>
      <c r="X20" s="100" t="n">
        <v>0</v>
      </c>
      <c r="Y20" s="100" t="n">
        <v>0</v>
      </c>
      <c r="Z20" s="100" t="n">
        <v>0</v>
      </c>
      <c r="AA20" s="100" t="n">
        <v>0</v>
      </c>
    </row>
    <row r="21" customFormat="false" ht="11.25" hidden="false" customHeight="true" outlineLevel="0" collapsed="false">
      <c r="A21" s="99" t="s">
        <v>111</v>
      </c>
      <c r="C21" s="100" t="n">
        <v>0</v>
      </c>
      <c r="D21" s="100" t="n">
        <v>0</v>
      </c>
      <c r="E21" s="100" t="n">
        <v>0</v>
      </c>
      <c r="F21" s="100" t="n">
        <v>0</v>
      </c>
      <c r="G21" s="100" t="n">
        <v>0</v>
      </c>
      <c r="H21" s="100" t="n">
        <v>0</v>
      </c>
      <c r="I21" s="100" t="n">
        <v>0</v>
      </c>
      <c r="J21" s="100" t="n">
        <v>0</v>
      </c>
      <c r="K21" s="100" t="n">
        <v>0</v>
      </c>
      <c r="L21" s="100" t="n">
        <v>0</v>
      </c>
      <c r="M21" s="100" t="n">
        <v>0</v>
      </c>
      <c r="N21" s="100" t="n">
        <v>0</v>
      </c>
      <c r="O21" s="100" t="n">
        <v>0</v>
      </c>
      <c r="P21" s="100" t="n">
        <v>0</v>
      </c>
      <c r="Q21" s="100" t="n">
        <v>0</v>
      </c>
      <c r="R21" s="100" t="n">
        <v>0</v>
      </c>
      <c r="S21" s="100" t="n">
        <v>0</v>
      </c>
      <c r="T21" s="100" t="n">
        <v>0</v>
      </c>
      <c r="U21" s="100" t="n">
        <v>0</v>
      </c>
      <c r="V21" s="100" t="n">
        <v>0</v>
      </c>
      <c r="W21" s="100" t="n">
        <v>0</v>
      </c>
      <c r="X21" s="100" t="n">
        <v>0</v>
      </c>
      <c r="Y21" s="100" t="n">
        <v>0</v>
      </c>
      <c r="Z21" s="100" t="n">
        <v>0</v>
      </c>
      <c r="AA21" s="100" t="n">
        <v>0</v>
      </c>
    </row>
    <row r="22" customFormat="false" ht="11.25" hidden="false" customHeight="true" outlineLevel="0" collapsed="false">
      <c r="A22" s="99" t="s">
        <v>106</v>
      </c>
      <c r="C22" s="101" t="n">
        <v>0</v>
      </c>
      <c r="D22" s="101" t="n">
        <v>0</v>
      </c>
      <c r="E22" s="101" t="n">
        <v>0</v>
      </c>
      <c r="F22" s="101" t="n">
        <v>0</v>
      </c>
      <c r="G22" s="101" t="n">
        <v>0</v>
      </c>
      <c r="H22" s="101" t="n">
        <v>0</v>
      </c>
      <c r="I22" s="101" t="n">
        <v>0</v>
      </c>
      <c r="J22" s="101" t="n">
        <v>0</v>
      </c>
      <c r="K22" s="101" t="n">
        <v>0</v>
      </c>
      <c r="L22" s="101" t="n">
        <v>0</v>
      </c>
      <c r="M22" s="101" t="n">
        <v>0</v>
      </c>
      <c r="N22" s="101" t="n">
        <v>0</v>
      </c>
      <c r="O22" s="101" t="n">
        <v>0</v>
      </c>
      <c r="P22" s="101" t="n">
        <v>0</v>
      </c>
      <c r="Q22" s="101" t="n">
        <v>0</v>
      </c>
      <c r="R22" s="101" t="n">
        <v>0</v>
      </c>
      <c r="S22" s="101" t="n">
        <v>0</v>
      </c>
      <c r="T22" s="101" t="n">
        <v>0</v>
      </c>
      <c r="U22" s="101" t="n">
        <v>0</v>
      </c>
      <c r="V22" s="101" t="n">
        <v>0</v>
      </c>
      <c r="W22" s="101" t="n">
        <v>0</v>
      </c>
      <c r="X22" s="101" t="n">
        <v>0</v>
      </c>
      <c r="Y22" s="101" t="n">
        <v>0</v>
      </c>
      <c r="Z22" s="101" t="n">
        <v>0</v>
      </c>
      <c r="AA22" s="101" t="n">
        <v>0</v>
      </c>
    </row>
    <row r="24" customFormat="false" ht="12" hidden="false" customHeight="true" outlineLevel="0" collapsed="false">
      <c r="A24" s="95" t="s">
        <v>119</v>
      </c>
    </row>
    <row r="26" customFormat="false" ht="12" hidden="false" customHeight="true" outlineLevel="0" collapsed="false">
      <c r="A26" s="96" t="s">
        <v>120</v>
      </c>
      <c r="C26" s="97" t="s">
        <v>72</v>
      </c>
      <c r="D26" s="97" t="s">
        <v>73</v>
      </c>
      <c r="E26" s="97" t="s">
        <v>74</v>
      </c>
      <c r="F26" s="97" t="s">
        <v>75</v>
      </c>
      <c r="G26" s="97" t="s">
        <v>76</v>
      </c>
      <c r="H26" s="97" t="s">
        <v>77</v>
      </c>
      <c r="I26" s="97" t="s">
        <v>78</v>
      </c>
      <c r="J26" s="97" t="s">
        <v>79</v>
      </c>
      <c r="K26" s="97" t="s">
        <v>80</v>
      </c>
      <c r="L26" s="97" t="s">
        <v>81</v>
      </c>
      <c r="M26" s="97" t="s">
        <v>82</v>
      </c>
      <c r="N26" s="97" t="s">
        <v>83</v>
      </c>
      <c r="O26" s="97" t="s">
        <v>84</v>
      </c>
      <c r="P26" s="97" t="s">
        <v>85</v>
      </c>
      <c r="Q26" s="97" t="s">
        <v>86</v>
      </c>
      <c r="R26" s="97" t="s">
        <v>87</v>
      </c>
      <c r="S26" s="97" t="s">
        <v>88</v>
      </c>
      <c r="T26" s="97" t="s">
        <v>89</v>
      </c>
      <c r="U26" s="97" t="s">
        <v>90</v>
      </c>
      <c r="V26" s="97" t="s">
        <v>91</v>
      </c>
      <c r="W26" s="97" t="s">
        <v>92</v>
      </c>
      <c r="X26" s="97" t="s">
        <v>93</v>
      </c>
      <c r="Y26" s="97" t="s">
        <v>94</v>
      </c>
      <c r="Z26" s="97" t="s">
        <v>95</v>
      </c>
      <c r="AA26" s="97" t="s">
        <v>34</v>
      </c>
    </row>
    <row r="27" customFormat="false" ht="11.25" hidden="false" customHeight="true" outlineLevel="0" collapsed="false">
      <c r="A27" s="99" t="s">
        <v>121</v>
      </c>
      <c r="C27" s="100" t="n">
        <v>33173.5946</v>
      </c>
      <c r="D27" s="100" t="n">
        <v>33173.5946</v>
      </c>
      <c r="E27" s="100" t="n">
        <v>33173.5946</v>
      </c>
      <c r="F27" s="100" t="n">
        <v>14217.2548</v>
      </c>
      <c r="G27" s="100" t="n">
        <v>14217.2548</v>
      </c>
      <c r="H27" s="100" t="n">
        <v>14217.2548</v>
      </c>
      <c r="I27" s="100" t="n">
        <v>14217.2548</v>
      </c>
      <c r="J27" s="100" t="n">
        <v>14217.2548</v>
      </c>
      <c r="K27" s="100" t="n">
        <v>14217.2548</v>
      </c>
      <c r="L27" s="100" t="n">
        <v>14217.2548</v>
      </c>
      <c r="M27" s="100" t="n">
        <v>14217.2548</v>
      </c>
      <c r="N27" s="100" t="n">
        <v>14217.2548</v>
      </c>
      <c r="O27" s="100" t="n">
        <v>14217.2548</v>
      </c>
      <c r="P27" s="100" t="n">
        <v>14217.2548</v>
      </c>
      <c r="Q27" s="100" t="n">
        <v>14217.2548</v>
      </c>
      <c r="R27" s="100" t="n">
        <v>0</v>
      </c>
      <c r="S27" s="100" t="n">
        <v>0</v>
      </c>
      <c r="T27" s="100" t="n">
        <v>0</v>
      </c>
      <c r="U27" s="100" t="n">
        <v>0</v>
      </c>
      <c r="V27" s="100" t="n">
        <v>0</v>
      </c>
      <c r="W27" s="100" t="n">
        <v>0</v>
      </c>
      <c r="X27" s="100" t="n">
        <v>0</v>
      </c>
      <c r="Y27" s="100" t="n">
        <v>0</v>
      </c>
      <c r="Z27" s="100" t="n">
        <v>0</v>
      </c>
      <c r="AA27" s="100" t="n">
        <v>270127.8414</v>
      </c>
    </row>
    <row r="28" customFormat="false" ht="11.25" hidden="false" customHeight="true" outlineLevel="0" collapsed="false">
      <c r="A28" s="99" t="s">
        <v>122</v>
      </c>
      <c r="C28" s="100" t="n">
        <v>-31483.871</v>
      </c>
      <c r="D28" s="100" t="n">
        <v>-18392.8214</v>
      </c>
      <c r="E28" s="100" t="n">
        <v>-7548.3548</v>
      </c>
      <c r="F28" s="100" t="n">
        <v>-8166.6667</v>
      </c>
      <c r="G28" s="100" t="n">
        <v>-4935.4839</v>
      </c>
      <c r="H28" s="100" t="n">
        <v>-7833.3333</v>
      </c>
      <c r="I28" s="100" t="n">
        <v>-26419.3226</v>
      </c>
      <c r="J28" s="100" t="n">
        <v>-30580.6129</v>
      </c>
      <c r="K28" s="100" t="n">
        <v>-25266.6667</v>
      </c>
      <c r="L28" s="100" t="n">
        <v>-20000</v>
      </c>
      <c r="M28" s="100" t="n">
        <v>-19433.3</v>
      </c>
      <c r="N28" s="100" t="n">
        <v>-21225.8065</v>
      </c>
      <c r="O28" s="100" t="n">
        <v>-22000.0323</v>
      </c>
      <c r="P28" s="100" t="n">
        <v>-18142.8571</v>
      </c>
      <c r="Q28" s="100" t="n">
        <v>-15387.0968</v>
      </c>
      <c r="R28" s="100" t="n">
        <v>-10666.6667</v>
      </c>
      <c r="S28" s="100" t="n">
        <v>-709.6774</v>
      </c>
      <c r="T28" s="100" t="n">
        <v>-7733.3</v>
      </c>
      <c r="U28" s="100" t="n">
        <v>-22871.0323</v>
      </c>
      <c r="V28" s="100" t="n">
        <v>-27258.0968</v>
      </c>
      <c r="W28" s="100" t="n">
        <v>-24400</v>
      </c>
      <c r="X28" s="100" t="n">
        <v>-15290.3548</v>
      </c>
      <c r="Y28" s="100" t="n">
        <v>-16700</v>
      </c>
      <c r="Z28" s="100" t="n">
        <v>-19774.1935</v>
      </c>
      <c r="AA28" s="100" t="n">
        <v>-422219.5475</v>
      </c>
    </row>
    <row r="29" customFormat="false" ht="11.25" hidden="false" customHeight="true" outlineLevel="0" collapsed="false">
      <c r="A29" s="99" t="s">
        <v>123</v>
      </c>
      <c r="C29" s="101" t="n">
        <v>1689.7236</v>
      </c>
      <c r="D29" s="101" t="n">
        <v>14780.7732</v>
      </c>
      <c r="E29" s="101" t="n">
        <v>25625.2398</v>
      </c>
      <c r="F29" s="101" t="n">
        <v>6050.5881</v>
      </c>
      <c r="G29" s="101" t="n">
        <v>9281.7709</v>
      </c>
      <c r="H29" s="101" t="n">
        <v>6383.9215</v>
      </c>
      <c r="I29" s="101" t="n">
        <v>-12202.0678</v>
      </c>
      <c r="J29" s="101" t="n">
        <v>-16363.3581</v>
      </c>
      <c r="K29" s="101" t="n">
        <v>-11049.4119</v>
      </c>
      <c r="L29" s="101" t="n">
        <v>-5782.7452</v>
      </c>
      <c r="M29" s="101" t="n">
        <v>-5216.0452</v>
      </c>
      <c r="N29" s="101" t="n">
        <v>-7008.5517</v>
      </c>
      <c r="O29" s="101" t="n">
        <v>-7782.7775</v>
      </c>
      <c r="P29" s="101" t="n">
        <v>-3925.6023</v>
      </c>
      <c r="Q29" s="101" t="n">
        <v>-1169.842</v>
      </c>
      <c r="R29" s="101" t="n">
        <v>-10666.6667</v>
      </c>
      <c r="S29" s="101" t="n">
        <v>-709.6774</v>
      </c>
      <c r="T29" s="101" t="n">
        <v>-7733.3</v>
      </c>
      <c r="U29" s="101" t="n">
        <v>-22871.0323</v>
      </c>
      <c r="V29" s="101" t="n">
        <v>-27258.0968</v>
      </c>
      <c r="W29" s="101" t="n">
        <v>-24400</v>
      </c>
      <c r="X29" s="101" t="n">
        <v>-15290.3548</v>
      </c>
      <c r="Y29" s="101" t="n">
        <v>-16700</v>
      </c>
      <c r="Z29" s="101" t="n">
        <v>-19774.1935</v>
      </c>
      <c r="AA29" s="101" t="n">
        <v>-152091.7061</v>
      </c>
    </row>
    <row r="31" customFormat="false" ht="12" hidden="false" customHeight="true" outlineLevel="0" collapsed="false">
      <c r="A31" s="96" t="s">
        <v>124</v>
      </c>
      <c r="C31" s="97" t="s">
        <v>72</v>
      </c>
      <c r="D31" s="97" t="s">
        <v>73</v>
      </c>
      <c r="E31" s="97" t="s">
        <v>74</v>
      </c>
      <c r="F31" s="97" t="s">
        <v>75</v>
      </c>
      <c r="G31" s="97" t="s">
        <v>76</v>
      </c>
      <c r="H31" s="97" t="s">
        <v>77</v>
      </c>
      <c r="I31" s="97" t="s">
        <v>78</v>
      </c>
      <c r="J31" s="97" t="s">
        <v>79</v>
      </c>
      <c r="K31" s="97" t="s">
        <v>80</v>
      </c>
      <c r="L31" s="97" t="s">
        <v>81</v>
      </c>
      <c r="M31" s="97" t="s">
        <v>82</v>
      </c>
      <c r="N31" s="97" t="s">
        <v>83</v>
      </c>
      <c r="O31" s="97" t="s">
        <v>84</v>
      </c>
      <c r="P31" s="97" t="s">
        <v>85</v>
      </c>
      <c r="Q31" s="97" t="s">
        <v>86</v>
      </c>
      <c r="R31" s="97" t="s">
        <v>87</v>
      </c>
      <c r="S31" s="97" t="s">
        <v>88</v>
      </c>
      <c r="T31" s="97" t="s">
        <v>89</v>
      </c>
      <c r="U31" s="97" t="s">
        <v>90</v>
      </c>
      <c r="V31" s="97" t="s">
        <v>91</v>
      </c>
      <c r="W31" s="97" t="s">
        <v>92</v>
      </c>
      <c r="X31" s="97" t="s">
        <v>93</v>
      </c>
      <c r="Y31" s="97" t="s">
        <v>94</v>
      </c>
      <c r="Z31" s="97" t="s">
        <v>95</v>
      </c>
      <c r="AA31" s="97" t="s">
        <v>34</v>
      </c>
    </row>
    <row r="32" customFormat="false" ht="11.25" hidden="false" customHeight="true" outlineLevel="0" collapsed="false">
      <c r="A32" s="99" t="s">
        <v>124</v>
      </c>
      <c r="C32" s="100" t="n">
        <v>-4739.0849</v>
      </c>
      <c r="D32" s="100" t="n">
        <v>-4739.0849</v>
      </c>
      <c r="E32" s="100" t="n">
        <v>-4739.0849</v>
      </c>
      <c r="F32" s="100" t="n">
        <v>-4739.0849</v>
      </c>
      <c r="G32" s="100" t="n">
        <v>-4739.0849</v>
      </c>
      <c r="H32" s="100" t="n">
        <v>0</v>
      </c>
      <c r="I32" s="100" t="n">
        <v>0</v>
      </c>
      <c r="J32" s="100" t="n">
        <v>0</v>
      </c>
      <c r="K32" s="100" t="n">
        <v>0</v>
      </c>
      <c r="L32" s="100" t="n">
        <v>0</v>
      </c>
      <c r="M32" s="100" t="n">
        <v>4739.0849</v>
      </c>
      <c r="N32" s="100" t="n">
        <v>4739.0849</v>
      </c>
      <c r="O32" s="100" t="n">
        <v>4739.0849</v>
      </c>
      <c r="P32" s="100" t="n">
        <v>4739.0849</v>
      </c>
      <c r="Q32" s="100" t="n">
        <v>4739.0849</v>
      </c>
      <c r="R32" s="100" t="n">
        <v>9478.1699</v>
      </c>
      <c r="S32" s="100" t="n">
        <v>9478.1699</v>
      </c>
      <c r="T32" s="100" t="n">
        <v>9478.1699</v>
      </c>
      <c r="U32" s="100" t="n">
        <v>9478.1699</v>
      </c>
      <c r="V32" s="100" t="n">
        <v>9478.1699</v>
      </c>
      <c r="W32" s="100" t="n">
        <v>9478.1699</v>
      </c>
      <c r="X32" s="100" t="n">
        <v>9478.1699</v>
      </c>
      <c r="Y32" s="100" t="n">
        <v>0</v>
      </c>
      <c r="Z32" s="100" t="n">
        <v>0</v>
      </c>
      <c r="AA32" s="100" t="n">
        <v>66347.1893</v>
      </c>
    </row>
    <row r="34" customFormat="false" ht="11.25" hidden="false" customHeight="true" outlineLevel="0" collapsed="false">
      <c r="A34" s="105" t="s">
        <v>123</v>
      </c>
      <c r="B34" s="106"/>
      <c r="C34" s="107" t="n">
        <v>-3049.3613</v>
      </c>
      <c r="D34" s="107" t="n">
        <v>10041.6883</v>
      </c>
      <c r="E34" s="107" t="n">
        <v>20886.1549</v>
      </c>
      <c r="F34" s="107" t="n">
        <v>1311.5032</v>
      </c>
      <c r="G34" s="107" t="n">
        <v>4542.686</v>
      </c>
      <c r="H34" s="107" t="n">
        <v>6383.9215</v>
      </c>
      <c r="I34" s="107" t="n">
        <v>-12202.0678</v>
      </c>
      <c r="J34" s="107" t="n">
        <v>-16363.3581</v>
      </c>
      <c r="K34" s="107" t="n">
        <v>-11049.4119</v>
      </c>
      <c r="L34" s="107" t="n">
        <v>-5782.7452</v>
      </c>
      <c r="M34" s="107" t="n">
        <v>-476.960299999999</v>
      </c>
      <c r="N34" s="107" t="n">
        <v>-2269.4668</v>
      </c>
      <c r="O34" s="107" t="n">
        <v>-3043.6926</v>
      </c>
      <c r="P34" s="107" t="n">
        <v>813.482599999999</v>
      </c>
      <c r="Q34" s="107" t="n">
        <v>3569.2429</v>
      </c>
      <c r="R34" s="107" t="n">
        <v>-1188.4968</v>
      </c>
      <c r="S34" s="107" t="n">
        <v>8768.4925</v>
      </c>
      <c r="T34" s="107" t="n">
        <v>1744.8699</v>
      </c>
      <c r="U34" s="107" t="n">
        <v>-13392.8624</v>
      </c>
      <c r="V34" s="107" t="n">
        <v>-17779.9269</v>
      </c>
      <c r="W34" s="107" t="n">
        <v>-14921.8301</v>
      </c>
      <c r="X34" s="107" t="n">
        <v>-5812.1849</v>
      </c>
      <c r="Y34" s="107" t="n">
        <v>-16700</v>
      </c>
      <c r="Z34" s="107" t="n">
        <v>-19774.1935</v>
      </c>
      <c r="AA34" s="108" t="n">
        <v>-85744.5168</v>
      </c>
    </row>
    <row r="36" customFormat="false" ht="12" hidden="false" customHeight="true" outlineLevel="0" collapsed="false">
      <c r="A36" s="98" t="s">
        <v>115</v>
      </c>
    </row>
    <row r="37" customFormat="false" ht="11.25" hidden="false" customHeight="true" outlineLevel="0" collapsed="false">
      <c r="A37" s="99" t="s">
        <v>121</v>
      </c>
      <c r="C37" s="100" t="n">
        <v>33173.5946</v>
      </c>
      <c r="D37" s="100" t="n">
        <v>33173.5946</v>
      </c>
      <c r="E37" s="100" t="n">
        <v>33173.5946</v>
      </c>
      <c r="F37" s="100" t="n">
        <v>14217.2548</v>
      </c>
      <c r="G37" s="100" t="n">
        <v>14217.2548</v>
      </c>
      <c r="H37" s="100" t="n">
        <v>14217.2548</v>
      </c>
      <c r="I37" s="100" t="n">
        <v>14217.2548</v>
      </c>
      <c r="J37" s="100" t="n">
        <v>14217.2548</v>
      </c>
      <c r="K37" s="100" t="n">
        <v>14217.2548</v>
      </c>
      <c r="L37" s="100" t="n">
        <v>14217.2548</v>
      </c>
      <c r="M37" s="100" t="n">
        <v>14217.2548</v>
      </c>
      <c r="N37" s="100" t="n">
        <v>14217.2548</v>
      </c>
      <c r="O37" s="100" t="n">
        <v>14217.2548</v>
      </c>
      <c r="P37" s="100" t="n">
        <v>14217.2548</v>
      </c>
      <c r="Q37" s="100" t="n">
        <v>14217.2548</v>
      </c>
      <c r="R37" s="100" t="n">
        <v>0</v>
      </c>
      <c r="S37" s="100" t="n">
        <v>0</v>
      </c>
      <c r="T37" s="100" t="n">
        <v>0</v>
      </c>
      <c r="U37" s="100" t="n">
        <v>0</v>
      </c>
      <c r="V37" s="100" t="n">
        <v>0</v>
      </c>
      <c r="W37" s="100" t="n">
        <v>0</v>
      </c>
      <c r="X37" s="100" t="n">
        <v>0</v>
      </c>
      <c r="Y37" s="100" t="n">
        <v>0</v>
      </c>
      <c r="Z37" s="100" t="n">
        <v>0</v>
      </c>
      <c r="AA37" s="100" t="n">
        <v>270127.8414</v>
      </c>
    </row>
    <row r="38" customFormat="false" ht="11.25" hidden="false" customHeight="true" outlineLevel="0" collapsed="false">
      <c r="A38" s="99" t="s">
        <v>122</v>
      </c>
      <c r="C38" s="100" t="n">
        <v>-30870.9677</v>
      </c>
      <c r="D38" s="100" t="n">
        <v>-17285.6786</v>
      </c>
      <c r="E38" s="100" t="n">
        <v>-7838.6774</v>
      </c>
      <c r="F38" s="100" t="n">
        <v>-8800</v>
      </c>
      <c r="G38" s="100" t="n">
        <v>-5225.8065</v>
      </c>
      <c r="H38" s="100" t="n">
        <v>-7933.3333</v>
      </c>
      <c r="I38" s="100" t="n">
        <v>-25999.9677</v>
      </c>
      <c r="J38" s="100" t="n">
        <v>-30193.5161</v>
      </c>
      <c r="K38" s="100" t="n">
        <v>-24933.3333</v>
      </c>
      <c r="L38" s="100" t="n">
        <v>-19935.4839</v>
      </c>
      <c r="M38" s="100" t="n">
        <v>-19733.3</v>
      </c>
      <c r="N38" s="100" t="n">
        <v>-21451.6129</v>
      </c>
      <c r="O38" s="100" t="n">
        <v>-21774.2258</v>
      </c>
      <c r="P38" s="100" t="n">
        <v>-17964.2857</v>
      </c>
      <c r="Q38" s="100" t="n">
        <v>-15225.8065</v>
      </c>
      <c r="R38" s="100" t="n">
        <v>-10533.3333</v>
      </c>
      <c r="S38" s="100" t="n">
        <v>-677.4194</v>
      </c>
      <c r="T38" s="100" t="n">
        <v>-7633.3</v>
      </c>
      <c r="U38" s="100" t="n">
        <v>-22645.2258</v>
      </c>
      <c r="V38" s="100" t="n">
        <v>-27064.5484</v>
      </c>
      <c r="W38" s="100" t="n">
        <v>-24200</v>
      </c>
      <c r="X38" s="100" t="n">
        <v>-15161.3226</v>
      </c>
      <c r="Y38" s="100" t="n">
        <v>-16633.3333</v>
      </c>
      <c r="Z38" s="100" t="n">
        <v>-19741.9355</v>
      </c>
      <c r="AA38" s="100" t="n">
        <v>-419456.4137</v>
      </c>
    </row>
    <row r="39" customFormat="false" ht="11.25" hidden="false" customHeight="true" outlineLevel="0" collapsed="false">
      <c r="A39" s="99" t="s">
        <v>124</v>
      </c>
      <c r="C39" s="100" t="n">
        <v>-4739.0849</v>
      </c>
      <c r="D39" s="100" t="n">
        <v>-4739.0849</v>
      </c>
      <c r="E39" s="100" t="n">
        <v>-4739.0849</v>
      </c>
      <c r="F39" s="100" t="n">
        <v>-4739.0849</v>
      </c>
      <c r="G39" s="100" t="n">
        <v>-4739.0849</v>
      </c>
      <c r="H39" s="100" t="n">
        <v>0</v>
      </c>
      <c r="I39" s="100" t="n">
        <v>0</v>
      </c>
      <c r="J39" s="100" t="n">
        <v>0</v>
      </c>
      <c r="K39" s="100" t="n">
        <v>0</v>
      </c>
      <c r="L39" s="100" t="n">
        <v>0</v>
      </c>
      <c r="M39" s="100" t="n">
        <v>4739.0849</v>
      </c>
      <c r="N39" s="100" t="n">
        <v>4739.0849</v>
      </c>
      <c r="O39" s="100" t="n">
        <v>4739.0849</v>
      </c>
      <c r="P39" s="100" t="n">
        <v>4739.0849</v>
      </c>
      <c r="Q39" s="100" t="n">
        <v>4739.0849</v>
      </c>
      <c r="R39" s="100" t="n">
        <v>9478.1699</v>
      </c>
      <c r="S39" s="100" t="n">
        <v>9478.1699</v>
      </c>
      <c r="T39" s="100" t="n">
        <v>9478.1699</v>
      </c>
      <c r="U39" s="100" t="n">
        <v>9478.1699</v>
      </c>
      <c r="V39" s="100" t="n">
        <v>9478.1699</v>
      </c>
      <c r="W39" s="100" t="n">
        <v>9478.1699</v>
      </c>
      <c r="X39" s="100" t="n">
        <v>9478.1699</v>
      </c>
      <c r="Y39" s="100" t="n">
        <v>0</v>
      </c>
      <c r="Z39" s="100" t="n">
        <v>0</v>
      </c>
      <c r="AA39" s="100" t="n">
        <v>66347.1893</v>
      </c>
    </row>
    <row r="40" customFormat="false" ht="11.25" hidden="false" customHeight="true" outlineLevel="0" collapsed="false">
      <c r="A40" s="99" t="s">
        <v>123</v>
      </c>
      <c r="C40" s="101" t="n">
        <v>-2436.458</v>
      </c>
      <c r="D40" s="101" t="n">
        <v>11148.8311</v>
      </c>
      <c r="E40" s="101" t="n">
        <v>20595.8323</v>
      </c>
      <c r="F40" s="101" t="n">
        <v>678.169900000001</v>
      </c>
      <c r="G40" s="101" t="n">
        <v>4252.3634</v>
      </c>
      <c r="H40" s="101" t="n">
        <v>6283.9215</v>
      </c>
      <c r="I40" s="101" t="n">
        <v>-11782.7129</v>
      </c>
      <c r="J40" s="101" t="n">
        <v>-15976.2613</v>
      </c>
      <c r="K40" s="101" t="n">
        <v>-10716.0785</v>
      </c>
      <c r="L40" s="101" t="n">
        <v>-5718.2291</v>
      </c>
      <c r="M40" s="101" t="n">
        <v>-776.960299999999</v>
      </c>
      <c r="N40" s="101" t="n">
        <v>-2495.2732</v>
      </c>
      <c r="O40" s="101" t="n">
        <v>-2817.8861</v>
      </c>
      <c r="P40" s="101" t="n">
        <v>992.054</v>
      </c>
      <c r="Q40" s="101" t="n">
        <v>3730.5332</v>
      </c>
      <c r="R40" s="101" t="n">
        <v>-1055.1634</v>
      </c>
      <c r="S40" s="101" t="n">
        <v>8800.7505</v>
      </c>
      <c r="T40" s="101" t="n">
        <v>1844.8699</v>
      </c>
      <c r="U40" s="101" t="n">
        <v>-13167.0559</v>
      </c>
      <c r="V40" s="101" t="n">
        <v>-17586.3785</v>
      </c>
      <c r="W40" s="101" t="n">
        <v>-14721.8301</v>
      </c>
      <c r="X40" s="101" t="n">
        <v>-5683.1527</v>
      </c>
      <c r="Y40" s="101" t="n">
        <v>-16633.3333</v>
      </c>
      <c r="Z40" s="101" t="n">
        <v>-19741.9355</v>
      </c>
      <c r="AA40" s="101" t="n">
        <v>-82981.3830000001</v>
      </c>
    </row>
    <row r="42" customFormat="false" ht="12" hidden="false" customHeight="true" outlineLevel="0" collapsed="false">
      <c r="A42" s="98" t="s">
        <v>106</v>
      </c>
    </row>
    <row r="43" customFormat="false" ht="11.25" hidden="false" customHeight="true" outlineLevel="0" collapsed="false">
      <c r="A43" s="99" t="s">
        <v>121</v>
      </c>
      <c r="C43" s="100" t="n">
        <v>0</v>
      </c>
      <c r="D43" s="100" t="n">
        <v>0</v>
      </c>
      <c r="E43" s="100" t="n">
        <v>0</v>
      </c>
      <c r="F43" s="100" t="n">
        <v>0</v>
      </c>
      <c r="G43" s="100" t="n">
        <v>0</v>
      </c>
      <c r="H43" s="100" t="n">
        <v>0</v>
      </c>
      <c r="I43" s="100" t="n">
        <v>0</v>
      </c>
      <c r="J43" s="100" t="n">
        <v>0</v>
      </c>
      <c r="K43" s="100" t="n">
        <v>0</v>
      </c>
      <c r="L43" s="100" t="n">
        <v>0</v>
      </c>
      <c r="M43" s="100" t="n">
        <v>0</v>
      </c>
      <c r="N43" s="100" t="n">
        <v>0</v>
      </c>
      <c r="O43" s="100" t="n">
        <v>0</v>
      </c>
      <c r="P43" s="100" t="n">
        <v>0</v>
      </c>
      <c r="Q43" s="100" t="n">
        <v>0</v>
      </c>
      <c r="R43" s="100" t="n">
        <v>0</v>
      </c>
      <c r="S43" s="100" t="n">
        <v>0</v>
      </c>
      <c r="T43" s="100" t="n">
        <v>0</v>
      </c>
      <c r="U43" s="100" t="n">
        <v>0</v>
      </c>
      <c r="V43" s="100" t="n">
        <v>0</v>
      </c>
      <c r="W43" s="100" t="n">
        <v>0</v>
      </c>
      <c r="X43" s="100" t="n">
        <v>0</v>
      </c>
      <c r="Y43" s="100" t="n">
        <v>0</v>
      </c>
      <c r="Z43" s="100" t="n">
        <v>0</v>
      </c>
      <c r="AA43" s="100" t="n">
        <v>0</v>
      </c>
    </row>
    <row r="44" customFormat="false" ht="11.25" hidden="false" customHeight="true" outlineLevel="0" collapsed="false">
      <c r="A44" s="99" t="s">
        <v>122</v>
      </c>
      <c r="C44" s="100" t="n">
        <v>-612.903299999998</v>
      </c>
      <c r="D44" s="100" t="n">
        <v>-1107.1428</v>
      </c>
      <c r="E44" s="100" t="n">
        <v>290.3226</v>
      </c>
      <c r="F44" s="100" t="n">
        <v>633.3333</v>
      </c>
      <c r="G44" s="100" t="n">
        <v>290.3226</v>
      </c>
      <c r="H44" s="100" t="n">
        <v>100</v>
      </c>
      <c r="I44" s="100" t="n">
        <v>-419.354899999998</v>
      </c>
      <c r="J44" s="100" t="n">
        <v>-387.096799999999</v>
      </c>
      <c r="K44" s="100" t="n">
        <v>-333.333400000003</v>
      </c>
      <c r="L44" s="100" t="n">
        <v>-64.5161000000007</v>
      </c>
      <c r="M44" s="100" t="n">
        <v>300</v>
      </c>
      <c r="N44" s="100" t="n">
        <v>225.806400000001</v>
      </c>
      <c r="O44" s="100" t="n">
        <v>-225.806499999999</v>
      </c>
      <c r="P44" s="100" t="n">
        <v>-178.571400000001</v>
      </c>
      <c r="Q44" s="100" t="n">
        <v>-161.290299999999</v>
      </c>
      <c r="R44" s="100" t="n">
        <v>-133.3334</v>
      </c>
      <c r="S44" s="100" t="n">
        <v>-32.258</v>
      </c>
      <c r="T44" s="100" t="n">
        <v>-100</v>
      </c>
      <c r="U44" s="100" t="n">
        <v>-225.806499999999</v>
      </c>
      <c r="V44" s="100" t="n">
        <v>-193.5484</v>
      </c>
      <c r="W44" s="100" t="n">
        <v>-200</v>
      </c>
      <c r="X44" s="100" t="n">
        <v>-129.0322</v>
      </c>
      <c r="Y44" s="100" t="n">
        <v>-66.6667000000016</v>
      </c>
      <c r="Z44" s="100" t="n">
        <v>-32.2580000000016</v>
      </c>
      <c r="AA44" s="100" t="n">
        <v>-2763.13379999995</v>
      </c>
    </row>
    <row r="45" customFormat="false" ht="11.25" hidden="false" customHeight="true" outlineLevel="0" collapsed="false">
      <c r="A45" s="99" t="s">
        <v>124</v>
      </c>
      <c r="C45" s="100" t="n">
        <v>0</v>
      </c>
      <c r="D45" s="100" t="n">
        <v>0</v>
      </c>
      <c r="E45" s="100" t="n">
        <v>0</v>
      </c>
      <c r="F45" s="100" t="n">
        <v>0</v>
      </c>
      <c r="G45" s="100" t="n">
        <v>0</v>
      </c>
      <c r="H45" s="100" t="n">
        <v>0</v>
      </c>
      <c r="I45" s="100" t="n">
        <v>0</v>
      </c>
      <c r="J45" s="100" t="n">
        <v>0</v>
      </c>
      <c r="K45" s="100" t="n">
        <v>0</v>
      </c>
      <c r="L45" s="100" t="n">
        <v>0</v>
      </c>
      <c r="M45" s="100" t="n">
        <v>0</v>
      </c>
      <c r="N45" s="100" t="n">
        <v>0</v>
      </c>
      <c r="O45" s="100" t="n">
        <v>0</v>
      </c>
      <c r="P45" s="100" t="n">
        <v>0</v>
      </c>
      <c r="Q45" s="100" t="n">
        <v>0</v>
      </c>
      <c r="R45" s="100" t="n">
        <v>0</v>
      </c>
      <c r="S45" s="100" t="n">
        <v>0</v>
      </c>
      <c r="T45" s="100" t="n">
        <v>0</v>
      </c>
      <c r="U45" s="100" t="n">
        <v>0</v>
      </c>
      <c r="V45" s="100" t="n">
        <v>0</v>
      </c>
      <c r="W45" s="100" t="n">
        <v>0</v>
      </c>
      <c r="X45" s="100" t="n">
        <v>0</v>
      </c>
      <c r="Y45" s="100" t="n">
        <v>0</v>
      </c>
      <c r="Z45" s="100" t="n">
        <v>0</v>
      </c>
      <c r="AA45" s="100" t="n">
        <v>0</v>
      </c>
    </row>
    <row r="46" customFormat="false" ht="11.25" hidden="false" customHeight="true" outlineLevel="0" collapsed="false">
      <c r="A46" s="99" t="s">
        <v>123</v>
      </c>
      <c r="C46" s="101" t="n">
        <v>-612.903299999998</v>
      </c>
      <c r="D46" s="101" t="n">
        <v>-1107.1428</v>
      </c>
      <c r="E46" s="101" t="n">
        <v>290.3226</v>
      </c>
      <c r="F46" s="101" t="n">
        <v>633.3333</v>
      </c>
      <c r="G46" s="101" t="n">
        <v>290.3226</v>
      </c>
      <c r="H46" s="101" t="n">
        <v>100</v>
      </c>
      <c r="I46" s="101" t="n">
        <v>-419.354899999998</v>
      </c>
      <c r="J46" s="101" t="n">
        <v>-387.096799999999</v>
      </c>
      <c r="K46" s="101" t="n">
        <v>-333.333400000003</v>
      </c>
      <c r="L46" s="101" t="n">
        <v>-64.5161000000007</v>
      </c>
      <c r="M46" s="101" t="n">
        <v>300</v>
      </c>
      <c r="N46" s="101" t="n">
        <v>225.806400000001</v>
      </c>
      <c r="O46" s="101" t="n">
        <v>-225.806499999999</v>
      </c>
      <c r="P46" s="101" t="n">
        <v>-178.571400000001</v>
      </c>
      <c r="Q46" s="101" t="n">
        <v>-161.290299999999</v>
      </c>
      <c r="R46" s="101" t="n">
        <v>-133.3334</v>
      </c>
      <c r="S46" s="101" t="n">
        <v>-32.258</v>
      </c>
      <c r="T46" s="101" t="n">
        <v>-100</v>
      </c>
      <c r="U46" s="101" t="n">
        <v>-225.806499999999</v>
      </c>
      <c r="V46" s="101" t="n">
        <v>-193.5484</v>
      </c>
      <c r="W46" s="101" t="n">
        <v>-200</v>
      </c>
      <c r="X46" s="101" t="n">
        <v>-129.0322</v>
      </c>
      <c r="Y46" s="101" t="n">
        <v>-66.6667000000016</v>
      </c>
      <c r="Z46" s="101" t="n">
        <v>-32.2580000000016</v>
      </c>
      <c r="AA46" s="101" t="n">
        <v>-2763.13379999995</v>
      </c>
    </row>
    <row r="48" customFormat="false" ht="12" hidden="false" customHeight="true" outlineLevel="0" collapsed="false">
      <c r="A48" s="98" t="s">
        <v>116</v>
      </c>
    </row>
    <row r="49" customFormat="false" ht="11.25" hidden="false" customHeight="true" outlineLevel="0" collapsed="false">
      <c r="A49" s="99" t="s">
        <v>5</v>
      </c>
      <c r="C49" s="102" t="n">
        <v>3.38</v>
      </c>
      <c r="D49" s="102" t="n">
        <v>3.47</v>
      </c>
      <c r="E49" s="102" t="n">
        <v>3.48</v>
      </c>
      <c r="F49" s="102" t="n">
        <v>3.33</v>
      </c>
      <c r="G49" s="102" t="n">
        <v>3.41</v>
      </c>
      <c r="H49" s="102" t="n">
        <v>3.49</v>
      </c>
      <c r="I49" s="102" t="n">
        <v>3.56</v>
      </c>
      <c r="J49" s="102" t="n">
        <v>3.62</v>
      </c>
      <c r="K49" s="102" t="n">
        <v>3.62</v>
      </c>
      <c r="L49" s="102" t="n">
        <v>3.65</v>
      </c>
      <c r="M49" s="102" t="n">
        <v>4.04</v>
      </c>
      <c r="N49" s="102" t="n">
        <v>4.29</v>
      </c>
      <c r="O49" s="102" t="n">
        <v>4.42</v>
      </c>
      <c r="P49" s="102" t="n">
        <v>4.32</v>
      </c>
      <c r="Q49" s="102" t="n">
        <v>4.18</v>
      </c>
      <c r="R49" s="102" t="n">
        <v>3.96</v>
      </c>
      <c r="S49" s="102" t="n">
        <v>3.96</v>
      </c>
      <c r="T49" s="102" t="n">
        <v>4.01</v>
      </c>
      <c r="U49" s="102" t="n">
        <v>4.08</v>
      </c>
      <c r="V49" s="102" t="n">
        <v>4.14</v>
      </c>
      <c r="W49" s="102" t="n">
        <v>4.13</v>
      </c>
      <c r="X49" s="102" t="n">
        <v>4.19</v>
      </c>
      <c r="Y49" s="102" t="n">
        <v>4.42</v>
      </c>
      <c r="Z49" s="102" t="n">
        <v>4.63</v>
      </c>
      <c r="AA49" s="102"/>
    </row>
    <row r="50" customFormat="false" ht="11.25" hidden="false" customHeight="true" outlineLevel="0" collapsed="false">
      <c r="A50" s="99" t="s">
        <v>115</v>
      </c>
      <c r="C50" s="102" t="n">
        <v>3.47</v>
      </c>
      <c r="D50" s="102" t="n">
        <v>3.58</v>
      </c>
      <c r="E50" s="102" t="n">
        <v>3.6</v>
      </c>
      <c r="F50" s="102" t="n">
        <v>3.41</v>
      </c>
      <c r="G50" s="102" t="n">
        <v>3.49</v>
      </c>
      <c r="H50" s="102" t="n">
        <v>3.57</v>
      </c>
      <c r="I50" s="102" t="n">
        <v>3.63</v>
      </c>
      <c r="J50" s="102" t="n">
        <v>3.7</v>
      </c>
      <c r="K50" s="102" t="n">
        <v>3.69</v>
      </c>
      <c r="L50" s="102" t="n">
        <v>3.72</v>
      </c>
      <c r="M50" s="102" t="n">
        <v>4.07</v>
      </c>
      <c r="N50" s="102" t="n">
        <v>4.32</v>
      </c>
      <c r="O50" s="102" t="n">
        <v>4.45</v>
      </c>
      <c r="P50" s="102" t="n">
        <v>4.35</v>
      </c>
      <c r="Q50" s="102" t="n">
        <v>4.21</v>
      </c>
      <c r="R50" s="102" t="n">
        <v>3.99</v>
      </c>
      <c r="S50" s="102" t="n">
        <v>3.99</v>
      </c>
      <c r="T50" s="102" t="n">
        <v>4.04</v>
      </c>
      <c r="U50" s="102" t="n">
        <v>4.1</v>
      </c>
      <c r="V50" s="102" t="n">
        <v>4.17</v>
      </c>
      <c r="W50" s="102" t="n">
        <v>4.16</v>
      </c>
      <c r="X50" s="102" t="n">
        <v>4.21</v>
      </c>
      <c r="Y50" s="102" t="n">
        <v>4.43</v>
      </c>
      <c r="Z50" s="102" t="n">
        <v>4.63</v>
      </c>
      <c r="AA50" s="102"/>
    </row>
    <row r="51" customFormat="false" ht="11.25" hidden="false" customHeight="true" outlineLevel="0" collapsed="false">
      <c r="A51" s="99" t="s">
        <v>106</v>
      </c>
      <c r="C51" s="103" t="n">
        <v>-0.0900000000000003</v>
      </c>
      <c r="D51" s="103" t="n">
        <v>-0.11</v>
      </c>
      <c r="E51" s="103" t="n">
        <v>-0.12</v>
      </c>
      <c r="F51" s="103" t="n">
        <v>-0.0800000000000001</v>
      </c>
      <c r="G51" s="103" t="n">
        <v>-0.0800000000000001</v>
      </c>
      <c r="H51" s="103" t="n">
        <v>-0.0799999999999996</v>
      </c>
      <c r="I51" s="103" t="n">
        <v>-0.0699999999999998</v>
      </c>
      <c r="J51" s="103" t="n">
        <v>-0.0800000000000001</v>
      </c>
      <c r="K51" s="103" t="n">
        <v>-0.0699999999999998</v>
      </c>
      <c r="L51" s="103" t="n">
        <v>-0.0700000000000003</v>
      </c>
      <c r="M51" s="103" t="n">
        <v>-0.0300000000000003</v>
      </c>
      <c r="N51" s="103" t="n">
        <v>-0.0300000000000003</v>
      </c>
      <c r="O51" s="103" t="n">
        <v>-0.0300000000000003</v>
      </c>
      <c r="P51" s="103" t="n">
        <v>-0.0299999999999994</v>
      </c>
      <c r="Q51" s="103" t="n">
        <v>-0.0300000000000003</v>
      </c>
      <c r="R51" s="103" t="n">
        <v>-0.0300000000000003</v>
      </c>
      <c r="S51" s="103" t="n">
        <v>-0.0300000000000003</v>
      </c>
      <c r="T51" s="103" t="n">
        <v>-0.0300000000000003</v>
      </c>
      <c r="U51" s="103" t="n">
        <v>-0.0199999999999996</v>
      </c>
      <c r="V51" s="103" t="n">
        <v>-0.0300000000000003</v>
      </c>
      <c r="W51" s="103" t="n">
        <v>-0.0300000000000003</v>
      </c>
      <c r="X51" s="103" t="n">
        <v>-0.0199999999999996</v>
      </c>
      <c r="Y51" s="103" t="n">
        <v>-0.00999999999999979</v>
      </c>
      <c r="Z51" s="103" t="n">
        <v>0</v>
      </c>
      <c r="AA51" s="102"/>
    </row>
    <row r="53" customFormat="false" ht="12" hidden="false" customHeight="true" outlineLevel="0" collapsed="false">
      <c r="A53" s="98" t="s">
        <v>125</v>
      </c>
    </row>
    <row r="54" customFormat="false" ht="11.25" hidden="false" customHeight="true" outlineLevel="0" collapsed="false">
      <c r="A54" s="99" t="s">
        <v>126</v>
      </c>
      <c r="C54" s="102" t="n">
        <v>5.68</v>
      </c>
      <c r="D54" s="102" t="n">
        <v>5.68</v>
      </c>
      <c r="E54" s="102" t="n">
        <v>5.68</v>
      </c>
      <c r="F54" s="102" t="n">
        <v>4.7633</v>
      </c>
      <c r="G54" s="102" t="n">
        <v>4.7633</v>
      </c>
      <c r="H54" s="102" t="n">
        <v>4.7633</v>
      </c>
      <c r="I54" s="102" t="n">
        <v>4.7633</v>
      </c>
      <c r="J54" s="102" t="n">
        <v>4.7633</v>
      </c>
      <c r="K54" s="102" t="n">
        <v>4.7633</v>
      </c>
      <c r="L54" s="102" t="n">
        <v>4.7633</v>
      </c>
      <c r="M54" s="102" t="n">
        <v>6.3883</v>
      </c>
      <c r="N54" s="102" t="n">
        <v>6.3883</v>
      </c>
      <c r="O54" s="102" t="n">
        <v>6.3883</v>
      </c>
      <c r="P54" s="102" t="n">
        <v>6.3883</v>
      </c>
      <c r="Q54" s="102" t="n">
        <v>6.3883</v>
      </c>
      <c r="R54" s="102" t="n">
        <v>0</v>
      </c>
      <c r="S54" s="102" t="n">
        <v>0</v>
      </c>
      <c r="T54" s="102" t="n">
        <v>0</v>
      </c>
      <c r="U54" s="102" t="n">
        <v>0</v>
      </c>
      <c r="V54" s="102" t="n">
        <v>0</v>
      </c>
      <c r="W54" s="102" t="n">
        <v>0</v>
      </c>
      <c r="X54" s="102" t="n">
        <v>0</v>
      </c>
      <c r="Y54" s="102" t="n">
        <v>0</v>
      </c>
      <c r="Z54" s="102" t="n">
        <v>0</v>
      </c>
      <c r="AA54" s="102"/>
    </row>
    <row r="55" customFormat="false" ht="11.25" hidden="false" customHeight="true" outlineLevel="0" collapsed="false">
      <c r="A55" s="99" t="s">
        <v>127</v>
      </c>
      <c r="C55" s="102" t="n">
        <v>0</v>
      </c>
      <c r="D55" s="102" t="n">
        <v>0</v>
      </c>
      <c r="E55" s="102" t="n">
        <v>0</v>
      </c>
      <c r="F55" s="102" t="n">
        <v>0</v>
      </c>
      <c r="G55" s="102" t="n">
        <v>0</v>
      </c>
      <c r="H55" s="102" t="n">
        <v>0</v>
      </c>
      <c r="I55" s="102" t="n">
        <v>0</v>
      </c>
      <c r="J55" s="102" t="n">
        <v>0</v>
      </c>
      <c r="K55" s="102" t="n">
        <v>0</v>
      </c>
      <c r="L55" s="102" t="n">
        <v>0</v>
      </c>
      <c r="M55" s="102" t="n">
        <v>0</v>
      </c>
      <c r="N55" s="102" t="n">
        <v>0</v>
      </c>
      <c r="O55" s="102" t="n">
        <v>0</v>
      </c>
      <c r="P55" s="102" t="n">
        <v>0</v>
      </c>
      <c r="Q55" s="102" t="n">
        <v>0</v>
      </c>
      <c r="R55" s="102" t="n">
        <v>0</v>
      </c>
      <c r="S55" s="102" t="n">
        <v>0</v>
      </c>
      <c r="T55" s="102" t="n">
        <v>0</v>
      </c>
      <c r="U55" s="102" t="n">
        <v>0</v>
      </c>
      <c r="V55" s="102" t="n">
        <v>0</v>
      </c>
      <c r="W55" s="102" t="n">
        <v>0</v>
      </c>
      <c r="X55" s="102" t="n">
        <v>0</v>
      </c>
      <c r="Y55" s="102" t="n">
        <v>0</v>
      </c>
      <c r="Z55" s="102" t="n">
        <v>0</v>
      </c>
      <c r="AA55" s="102"/>
    </row>
    <row r="57" customFormat="false" ht="12" hidden="false" customHeight="true" outlineLevel="0" collapsed="false">
      <c r="A57" s="98" t="s">
        <v>117</v>
      </c>
    </row>
    <row r="58" customFormat="false" ht="11.25" hidden="false" customHeight="true" outlineLevel="0" collapsed="false">
      <c r="A58" s="99" t="s">
        <v>118</v>
      </c>
      <c r="C58" s="100" t="n">
        <v>-1574568</v>
      </c>
      <c r="D58" s="100" t="n">
        <v>-1370108</v>
      </c>
      <c r="E58" s="100" t="n">
        <v>-1507365</v>
      </c>
      <c r="F58" s="100" t="n">
        <v>-936173</v>
      </c>
      <c r="G58" s="100" t="n">
        <v>-951492</v>
      </c>
      <c r="H58" s="100" t="n">
        <v>-998088</v>
      </c>
      <c r="I58" s="100" t="n">
        <v>-1008595</v>
      </c>
      <c r="J58" s="100" t="n">
        <v>-988756</v>
      </c>
      <c r="K58" s="100" t="n">
        <v>-954626</v>
      </c>
      <c r="L58" s="100" t="n">
        <v>-975413</v>
      </c>
      <c r="M58" s="100" t="n">
        <v>-1365492</v>
      </c>
      <c r="N58" s="100" t="n">
        <v>-1295635</v>
      </c>
      <c r="O58" s="100" t="n">
        <v>-1240645</v>
      </c>
      <c r="P58" s="100" t="n">
        <v>-1148854</v>
      </c>
      <c r="Q58" s="100" t="n">
        <v>-1318822</v>
      </c>
      <c r="R58" s="100" t="n">
        <v>-9034</v>
      </c>
      <c r="S58" s="100" t="n">
        <v>-9288</v>
      </c>
      <c r="T58" s="100" t="n">
        <v>0</v>
      </c>
      <c r="U58" s="100" t="n">
        <v>12865</v>
      </c>
      <c r="V58" s="100" t="n">
        <v>23758</v>
      </c>
      <c r="W58" s="100" t="n">
        <v>21100</v>
      </c>
      <c r="X58" s="100" t="n">
        <v>32514</v>
      </c>
      <c r="Y58" s="100" t="n">
        <v>0</v>
      </c>
      <c r="Z58" s="100" t="n">
        <v>0</v>
      </c>
      <c r="AA58" s="100" t="n">
        <v>-17562717</v>
      </c>
    </row>
    <row r="59" customFormat="false" ht="11.25" hidden="false" customHeight="true" outlineLevel="0" collapsed="false">
      <c r="A59" s="99" t="s">
        <v>128</v>
      </c>
      <c r="C59" s="100" t="n">
        <v>3443448</v>
      </c>
      <c r="D59" s="100" t="n">
        <v>2618433</v>
      </c>
      <c r="E59" s="100" t="n">
        <v>2507085</v>
      </c>
      <c r="F59" s="100" t="n">
        <v>1604685</v>
      </c>
      <c r="G59" s="100" t="n">
        <v>161152</v>
      </c>
      <c r="H59" s="100" t="n">
        <v>1438655</v>
      </c>
      <c r="I59" s="100" t="n">
        <v>1425756</v>
      </c>
      <c r="J59" s="100" t="n">
        <v>1369937</v>
      </c>
      <c r="K59" s="100" t="n">
        <v>1388219</v>
      </c>
      <c r="L59" s="100" t="n">
        <v>1478576</v>
      </c>
      <c r="M59" s="100" t="n">
        <v>1431790</v>
      </c>
      <c r="N59" s="100" t="n">
        <v>1325148</v>
      </c>
      <c r="O59" s="100" t="n">
        <v>399052</v>
      </c>
      <c r="P59" s="100" t="n">
        <v>306403</v>
      </c>
      <c r="Q59" s="100" t="n">
        <v>321489</v>
      </c>
      <c r="R59" s="100" t="n">
        <v>12697</v>
      </c>
      <c r="S59" s="100" t="n">
        <v>11138</v>
      </c>
      <c r="T59" s="100" t="n">
        <v>144619</v>
      </c>
      <c r="U59" s="100" t="n">
        <v>168026</v>
      </c>
      <c r="V59" s="100" t="n">
        <v>187138</v>
      </c>
      <c r="W59" s="100" t="n">
        <v>206310</v>
      </c>
      <c r="X59" s="100" t="n">
        <v>193540</v>
      </c>
      <c r="Y59" s="100" t="n">
        <v>278111</v>
      </c>
      <c r="Z59" s="100" t="n">
        <v>376557</v>
      </c>
      <c r="AA59" s="100" t="n">
        <v>22797964</v>
      </c>
    </row>
    <row r="60" customFormat="false" ht="11.25" hidden="false" customHeight="true" outlineLevel="0" collapsed="false">
      <c r="A60" s="105" t="s">
        <v>110</v>
      </c>
      <c r="B60" s="106"/>
      <c r="C60" s="107" t="n">
        <v>1868880</v>
      </c>
      <c r="D60" s="107" t="n">
        <v>1248325</v>
      </c>
      <c r="E60" s="107" t="n">
        <v>999720</v>
      </c>
      <c r="F60" s="107" t="n">
        <v>668512</v>
      </c>
      <c r="G60" s="107" t="n">
        <v>-790340</v>
      </c>
      <c r="H60" s="107" t="n">
        <v>440567</v>
      </c>
      <c r="I60" s="107" t="n">
        <v>417161</v>
      </c>
      <c r="J60" s="107" t="n">
        <v>381181</v>
      </c>
      <c r="K60" s="107" t="n">
        <v>433593</v>
      </c>
      <c r="L60" s="107" t="n">
        <v>503163</v>
      </c>
      <c r="M60" s="107" t="n">
        <v>66298</v>
      </c>
      <c r="N60" s="107" t="n">
        <v>29513</v>
      </c>
      <c r="O60" s="107" t="n">
        <v>-841593</v>
      </c>
      <c r="P60" s="107" t="n">
        <v>-842451</v>
      </c>
      <c r="Q60" s="107" t="n">
        <v>-997333</v>
      </c>
      <c r="R60" s="107" t="n">
        <v>3663</v>
      </c>
      <c r="S60" s="107" t="n">
        <v>1850</v>
      </c>
      <c r="T60" s="107" t="n">
        <v>144619</v>
      </c>
      <c r="U60" s="107" t="n">
        <v>180891</v>
      </c>
      <c r="V60" s="107" t="n">
        <v>210896</v>
      </c>
      <c r="W60" s="107" t="n">
        <v>227410</v>
      </c>
      <c r="X60" s="107" t="n">
        <v>226054</v>
      </c>
      <c r="Y60" s="107" t="n">
        <v>278111</v>
      </c>
      <c r="Z60" s="107" t="n">
        <v>376557</v>
      </c>
      <c r="AA60" s="108" t="n">
        <v>5235247</v>
      </c>
    </row>
    <row r="61" customFormat="false" ht="11.25" hidden="false" customHeight="true" outlineLevel="0" collapsed="false">
      <c r="A61" s="99" t="s">
        <v>111</v>
      </c>
      <c r="C61" s="100" t="n">
        <v>1864082</v>
      </c>
      <c r="D61" s="100" t="n">
        <v>1271295</v>
      </c>
      <c r="E61" s="100" t="n">
        <v>1050813</v>
      </c>
      <c r="F61" s="100" t="n">
        <v>669508</v>
      </c>
      <c r="G61" s="100" t="n">
        <v>-783286</v>
      </c>
      <c r="H61" s="100" t="n">
        <v>450559</v>
      </c>
      <c r="I61" s="100" t="n">
        <v>400213</v>
      </c>
      <c r="J61" s="100" t="n">
        <v>354941</v>
      </c>
      <c r="K61" s="100" t="n">
        <v>418710</v>
      </c>
      <c r="L61" s="100" t="n">
        <v>494951</v>
      </c>
      <c r="M61" s="100" t="n">
        <v>65846</v>
      </c>
      <c r="N61" s="100" t="n">
        <v>28028</v>
      </c>
      <c r="O61" s="100" t="n">
        <v>-843193</v>
      </c>
      <c r="P61" s="100" t="n">
        <v>-841808</v>
      </c>
      <c r="Q61" s="100" t="n">
        <v>-995008</v>
      </c>
      <c r="R61" s="100" t="n">
        <v>3059</v>
      </c>
      <c r="S61" s="100" t="n">
        <v>7022</v>
      </c>
      <c r="T61" s="100" t="n">
        <v>145637</v>
      </c>
      <c r="U61" s="100" t="n">
        <v>175778</v>
      </c>
      <c r="V61" s="100" t="n">
        <v>200702</v>
      </c>
      <c r="W61" s="100" t="n">
        <v>219182</v>
      </c>
      <c r="X61" s="100" t="n">
        <v>223856</v>
      </c>
      <c r="Y61" s="100" t="n">
        <v>275017</v>
      </c>
      <c r="Z61" s="100" t="n">
        <v>376502</v>
      </c>
      <c r="AA61" s="100" t="n">
        <v>5232406</v>
      </c>
    </row>
    <row r="62" customFormat="false" ht="11.25" hidden="false" customHeight="true" outlineLevel="0" collapsed="false">
      <c r="A62" s="99" t="s">
        <v>106</v>
      </c>
      <c r="C62" s="101" t="n">
        <v>4798</v>
      </c>
      <c r="D62" s="101" t="n">
        <v>-22970</v>
      </c>
      <c r="E62" s="101" t="n">
        <v>-51093</v>
      </c>
      <c r="F62" s="101" t="n">
        <v>-996</v>
      </c>
      <c r="G62" s="101" t="n">
        <v>-7054</v>
      </c>
      <c r="H62" s="101" t="n">
        <v>-9992</v>
      </c>
      <c r="I62" s="101" t="n">
        <v>16948</v>
      </c>
      <c r="J62" s="101" t="n">
        <v>26240</v>
      </c>
      <c r="K62" s="101" t="n">
        <v>14883</v>
      </c>
      <c r="L62" s="101" t="n">
        <v>8212</v>
      </c>
      <c r="M62" s="101" t="n">
        <v>452</v>
      </c>
      <c r="N62" s="101" t="n">
        <v>1485</v>
      </c>
      <c r="O62" s="101" t="n">
        <v>1600</v>
      </c>
      <c r="P62" s="101" t="n">
        <v>-643</v>
      </c>
      <c r="Q62" s="101" t="n">
        <v>-2325</v>
      </c>
      <c r="R62" s="101" t="n">
        <v>604</v>
      </c>
      <c r="S62" s="101" t="n">
        <v>-5172</v>
      </c>
      <c r="T62" s="101" t="n">
        <v>-1018</v>
      </c>
      <c r="U62" s="101" t="n">
        <v>5113</v>
      </c>
      <c r="V62" s="101" t="n">
        <v>10194</v>
      </c>
      <c r="W62" s="101" t="n">
        <v>8228</v>
      </c>
      <c r="X62" s="101" t="n">
        <v>2198</v>
      </c>
      <c r="Y62" s="101" t="n">
        <v>3094</v>
      </c>
      <c r="Z62" s="101" t="n">
        <v>55</v>
      </c>
      <c r="AA62" s="101" t="n">
        <v>2841</v>
      </c>
    </row>
    <row r="64" customFormat="false" ht="12" hidden="false" customHeight="true" outlineLevel="0" collapsed="false">
      <c r="A64" s="95" t="s">
        <v>129</v>
      </c>
    </row>
    <row r="66" customFormat="false" ht="12" hidden="false" customHeight="true" outlineLevel="0" collapsed="false">
      <c r="A66" s="96" t="s">
        <v>120</v>
      </c>
      <c r="C66" s="97" t="s">
        <v>72</v>
      </c>
      <c r="D66" s="97" t="s">
        <v>73</v>
      </c>
      <c r="E66" s="97" t="s">
        <v>74</v>
      </c>
      <c r="F66" s="97" t="s">
        <v>75</v>
      </c>
      <c r="G66" s="97" t="s">
        <v>76</v>
      </c>
      <c r="H66" s="97" t="s">
        <v>77</v>
      </c>
      <c r="I66" s="97" t="s">
        <v>78</v>
      </c>
      <c r="J66" s="97" t="s">
        <v>79</v>
      </c>
      <c r="K66" s="97" t="s">
        <v>80</v>
      </c>
      <c r="L66" s="97" t="s">
        <v>81</v>
      </c>
      <c r="M66" s="97" t="s">
        <v>82</v>
      </c>
      <c r="N66" s="97" t="s">
        <v>83</v>
      </c>
      <c r="O66" s="97" t="s">
        <v>84</v>
      </c>
      <c r="P66" s="97" t="s">
        <v>85</v>
      </c>
      <c r="Q66" s="97" t="s">
        <v>86</v>
      </c>
      <c r="R66" s="97" t="s">
        <v>87</v>
      </c>
      <c r="S66" s="97" t="s">
        <v>88</v>
      </c>
      <c r="T66" s="97" t="s">
        <v>89</v>
      </c>
      <c r="U66" s="97" t="s">
        <v>90</v>
      </c>
      <c r="V66" s="97" t="s">
        <v>91</v>
      </c>
      <c r="W66" s="97" t="s">
        <v>92</v>
      </c>
      <c r="X66" s="97" t="s">
        <v>93</v>
      </c>
      <c r="Y66" s="97" t="s">
        <v>94</v>
      </c>
      <c r="Z66" s="97" t="s">
        <v>95</v>
      </c>
      <c r="AA66" s="97" t="s">
        <v>34</v>
      </c>
    </row>
    <row r="67" customFormat="false" ht="11.25" hidden="false" customHeight="true" outlineLevel="0" collapsed="false">
      <c r="A67" s="99" t="s">
        <v>121</v>
      </c>
      <c r="C67" s="100" t="n">
        <v>30000</v>
      </c>
      <c r="D67" s="100" t="n">
        <v>20000</v>
      </c>
      <c r="E67" s="100" t="n">
        <v>20000</v>
      </c>
      <c r="F67" s="100" t="n">
        <v>20000</v>
      </c>
      <c r="G67" s="100" t="n">
        <v>20000</v>
      </c>
      <c r="H67" s="100" t="n">
        <v>20000</v>
      </c>
      <c r="I67" s="100" t="n">
        <v>20000</v>
      </c>
      <c r="J67" s="100" t="n">
        <v>20000</v>
      </c>
      <c r="K67" s="100" t="n">
        <v>20000</v>
      </c>
      <c r="L67" s="100" t="n">
        <v>20000</v>
      </c>
      <c r="M67" s="100" t="n">
        <v>5000</v>
      </c>
      <c r="N67" s="100" t="n">
        <v>5000</v>
      </c>
      <c r="O67" s="100" t="n">
        <v>5000</v>
      </c>
      <c r="P67" s="100" t="n">
        <v>5000</v>
      </c>
      <c r="Q67" s="100" t="n">
        <v>5000</v>
      </c>
      <c r="R67" s="100" t="n">
        <v>0</v>
      </c>
      <c r="S67" s="100" t="n">
        <v>0</v>
      </c>
      <c r="T67" s="100" t="n">
        <v>0</v>
      </c>
      <c r="U67" s="100" t="n">
        <v>0</v>
      </c>
      <c r="V67" s="100" t="n">
        <v>0</v>
      </c>
      <c r="W67" s="100" t="n">
        <v>0</v>
      </c>
      <c r="X67" s="100" t="n">
        <v>0</v>
      </c>
      <c r="Y67" s="100" t="n">
        <v>0</v>
      </c>
      <c r="Z67" s="100" t="n">
        <v>0</v>
      </c>
      <c r="AA67" s="100" t="n">
        <v>235000</v>
      </c>
    </row>
    <row r="68" customFormat="false" ht="11.25" hidden="false" customHeight="true" outlineLevel="0" collapsed="false">
      <c r="A68" s="99" t="s">
        <v>122</v>
      </c>
      <c r="C68" s="100" t="n">
        <v>0</v>
      </c>
      <c r="D68" s="100" t="n">
        <v>0</v>
      </c>
      <c r="E68" s="100" t="n">
        <v>0</v>
      </c>
      <c r="F68" s="100" t="n">
        <v>0</v>
      </c>
      <c r="G68" s="100" t="n">
        <v>0</v>
      </c>
      <c r="H68" s="100" t="n">
        <v>0</v>
      </c>
      <c r="I68" s="100" t="n">
        <v>0</v>
      </c>
      <c r="J68" s="100" t="n">
        <v>0</v>
      </c>
      <c r="K68" s="100" t="n">
        <v>0</v>
      </c>
      <c r="L68" s="100" t="n">
        <v>0</v>
      </c>
      <c r="M68" s="100" t="n">
        <v>0</v>
      </c>
      <c r="N68" s="100" t="n">
        <v>0</v>
      </c>
      <c r="O68" s="100" t="n">
        <v>0</v>
      </c>
      <c r="P68" s="100" t="n">
        <v>0</v>
      </c>
      <c r="Q68" s="100" t="n">
        <v>0</v>
      </c>
      <c r="R68" s="100" t="n">
        <v>0</v>
      </c>
      <c r="S68" s="100" t="n">
        <v>0</v>
      </c>
      <c r="T68" s="100" t="n">
        <v>0</v>
      </c>
      <c r="U68" s="100" t="n">
        <v>0</v>
      </c>
      <c r="V68" s="100" t="n">
        <v>0</v>
      </c>
      <c r="W68" s="100" t="n">
        <v>0</v>
      </c>
      <c r="X68" s="100" t="n">
        <v>0</v>
      </c>
      <c r="Y68" s="100" t="n">
        <v>0</v>
      </c>
      <c r="Z68" s="100" t="n">
        <v>0</v>
      </c>
      <c r="AA68" s="100" t="n">
        <v>0</v>
      </c>
    </row>
    <row r="69" customFormat="false" ht="11.25" hidden="false" customHeight="true" outlineLevel="0" collapsed="false">
      <c r="A69" s="99" t="s">
        <v>123</v>
      </c>
      <c r="C69" s="101" t="n">
        <v>30000</v>
      </c>
      <c r="D69" s="101" t="n">
        <v>20000</v>
      </c>
      <c r="E69" s="101" t="n">
        <v>20000</v>
      </c>
      <c r="F69" s="101" t="n">
        <v>20000</v>
      </c>
      <c r="G69" s="101" t="n">
        <v>20000</v>
      </c>
      <c r="H69" s="101" t="n">
        <v>20000</v>
      </c>
      <c r="I69" s="101" t="n">
        <v>20000</v>
      </c>
      <c r="J69" s="101" t="n">
        <v>20000</v>
      </c>
      <c r="K69" s="101" t="n">
        <v>20000</v>
      </c>
      <c r="L69" s="101" t="n">
        <v>20000</v>
      </c>
      <c r="M69" s="101" t="n">
        <v>5000</v>
      </c>
      <c r="N69" s="101" t="n">
        <v>5000</v>
      </c>
      <c r="O69" s="101" t="n">
        <v>5000</v>
      </c>
      <c r="P69" s="101" t="n">
        <v>5000</v>
      </c>
      <c r="Q69" s="101" t="n">
        <v>5000</v>
      </c>
      <c r="R69" s="101" t="n">
        <v>0</v>
      </c>
      <c r="S69" s="101" t="n">
        <v>0</v>
      </c>
      <c r="T69" s="101" t="n">
        <v>0</v>
      </c>
      <c r="U69" s="101" t="n">
        <v>0</v>
      </c>
      <c r="V69" s="101" t="n">
        <v>0</v>
      </c>
      <c r="W69" s="101" t="n">
        <v>0</v>
      </c>
      <c r="X69" s="101" t="n">
        <v>0</v>
      </c>
      <c r="Y69" s="101" t="n">
        <v>0</v>
      </c>
      <c r="Z69" s="101" t="n">
        <v>0</v>
      </c>
      <c r="AA69" s="101" t="n">
        <v>235000</v>
      </c>
    </row>
    <row r="71" customFormat="false" ht="12" hidden="false" customHeight="true" outlineLevel="0" collapsed="false">
      <c r="A71" s="96" t="s">
        <v>124</v>
      </c>
      <c r="C71" s="97" t="s">
        <v>72</v>
      </c>
      <c r="D71" s="97" t="s">
        <v>73</v>
      </c>
      <c r="E71" s="97" t="s">
        <v>74</v>
      </c>
      <c r="F71" s="97" t="s">
        <v>75</v>
      </c>
      <c r="G71" s="97" t="s">
        <v>76</v>
      </c>
      <c r="H71" s="97" t="s">
        <v>77</v>
      </c>
      <c r="I71" s="97" t="s">
        <v>78</v>
      </c>
      <c r="J71" s="97" t="s">
        <v>79</v>
      </c>
      <c r="K71" s="97" t="s">
        <v>80</v>
      </c>
      <c r="L71" s="97" t="s">
        <v>81</v>
      </c>
      <c r="M71" s="97" t="s">
        <v>82</v>
      </c>
      <c r="N71" s="97" t="s">
        <v>83</v>
      </c>
      <c r="O71" s="97" t="s">
        <v>84</v>
      </c>
      <c r="P71" s="97" t="s">
        <v>85</v>
      </c>
      <c r="Q71" s="97" t="s">
        <v>86</v>
      </c>
      <c r="R71" s="97" t="s">
        <v>87</v>
      </c>
      <c r="S71" s="97" t="s">
        <v>88</v>
      </c>
      <c r="T71" s="97" t="s">
        <v>89</v>
      </c>
      <c r="U71" s="97" t="s">
        <v>90</v>
      </c>
      <c r="V71" s="97" t="s">
        <v>91</v>
      </c>
      <c r="W71" s="97" t="s">
        <v>92</v>
      </c>
      <c r="X71" s="97" t="s">
        <v>93</v>
      </c>
      <c r="Y71" s="97" t="s">
        <v>94</v>
      </c>
      <c r="Z71" s="97" t="s">
        <v>95</v>
      </c>
      <c r="AA71" s="97" t="s">
        <v>34</v>
      </c>
    </row>
    <row r="72" customFormat="false" ht="11.25" hidden="false" customHeight="true" outlineLevel="0" collapsed="false">
      <c r="A72" s="99" t="s">
        <v>124</v>
      </c>
      <c r="C72" s="100" t="n">
        <v>-10000</v>
      </c>
      <c r="D72" s="100" t="n">
        <v>-10000</v>
      </c>
      <c r="E72" s="100" t="n">
        <v>-10000</v>
      </c>
      <c r="F72" s="100" t="n">
        <v>-20000</v>
      </c>
      <c r="G72" s="100" t="n">
        <v>-5000</v>
      </c>
      <c r="H72" s="100" t="n">
        <v>-5000</v>
      </c>
      <c r="I72" s="100" t="n">
        <v>15000</v>
      </c>
      <c r="J72" s="100" t="n">
        <v>15000</v>
      </c>
      <c r="K72" s="100" t="n">
        <v>15000</v>
      </c>
      <c r="L72" s="100" t="n">
        <v>15000</v>
      </c>
      <c r="M72" s="100" t="n">
        <v>15000</v>
      </c>
      <c r="N72" s="100" t="n">
        <v>15000</v>
      </c>
      <c r="O72" s="100" t="n">
        <v>15000</v>
      </c>
      <c r="P72" s="100" t="n">
        <v>15000</v>
      </c>
      <c r="Q72" s="100" t="n">
        <v>15000</v>
      </c>
      <c r="R72" s="100" t="n">
        <v>5000</v>
      </c>
      <c r="S72" s="100" t="n">
        <v>5000</v>
      </c>
      <c r="T72" s="100" t="n">
        <v>5000</v>
      </c>
      <c r="U72" s="100" t="n">
        <v>5000</v>
      </c>
      <c r="V72" s="100" t="n">
        <v>5000</v>
      </c>
      <c r="W72" s="100" t="n">
        <v>5000</v>
      </c>
      <c r="X72" s="100" t="n">
        <v>5000</v>
      </c>
      <c r="Y72" s="100" t="n">
        <v>0</v>
      </c>
      <c r="Z72" s="100" t="n">
        <v>0</v>
      </c>
      <c r="AA72" s="100" t="n">
        <v>110000</v>
      </c>
    </row>
    <row r="74" customFormat="false" ht="11.25" hidden="false" customHeight="true" outlineLevel="0" collapsed="false">
      <c r="A74" s="105" t="s">
        <v>123</v>
      </c>
      <c r="B74" s="106"/>
      <c r="C74" s="107" t="n">
        <v>20000</v>
      </c>
      <c r="D74" s="107" t="n">
        <v>10000</v>
      </c>
      <c r="E74" s="107" t="n">
        <v>10000</v>
      </c>
      <c r="F74" s="107" t="n">
        <v>0</v>
      </c>
      <c r="G74" s="107" t="n">
        <v>15000</v>
      </c>
      <c r="H74" s="107" t="n">
        <v>15000</v>
      </c>
      <c r="I74" s="107" t="n">
        <v>35000</v>
      </c>
      <c r="J74" s="107" t="n">
        <v>35000</v>
      </c>
      <c r="K74" s="107" t="n">
        <v>35000</v>
      </c>
      <c r="L74" s="107" t="n">
        <v>35000</v>
      </c>
      <c r="M74" s="107" t="n">
        <v>20000</v>
      </c>
      <c r="N74" s="107" t="n">
        <v>20000</v>
      </c>
      <c r="O74" s="107" t="n">
        <v>20000</v>
      </c>
      <c r="P74" s="107" t="n">
        <v>20000</v>
      </c>
      <c r="Q74" s="107" t="n">
        <v>20000</v>
      </c>
      <c r="R74" s="107" t="n">
        <v>5000</v>
      </c>
      <c r="S74" s="107" t="n">
        <v>5000</v>
      </c>
      <c r="T74" s="107" t="n">
        <v>5000</v>
      </c>
      <c r="U74" s="107" t="n">
        <v>5000</v>
      </c>
      <c r="V74" s="107" t="n">
        <v>5000</v>
      </c>
      <c r="W74" s="107" t="n">
        <v>5000</v>
      </c>
      <c r="X74" s="107" t="n">
        <v>5000</v>
      </c>
      <c r="Y74" s="107" t="n">
        <v>0</v>
      </c>
      <c r="Z74" s="107" t="n">
        <v>0</v>
      </c>
      <c r="AA74" s="108" t="n">
        <v>345000</v>
      </c>
    </row>
    <row r="76" customFormat="false" ht="12" hidden="false" customHeight="true" outlineLevel="0" collapsed="false">
      <c r="A76" s="98" t="s">
        <v>115</v>
      </c>
    </row>
    <row r="77" customFormat="false" ht="11.25" hidden="false" customHeight="true" outlineLevel="0" collapsed="false">
      <c r="A77" s="99" t="s">
        <v>121</v>
      </c>
      <c r="C77" s="100" t="n">
        <v>30000</v>
      </c>
      <c r="D77" s="100" t="n">
        <v>20000</v>
      </c>
      <c r="E77" s="100" t="n">
        <v>20000</v>
      </c>
      <c r="F77" s="100" t="n">
        <v>20000</v>
      </c>
      <c r="G77" s="100" t="n">
        <v>20000</v>
      </c>
      <c r="H77" s="100" t="n">
        <v>20000</v>
      </c>
      <c r="I77" s="100" t="n">
        <v>20000</v>
      </c>
      <c r="J77" s="100" t="n">
        <v>20000</v>
      </c>
      <c r="K77" s="100" t="n">
        <v>20000</v>
      </c>
      <c r="L77" s="100" t="n">
        <v>20000</v>
      </c>
      <c r="M77" s="100" t="n">
        <v>5000</v>
      </c>
      <c r="N77" s="100" t="n">
        <v>5000</v>
      </c>
      <c r="O77" s="100" t="n">
        <v>5000</v>
      </c>
      <c r="P77" s="100" t="n">
        <v>5000</v>
      </c>
      <c r="Q77" s="100" t="n">
        <v>5000</v>
      </c>
      <c r="R77" s="100" t="n">
        <v>0</v>
      </c>
      <c r="S77" s="100" t="n">
        <v>0</v>
      </c>
      <c r="T77" s="100" t="n">
        <v>0</v>
      </c>
      <c r="U77" s="100" t="n">
        <v>0</v>
      </c>
      <c r="V77" s="100" t="n">
        <v>0</v>
      </c>
      <c r="W77" s="100" t="n">
        <v>0</v>
      </c>
      <c r="X77" s="100" t="n">
        <v>0</v>
      </c>
      <c r="Y77" s="100" t="n">
        <v>0</v>
      </c>
      <c r="Z77" s="100" t="n">
        <v>0</v>
      </c>
      <c r="AA77" s="100" t="n">
        <v>235000</v>
      </c>
    </row>
    <row r="78" customFormat="false" ht="11.25" hidden="false" customHeight="true" outlineLevel="0" collapsed="false">
      <c r="A78" s="99" t="s">
        <v>122</v>
      </c>
      <c r="C78" s="100" t="n">
        <v>0</v>
      </c>
      <c r="D78" s="100" t="n">
        <v>0</v>
      </c>
      <c r="E78" s="100" t="n">
        <v>0</v>
      </c>
      <c r="F78" s="100" t="n">
        <v>0</v>
      </c>
      <c r="G78" s="100" t="n">
        <v>0</v>
      </c>
      <c r="H78" s="100" t="n">
        <v>0</v>
      </c>
      <c r="I78" s="100" t="n">
        <v>0</v>
      </c>
      <c r="J78" s="100" t="n">
        <v>0</v>
      </c>
      <c r="K78" s="100" t="n">
        <v>0</v>
      </c>
      <c r="L78" s="100" t="n">
        <v>0</v>
      </c>
      <c r="M78" s="100" t="n">
        <v>0</v>
      </c>
      <c r="N78" s="100" t="n">
        <v>0</v>
      </c>
      <c r="O78" s="100" t="n">
        <v>0</v>
      </c>
      <c r="P78" s="100" t="n">
        <v>0</v>
      </c>
      <c r="Q78" s="100" t="n">
        <v>0</v>
      </c>
      <c r="R78" s="100" t="n">
        <v>0</v>
      </c>
      <c r="S78" s="100" t="n">
        <v>0</v>
      </c>
      <c r="T78" s="100" t="n">
        <v>0</v>
      </c>
      <c r="U78" s="100" t="n">
        <v>0</v>
      </c>
      <c r="V78" s="100" t="n">
        <v>0</v>
      </c>
      <c r="W78" s="100" t="n">
        <v>0</v>
      </c>
      <c r="X78" s="100" t="n">
        <v>0</v>
      </c>
      <c r="Y78" s="100" t="n">
        <v>0</v>
      </c>
      <c r="Z78" s="100" t="n">
        <v>0</v>
      </c>
      <c r="AA78" s="100" t="n">
        <v>0</v>
      </c>
    </row>
    <row r="79" customFormat="false" ht="11.25" hidden="false" customHeight="true" outlineLevel="0" collapsed="false">
      <c r="A79" s="99" t="s">
        <v>124</v>
      </c>
      <c r="C79" s="100" t="n">
        <v>-10000</v>
      </c>
      <c r="D79" s="100" t="n">
        <v>-10000</v>
      </c>
      <c r="E79" s="100" t="n">
        <v>-10000</v>
      </c>
      <c r="F79" s="100" t="n">
        <v>-20000</v>
      </c>
      <c r="G79" s="100" t="n">
        <v>-5000</v>
      </c>
      <c r="H79" s="100" t="n">
        <v>-5000</v>
      </c>
      <c r="I79" s="100" t="n">
        <v>15000</v>
      </c>
      <c r="J79" s="100" t="n">
        <v>15000</v>
      </c>
      <c r="K79" s="100" t="n">
        <v>15000</v>
      </c>
      <c r="L79" s="100" t="n">
        <v>15000</v>
      </c>
      <c r="M79" s="100" t="n">
        <v>15000</v>
      </c>
      <c r="N79" s="100" t="n">
        <v>15000</v>
      </c>
      <c r="O79" s="100" t="n">
        <v>15000</v>
      </c>
      <c r="P79" s="100" t="n">
        <v>15000</v>
      </c>
      <c r="Q79" s="100" t="n">
        <v>15000</v>
      </c>
      <c r="R79" s="100" t="n">
        <v>5000</v>
      </c>
      <c r="S79" s="100" t="n">
        <v>5000</v>
      </c>
      <c r="T79" s="100" t="n">
        <v>5000</v>
      </c>
      <c r="U79" s="100" t="n">
        <v>5000</v>
      </c>
      <c r="V79" s="100" t="n">
        <v>5000</v>
      </c>
      <c r="W79" s="100" t="n">
        <v>5000</v>
      </c>
      <c r="X79" s="100" t="n">
        <v>5000</v>
      </c>
      <c r="Y79" s="100" t="n">
        <v>0</v>
      </c>
      <c r="Z79" s="100" t="n">
        <v>0</v>
      </c>
      <c r="AA79" s="100" t="n">
        <v>110000</v>
      </c>
    </row>
    <row r="80" customFormat="false" ht="11.25" hidden="false" customHeight="true" outlineLevel="0" collapsed="false">
      <c r="A80" s="99" t="s">
        <v>123</v>
      </c>
      <c r="C80" s="101" t="n">
        <v>20000</v>
      </c>
      <c r="D80" s="101" t="n">
        <v>10000</v>
      </c>
      <c r="E80" s="101" t="n">
        <v>10000</v>
      </c>
      <c r="F80" s="101" t="n">
        <v>0</v>
      </c>
      <c r="G80" s="101" t="n">
        <v>15000</v>
      </c>
      <c r="H80" s="101" t="n">
        <v>15000</v>
      </c>
      <c r="I80" s="101" t="n">
        <v>35000</v>
      </c>
      <c r="J80" s="101" t="n">
        <v>35000</v>
      </c>
      <c r="K80" s="101" t="n">
        <v>35000</v>
      </c>
      <c r="L80" s="101" t="n">
        <v>35000</v>
      </c>
      <c r="M80" s="101" t="n">
        <v>20000</v>
      </c>
      <c r="N80" s="101" t="n">
        <v>20000</v>
      </c>
      <c r="O80" s="101" t="n">
        <v>20000</v>
      </c>
      <c r="P80" s="101" t="n">
        <v>20000</v>
      </c>
      <c r="Q80" s="101" t="n">
        <v>20000</v>
      </c>
      <c r="R80" s="101" t="n">
        <v>5000</v>
      </c>
      <c r="S80" s="101" t="n">
        <v>5000</v>
      </c>
      <c r="T80" s="101" t="n">
        <v>5000</v>
      </c>
      <c r="U80" s="101" t="n">
        <v>5000</v>
      </c>
      <c r="V80" s="101" t="n">
        <v>5000</v>
      </c>
      <c r="W80" s="101" t="n">
        <v>5000</v>
      </c>
      <c r="X80" s="101" t="n">
        <v>5000</v>
      </c>
      <c r="Y80" s="101" t="n">
        <v>0</v>
      </c>
      <c r="Z80" s="101" t="n">
        <v>0</v>
      </c>
      <c r="AA80" s="101" t="n">
        <v>345000</v>
      </c>
    </row>
    <row r="82" customFormat="false" ht="12" hidden="false" customHeight="true" outlineLevel="0" collapsed="false">
      <c r="A82" s="98" t="s">
        <v>106</v>
      </c>
    </row>
    <row r="83" customFormat="false" ht="11.25" hidden="false" customHeight="true" outlineLevel="0" collapsed="false">
      <c r="A83" s="99" t="s">
        <v>121</v>
      </c>
      <c r="C83" s="100" t="n">
        <v>0</v>
      </c>
      <c r="D83" s="100" t="n">
        <v>0</v>
      </c>
      <c r="E83" s="100" t="n">
        <v>0</v>
      </c>
      <c r="F83" s="100" t="n">
        <v>0</v>
      </c>
      <c r="G83" s="100" t="n">
        <v>0</v>
      </c>
      <c r="H83" s="100" t="n">
        <v>0</v>
      </c>
      <c r="I83" s="100" t="n">
        <v>0</v>
      </c>
      <c r="J83" s="100" t="n">
        <v>0</v>
      </c>
      <c r="K83" s="100" t="n">
        <v>0</v>
      </c>
      <c r="L83" s="100" t="n">
        <v>0</v>
      </c>
      <c r="M83" s="100" t="n">
        <v>0</v>
      </c>
      <c r="N83" s="100" t="n">
        <v>0</v>
      </c>
      <c r="O83" s="100" t="n">
        <v>0</v>
      </c>
      <c r="P83" s="100" t="n">
        <v>0</v>
      </c>
      <c r="Q83" s="100" t="n">
        <v>0</v>
      </c>
      <c r="R83" s="100" t="n">
        <v>0</v>
      </c>
      <c r="S83" s="100" t="n">
        <v>0</v>
      </c>
      <c r="T83" s="100" t="n">
        <v>0</v>
      </c>
      <c r="U83" s="100" t="n">
        <v>0</v>
      </c>
      <c r="V83" s="100" t="n">
        <v>0</v>
      </c>
      <c r="W83" s="100" t="n">
        <v>0</v>
      </c>
      <c r="X83" s="100" t="n">
        <v>0</v>
      </c>
      <c r="Y83" s="100" t="n">
        <v>0</v>
      </c>
      <c r="Z83" s="100" t="n">
        <v>0</v>
      </c>
      <c r="AA83" s="100" t="n">
        <v>0</v>
      </c>
    </row>
    <row r="84" customFormat="false" ht="11.25" hidden="false" customHeight="true" outlineLevel="0" collapsed="false">
      <c r="A84" s="99" t="s">
        <v>122</v>
      </c>
      <c r="C84" s="100" t="n">
        <v>0</v>
      </c>
      <c r="D84" s="100" t="n">
        <v>0</v>
      </c>
      <c r="E84" s="100" t="n">
        <v>0</v>
      </c>
      <c r="F84" s="100" t="n">
        <v>0</v>
      </c>
      <c r="G84" s="100" t="n">
        <v>0</v>
      </c>
      <c r="H84" s="100" t="n">
        <v>0</v>
      </c>
      <c r="I84" s="100" t="n">
        <v>0</v>
      </c>
      <c r="J84" s="100" t="n">
        <v>0</v>
      </c>
      <c r="K84" s="100" t="n">
        <v>0</v>
      </c>
      <c r="L84" s="100" t="n">
        <v>0</v>
      </c>
      <c r="M84" s="100" t="n">
        <v>0</v>
      </c>
      <c r="N84" s="100" t="n">
        <v>0</v>
      </c>
      <c r="O84" s="100" t="n">
        <v>0</v>
      </c>
      <c r="P84" s="100" t="n">
        <v>0</v>
      </c>
      <c r="Q84" s="100" t="n">
        <v>0</v>
      </c>
      <c r="R84" s="100" t="n">
        <v>0</v>
      </c>
      <c r="S84" s="100" t="n">
        <v>0</v>
      </c>
      <c r="T84" s="100" t="n">
        <v>0</v>
      </c>
      <c r="U84" s="100" t="n">
        <v>0</v>
      </c>
      <c r="V84" s="100" t="n">
        <v>0</v>
      </c>
      <c r="W84" s="100" t="n">
        <v>0</v>
      </c>
      <c r="X84" s="100" t="n">
        <v>0</v>
      </c>
      <c r="Y84" s="100" t="n">
        <v>0</v>
      </c>
      <c r="Z84" s="100" t="n">
        <v>0</v>
      </c>
      <c r="AA84" s="100" t="n">
        <v>0</v>
      </c>
    </row>
    <row r="85" customFormat="false" ht="11.25" hidden="false" customHeight="true" outlineLevel="0" collapsed="false">
      <c r="A85" s="99" t="s">
        <v>124</v>
      </c>
      <c r="C85" s="100" t="n">
        <v>0</v>
      </c>
      <c r="D85" s="100" t="n">
        <v>0</v>
      </c>
      <c r="E85" s="100" t="n">
        <v>0</v>
      </c>
      <c r="F85" s="100" t="n">
        <v>0</v>
      </c>
      <c r="G85" s="100" t="n">
        <v>0</v>
      </c>
      <c r="H85" s="100" t="n">
        <v>0</v>
      </c>
      <c r="I85" s="100" t="n">
        <v>0</v>
      </c>
      <c r="J85" s="100" t="n">
        <v>0</v>
      </c>
      <c r="K85" s="100" t="n">
        <v>0</v>
      </c>
      <c r="L85" s="100" t="n">
        <v>0</v>
      </c>
      <c r="M85" s="100" t="n">
        <v>0</v>
      </c>
      <c r="N85" s="100" t="n">
        <v>0</v>
      </c>
      <c r="O85" s="100" t="n">
        <v>0</v>
      </c>
      <c r="P85" s="100" t="n">
        <v>0</v>
      </c>
      <c r="Q85" s="100" t="n">
        <v>0</v>
      </c>
      <c r="R85" s="100" t="n">
        <v>0</v>
      </c>
      <c r="S85" s="100" t="n">
        <v>0</v>
      </c>
      <c r="T85" s="100" t="n">
        <v>0</v>
      </c>
      <c r="U85" s="100" t="n">
        <v>0</v>
      </c>
      <c r="V85" s="100" t="n">
        <v>0</v>
      </c>
      <c r="W85" s="100" t="n">
        <v>0</v>
      </c>
      <c r="X85" s="100" t="n">
        <v>0</v>
      </c>
      <c r="Y85" s="100" t="n">
        <v>0</v>
      </c>
      <c r="Z85" s="100" t="n">
        <v>0</v>
      </c>
      <c r="AA85" s="100" t="n">
        <v>0</v>
      </c>
    </row>
    <row r="86" customFormat="false" ht="11.25" hidden="false" customHeight="true" outlineLevel="0" collapsed="false">
      <c r="A86" s="99" t="s">
        <v>123</v>
      </c>
      <c r="C86" s="101" t="n">
        <v>0</v>
      </c>
      <c r="D86" s="101" t="n">
        <v>0</v>
      </c>
      <c r="E86" s="101" t="n">
        <v>0</v>
      </c>
      <c r="F86" s="101" t="n">
        <v>0</v>
      </c>
      <c r="G86" s="101" t="n">
        <v>0</v>
      </c>
      <c r="H86" s="101" t="n">
        <v>0</v>
      </c>
      <c r="I86" s="101" t="n">
        <v>0</v>
      </c>
      <c r="J86" s="101" t="n">
        <v>0</v>
      </c>
      <c r="K86" s="101" t="n">
        <v>0</v>
      </c>
      <c r="L86" s="101" t="n">
        <v>0</v>
      </c>
      <c r="M86" s="101" t="n">
        <v>0</v>
      </c>
      <c r="N86" s="101" t="n">
        <v>0</v>
      </c>
      <c r="O86" s="101" t="n">
        <v>0</v>
      </c>
      <c r="P86" s="101" t="n">
        <v>0</v>
      </c>
      <c r="Q86" s="101" t="n">
        <v>0</v>
      </c>
      <c r="R86" s="101" t="n">
        <v>0</v>
      </c>
      <c r="S86" s="101" t="n">
        <v>0</v>
      </c>
      <c r="T86" s="101" t="n">
        <v>0</v>
      </c>
      <c r="U86" s="101" t="n">
        <v>0</v>
      </c>
      <c r="V86" s="101" t="n">
        <v>0</v>
      </c>
      <c r="W86" s="101" t="n">
        <v>0</v>
      </c>
      <c r="X86" s="101" t="n">
        <v>0</v>
      </c>
      <c r="Y86" s="101" t="n">
        <v>0</v>
      </c>
      <c r="Z86" s="101" t="n">
        <v>0</v>
      </c>
      <c r="AA86" s="101" t="n">
        <v>0</v>
      </c>
    </row>
    <row r="88" customFormat="false" ht="12" hidden="false" customHeight="true" outlineLevel="0" collapsed="false">
      <c r="A88" s="98" t="s">
        <v>116</v>
      </c>
    </row>
    <row r="89" customFormat="false" ht="11.25" hidden="false" customHeight="true" outlineLevel="0" collapsed="false">
      <c r="A89" s="99" t="s">
        <v>5</v>
      </c>
      <c r="C89" s="102" t="n">
        <v>2.25</v>
      </c>
      <c r="D89" s="102" t="n">
        <v>2.3</v>
      </c>
      <c r="E89" s="102" t="n">
        <v>2.31</v>
      </c>
      <c r="F89" s="102" t="n">
        <v>2.13</v>
      </c>
      <c r="G89" s="102" t="n">
        <v>2.18</v>
      </c>
      <c r="H89" s="102" t="n">
        <v>2.24</v>
      </c>
      <c r="I89" s="102" t="n">
        <v>2.28</v>
      </c>
      <c r="J89" s="102" t="n">
        <v>2.33</v>
      </c>
      <c r="K89" s="102" t="n">
        <v>2.33</v>
      </c>
      <c r="L89" s="102" t="n">
        <v>2.35</v>
      </c>
      <c r="M89" s="102" t="n">
        <v>2.8</v>
      </c>
      <c r="N89" s="102" t="n">
        <v>2.97</v>
      </c>
      <c r="O89" s="102" t="n">
        <v>3.06</v>
      </c>
      <c r="P89" s="102" t="n">
        <v>2.99</v>
      </c>
      <c r="Q89" s="102" t="n">
        <v>2.9</v>
      </c>
      <c r="R89" s="102" t="n">
        <v>2.68</v>
      </c>
      <c r="S89" s="102" t="n">
        <v>2.68</v>
      </c>
      <c r="T89" s="102" t="n">
        <v>2.72</v>
      </c>
      <c r="U89" s="102" t="n">
        <v>2.76</v>
      </c>
      <c r="V89" s="102" t="n">
        <v>2.8</v>
      </c>
      <c r="W89" s="102" t="n">
        <v>2.8</v>
      </c>
      <c r="X89" s="102" t="n">
        <v>2.84</v>
      </c>
      <c r="Y89" s="102" t="n">
        <v>3.16</v>
      </c>
      <c r="Z89" s="102" t="n">
        <v>3.3</v>
      </c>
      <c r="AA89" s="102"/>
    </row>
    <row r="90" customFormat="false" ht="11.25" hidden="false" customHeight="true" outlineLevel="0" collapsed="false">
      <c r="A90" s="99" t="s">
        <v>115</v>
      </c>
      <c r="C90" s="102" t="n">
        <v>2.28</v>
      </c>
      <c r="D90" s="102" t="n">
        <v>2.35</v>
      </c>
      <c r="E90" s="102" t="n">
        <v>2.36</v>
      </c>
      <c r="F90" s="102" t="n">
        <v>2.18</v>
      </c>
      <c r="G90" s="102" t="n">
        <v>2.23</v>
      </c>
      <c r="H90" s="102" t="n">
        <v>2.28</v>
      </c>
      <c r="I90" s="102" t="n">
        <v>2.33</v>
      </c>
      <c r="J90" s="102" t="n">
        <v>2.37</v>
      </c>
      <c r="K90" s="102" t="n">
        <v>2.37</v>
      </c>
      <c r="L90" s="102" t="n">
        <v>2.39</v>
      </c>
      <c r="M90" s="102" t="n">
        <v>2.8</v>
      </c>
      <c r="N90" s="102" t="n">
        <v>2.97</v>
      </c>
      <c r="O90" s="102" t="n">
        <v>3.06</v>
      </c>
      <c r="P90" s="102" t="n">
        <v>2.99</v>
      </c>
      <c r="Q90" s="102" t="n">
        <v>2.9</v>
      </c>
      <c r="R90" s="102" t="n">
        <v>2.7</v>
      </c>
      <c r="S90" s="102" t="n">
        <v>2.7</v>
      </c>
      <c r="T90" s="102" t="n">
        <v>2.73</v>
      </c>
      <c r="U90" s="102" t="n">
        <v>2.77</v>
      </c>
      <c r="V90" s="102" t="n">
        <v>2.82</v>
      </c>
      <c r="W90" s="102" t="n">
        <v>2.81</v>
      </c>
      <c r="X90" s="102" t="n">
        <v>2.85</v>
      </c>
      <c r="Y90" s="102" t="n">
        <v>3.18</v>
      </c>
      <c r="Z90" s="102" t="n">
        <v>3.32</v>
      </c>
      <c r="AA90" s="102"/>
    </row>
    <row r="91" customFormat="false" ht="11.25" hidden="false" customHeight="true" outlineLevel="0" collapsed="false">
      <c r="A91" s="99" t="s">
        <v>106</v>
      </c>
      <c r="C91" s="103" t="n">
        <v>-0.0299999999999998</v>
      </c>
      <c r="D91" s="103" t="n">
        <v>-0.0500000000000003</v>
      </c>
      <c r="E91" s="103" t="n">
        <v>-0.0499999999999998</v>
      </c>
      <c r="F91" s="103" t="n">
        <v>-0.0500000000000003</v>
      </c>
      <c r="G91" s="103" t="n">
        <v>-0.0499999999999998</v>
      </c>
      <c r="H91" s="103" t="n">
        <v>-0.0399999999999996</v>
      </c>
      <c r="I91" s="103" t="n">
        <v>-0.0500000000000003</v>
      </c>
      <c r="J91" s="103" t="n">
        <v>-0.04</v>
      </c>
      <c r="K91" s="103" t="n">
        <v>-0.04</v>
      </c>
      <c r="L91" s="103" t="n">
        <v>-0.04</v>
      </c>
      <c r="M91" s="103" t="n">
        <v>0</v>
      </c>
      <c r="N91" s="103" t="n">
        <v>0</v>
      </c>
      <c r="O91" s="103" t="n">
        <v>0</v>
      </c>
      <c r="P91" s="103" t="n">
        <v>0</v>
      </c>
      <c r="Q91" s="103" t="n">
        <v>0</v>
      </c>
      <c r="R91" s="103" t="n">
        <v>-0.02</v>
      </c>
      <c r="S91" s="103" t="n">
        <v>-0.02</v>
      </c>
      <c r="T91" s="103" t="n">
        <v>-0.00999999999999979</v>
      </c>
      <c r="U91" s="103" t="n">
        <v>-0.0100000000000002</v>
      </c>
      <c r="V91" s="103" t="n">
        <v>-0.02</v>
      </c>
      <c r="W91" s="103" t="n">
        <v>-0.0100000000000002</v>
      </c>
      <c r="X91" s="103" t="n">
        <v>-0.0100000000000002</v>
      </c>
      <c r="Y91" s="103" t="n">
        <v>-0.02</v>
      </c>
      <c r="Z91" s="103" t="n">
        <v>-0.02</v>
      </c>
      <c r="AA91" s="102"/>
    </row>
    <row r="93" customFormat="false" ht="12" hidden="false" customHeight="true" outlineLevel="0" collapsed="false">
      <c r="A93" s="98" t="s">
        <v>125</v>
      </c>
    </row>
    <row r="94" customFormat="false" ht="11.25" hidden="false" customHeight="true" outlineLevel="0" collapsed="false">
      <c r="A94" s="99" t="s">
        <v>126</v>
      </c>
      <c r="C94" s="102" t="n">
        <v>4.0142</v>
      </c>
      <c r="D94" s="102" t="n">
        <v>4.2462</v>
      </c>
      <c r="E94" s="102" t="n">
        <v>4.2462</v>
      </c>
      <c r="F94" s="102" t="n">
        <v>3.6988</v>
      </c>
      <c r="G94" s="102" t="n">
        <v>3.6988</v>
      </c>
      <c r="H94" s="102" t="n">
        <v>3.6988</v>
      </c>
      <c r="I94" s="102" t="n">
        <v>3.6988</v>
      </c>
      <c r="J94" s="102" t="n">
        <v>3.6988</v>
      </c>
      <c r="K94" s="102" t="n">
        <v>3.6988</v>
      </c>
      <c r="L94" s="102" t="n">
        <v>3.6988</v>
      </c>
      <c r="M94" s="102" t="n">
        <v>4.58</v>
      </c>
      <c r="N94" s="102" t="n">
        <v>4.58</v>
      </c>
      <c r="O94" s="102" t="n">
        <v>4.58</v>
      </c>
      <c r="P94" s="102" t="n">
        <v>4.58</v>
      </c>
      <c r="Q94" s="102" t="n">
        <v>4.58</v>
      </c>
      <c r="R94" s="102" t="n">
        <v>0</v>
      </c>
      <c r="S94" s="102" t="n">
        <v>0</v>
      </c>
      <c r="T94" s="102" t="n">
        <v>0</v>
      </c>
      <c r="U94" s="102" t="n">
        <v>0</v>
      </c>
      <c r="V94" s="102" t="n">
        <v>0</v>
      </c>
      <c r="W94" s="102" t="n">
        <v>0</v>
      </c>
      <c r="X94" s="102" t="n">
        <v>0</v>
      </c>
      <c r="Y94" s="102" t="n">
        <v>0</v>
      </c>
      <c r="Z94" s="102" t="n">
        <v>0</v>
      </c>
      <c r="AA94" s="102"/>
    </row>
    <row r="95" customFormat="false" ht="11.25" hidden="false" customHeight="true" outlineLevel="0" collapsed="false">
      <c r="A95" s="99" t="s">
        <v>127</v>
      </c>
      <c r="C95" s="102" t="n">
        <v>0</v>
      </c>
      <c r="D95" s="102" t="n">
        <v>0</v>
      </c>
      <c r="E95" s="102" t="n">
        <v>0</v>
      </c>
      <c r="F95" s="102" t="n">
        <v>0</v>
      </c>
      <c r="G95" s="102" t="n">
        <v>0</v>
      </c>
      <c r="H95" s="102" t="n">
        <v>0</v>
      </c>
      <c r="I95" s="102" t="n">
        <v>0</v>
      </c>
      <c r="J95" s="102" t="n">
        <v>0</v>
      </c>
      <c r="K95" s="102" t="n">
        <v>0</v>
      </c>
      <c r="L95" s="102" t="n">
        <v>0</v>
      </c>
      <c r="M95" s="102" t="n">
        <v>0</v>
      </c>
      <c r="N95" s="102" t="n">
        <v>0</v>
      </c>
      <c r="O95" s="102" t="n">
        <v>0</v>
      </c>
      <c r="P95" s="102" t="n">
        <v>0</v>
      </c>
      <c r="Q95" s="102" t="n">
        <v>0</v>
      </c>
      <c r="R95" s="102" t="n">
        <v>0</v>
      </c>
      <c r="S95" s="102" t="n">
        <v>0</v>
      </c>
      <c r="T95" s="102" t="n">
        <v>0</v>
      </c>
      <c r="U95" s="102" t="n">
        <v>0</v>
      </c>
      <c r="V95" s="102" t="n">
        <v>0</v>
      </c>
      <c r="W95" s="102" t="n">
        <v>0</v>
      </c>
      <c r="X95" s="102" t="n">
        <v>0</v>
      </c>
      <c r="Y95" s="102" t="n">
        <v>0</v>
      </c>
      <c r="Z95" s="102" t="n">
        <v>0</v>
      </c>
      <c r="AA95" s="102"/>
    </row>
    <row r="97" customFormat="false" ht="12" hidden="false" customHeight="true" outlineLevel="0" collapsed="false">
      <c r="A97" s="98" t="s">
        <v>117</v>
      </c>
    </row>
    <row r="98" customFormat="false" ht="11.25" hidden="false" customHeight="true" outlineLevel="0" collapsed="false">
      <c r="A98" s="99" t="s">
        <v>118</v>
      </c>
      <c r="C98" s="100" t="n">
        <v>-1468153</v>
      </c>
      <c r="D98" s="100" t="n">
        <v>-945857</v>
      </c>
      <c r="E98" s="100" t="n">
        <v>-782913</v>
      </c>
      <c r="F98" s="100" t="n">
        <v>-1042714</v>
      </c>
      <c r="G98" s="100" t="n">
        <v>-1457914</v>
      </c>
      <c r="H98" s="100" t="n">
        <v>-1380982</v>
      </c>
      <c r="I98" s="100" t="n">
        <v>-2016748</v>
      </c>
      <c r="J98" s="100" t="n">
        <v>-1958712</v>
      </c>
      <c r="K98" s="100" t="n">
        <v>-1891101</v>
      </c>
      <c r="L98" s="100" t="n">
        <v>-1928287</v>
      </c>
      <c r="M98" s="100" t="n">
        <v>-1250268</v>
      </c>
      <c r="N98" s="100" t="n">
        <v>-1171967</v>
      </c>
      <c r="O98" s="100" t="n">
        <v>-1113305</v>
      </c>
      <c r="P98" s="100" t="n">
        <v>-1037756</v>
      </c>
      <c r="Q98" s="100" t="n">
        <v>-1196793</v>
      </c>
      <c r="R98" s="100" t="n">
        <v>5667</v>
      </c>
      <c r="S98" s="100" t="n">
        <v>5826</v>
      </c>
      <c r="T98" s="100" t="n">
        <v>11217</v>
      </c>
      <c r="U98" s="100" t="n">
        <v>17293</v>
      </c>
      <c r="V98" s="100" t="n">
        <v>22927</v>
      </c>
      <c r="W98" s="100" t="n">
        <v>22059</v>
      </c>
      <c r="X98" s="100" t="n">
        <v>28326</v>
      </c>
      <c r="Y98" s="100" t="n">
        <v>0</v>
      </c>
      <c r="Z98" s="100" t="n">
        <v>0</v>
      </c>
      <c r="AA98" s="100" t="n">
        <v>-20530155</v>
      </c>
    </row>
    <row r="99" customFormat="false" ht="11.25" hidden="false" customHeight="true" outlineLevel="0" collapsed="false">
      <c r="A99" s="99" t="s">
        <v>128</v>
      </c>
      <c r="C99" s="100" t="n">
        <v>0</v>
      </c>
      <c r="D99" s="100" t="n">
        <v>0</v>
      </c>
      <c r="E99" s="100" t="n">
        <v>0</v>
      </c>
      <c r="F99" s="100" t="n">
        <v>0</v>
      </c>
      <c r="G99" s="100" t="n">
        <v>0</v>
      </c>
      <c r="H99" s="100" t="n">
        <v>0</v>
      </c>
      <c r="I99" s="100" t="n">
        <v>0</v>
      </c>
      <c r="J99" s="100" t="n">
        <v>0</v>
      </c>
      <c r="K99" s="100" t="n">
        <v>0</v>
      </c>
      <c r="L99" s="100" t="n">
        <v>0</v>
      </c>
      <c r="M99" s="100" t="n">
        <v>0</v>
      </c>
      <c r="N99" s="100" t="n">
        <v>0</v>
      </c>
      <c r="O99" s="100" t="n">
        <v>0</v>
      </c>
      <c r="P99" s="100" t="n">
        <v>0</v>
      </c>
      <c r="Q99" s="100" t="n">
        <v>0</v>
      </c>
      <c r="R99" s="100" t="n">
        <v>0</v>
      </c>
      <c r="S99" s="100" t="n">
        <v>0</v>
      </c>
      <c r="T99" s="100" t="n">
        <v>0</v>
      </c>
      <c r="U99" s="100" t="n">
        <v>0</v>
      </c>
      <c r="V99" s="100" t="n">
        <v>0</v>
      </c>
      <c r="W99" s="100" t="n">
        <v>0</v>
      </c>
      <c r="X99" s="100" t="n">
        <v>0</v>
      </c>
      <c r="Y99" s="100" t="n">
        <v>0</v>
      </c>
      <c r="Z99" s="100" t="n">
        <v>0</v>
      </c>
      <c r="AA99" s="100" t="n">
        <v>0</v>
      </c>
    </row>
    <row r="100" customFormat="false" ht="11.25" hidden="false" customHeight="true" outlineLevel="0" collapsed="false">
      <c r="A100" s="105" t="s">
        <v>110</v>
      </c>
      <c r="B100" s="106"/>
      <c r="C100" s="107" t="n">
        <v>-1468153</v>
      </c>
      <c r="D100" s="107" t="n">
        <v>-945857</v>
      </c>
      <c r="E100" s="107" t="n">
        <v>-782913</v>
      </c>
      <c r="F100" s="107" t="n">
        <v>-1042714</v>
      </c>
      <c r="G100" s="107" t="n">
        <v>-1457914</v>
      </c>
      <c r="H100" s="107" t="n">
        <v>-1380982</v>
      </c>
      <c r="I100" s="107" t="n">
        <v>-2016748</v>
      </c>
      <c r="J100" s="107" t="n">
        <v>-1958712</v>
      </c>
      <c r="K100" s="107" t="n">
        <v>-1891101</v>
      </c>
      <c r="L100" s="107" t="n">
        <v>-1928287</v>
      </c>
      <c r="M100" s="107" t="n">
        <v>-1250268</v>
      </c>
      <c r="N100" s="107" t="n">
        <v>-1171967</v>
      </c>
      <c r="O100" s="107" t="n">
        <v>-1113305</v>
      </c>
      <c r="P100" s="107" t="n">
        <v>-1037756</v>
      </c>
      <c r="Q100" s="107" t="n">
        <v>-1196793</v>
      </c>
      <c r="R100" s="107" t="n">
        <v>5667</v>
      </c>
      <c r="S100" s="107" t="n">
        <v>5826</v>
      </c>
      <c r="T100" s="107" t="n">
        <v>11217</v>
      </c>
      <c r="U100" s="107" t="n">
        <v>17293</v>
      </c>
      <c r="V100" s="107" t="n">
        <v>22927</v>
      </c>
      <c r="W100" s="107" t="n">
        <v>22059</v>
      </c>
      <c r="X100" s="107" t="n">
        <v>28326</v>
      </c>
      <c r="Y100" s="107" t="n">
        <v>0</v>
      </c>
      <c r="Z100" s="107" t="n">
        <v>0</v>
      </c>
      <c r="AA100" s="108" t="n">
        <v>-20530155</v>
      </c>
    </row>
    <row r="101" customFormat="false" ht="11.25" hidden="false" customHeight="true" outlineLevel="0" collapsed="false">
      <c r="A101" s="99" t="s">
        <v>111</v>
      </c>
      <c r="C101" s="100" t="n">
        <v>-1449441</v>
      </c>
      <c r="D101" s="100" t="n">
        <v>-931829</v>
      </c>
      <c r="E101" s="100" t="n">
        <v>-767446</v>
      </c>
      <c r="F101" s="100" t="n">
        <v>-1042620</v>
      </c>
      <c r="G101" s="100" t="n">
        <v>-1434784</v>
      </c>
      <c r="H101" s="100" t="n">
        <v>-1363097</v>
      </c>
      <c r="I101" s="100" t="n">
        <v>-1963120</v>
      </c>
      <c r="J101" s="100" t="n">
        <v>-1915883</v>
      </c>
      <c r="K101" s="100" t="n">
        <v>-1849750</v>
      </c>
      <c r="L101" s="100" t="n">
        <v>-1885659</v>
      </c>
      <c r="M101" s="100" t="n">
        <v>-1250175</v>
      </c>
      <c r="N101" s="100" t="n">
        <v>-1171838</v>
      </c>
      <c r="O101" s="100" t="n">
        <v>-1113180</v>
      </c>
      <c r="P101" s="100" t="n">
        <v>-1037635</v>
      </c>
      <c r="Q101" s="100" t="n">
        <v>-1196650</v>
      </c>
      <c r="R101" s="100" t="n">
        <v>8499</v>
      </c>
      <c r="S101" s="100" t="n">
        <v>8738</v>
      </c>
      <c r="T101" s="100" t="n">
        <v>12617</v>
      </c>
      <c r="U101" s="100" t="n">
        <v>18731</v>
      </c>
      <c r="V101" s="100" t="n">
        <v>25789</v>
      </c>
      <c r="W101" s="100" t="n">
        <v>23434</v>
      </c>
      <c r="X101" s="100" t="n">
        <v>29738</v>
      </c>
      <c r="Y101" s="100" t="n">
        <v>0</v>
      </c>
      <c r="Z101" s="100" t="n">
        <v>0</v>
      </c>
      <c r="AA101" s="100" t="n">
        <v>-20245561</v>
      </c>
    </row>
    <row r="102" customFormat="false" ht="11.25" hidden="false" customHeight="true" outlineLevel="0" collapsed="false">
      <c r="A102" s="99" t="s">
        <v>106</v>
      </c>
      <c r="C102" s="101" t="n">
        <v>-18712</v>
      </c>
      <c r="D102" s="101" t="n">
        <v>-14028</v>
      </c>
      <c r="E102" s="101" t="n">
        <v>-15467</v>
      </c>
      <c r="F102" s="101" t="n">
        <v>-94</v>
      </c>
      <c r="G102" s="101" t="n">
        <v>-23130</v>
      </c>
      <c r="H102" s="101" t="n">
        <v>-17885</v>
      </c>
      <c r="I102" s="101" t="n">
        <v>-53628</v>
      </c>
      <c r="J102" s="101" t="n">
        <v>-42829</v>
      </c>
      <c r="K102" s="101" t="n">
        <v>-41351</v>
      </c>
      <c r="L102" s="101" t="n">
        <v>-42628</v>
      </c>
      <c r="M102" s="101" t="n">
        <v>-93</v>
      </c>
      <c r="N102" s="101" t="n">
        <v>-129</v>
      </c>
      <c r="O102" s="101" t="n">
        <v>-125</v>
      </c>
      <c r="P102" s="101" t="n">
        <v>-121</v>
      </c>
      <c r="Q102" s="101" t="n">
        <v>-143</v>
      </c>
      <c r="R102" s="101" t="n">
        <v>-2832</v>
      </c>
      <c r="S102" s="101" t="n">
        <v>-2912</v>
      </c>
      <c r="T102" s="101" t="n">
        <v>-1400</v>
      </c>
      <c r="U102" s="101" t="n">
        <v>-1438</v>
      </c>
      <c r="V102" s="101" t="n">
        <v>-2862</v>
      </c>
      <c r="W102" s="101" t="n">
        <v>-1375</v>
      </c>
      <c r="X102" s="101" t="n">
        <v>-1412</v>
      </c>
      <c r="Y102" s="101" t="n">
        <v>0</v>
      </c>
      <c r="Z102" s="101" t="n">
        <v>0</v>
      </c>
      <c r="AA102" s="101" t="n">
        <v>-284594</v>
      </c>
    </row>
    <row r="104" customFormat="false" ht="12" hidden="false" customHeight="true" outlineLevel="0" collapsed="false">
      <c r="A104" s="95" t="s">
        <v>130</v>
      </c>
    </row>
    <row r="106" customFormat="false" ht="12" hidden="false" customHeight="true" outlineLevel="0" collapsed="false">
      <c r="A106" s="96" t="s">
        <v>120</v>
      </c>
      <c r="C106" s="97" t="s">
        <v>72</v>
      </c>
      <c r="D106" s="97" t="s">
        <v>73</v>
      </c>
      <c r="E106" s="97" t="s">
        <v>74</v>
      </c>
      <c r="F106" s="97" t="s">
        <v>75</v>
      </c>
      <c r="G106" s="97" t="s">
        <v>76</v>
      </c>
      <c r="H106" s="97" t="s">
        <v>77</v>
      </c>
      <c r="I106" s="97" t="s">
        <v>78</v>
      </c>
      <c r="J106" s="97" t="s">
        <v>79</v>
      </c>
      <c r="K106" s="97" t="s">
        <v>80</v>
      </c>
      <c r="L106" s="97" t="s">
        <v>81</v>
      </c>
      <c r="M106" s="97" t="s">
        <v>82</v>
      </c>
      <c r="N106" s="97" t="s">
        <v>83</v>
      </c>
      <c r="O106" s="97" t="s">
        <v>84</v>
      </c>
      <c r="P106" s="97" t="s">
        <v>85</v>
      </c>
      <c r="Q106" s="97" t="s">
        <v>86</v>
      </c>
      <c r="R106" s="97" t="s">
        <v>87</v>
      </c>
      <c r="S106" s="97" t="s">
        <v>88</v>
      </c>
      <c r="T106" s="97" t="s">
        <v>89</v>
      </c>
      <c r="U106" s="97" t="s">
        <v>90</v>
      </c>
      <c r="V106" s="97" t="s">
        <v>91</v>
      </c>
      <c r="W106" s="97" t="s">
        <v>92</v>
      </c>
      <c r="X106" s="97" t="s">
        <v>93</v>
      </c>
      <c r="Y106" s="97" t="s">
        <v>94</v>
      </c>
      <c r="Z106" s="97" t="s">
        <v>95</v>
      </c>
      <c r="AA106" s="97" t="s">
        <v>34</v>
      </c>
    </row>
    <row r="107" customFormat="false" ht="11.25" hidden="false" customHeight="true" outlineLevel="0" collapsed="false">
      <c r="A107" s="99" t="s">
        <v>121</v>
      </c>
      <c r="C107" s="100" t="n">
        <v>45000</v>
      </c>
      <c r="D107" s="100" t="n">
        <v>45000</v>
      </c>
      <c r="E107" s="100" t="n">
        <v>35000</v>
      </c>
      <c r="F107" s="100" t="n">
        <v>10000</v>
      </c>
      <c r="G107" s="100" t="n">
        <v>10000</v>
      </c>
      <c r="H107" s="100" t="n">
        <v>15000</v>
      </c>
      <c r="I107" s="100" t="n">
        <v>25000</v>
      </c>
      <c r="J107" s="100" t="n">
        <v>30000</v>
      </c>
      <c r="K107" s="100" t="n">
        <v>30000</v>
      </c>
      <c r="L107" s="100" t="n">
        <v>30000</v>
      </c>
      <c r="M107" s="100" t="n">
        <v>15000</v>
      </c>
      <c r="N107" s="100" t="n">
        <v>15000</v>
      </c>
      <c r="O107" s="100" t="n">
        <v>15000</v>
      </c>
      <c r="P107" s="100" t="n">
        <v>15000</v>
      </c>
      <c r="Q107" s="100" t="n">
        <v>15000</v>
      </c>
      <c r="R107" s="100" t="n">
        <v>0</v>
      </c>
      <c r="S107" s="100" t="n">
        <v>0</v>
      </c>
      <c r="T107" s="100" t="n">
        <v>0</v>
      </c>
      <c r="U107" s="100" t="n">
        <v>0</v>
      </c>
      <c r="V107" s="100" t="n">
        <v>0</v>
      </c>
      <c r="W107" s="100" t="n">
        <v>0</v>
      </c>
      <c r="X107" s="100" t="n">
        <v>0</v>
      </c>
      <c r="Y107" s="100" t="n">
        <v>0</v>
      </c>
      <c r="Z107" s="100" t="n">
        <v>0</v>
      </c>
      <c r="AA107" s="100" t="n">
        <v>350000</v>
      </c>
    </row>
    <row r="108" customFormat="false" ht="11.25" hidden="false" customHeight="true" outlineLevel="0" collapsed="false">
      <c r="A108" s="99" t="s">
        <v>122</v>
      </c>
      <c r="C108" s="100" t="n">
        <v>-29161.2581</v>
      </c>
      <c r="D108" s="100" t="n">
        <v>-12464.2857</v>
      </c>
      <c r="E108" s="100" t="n">
        <v>-483.871</v>
      </c>
      <c r="F108" s="100" t="n">
        <v>-400</v>
      </c>
      <c r="G108" s="100" t="n">
        <v>-1322.5806</v>
      </c>
      <c r="H108" s="100" t="n">
        <v>-9099.9667</v>
      </c>
      <c r="I108" s="100" t="n">
        <v>-48838.7097</v>
      </c>
      <c r="J108" s="100" t="n">
        <v>-65096.7742</v>
      </c>
      <c r="K108" s="100" t="n">
        <v>-46100</v>
      </c>
      <c r="L108" s="100" t="n">
        <v>-30645.1613</v>
      </c>
      <c r="M108" s="100" t="n">
        <v>-18933.3</v>
      </c>
      <c r="N108" s="100" t="n">
        <v>-22677.3871</v>
      </c>
      <c r="O108" s="100" t="n">
        <v>-25129.0323</v>
      </c>
      <c r="P108" s="100" t="n">
        <v>-20607.1071</v>
      </c>
      <c r="Q108" s="100" t="n">
        <v>-12838.7419</v>
      </c>
      <c r="R108" s="100" t="n">
        <v>-12566.6667</v>
      </c>
      <c r="S108" s="100" t="n">
        <v>-7193.5161</v>
      </c>
      <c r="T108" s="100" t="n">
        <v>-9933.3333</v>
      </c>
      <c r="U108" s="100" t="n">
        <v>-43612.9355</v>
      </c>
      <c r="V108" s="100" t="n">
        <v>-52774.1935</v>
      </c>
      <c r="W108" s="100" t="n">
        <v>-41866.6667</v>
      </c>
      <c r="X108" s="100" t="n">
        <v>-22387.0968</v>
      </c>
      <c r="Y108" s="100" t="n">
        <v>-18233.3333</v>
      </c>
      <c r="Z108" s="100" t="n">
        <v>-24580.6452</v>
      </c>
      <c r="AA108" s="100" t="n">
        <v>-576946.5628</v>
      </c>
    </row>
    <row r="109" customFormat="false" ht="11.25" hidden="false" customHeight="true" outlineLevel="0" collapsed="false">
      <c r="A109" s="99" t="s">
        <v>123</v>
      </c>
      <c r="C109" s="101" t="n">
        <v>15838.7419</v>
      </c>
      <c r="D109" s="101" t="n">
        <v>32535.7143</v>
      </c>
      <c r="E109" s="101" t="n">
        <v>34516.129</v>
      </c>
      <c r="F109" s="101" t="n">
        <v>9600</v>
      </c>
      <c r="G109" s="101" t="n">
        <v>8677.4194</v>
      </c>
      <c r="H109" s="101" t="n">
        <v>5900.0333</v>
      </c>
      <c r="I109" s="101" t="n">
        <v>-23838.7097</v>
      </c>
      <c r="J109" s="101" t="n">
        <v>-35096.7742</v>
      </c>
      <c r="K109" s="101" t="n">
        <v>-16100</v>
      </c>
      <c r="L109" s="101" t="n">
        <v>-645.1613</v>
      </c>
      <c r="M109" s="101" t="n">
        <v>-3933.3</v>
      </c>
      <c r="N109" s="101" t="n">
        <v>-7677.3871</v>
      </c>
      <c r="O109" s="101" t="n">
        <v>-10129.0323</v>
      </c>
      <c r="P109" s="101" t="n">
        <v>-5607.1071</v>
      </c>
      <c r="Q109" s="101" t="n">
        <v>2161.2581</v>
      </c>
      <c r="R109" s="101" t="n">
        <v>-12566.6667</v>
      </c>
      <c r="S109" s="101" t="n">
        <v>-7193.5161</v>
      </c>
      <c r="T109" s="101" t="n">
        <v>-9933.3333</v>
      </c>
      <c r="U109" s="101" t="n">
        <v>-43612.9355</v>
      </c>
      <c r="V109" s="101" t="n">
        <v>-52774.1935</v>
      </c>
      <c r="W109" s="101" t="n">
        <v>-41866.6667</v>
      </c>
      <c r="X109" s="101" t="n">
        <v>-22387.0968</v>
      </c>
      <c r="Y109" s="101" t="n">
        <v>-18233.3333</v>
      </c>
      <c r="Z109" s="101" t="n">
        <v>-24580.6452</v>
      </c>
      <c r="AA109" s="101" t="n">
        <v>-226946.5628</v>
      </c>
    </row>
    <row r="111" customFormat="false" ht="12" hidden="false" customHeight="true" outlineLevel="0" collapsed="false">
      <c r="A111" s="96" t="s">
        <v>124</v>
      </c>
      <c r="C111" s="97" t="s">
        <v>72</v>
      </c>
      <c r="D111" s="97" t="s">
        <v>73</v>
      </c>
      <c r="E111" s="97" t="s">
        <v>74</v>
      </c>
      <c r="F111" s="97" t="s">
        <v>75</v>
      </c>
      <c r="G111" s="97" t="s">
        <v>76</v>
      </c>
      <c r="H111" s="97" t="s">
        <v>77</v>
      </c>
      <c r="I111" s="97" t="s">
        <v>78</v>
      </c>
      <c r="J111" s="97" t="s">
        <v>79</v>
      </c>
      <c r="K111" s="97" t="s">
        <v>80</v>
      </c>
      <c r="L111" s="97" t="s">
        <v>81</v>
      </c>
      <c r="M111" s="97" t="s">
        <v>82</v>
      </c>
      <c r="N111" s="97" t="s">
        <v>83</v>
      </c>
      <c r="O111" s="97" t="s">
        <v>84</v>
      </c>
      <c r="P111" s="97" t="s">
        <v>85</v>
      </c>
      <c r="Q111" s="97" t="s">
        <v>86</v>
      </c>
      <c r="R111" s="97" t="s">
        <v>87</v>
      </c>
      <c r="S111" s="97" t="s">
        <v>88</v>
      </c>
      <c r="T111" s="97" t="s">
        <v>89</v>
      </c>
      <c r="U111" s="97" t="s">
        <v>90</v>
      </c>
      <c r="V111" s="97" t="s">
        <v>91</v>
      </c>
      <c r="W111" s="97" t="s">
        <v>92</v>
      </c>
      <c r="X111" s="97" t="s">
        <v>93</v>
      </c>
      <c r="Y111" s="97" t="s">
        <v>94</v>
      </c>
      <c r="Z111" s="97" t="s">
        <v>95</v>
      </c>
      <c r="AA111" s="97" t="s">
        <v>34</v>
      </c>
    </row>
    <row r="112" customFormat="false" ht="11.25" hidden="false" customHeight="true" outlineLevel="0" collapsed="false">
      <c r="A112" s="99" t="s">
        <v>124</v>
      </c>
      <c r="C112" s="100" t="n">
        <v>0</v>
      </c>
      <c r="D112" s="100" t="n">
        <v>0</v>
      </c>
      <c r="E112" s="100" t="n">
        <v>-25000</v>
      </c>
      <c r="F112" s="100" t="n">
        <v>-15000</v>
      </c>
      <c r="G112" s="100" t="n">
        <v>-15000</v>
      </c>
      <c r="H112" s="100" t="n">
        <v>0</v>
      </c>
      <c r="I112" s="100" t="n">
        <v>-5000</v>
      </c>
      <c r="J112" s="100" t="n">
        <v>-5000</v>
      </c>
      <c r="K112" s="100" t="n">
        <v>-5000</v>
      </c>
      <c r="L112" s="100" t="n">
        <v>-5000</v>
      </c>
      <c r="M112" s="100" t="n">
        <v>-10000</v>
      </c>
      <c r="N112" s="100" t="n">
        <v>-10000</v>
      </c>
      <c r="O112" s="100" t="n">
        <v>-10000</v>
      </c>
      <c r="P112" s="100" t="n">
        <v>-15000</v>
      </c>
      <c r="Q112" s="100" t="n">
        <v>-15000</v>
      </c>
      <c r="R112" s="100" t="n">
        <v>5000</v>
      </c>
      <c r="S112" s="100" t="n">
        <v>5000</v>
      </c>
      <c r="T112" s="100" t="n">
        <v>5000</v>
      </c>
      <c r="U112" s="100" t="n">
        <v>5000</v>
      </c>
      <c r="V112" s="100" t="n">
        <v>5000</v>
      </c>
      <c r="W112" s="100" t="n">
        <v>5000</v>
      </c>
      <c r="X112" s="100" t="n">
        <v>5000</v>
      </c>
      <c r="Y112" s="100" t="n">
        <v>0</v>
      </c>
      <c r="Z112" s="100" t="n">
        <v>0</v>
      </c>
      <c r="AA112" s="100" t="n">
        <v>-100000</v>
      </c>
    </row>
    <row r="114" customFormat="false" ht="11.25" hidden="false" customHeight="true" outlineLevel="0" collapsed="false">
      <c r="A114" s="105" t="s">
        <v>123</v>
      </c>
      <c r="B114" s="106"/>
      <c r="C114" s="107" t="n">
        <v>15838.7419</v>
      </c>
      <c r="D114" s="107" t="n">
        <v>32535.7143</v>
      </c>
      <c r="E114" s="107" t="n">
        <v>9516.129</v>
      </c>
      <c r="F114" s="107" t="n">
        <v>-5400</v>
      </c>
      <c r="G114" s="107" t="n">
        <v>-6322.5806</v>
      </c>
      <c r="H114" s="107" t="n">
        <v>5900.0333</v>
      </c>
      <c r="I114" s="107" t="n">
        <v>-28838.7097</v>
      </c>
      <c r="J114" s="107" t="n">
        <v>-40096.7742</v>
      </c>
      <c r="K114" s="107" t="n">
        <v>-21100</v>
      </c>
      <c r="L114" s="107" t="n">
        <v>-5645.1613</v>
      </c>
      <c r="M114" s="107" t="n">
        <v>-13933.3</v>
      </c>
      <c r="N114" s="107" t="n">
        <v>-17677.3871</v>
      </c>
      <c r="O114" s="107" t="n">
        <v>-20129.0323</v>
      </c>
      <c r="P114" s="107" t="n">
        <v>-20607.1071</v>
      </c>
      <c r="Q114" s="107" t="n">
        <v>-12838.7419</v>
      </c>
      <c r="R114" s="107" t="n">
        <v>-7566.6667</v>
      </c>
      <c r="S114" s="107" t="n">
        <v>-2193.5161</v>
      </c>
      <c r="T114" s="107" t="n">
        <v>-4933.3333</v>
      </c>
      <c r="U114" s="107" t="n">
        <v>-38612.9355</v>
      </c>
      <c r="V114" s="107" t="n">
        <v>-47774.1935</v>
      </c>
      <c r="W114" s="107" t="n">
        <v>-36866.6667</v>
      </c>
      <c r="X114" s="107" t="n">
        <v>-17387.0968</v>
      </c>
      <c r="Y114" s="107" t="n">
        <v>-18233.3333</v>
      </c>
      <c r="Z114" s="107" t="n">
        <v>-24580.6452</v>
      </c>
      <c r="AA114" s="108" t="n">
        <v>-326946.5628</v>
      </c>
    </row>
    <row r="116" customFormat="false" ht="12" hidden="false" customHeight="true" outlineLevel="0" collapsed="false">
      <c r="A116" s="98" t="s">
        <v>115</v>
      </c>
    </row>
    <row r="117" customFormat="false" ht="11.25" hidden="false" customHeight="true" outlineLevel="0" collapsed="false">
      <c r="A117" s="99" t="s">
        <v>121</v>
      </c>
      <c r="C117" s="100" t="n">
        <v>45000</v>
      </c>
      <c r="D117" s="100" t="n">
        <v>45000</v>
      </c>
      <c r="E117" s="100" t="n">
        <v>35000</v>
      </c>
      <c r="F117" s="100" t="n">
        <v>10000</v>
      </c>
      <c r="G117" s="100" t="n">
        <v>10000</v>
      </c>
      <c r="H117" s="100" t="n">
        <v>15000</v>
      </c>
      <c r="I117" s="100" t="n">
        <v>25000</v>
      </c>
      <c r="J117" s="100" t="n">
        <v>30000</v>
      </c>
      <c r="K117" s="100" t="n">
        <v>30000</v>
      </c>
      <c r="L117" s="100" t="n">
        <v>30000</v>
      </c>
      <c r="M117" s="100" t="n">
        <v>15000</v>
      </c>
      <c r="N117" s="100" t="n">
        <v>15000</v>
      </c>
      <c r="O117" s="100" t="n">
        <v>15000</v>
      </c>
      <c r="P117" s="100" t="n">
        <v>15000</v>
      </c>
      <c r="Q117" s="100" t="n">
        <v>15000</v>
      </c>
      <c r="R117" s="100" t="n">
        <v>0</v>
      </c>
      <c r="S117" s="100" t="n">
        <v>0</v>
      </c>
      <c r="T117" s="100" t="n">
        <v>0</v>
      </c>
      <c r="U117" s="100" t="n">
        <v>0</v>
      </c>
      <c r="V117" s="100" t="n">
        <v>0</v>
      </c>
      <c r="W117" s="100" t="n">
        <v>0</v>
      </c>
      <c r="X117" s="100" t="n">
        <v>0</v>
      </c>
      <c r="Y117" s="100" t="n">
        <v>0</v>
      </c>
      <c r="Z117" s="100" t="n">
        <v>0</v>
      </c>
      <c r="AA117" s="100" t="n">
        <v>350000</v>
      </c>
    </row>
    <row r="118" customFormat="false" ht="11.25" hidden="false" customHeight="true" outlineLevel="0" collapsed="false">
      <c r="A118" s="99" t="s">
        <v>122</v>
      </c>
      <c r="C118" s="100" t="n">
        <v>-33032.2258</v>
      </c>
      <c r="D118" s="100" t="n">
        <v>-11750</v>
      </c>
      <c r="E118" s="100" t="n">
        <v>-774.1935</v>
      </c>
      <c r="F118" s="100" t="n">
        <v>-533.3333</v>
      </c>
      <c r="G118" s="100" t="n">
        <v>-1548.3871</v>
      </c>
      <c r="H118" s="100" t="n">
        <v>-9666.6333</v>
      </c>
      <c r="I118" s="100" t="n">
        <v>-47709.6774</v>
      </c>
      <c r="J118" s="100" t="n">
        <v>-63967.7419</v>
      </c>
      <c r="K118" s="100" t="n">
        <v>-45433.3333</v>
      </c>
      <c r="L118" s="100" t="n">
        <v>-30677.4194</v>
      </c>
      <c r="M118" s="100" t="n">
        <v>-20499.9667</v>
      </c>
      <c r="N118" s="100" t="n">
        <v>-24354.8065</v>
      </c>
      <c r="O118" s="100" t="n">
        <v>-25580.6452</v>
      </c>
      <c r="P118" s="100" t="n">
        <v>-20999.9643</v>
      </c>
      <c r="Q118" s="100" t="n">
        <v>-13000.0323</v>
      </c>
      <c r="R118" s="100" t="n">
        <v>-12300</v>
      </c>
      <c r="S118" s="100" t="n">
        <v>-7064.4839</v>
      </c>
      <c r="T118" s="100" t="n">
        <v>-9733.3333</v>
      </c>
      <c r="U118" s="100" t="n">
        <v>-43032.2903</v>
      </c>
      <c r="V118" s="100" t="n">
        <v>-52225.8065</v>
      </c>
      <c r="W118" s="100" t="n">
        <v>-41333.3333</v>
      </c>
      <c r="X118" s="100" t="n">
        <v>-22129.0323</v>
      </c>
      <c r="Y118" s="100" t="n">
        <v>-17433.3333</v>
      </c>
      <c r="Z118" s="100" t="n">
        <v>-23709.6774</v>
      </c>
      <c r="AA118" s="100" t="n">
        <v>-578489.6503</v>
      </c>
    </row>
    <row r="119" customFormat="false" ht="11.25" hidden="false" customHeight="true" outlineLevel="0" collapsed="false">
      <c r="A119" s="99" t="s">
        <v>124</v>
      </c>
      <c r="C119" s="100" t="n">
        <v>0</v>
      </c>
      <c r="D119" s="100" t="n">
        <v>0</v>
      </c>
      <c r="E119" s="100" t="n">
        <v>-25000</v>
      </c>
      <c r="F119" s="100" t="n">
        <v>-15000</v>
      </c>
      <c r="G119" s="100" t="n">
        <v>-15000</v>
      </c>
      <c r="H119" s="100" t="n">
        <v>0</v>
      </c>
      <c r="I119" s="100" t="n">
        <v>-5000</v>
      </c>
      <c r="J119" s="100" t="n">
        <v>-5000</v>
      </c>
      <c r="K119" s="100" t="n">
        <v>-5000</v>
      </c>
      <c r="L119" s="100" t="n">
        <v>-5000</v>
      </c>
      <c r="M119" s="100" t="n">
        <v>-10000</v>
      </c>
      <c r="N119" s="100" t="n">
        <v>-10000</v>
      </c>
      <c r="O119" s="100" t="n">
        <v>-10000</v>
      </c>
      <c r="P119" s="100" t="n">
        <v>-15000</v>
      </c>
      <c r="Q119" s="100" t="n">
        <v>-15000</v>
      </c>
      <c r="R119" s="100" t="n">
        <v>5000</v>
      </c>
      <c r="S119" s="100" t="n">
        <v>5000</v>
      </c>
      <c r="T119" s="100" t="n">
        <v>5000</v>
      </c>
      <c r="U119" s="100" t="n">
        <v>5000</v>
      </c>
      <c r="V119" s="100" t="n">
        <v>5000</v>
      </c>
      <c r="W119" s="100" t="n">
        <v>5000</v>
      </c>
      <c r="X119" s="100" t="n">
        <v>5000</v>
      </c>
      <c r="Y119" s="100" t="n">
        <v>0</v>
      </c>
      <c r="Z119" s="100" t="n">
        <v>0</v>
      </c>
      <c r="AA119" s="100" t="n">
        <v>-100000</v>
      </c>
    </row>
    <row r="120" customFormat="false" ht="11.25" hidden="false" customHeight="true" outlineLevel="0" collapsed="false">
      <c r="A120" s="99" t="s">
        <v>123</v>
      </c>
      <c r="C120" s="101" t="n">
        <v>11967.7742</v>
      </c>
      <c r="D120" s="101" t="n">
        <v>33250</v>
      </c>
      <c r="E120" s="101" t="n">
        <v>9225.8065</v>
      </c>
      <c r="F120" s="101" t="n">
        <v>-5533.3333</v>
      </c>
      <c r="G120" s="101" t="n">
        <v>-6548.3871</v>
      </c>
      <c r="H120" s="101" t="n">
        <v>5333.3667</v>
      </c>
      <c r="I120" s="101" t="n">
        <v>-27709.6774</v>
      </c>
      <c r="J120" s="101" t="n">
        <v>-38967.7419</v>
      </c>
      <c r="K120" s="101" t="n">
        <v>-20433.3333</v>
      </c>
      <c r="L120" s="101" t="n">
        <v>-5677.4194</v>
      </c>
      <c r="M120" s="101" t="n">
        <v>-15499.9667</v>
      </c>
      <c r="N120" s="101" t="n">
        <v>-19354.8065</v>
      </c>
      <c r="O120" s="101" t="n">
        <v>-20580.6452</v>
      </c>
      <c r="P120" s="101" t="n">
        <v>-20999.9643</v>
      </c>
      <c r="Q120" s="101" t="n">
        <v>-13000.0323</v>
      </c>
      <c r="R120" s="101" t="n">
        <v>-7300</v>
      </c>
      <c r="S120" s="101" t="n">
        <v>-2064.4839</v>
      </c>
      <c r="T120" s="101" t="n">
        <v>-4733.3333</v>
      </c>
      <c r="U120" s="101" t="n">
        <v>-38032.2903</v>
      </c>
      <c r="V120" s="101" t="n">
        <v>-47225.8065</v>
      </c>
      <c r="W120" s="101" t="n">
        <v>-36333.3333</v>
      </c>
      <c r="X120" s="101" t="n">
        <v>-17129.0323</v>
      </c>
      <c r="Y120" s="101" t="n">
        <v>-17433.3333</v>
      </c>
      <c r="Z120" s="101" t="n">
        <v>-23709.6774</v>
      </c>
      <c r="AA120" s="101" t="n">
        <v>-328489.6503</v>
      </c>
    </row>
    <row r="122" customFormat="false" ht="12" hidden="false" customHeight="true" outlineLevel="0" collapsed="false">
      <c r="A122" s="98" t="s">
        <v>106</v>
      </c>
    </row>
    <row r="123" customFormat="false" ht="11.25" hidden="false" customHeight="true" outlineLevel="0" collapsed="false">
      <c r="A123" s="99" t="s">
        <v>121</v>
      </c>
      <c r="C123" s="100" t="n">
        <v>0</v>
      </c>
      <c r="D123" s="100" t="n">
        <v>0</v>
      </c>
      <c r="E123" s="100" t="n">
        <v>0</v>
      </c>
      <c r="F123" s="100" t="n">
        <v>0</v>
      </c>
      <c r="G123" s="100" t="n">
        <v>0</v>
      </c>
      <c r="H123" s="100" t="n">
        <v>0</v>
      </c>
      <c r="I123" s="100" t="n">
        <v>0</v>
      </c>
      <c r="J123" s="100" t="n">
        <v>0</v>
      </c>
      <c r="K123" s="100" t="n">
        <v>0</v>
      </c>
      <c r="L123" s="100" t="n">
        <v>0</v>
      </c>
      <c r="M123" s="100" t="n">
        <v>0</v>
      </c>
      <c r="N123" s="100" t="n">
        <v>0</v>
      </c>
      <c r="O123" s="100" t="n">
        <v>0</v>
      </c>
      <c r="P123" s="100" t="n">
        <v>0</v>
      </c>
      <c r="Q123" s="100" t="n">
        <v>0</v>
      </c>
      <c r="R123" s="100" t="n">
        <v>0</v>
      </c>
      <c r="S123" s="100" t="n">
        <v>0</v>
      </c>
      <c r="T123" s="100" t="n">
        <v>0</v>
      </c>
      <c r="U123" s="100" t="n">
        <v>0</v>
      </c>
      <c r="V123" s="100" t="n">
        <v>0</v>
      </c>
      <c r="W123" s="100" t="n">
        <v>0</v>
      </c>
      <c r="X123" s="100" t="n">
        <v>0</v>
      </c>
      <c r="Y123" s="100" t="n">
        <v>0</v>
      </c>
      <c r="Z123" s="100" t="n">
        <v>0</v>
      </c>
      <c r="AA123" s="100" t="n">
        <v>0</v>
      </c>
    </row>
    <row r="124" customFormat="false" ht="11.25" hidden="false" customHeight="true" outlineLevel="0" collapsed="false">
      <c r="A124" s="99" t="s">
        <v>122</v>
      </c>
      <c r="C124" s="100" t="n">
        <v>3870.9677</v>
      </c>
      <c r="D124" s="100" t="n">
        <v>-714.2857</v>
      </c>
      <c r="E124" s="100" t="n">
        <v>290.3225</v>
      </c>
      <c r="F124" s="100" t="n">
        <v>133.3333</v>
      </c>
      <c r="G124" s="100" t="n">
        <v>225.8065</v>
      </c>
      <c r="H124" s="100" t="n">
        <v>566.666599999999</v>
      </c>
      <c r="I124" s="100" t="n">
        <v>-1129.0323</v>
      </c>
      <c r="J124" s="100" t="n">
        <v>-1129.0323</v>
      </c>
      <c r="K124" s="100" t="n">
        <v>-666.666700000002</v>
      </c>
      <c r="L124" s="100" t="n">
        <v>32.2580999999991</v>
      </c>
      <c r="M124" s="100" t="n">
        <v>1566.6667</v>
      </c>
      <c r="N124" s="100" t="n">
        <v>1677.4194</v>
      </c>
      <c r="O124" s="100" t="n">
        <v>451.6129</v>
      </c>
      <c r="P124" s="100" t="n">
        <v>392.857199999999</v>
      </c>
      <c r="Q124" s="100" t="n">
        <v>161.2904</v>
      </c>
      <c r="R124" s="100" t="n">
        <v>-266.6667</v>
      </c>
      <c r="S124" s="100" t="n">
        <v>-129.0322</v>
      </c>
      <c r="T124" s="100" t="n">
        <v>-200</v>
      </c>
      <c r="U124" s="100" t="n">
        <v>-580.645199999999</v>
      </c>
      <c r="V124" s="100" t="n">
        <v>-548.387000000002</v>
      </c>
      <c r="W124" s="100" t="n">
        <v>-533.333400000003</v>
      </c>
      <c r="X124" s="100" t="n">
        <v>-258.0645</v>
      </c>
      <c r="Y124" s="100" t="n">
        <v>-800</v>
      </c>
      <c r="Z124" s="100" t="n">
        <v>-870.967799999999</v>
      </c>
      <c r="AA124" s="100" t="n">
        <v>1543.08749999991</v>
      </c>
    </row>
    <row r="125" customFormat="false" ht="11.25" hidden="false" customHeight="true" outlineLevel="0" collapsed="false">
      <c r="A125" s="99" t="s">
        <v>124</v>
      </c>
      <c r="C125" s="100" t="n">
        <v>0</v>
      </c>
      <c r="D125" s="100" t="n">
        <v>0</v>
      </c>
      <c r="E125" s="100" t="n">
        <v>0</v>
      </c>
      <c r="F125" s="100" t="n">
        <v>0</v>
      </c>
      <c r="G125" s="100" t="n">
        <v>0</v>
      </c>
      <c r="H125" s="100" t="n">
        <v>0</v>
      </c>
      <c r="I125" s="100" t="n">
        <v>0</v>
      </c>
      <c r="J125" s="100" t="n">
        <v>0</v>
      </c>
      <c r="K125" s="100" t="n">
        <v>0</v>
      </c>
      <c r="L125" s="100" t="n">
        <v>0</v>
      </c>
      <c r="M125" s="100" t="n">
        <v>0</v>
      </c>
      <c r="N125" s="100" t="n">
        <v>0</v>
      </c>
      <c r="O125" s="100" t="n">
        <v>0</v>
      </c>
      <c r="P125" s="100" t="n">
        <v>0</v>
      </c>
      <c r="Q125" s="100" t="n">
        <v>0</v>
      </c>
      <c r="R125" s="100" t="n">
        <v>0</v>
      </c>
      <c r="S125" s="100" t="n">
        <v>0</v>
      </c>
      <c r="T125" s="100" t="n">
        <v>0</v>
      </c>
      <c r="U125" s="100" t="n">
        <v>0</v>
      </c>
      <c r="V125" s="100" t="n">
        <v>0</v>
      </c>
      <c r="W125" s="100" t="n">
        <v>0</v>
      </c>
      <c r="X125" s="100" t="n">
        <v>0</v>
      </c>
      <c r="Y125" s="100" t="n">
        <v>0</v>
      </c>
      <c r="Z125" s="100" t="n">
        <v>0</v>
      </c>
      <c r="AA125" s="100" t="n">
        <v>0</v>
      </c>
    </row>
    <row r="126" customFormat="false" ht="11.25" hidden="false" customHeight="true" outlineLevel="0" collapsed="false">
      <c r="A126" s="99" t="s">
        <v>123</v>
      </c>
      <c r="C126" s="101" t="n">
        <v>3870.9677</v>
      </c>
      <c r="D126" s="101" t="n">
        <v>-714.2857</v>
      </c>
      <c r="E126" s="101" t="n">
        <v>290.3225</v>
      </c>
      <c r="F126" s="101" t="n">
        <v>133.3333</v>
      </c>
      <c r="G126" s="101" t="n">
        <v>225.8065</v>
      </c>
      <c r="H126" s="101" t="n">
        <v>566.666599999999</v>
      </c>
      <c r="I126" s="101" t="n">
        <v>-1129.0323</v>
      </c>
      <c r="J126" s="101" t="n">
        <v>-1129.0323</v>
      </c>
      <c r="K126" s="101" t="n">
        <v>-666.666700000002</v>
      </c>
      <c r="L126" s="101" t="n">
        <v>32.2580999999991</v>
      </c>
      <c r="M126" s="101" t="n">
        <v>1566.6667</v>
      </c>
      <c r="N126" s="101" t="n">
        <v>1677.4194</v>
      </c>
      <c r="O126" s="101" t="n">
        <v>451.6129</v>
      </c>
      <c r="P126" s="101" t="n">
        <v>392.857199999999</v>
      </c>
      <c r="Q126" s="101" t="n">
        <v>161.2904</v>
      </c>
      <c r="R126" s="101" t="n">
        <v>-266.6667</v>
      </c>
      <c r="S126" s="101" t="n">
        <v>-129.0322</v>
      </c>
      <c r="T126" s="101" t="n">
        <v>-200</v>
      </c>
      <c r="U126" s="101" t="n">
        <v>-580.645199999999</v>
      </c>
      <c r="V126" s="101" t="n">
        <v>-548.387000000002</v>
      </c>
      <c r="W126" s="101" t="n">
        <v>-533.333400000003</v>
      </c>
      <c r="X126" s="101" t="n">
        <v>-258.0645</v>
      </c>
      <c r="Y126" s="101" t="n">
        <v>-800</v>
      </c>
      <c r="Z126" s="101" t="n">
        <v>-870.967799999999</v>
      </c>
      <c r="AA126" s="101" t="n">
        <v>1543.08749999991</v>
      </c>
    </row>
    <row r="128" customFormat="false" ht="12" hidden="false" customHeight="true" outlineLevel="0" collapsed="false">
      <c r="A128" s="98" t="s">
        <v>116</v>
      </c>
    </row>
    <row r="129" customFormat="false" ht="11.25" hidden="false" customHeight="true" outlineLevel="0" collapsed="false">
      <c r="A129" s="99" t="s">
        <v>5</v>
      </c>
      <c r="C129" s="102" t="n">
        <v>2.5</v>
      </c>
      <c r="D129" s="102" t="n">
        <v>2.555</v>
      </c>
      <c r="E129" s="102" t="n">
        <v>2.562</v>
      </c>
      <c r="F129" s="102" t="n">
        <v>2.329</v>
      </c>
      <c r="G129" s="102" t="n">
        <v>2.381</v>
      </c>
      <c r="H129" s="102" t="n">
        <v>2.438</v>
      </c>
      <c r="I129" s="102" t="n">
        <v>2.482</v>
      </c>
      <c r="J129" s="102" t="n">
        <v>2.525</v>
      </c>
      <c r="K129" s="102" t="n">
        <v>2.525</v>
      </c>
      <c r="L129" s="102" t="n">
        <v>2.547</v>
      </c>
      <c r="M129" s="102" t="n">
        <v>3.162</v>
      </c>
      <c r="N129" s="102" t="n">
        <v>3.332</v>
      </c>
      <c r="O129" s="102" t="n">
        <v>3.417</v>
      </c>
      <c r="P129" s="102" t="n">
        <v>3.347</v>
      </c>
      <c r="Q129" s="102" t="n">
        <v>3.257</v>
      </c>
      <c r="R129" s="102" t="n">
        <v>2.877</v>
      </c>
      <c r="S129" s="102" t="n">
        <v>2.878</v>
      </c>
      <c r="T129" s="102" t="n">
        <v>2.913</v>
      </c>
      <c r="U129" s="102" t="n">
        <v>2.955</v>
      </c>
      <c r="V129" s="102" t="n">
        <v>2.997</v>
      </c>
      <c r="W129" s="102" t="n">
        <v>2.992</v>
      </c>
      <c r="X129" s="102" t="n">
        <v>3.032</v>
      </c>
      <c r="Y129" s="102" t="n">
        <v>3.522</v>
      </c>
      <c r="Z129" s="102" t="n">
        <v>3.662</v>
      </c>
      <c r="AA129" s="102"/>
    </row>
    <row r="130" customFormat="false" ht="11.25" hidden="false" customHeight="true" outlineLevel="0" collapsed="false">
      <c r="A130" s="99" t="s">
        <v>115</v>
      </c>
      <c r="C130" s="102" t="n">
        <v>2.541</v>
      </c>
      <c r="D130" s="102" t="n">
        <v>2.616</v>
      </c>
      <c r="E130" s="102" t="n">
        <v>2.624</v>
      </c>
      <c r="F130" s="102" t="n">
        <v>2.385</v>
      </c>
      <c r="G130" s="102" t="n">
        <v>2.435</v>
      </c>
      <c r="H130" s="102" t="n">
        <v>2.49</v>
      </c>
      <c r="I130" s="102" t="n">
        <v>2.533</v>
      </c>
      <c r="J130" s="102" t="n">
        <v>2.576</v>
      </c>
      <c r="K130" s="102" t="n">
        <v>2.573</v>
      </c>
      <c r="L130" s="102" t="n">
        <v>2.593</v>
      </c>
      <c r="M130" s="102" t="n">
        <v>3.15</v>
      </c>
      <c r="N130" s="102" t="n">
        <v>3.32</v>
      </c>
      <c r="O130" s="102" t="n">
        <v>3.405</v>
      </c>
      <c r="P130" s="102" t="n">
        <v>3.335</v>
      </c>
      <c r="Q130" s="102" t="n">
        <v>3.245</v>
      </c>
      <c r="R130" s="102" t="n">
        <v>2.9</v>
      </c>
      <c r="S130" s="102" t="n">
        <v>2.901</v>
      </c>
      <c r="T130" s="102" t="n">
        <v>2.936</v>
      </c>
      <c r="U130" s="102" t="n">
        <v>2.978</v>
      </c>
      <c r="V130" s="102" t="n">
        <v>3.02</v>
      </c>
      <c r="W130" s="102" t="n">
        <v>3.015</v>
      </c>
      <c r="X130" s="102" t="n">
        <v>3.05</v>
      </c>
      <c r="Y130" s="102" t="n">
        <v>3.58</v>
      </c>
      <c r="Z130" s="102" t="n">
        <v>3.715</v>
      </c>
      <c r="AA130" s="102"/>
    </row>
    <row r="131" customFormat="false" ht="11.25" hidden="false" customHeight="true" outlineLevel="0" collapsed="false">
      <c r="A131" s="99" t="s">
        <v>106</v>
      </c>
      <c r="C131" s="103" t="n">
        <v>-0.0409999999999999</v>
      </c>
      <c r="D131" s="103" t="n">
        <v>-0.0609999999999999</v>
      </c>
      <c r="E131" s="103" t="n">
        <v>-0.0620000000000003</v>
      </c>
      <c r="F131" s="103" t="n">
        <v>-0.0559999999999996</v>
      </c>
      <c r="G131" s="103" t="n">
        <v>-0.0540000000000003</v>
      </c>
      <c r="H131" s="103" t="n">
        <v>-0.052</v>
      </c>
      <c r="I131" s="103" t="n">
        <v>-0.0509999999999997</v>
      </c>
      <c r="J131" s="103" t="n">
        <v>-0.0510000000000002</v>
      </c>
      <c r="K131" s="103" t="n">
        <v>-0.048</v>
      </c>
      <c r="L131" s="103" t="n">
        <v>-0.0459999999999998</v>
      </c>
      <c r="M131" s="103" t="n">
        <v>0.012</v>
      </c>
      <c r="N131" s="103" t="n">
        <v>0.012</v>
      </c>
      <c r="O131" s="103" t="n">
        <v>0.012</v>
      </c>
      <c r="P131" s="103" t="n">
        <v>0.012</v>
      </c>
      <c r="Q131" s="103" t="n">
        <v>0.012</v>
      </c>
      <c r="R131" s="103" t="n">
        <v>-0.0230000000000001</v>
      </c>
      <c r="S131" s="103" t="n">
        <v>-0.0229999999999997</v>
      </c>
      <c r="T131" s="103" t="n">
        <v>-0.0230000000000001</v>
      </c>
      <c r="U131" s="103" t="n">
        <v>-0.0230000000000001</v>
      </c>
      <c r="V131" s="103" t="n">
        <v>-0.0230000000000001</v>
      </c>
      <c r="W131" s="103" t="n">
        <v>-0.0230000000000001</v>
      </c>
      <c r="X131" s="103" t="n">
        <v>-0.0179999999999998</v>
      </c>
      <c r="Y131" s="103" t="n">
        <v>-0.0580000000000003</v>
      </c>
      <c r="Z131" s="103" t="n">
        <v>-0.0529999999999999</v>
      </c>
      <c r="AA131" s="102"/>
    </row>
    <row r="133" customFormat="false" ht="12" hidden="false" customHeight="true" outlineLevel="0" collapsed="false">
      <c r="A133" s="98" t="s">
        <v>125</v>
      </c>
    </row>
    <row r="134" customFormat="false" ht="11.25" hidden="false" customHeight="true" outlineLevel="0" collapsed="false">
      <c r="A134" s="99" t="s">
        <v>126</v>
      </c>
      <c r="C134" s="102" t="n">
        <v>4.1567</v>
      </c>
      <c r="D134" s="102" t="n">
        <v>4.1567</v>
      </c>
      <c r="E134" s="102" t="n">
        <v>4.1567</v>
      </c>
      <c r="F134" s="102" t="n">
        <v>3.8712</v>
      </c>
      <c r="G134" s="102" t="n">
        <v>3.8712</v>
      </c>
      <c r="H134" s="102" t="n">
        <v>3.732</v>
      </c>
      <c r="I134" s="102" t="n">
        <v>3.732</v>
      </c>
      <c r="J134" s="102" t="n">
        <v>3.9483</v>
      </c>
      <c r="K134" s="102" t="n">
        <v>3.9483</v>
      </c>
      <c r="L134" s="102" t="n">
        <v>3.9483</v>
      </c>
      <c r="M134" s="102" t="n">
        <v>5.3633</v>
      </c>
      <c r="N134" s="102" t="n">
        <v>5.3633</v>
      </c>
      <c r="O134" s="102" t="n">
        <v>5.3633</v>
      </c>
      <c r="P134" s="102" t="n">
        <v>5.3633</v>
      </c>
      <c r="Q134" s="102" t="n">
        <v>5.3633</v>
      </c>
      <c r="R134" s="102" t="n">
        <v>0</v>
      </c>
      <c r="S134" s="102" t="n">
        <v>0</v>
      </c>
      <c r="T134" s="102" t="n">
        <v>0</v>
      </c>
      <c r="U134" s="102" t="n">
        <v>0</v>
      </c>
      <c r="V134" s="102" t="n">
        <v>0</v>
      </c>
      <c r="W134" s="102" t="n">
        <v>0</v>
      </c>
      <c r="X134" s="102" t="n">
        <v>0</v>
      </c>
      <c r="Y134" s="102" t="n">
        <v>0</v>
      </c>
      <c r="Z134" s="102" t="n">
        <v>0</v>
      </c>
      <c r="AA134" s="102"/>
    </row>
    <row r="135" customFormat="false" ht="11.25" hidden="false" customHeight="true" outlineLevel="0" collapsed="false">
      <c r="A135" s="99" t="s">
        <v>127</v>
      </c>
      <c r="C135" s="102" t="n">
        <v>2.79</v>
      </c>
      <c r="D135" s="102" t="n">
        <v>2.79</v>
      </c>
      <c r="E135" s="102" t="n">
        <v>2.9738</v>
      </c>
      <c r="F135" s="102" t="n">
        <v>3.1575</v>
      </c>
      <c r="G135" s="102" t="n">
        <v>3.1575</v>
      </c>
      <c r="H135" s="102" t="n">
        <v>3.1575</v>
      </c>
      <c r="I135" s="102" t="n">
        <v>0</v>
      </c>
      <c r="J135" s="102" t="n">
        <v>0</v>
      </c>
      <c r="K135" s="102" t="n">
        <v>0</v>
      </c>
      <c r="L135" s="102" t="n">
        <v>0</v>
      </c>
      <c r="M135" s="102" t="n">
        <v>0</v>
      </c>
      <c r="N135" s="102" t="n">
        <v>0</v>
      </c>
      <c r="O135" s="102" t="n">
        <v>0</v>
      </c>
      <c r="P135" s="102" t="n">
        <v>0</v>
      </c>
      <c r="Q135" s="102" t="n">
        <v>0</v>
      </c>
      <c r="R135" s="102" t="n">
        <v>0</v>
      </c>
      <c r="S135" s="102" t="n">
        <v>0</v>
      </c>
      <c r="T135" s="102" t="n">
        <v>0</v>
      </c>
      <c r="U135" s="102" t="n">
        <v>0</v>
      </c>
      <c r="V135" s="102" t="n">
        <v>0</v>
      </c>
      <c r="W135" s="102" t="n">
        <v>0</v>
      </c>
      <c r="X135" s="102" t="n">
        <v>0</v>
      </c>
      <c r="Y135" s="102" t="n">
        <v>0</v>
      </c>
      <c r="Z135" s="102" t="n">
        <v>0</v>
      </c>
      <c r="AA135" s="102"/>
    </row>
    <row r="137" customFormat="false" ht="12" hidden="false" customHeight="true" outlineLevel="0" collapsed="false">
      <c r="A137" s="98" t="s">
        <v>117</v>
      </c>
    </row>
    <row r="138" customFormat="false" ht="11.25" hidden="false" customHeight="true" outlineLevel="0" collapsed="false">
      <c r="A138" s="99" t="s">
        <v>118</v>
      </c>
      <c r="C138" s="100" t="n">
        <v>-2909373</v>
      </c>
      <c r="D138" s="100" t="n">
        <v>-2589622</v>
      </c>
      <c r="E138" s="104" t="n">
        <v>-1948776</v>
      </c>
      <c r="F138" s="104" t="n">
        <v>-429641</v>
      </c>
      <c r="G138" s="104" t="n">
        <v>-451842</v>
      </c>
      <c r="H138" s="104" t="n">
        <v>-917962</v>
      </c>
      <c r="I138" s="104" t="n">
        <v>-1012309</v>
      </c>
      <c r="J138" s="100" t="n">
        <v>-1365648</v>
      </c>
      <c r="K138" s="100" t="n">
        <v>-1318508</v>
      </c>
      <c r="L138" s="100" t="n">
        <v>-1342555</v>
      </c>
      <c r="M138" s="100" t="n">
        <v>-2833501</v>
      </c>
      <c r="N138" s="100" t="n">
        <v>-2860613</v>
      </c>
      <c r="O138" s="100" t="n">
        <v>-2835327</v>
      </c>
      <c r="P138" s="100" t="n">
        <v>-2376495</v>
      </c>
      <c r="Q138" s="100" t="n">
        <v>-2619410</v>
      </c>
      <c r="R138" s="100" t="n">
        <v>-425</v>
      </c>
      <c r="S138" s="100" t="n">
        <v>-291</v>
      </c>
      <c r="T138" s="100" t="n">
        <v>4627</v>
      </c>
      <c r="U138" s="100" t="n">
        <v>10808</v>
      </c>
      <c r="V138" s="100" t="n">
        <v>16765</v>
      </c>
      <c r="W138" s="100" t="n">
        <v>15441</v>
      </c>
      <c r="X138" s="100" t="n">
        <v>21528</v>
      </c>
      <c r="Y138" s="100" t="n">
        <v>0</v>
      </c>
      <c r="Z138" s="100" t="n">
        <v>0</v>
      </c>
      <c r="AA138" s="100" t="n">
        <v>-27743129</v>
      </c>
    </row>
    <row r="139" customFormat="false" ht="11.25" hidden="false" customHeight="true" outlineLevel="0" collapsed="false">
      <c r="A139" s="99" t="s">
        <v>128</v>
      </c>
      <c r="C139" s="100" t="n">
        <v>11916624</v>
      </c>
      <c r="D139" s="100" t="n">
        <v>8795799</v>
      </c>
      <c r="E139" s="100" t="n">
        <v>1764174</v>
      </c>
      <c r="F139" s="100" t="n">
        <v>209969</v>
      </c>
      <c r="G139" s="100" t="n">
        <v>2212451</v>
      </c>
      <c r="H139" s="100" t="n">
        <v>2848780</v>
      </c>
      <c r="I139" s="100" t="n">
        <v>4666397</v>
      </c>
      <c r="J139" s="100" t="n">
        <v>4352211</v>
      </c>
      <c r="K139" s="100" t="n">
        <v>4851217</v>
      </c>
      <c r="L139" s="100" t="n">
        <v>5076521</v>
      </c>
      <c r="M139" s="100" t="n">
        <v>4900536</v>
      </c>
      <c r="N139" s="100" t="n">
        <v>5031644</v>
      </c>
      <c r="O139" s="100" t="n">
        <v>2069655</v>
      </c>
      <c r="P139" s="100" t="n">
        <v>1409485</v>
      </c>
      <c r="Q139" s="100" t="n">
        <v>1610877</v>
      </c>
      <c r="R139" s="100" t="n">
        <v>257464</v>
      </c>
      <c r="S139" s="100" t="n">
        <v>110625</v>
      </c>
      <c r="T139" s="100" t="n">
        <v>142271</v>
      </c>
      <c r="U139" s="100" t="n">
        <v>338373</v>
      </c>
      <c r="V139" s="100" t="n">
        <v>353561</v>
      </c>
      <c r="W139" s="100" t="n">
        <v>348010</v>
      </c>
      <c r="X139" s="100" t="n">
        <v>283025</v>
      </c>
      <c r="Y139" s="100" t="n">
        <v>1993133</v>
      </c>
      <c r="Z139" s="100" t="n">
        <v>2221276</v>
      </c>
      <c r="AA139" s="100" t="n">
        <v>67764078</v>
      </c>
    </row>
    <row r="140" customFormat="false" ht="11.25" hidden="false" customHeight="true" outlineLevel="0" collapsed="false">
      <c r="A140" s="105" t="s">
        <v>110</v>
      </c>
      <c r="B140" s="106"/>
      <c r="C140" s="107" t="n">
        <v>9007251</v>
      </c>
      <c r="D140" s="107" t="n">
        <v>6206177</v>
      </c>
      <c r="E140" s="107" t="n">
        <v>-184602</v>
      </c>
      <c r="F140" s="107" t="n">
        <v>-219672</v>
      </c>
      <c r="G140" s="107" t="n">
        <v>1760609</v>
      </c>
      <c r="H140" s="107" t="n">
        <v>1930818</v>
      </c>
      <c r="I140" s="107" t="n">
        <v>3654088</v>
      </c>
      <c r="J140" s="107" t="n">
        <v>2986563</v>
      </c>
      <c r="K140" s="107" t="n">
        <v>3532709</v>
      </c>
      <c r="L140" s="107" t="n">
        <v>3733966</v>
      </c>
      <c r="M140" s="107" t="n">
        <v>2067035</v>
      </c>
      <c r="N140" s="107" t="n">
        <v>2171031</v>
      </c>
      <c r="O140" s="107" t="n">
        <v>-765672</v>
      </c>
      <c r="P140" s="107" t="n">
        <v>-967010</v>
      </c>
      <c r="Q140" s="107" t="n">
        <v>-1008533</v>
      </c>
      <c r="R140" s="107" t="n">
        <v>257039</v>
      </c>
      <c r="S140" s="107" t="n">
        <v>110334</v>
      </c>
      <c r="T140" s="107" t="n">
        <v>146898</v>
      </c>
      <c r="U140" s="107" t="n">
        <v>349181</v>
      </c>
      <c r="V140" s="107" t="n">
        <v>370326</v>
      </c>
      <c r="W140" s="107" t="n">
        <v>363451</v>
      </c>
      <c r="X140" s="107" t="n">
        <v>304553</v>
      </c>
      <c r="Y140" s="107" t="n">
        <v>1993133</v>
      </c>
      <c r="Z140" s="107" t="n">
        <v>2221276</v>
      </c>
      <c r="AA140" s="108" t="n">
        <v>40020949</v>
      </c>
    </row>
    <row r="141" customFormat="false" ht="11.25" hidden="false" customHeight="true" outlineLevel="0" collapsed="false">
      <c r="A141" s="99" t="s">
        <v>111</v>
      </c>
      <c r="C141" s="100" t="n">
        <v>8989800</v>
      </c>
      <c r="D141" s="100" t="n">
        <v>6219639</v>
      </c>
      <c r="E141" s="100" t="n">
        <v>-214705</v>
      </c>
      <c r="F141" s="100" t="n">
        <v>-228860</v>
      </c>
      <c r="G141" s="100" t="n">
        <v>1749627</v>
      </c>
      <c r="H141" s="100" t="n">
        <v>1938898</v>
      </c>
      <c r="I141" s="100" t="n">
        <v>3610634</v>
      </c>
      <c r="J141" s="100" t="n">
        <v>2925751</v>
      </c>
      <c r="K141" s="100" t="n">
        <v>3503577</v>
      </c>
      <c r="L141" s="100" t="n">
        <v>3725764</v>
      </c>
      <c r="M141" s="100" t="n">
        <v>2072330</v>
      </c>
      <c r="N141" s="100" t="n">
        <v>2177724</v>
      </c>
      <c r="O141" s="100" t="n">
        <v>-758249</v>
      </c>
      <c r="P141" s="100" t="n">
        <v>-960171</v>
      </c>
      <c r="Q141" s="100" t="n">
        <v>-1003823</v>
      </c>
      <c r="R141" s="100" t="n">
        <v>252251</v>
      </c>
      <c r="S141" s="100" t="n">
        <v>108937</v>
      </c>
      <c r="T141" s="100" t="n">
        <v>143827</v>
      </c>
      <c r="U141" s="100" t="n">
        <v>323928</v>
      </c>
      <c r="V141" s="100" t="n">
        <v>339152</v>
      </c>
      <c r="W141" s="100" t="n">
        <v>340363</v>
      </c>
      <c r="X141" s="100" t="n">
        <v>295778</v>
      </c>
      <c r="Y141" s="100" t="n">
        <v>1965308</v>
      </c>
      <c r="Z141" s="100" t="n">
        <v>2185803</v>
      </c>
      <c r="AA141" s="100" t="n">
        <v>39703283</v>
      </c>
    </row>
    <row r="142" customFormat="false" ht="11.25" hidden="false" customHeight="true" outlineLevel="0" collapsed="false">
      <c r="A142" s="99" t="s">
        <v>106</v>
      </c>
      <c r="C142" s="101" t="n">
        <v>17451</v>
      </c>
      <c r="D142" s="101" t="n">
        <v>-13462</v>
      </c>
      <c r="E142" s="101" t="n">
        <v>30103</v>
      </c>
      <c r="F142" s="101" t="n">
        <v>9188</v>
      </c>
      <c r="G142" s="101" t="n">
        <v>10982</v>
      </c>
      <c r="H142" s="101" t="n">
        <v>-8080</v>
      </c>
      <c r="I142" s="101" t="n">
        <v>43454</v>
      </c>
      <c r="J142" s="101" t="n">
        <v>60812</v>
      </c>
      <c r="K142" s="101" t="n">
        <v>29132</v>
      </c>
      <c r="L142" s="101" t="n">
        <v>8202</v>
      </c>
      <c r="M142" s="101" t="n">
        <v>-5295</v>
      </c>
      <c r="N142" s="101" t="n">
        <v>-6693</v>
      </c>
      <c r="O142" s="101" t="n">
        <v>-7423</v>
      </c>
      <c r="P142" s="101" t="n">
        <v>-6839</v>
      </c>
      <c r="Q142" s="101" t="n">
        <v>-4710</v>
      </c>
      <c r="R142" s="101" t="n">
        <v>4788</v>
      </c>
      <c r="S142" s="101" t="n">
        <v>1397</v>
      </c>
      <c r="T142" s="101" t="n">
        <v>3071</v>
      </c>
      <c r="U142" s="101" t="n">
        <v>25253</v>
      </c>
      <c r="V142" s="101" t="n">
        <v>31174</v>
      </c>
      <c r="W142" s="101" t="n">
        <v>23088</v>
      </c>
      <c r="X142" s="101" t="n">
        <v>8775</v>
      </c>
      <c r="Y142" s="101" t="n">
        <v>27825</v>
      </c>
      <c r="Z142" s="101" t="n">
        <v>35473</v>
      </c>
      <c r="AA142" s="101" t="n">
        <v>317666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92" width="29.99"/>
    <col collapsed="false" customWidth="true" hidden="false" outlineLevel="0" max="2" min="2" style="92" width="3.99"/>
    <col collapsed="false" customWidth="true" hidden="false" outlineLevel="0" max="26" min="3" style="92" width="13.32"/>
    <col collapsed="false" customWidth="true" hidden="false" outlineLevel="0" max="27" min="27" style="92" width="15.99"/>
    <col collapsed="false" customWidth="false" hidden="false" outlineLevel="0" max="257" min="28" style="93" width="11.99"/>
  </cols>
  <sheetData>
    <row r="1" customFormat="false" ht="12" hidden="false" customHeight="true" outlineLevel="0" collapsed="false">
      <c r="A1" s="94" t="s">
        <v>131</v>
      </c>
    </row>
    <row r="2" customFormat="false" ht="12" hidden="false" customHeight="true" outlineLevel="0" collapsed="false">
      <c r="A2" s="94" t="s">
        <v>70</v>
      </c>
    </row>
    <row r="3" customFormat="false" ht="12" hidden="false" customHeight="true" outlineLevel="0" collapsed="false">
      <c r="A3" s="94" t="s">
        <v>97</v>
      </c>
    </row>
    <row r="4" customFormat="false" ht="12" hidden="false" customHeight="true" outlineLevel="0" collapsed="false">
      <c r="A4" s="94" t="s">
        <v>98</v>
      </c>
    </row>
    <row r="6" customFormat="false" ht="12" hidden="false" customHeight="true" outlineLevel="0" collapsed="false">
      <c r="A6" s="95" t="s">
        <v>114</v>
      </c>
    </row>
    <row r="8" customFormat="false" ht="12" hidden="false" customHeight="true" outlineLevel="0" collapsed="false">
      <c r="A8" s="96" t="s">
        <v>38</v>
      </c>
      <c r="C8" s="97" t="s">
        <v>72</v>
      </c>
      <c r="D8" s="97" t="s">
        <v>73</v>
      </c>
      <c r="E8" s="97" t="s">
        <v>74</v>
      </c>
      <c r="F8" s="97" t="s">
        <v>75</v>
      </c>
      <c r="G8" s="97" t="s">
        <v>76</v>
      </c>
      <c r="H8" s="97" t="s">
        <v>77</v>
      </c>
      <c r="I8" s="97" t="s">
        <v>78</v>
      </c>
      <c r="J8" s="97" t="s">
        <v>79</v>
      </c>
      <c r="K8" s="97" t="s">
        <v>80</v>
      </c>
      <c r="L8" s="97" t="s">
        <v>81</v>
      </c>
      <c r="M8" s="97" t="s">
        <v>82</v>
      </c>
      <c r="N8" s="97" t="s">
        <v>83</v>
      </c>
      <c r="O8" s="97" t="s">
        <v>84</v>
      </c>
      <c r="P8" s="97" t="s">
        <v>85</v>
      </c>
      <c r="Q8" s="97" t="s">
        <v>86</v>
      </c>
      <c r="R8" s="97" t="s">
        <v>87</v>
      </c>
      <c r="S8" s="97" t="s">
        <v>88</v>
      </c>
      <c r="T8" s="97" t="s">
        <v>89</v>
      </c>
      <c r="U8" s="97" t="s">
        <v>90</v>
      </c>
      <c r="V8" s="97" t="s">
        <v>91</v>
      </c>
      <c r="W8" s="97" t="s">
        <v>92</v>
      </c>
      <c r="X8" s="97" t="s">
        <v>93</v>
      </c>
      <c r="Y8" s="97" t="s">
        <v>94</v>
      </c>
      <c r="Z8" s="97" t="s">
        <v>95</v>
      </c>
      <c r="AA8" s="97" t="s">
        <v>34</v>
      </c>
    </row>
    <row r="9" customFormat="false" ht="12" hidden="false" customHeight="true" outlineLevel="0" collapsed="false">
      <c r="A9" s="98" t="s">
        <v>99</v>
      </c>
    </row>
    <row r="10" customFormat="false" ht="11.25" hidden="false" customHeight="true" outlineLevel="0" collapsed="false">
      <c r="A10" s="99" t="s">
        <v>5</v>
      </c>
      <c r="C10" s="100" t="n">
        <v>0</v>
      </c>
      <c r="D10" s="100" t="n">
        <v>0</v>
      </c>
      <c r="E10" s="100" t="n">
        <v>0</v>
      </c>
      <c r="F10" s="100" t="n">
        <v>0</v>
      </c>
      <c r="G10" s="100" t="n">
        <v>0</v>
      </c>
      <c r="H10" s="100" t="n">
        <v>0</v>
      </c>
      <c r="I10" s="100" t="n">
        <v>0</v>
      </c>
      <c r="J10" s="100" t="n">
        <v>0</v>
      </c>
      <c r="K10" s="100" t="n">
        <v>0</v>
      </c>
      <c r="L10" s="100" t="n">
        <v>0</v>
      </c>
      <c r="M10" s="100" t="n">
        <v>0</v>
      </c>
      <c r="N10" s="100" t="n">
        <v>0</v>
      </c>
      <c r="O10" s="100" t="n">
        <v>0</v>
      </c>
      <c r="P10" s="100" t="n">
        <v>0</v>
      </c>
      <c r="Q10" s="100" t="n">
        <v>0</v>
      </c>
      <c r="R10" s="100" t="n">
        <v>0</v>
      </c>
      <c r="S10" s="100" t="n">
        <v>0</v>
      </c>
      <c r="T10" s="100" t="n">
        <v>0</v>
      </c>
      <c r="U10" s="100" t="n">
        <v>0</v>
      </c>
      <c r="V10" s="100" t="n">
        <v>0</v>
      </c>
      <c r="W10" s="100" t="n">
        <v>0</v>
      </c>
      <c r="X10" s="100" t="n">
        <v>0</v>
      </c>
      <c r="Y10" s="100" t="n">
        <v>0</v>
      </c>
      <c r="Z10" s="100" t="n">
        <v>0</v>
      </c>
      <c r="AA10" s="100" t="n">
        <v>0</v>
      </c>
    </row>
    <row r="11" customFormat="false" ht="11.25" hidden="false" customHeight="true" outlineLevel="0" collapsed="false">
      <c r="A11" s="99" t="s">
        <v>115</v>
      </c>
      <c r="C11" s="100" t="n">
        <v>0</v>
      </c>
      <c r="D11" s="100" t="n">
        <v>0</v>
      </c>
      <c r="E11" s="100" t="n">
        <v>0</v>
      </c>
      <c r="F11" s="100" t="n">
        <v>0</v>
      </c>
      <c r="G11" s="100" t="n">
        <v>0</v>
      </c>
      <c r="H11" s="100" t="n">
        <v>0</v>
      </c>
      <c r="I11" s="100" t="n">
        <v>0</v>
      </c>
      <c r="J11" s="100" t="n">
        <v>0</v>
      </c>
      <c r="K11" s="100" t="n">
        <v>0</v>
      </c>
      <c r="L11" s="100" t="n">
        <v>0</v>
      </c>
      <c r="M11" s="100" t="n">
        <v>0</v>
      </c>
      <c r="N11" s="100" t="n">
        <v>0</v>
      </c>
      <c r="O11" s="100" t="n">
        <v>0</v>
      </c>
      <c r="P11" s="100" t="n">
        <v>0</v>
      </c>
      <c r="Q11" s="100" t="n">
        <v>0</v>
      </c>
      <c r="R11" s="100" t="n">
        <v>0</v>
      </c>
      <c r="S11" s="100" t="n">
        <v>0</v>
      </c>
      <c r="T11" s="100" t="n">
        <v>0</v>
      </c>
      <c r="U11" s="100" t="n">
        <v>0</v>
      </c>
      <c r="V11" s="100" t="n">
        <v>0</v>
      </c>
      <c r="W11" s="100" t="n">
        <v>0</v>
      </c>
      <c r="X11" s="100" t="n">
        <v>0</v>
      </c>
      <c r="Y11" s="100" t="n">
        <v>0</v>
      </c>
      <c r="Z11" s="100" t="n">
        <v>0</v>
      </c>
      <c r="AA11" s="100" t="n">
        <v>0</v>
      </c>
    </row>
    <row r="12" customFormat="false" ht="11.25" hidden="false" customHeight="true" outlineLevel="0" collapsed="false">
      <c r="A12" s="99" t="s">
        <v>106</v>
      </c>
      <c r="C12" s="101" t="n">
        <v>0</v>
      </c>
      <c r="D12" s="101" t="n">
        <v>0</v>
      </c>
      <c r="E12" s="101" t="n">
        <v>0</v>
      </c>
      <c r="F12" s="101" t="n">
        <v>0</v>
      </c>
      <c r="G12" s="101" t="n">
        <v>0</v>
      </c>
      <c r="H12" s="101" t="n">
        <v>0</v>
      </c>
      <c r="I12" s="101" t="n">
        <v>0</v>
      </c>
      <c r="J12" s="101" t="n">
        <v>0</v>
      </c>
      <c r="K12" s="101" t="n">
        <v>0</v>
      </c>
      <c r="L12" s="101" t="n">
        <v>0</v>
      </c>
      <c r="M12" s="101" t="n">
        <v>0</v>
      </c>
      <c r="N12" s="101" t="n">
        <v>0</v>
      </c>
      <c r="O12" s="101" t="n">
        <v>0</v>
      </c>
      <c r="P12" s="101" t="n">
        <v>0</v>
      </c>
      <c r="Q12" s="101" t="n">
        <v>0</v>
      </c>
      <c r="R12" s="101" t="n">
        <v>0</v>
      </c>
      <c r="S12" s="101" t="n">
        <v>0</v>
      </c>
      <c r="T12" s="101" t="n">
        <v>0</v>
      </c>
      <c r="U12" s="101" t="n">
        <v>0</v>
      </c>
      <c r="V12" s="101" t="n">
        <v>0</v>
      </c>
      <c r="W12" s="101" t="n">
        <v>0</v>
      </c>
      <c r="X12" s="101" t="n">
        <v>0</v>
      </c>
      <c r="Y12" s="101" t="n">
        <v>0</v>
      </c>
      <c r="Z12" s="101" t="n">
        <v>0</v>
      </c>
      <c r="AA12" s="101" t="n">
        <v>0</v>
      </c>
    </row>
    <row r="14" customFormat="false" ht="12" hidden="false" customHeight="true" outlineLevel="0" collapsed="false">
      <c r="A14" s="98" t="s">
        <v>116</v>
      </c>
    </row>
    <row r="15" customFormat="false" ht="11.25" hidden="false" customHeight="true" outlineLevel="0" collapsed="false">
      <c r="A15" s="99" t="s">
        <v>5</v>
      </c>
      <c r="C15" s="102" t="n">
        <v>2.66</v>
      </c>
      <c r="D15" s="102" t="n">
        <v>2.71</v>
      </c>
      <c r="E15" s="102" t="n">
        <v>2.72</v>
      </c>
      <c r="F15" s="102" t="n">
        <v>2.7</v>
      </c>
      <c r="G15" s="102" t="n">
        <v>2.75</v>
      </c>
      <c r="H15" s="102" t="n">
        <v>2.81</v>
      </c>
      <c r="I15" s="102" t="n">
        <v>2.85</v>
      </c>
      <c r="J15" s="102" t="n">
        <v>2.9</v>
      </c>
      <c r="K15" s="102" t="n">
        <v>2.9</v>
      </c>
      <c r="L15" s="102" t="n">
        <v>2.92</v>
      </c>
      <c r="M15" s="102" t="n">
        <v>3.1</v>
      </c>
      <c r="N15" s="102" t="n">
        <v>3.27</v>
      </c>
      <c r="O15" s="102" t="n">
        <v>3.36</v>
      </c>
      <c r="P15" s="102" t="n">
        <v>3.29</v>
      </c>
      <c r="Q15" s="102" t="n">
        <v>3.2</v>
      </c>
      <c r="R15" s="102" t="n">
        <v>3.04</v>
      </c>
      <c r="S15" s="102" t="n">
        <v>3.04</v>
      </c>
      <c r="T15" s="102" t="n">
        <v>3.08</v>
      </c>
      <c r="U15" s="102" t="n">
        <v>3.12</v>
      </c>
      <c r="V15" s="102" t="n">
        <v>3.16</v>
      </c>
      <c r="W15" s="102" t="n">
        <v>3.16</v>
      </c>
      <c r="X15" s="102" t="n">
        <v>3.2</v>
      </c>
      <c r="Y15" s="102" t="n">
        <v>3.34</v>
      </c>
      <c r="Z15" s="102" t="n">
        <v>3.48</v>
      </c>
      <c r="AA15" s="102"/>
    </row>
    <row r="16" customFormat="false" ht="11.25" hidden="false" customHeight="true" outlineLevel="0" collapsed="false">
      <c r="A16" s="99" t="s">
        <v>115</v>
      </c>
      <c r="C16" s="102" t="n">
        <v>2.69</v>
      </c>
      <c r="D16" s="102" t="n">
        <v>2.76</v>
      </c>
      <c r="E16" s="102" t="n">
        <v>2.77</v>
      </c>
      <c r="F16" s="102" t="n">
        <v>2.73</v>
      </c>
      <c r="G16" s="102" t="n">
        <v>2.78</v>
      </c>
      <c r="H16" s="102" t="n">
        <v>2.83</v>
      </c>
      <c r="I16" s="102" t="n">
        <v>2.88</v>
      </c>
      <c r="J16" s="102" t="n">
        <v>2.92</v>
      </c>
      <c r="K16" s="102" t="n">
        <v>2.92</v>
      </c>
      <c r="L16" s="102" t="n">
        <v>2.94</v>
      </c>
      <c r="M16" s="102" t="n">
        <v>3.12</v>
      </c>
      <c r="N16" s="102" t="n">
        <v>3.29</v>
      </c>
      <c r="O16" s="102" t="n">
        <v>3.37</v>
      </c>
      <c r="P16" s="102" t="n">
        <v>3.3</v>
      </c>
      <c r="Q16" s="102" t="n">
        <v>3.21</v>
      </c>
      <c r="R16" s="102" t="n">
        <v>3.06</v>
      </c>
      <c r="S16" s="102" t="n">
        <v>3.06</v>
      </c>
      <c r="T16" s="102" t="n">
        <v>3.09</v>
      </c>
      <c r="U16" s="102" t="n">
        <v>3.13</v>
      </c>
      <c r="V16" s="102" t="n">
        <v>3.18</v>
      </c>
      <c r="W16" s="102" t="n">
        <v>3.17</v>
      </c>
      <c r="X16" s="102" t="n">
        <v>3.21</v>
      </c>
      <c r="Y16" s="102" t="n">
        <v>3.34</v>
      </c>
      <c r="Z16" s="102" t="n">
        <v>3.48</v>
      </c>
      <c r="AA16" s="102"/>
    </row>
    <row r="17" customFormat="false" ht="11.25" hidden="false" customHeight="true" outlineLevel="0" collapsed="false">
      <c r="A17" s="99" t="s">
        <v>106</v>
      </c>
      <c r="C17" s="103" t="n">
        <v>-0.0299999999999998</v>
      </c>
      <c r="D17" s="103" t="n">
        <v>-0.0499999999999998</v>
      </c>
      <c r="E17" s="103" t="n">
        <v>-0.0499999999999998</v>
      </c>
      <c r="F17" s="103" t="n">
        <v>-0.0299999999999998</v>
      </c>
      <c r="G17" s="103" t="n">
        <v>-0.0299999999999998</v>
      </c>
      <c r="H17" s="103" t="n">
        <v>-0.02</v>
      </c>
      <c r="I17" s="103" t="n">
        <v>-0.0299999999999998</v>
      </c>
      <c r="J17" s="103" t="n">
        <v>-0.02</v>
      </c>
      <c r="K17" s="103" t="n">
        <v>-0.02</v>
      </c>
      <c r="L17" s="103" t="n">
        <v>-0.02</v>
      </c>
      <c r="M17" s="103" t="n">
        <v>-0.02</v>
      </c>
      <c r="N17" s="103" t="n">
        <v>-0.02</v>
      </c>
      <c r="O17" s="103" t="n">
        <v>-0.0100000000000002</v>
      </c>
      <c r="P17" s="103" t="n">
        <v>-0.00999999999999979</v>
      </c>
      <c r="Q17" s="103" t="n">
        <v>-0.00999999999999979</v>
      </c>
      <c r="R17" s="103" t="n">
        <v>-0.02</v>
      </c>
      <c r="S17" s="103" t="n">
        <v>-0.02</v>
      </c>
      <c r="T17" s="103" t="n">
        <v>-0.00999999999999979</v>
      </c>
      <c r="U17" s="103" t="n">
        <v>-0.00999999999999979</v>
      </c>
      <c r="V17" s="103" t="n">
        <v>-0.02</v>
      </c>
      <c r="W17" s="103" t="n">
        <v>-0.00999999999999979</v>
      </c>
      <c r="X17" s="103" t="n">
        <v>-0.00999999999999979</v>
      </c>
      <c r="Y17" s="103" t="n">
        <v>0</v>
      </c>
      <c r="Z17" s="103" t="n">
        <v>0</v>
      </c>
      <c r="AA17" s="102"/>
    </row>
    <row r="19" customFormat="false" ht="12" hidden="false" customHeight="true" outlineLevel="0" collapsed="false">
      <c r="A19" s="98" t="s">
        <v>117</v>
      </c>
    </row>
    <row r="20" customFormat="false" ht="11.25" hidden="false" customHeight="true" outlineLevel="0" collapsed="false">
      <c r="A20" s="99" t="s">
        <v>118</v>
      </c>
      <c r="C20" s="100" t="n">
        <v>51032</v>
      </c>
      <c r="D20" s="100" t="n">
        <v>27136</v>
      </c>
      <c r="E20" s="104" t="n">
        <v>10431</v>
      </c>
      <c r="F20" s="100" t="n">
        <v>0</v>
      </c>
      <c r="G20" s="100" t="n">
        <v>0</v>
      </c>
      <c r="H20" s="100" t="n">
        <v>0</v>
      </c>
      <c r="I20" s="100" t="n">
        <v>0</v>
      </c>
      <c r="J20" s="100" t="n">
        <v>0</v>
      </c>
      <c r="K20" s="100" t="n">
        <v>0</v>
      </c>
      <c r="L20" s="100" t="n">
        <v>0</v>
      </c>
      <c r="M20" s="100" t="n">
        <v>0</v>
      </c>
      <c r="N20" s="100" t="n">
        <v>0</v>
      </c>
      <c r="O20" s="100" t="n">
        <v>0</v>
      </c>
      <c r="P20" s="100" t="n">
        <v>0</v>
      </c>
      <c r="Q20" s="100" t="n">
        <v>0</v>
      </c>
      <c r="R20" s="100" t="n">
        <v>0</v>
      </c>
      <c r="S20" s="100" t="n">
        <v>0</v>
      </c>
      <c r="T20" s="100" t="n">
        <v>0</v>
      </c>
      <c r="U20" s="100" t="n">
        <v>0</v>
      </c>
      <c r="V20" s="100" t="n">
        <v>0</v>
      </c>
      <c r="W20" s="100" t="n">
        <v>0</v>
      </c>
      <c r="X20" s="100" t="n">
        <v>0</v>
      </c>
      <c r="Y20" s="100" t="n">
        <v>0</v>
      </c>
      <c r="Z20" s="100" t="n">
        <v>0</v>
      </c>
      <c r="AA20" s="100" t="n">
        <v>88599</v>
      </c>
    </row>
    <row r="21" customFormat="false" ht="11.25" hidden="false" customHeight="true" outlineLevel="0" collapsed="false">
      <c r="A21" s="99" t="s">
        <v>111</v>
      </c>
      <c r="C21" s="100" t="n">
        <v>51028</v>
      </c>
      <c r="D21" s="100" t="n">
        <v>27133</v>
      </c>
      <c r="E21" s="100" t="n">
        <v>10430</v>
      </c>
      <c r="F21" s="100" t="n">
        <v>0</v>
      </c>
      <c r="G21" s="100" t="n">
        <v>0</v>
      </c>
      <c r="H21" s="100" t="n">
        <v>0</v>
      </c>
      <c r="I21" s="100" t="n">
        <v>0</v>
      </c>
      <c r="J21" s="100" t="n">
        <v>0</v>
      </c>
      <c r="K21" s="100" t="n">
        <v>0</v>
      </c>
      <c r="L21" s="100" t="n">
        <v>0</v>
      </c>
      <c r="M21" s="100" t="n">
        <v>0</v>
      </c>
      <c r="N21" s="100" t="n">
        <v>0</v>
      </c>
      <c r="O21" s="100" t="n">
        <v>0</v>
      </c>
      <c r="P21" s="100" t="n">
        <v>0</v>
      </c>
      <c r="Q21" s="100" t="n">
        <v>0</v>
      </c>
      <c r="R21" s="100" t="n">
        <v>0</v>
      </c>
      <c r="S21" s="100" t="n">
        <v>0</v>
      </c>
      <c r="T21" s="100" t="n">
        <v>0</v>
      </c>
      <c r="U21" s="100" t="n">
        <v>0</v>
      </c>
      <c r="V21" s="100" t="n">
        <v>0</v>
      </c>
      <c r="W21" s="100" t="n">
        <v>0</v>
      </c>
      <c r="X21" s="100" t="n">
        <v>0</v>
      </c>
      <c r="Y21" s="100" t="n">
        <v>0</v>
      </c>
      <c r="Z21" s="100" t="n">
        <v>0</v>
      </c>
      <c r="AA21" s="100" t="n">
        <v>88591</v>
      </c>
    </row>
    <row r="22" customFormat="false" ht="11.25" hidden="false" customHeight="true" outlineLevel="0" collapsed="false">
      <c r="A22" s="99" t="s">
        <v>106</v>
      </c>
      <c r="C22" s="101" t="n">
        <v>4</v>
      </c>
      <c r="D22" s="101" t="n">
        <v>3</v>
      </c>
      <c r="E22" s="101" t="n">
        <v>1</v>
      </c>
      <c r="F22" s="101" t="n">
        <v>0</v>
      </c>
      <c r="G22" s="101" t="n">
        <v>0</v>
      </c>
      <c r="H22" s="101" t="n">
        <v>0</v>
      </c>
      <c r="I22" s="101" t="n">
        <v>0</v>
      </c>
      <c r="J22" s="101" t="n">
        <v>0</v>
      </c>
      <c r="K22" s="101" t="n">
        <v>0</v>
      </c>
      <c r="L22" s="101" t="n">
        <v>0</v>
      </c>
      <c r="M22" s="101" t="n">
        <v>0</v>
      </c>
      <c r="N22" s="101" t="n">
        <v>0</v>
      </c>
      <c r="O22" s="101" t="n">
        <v>0</v>
      </c>
      <c r="P22" s="101" t="n">
        <v>0</v>
      </c>
      <c r="Q22" s="101" t="n">
        <v>0</v>
      </c>
      <c r="R22" s="101" t="n">
        <v>0</v>
      </c>
      <c r="S22" s="101" t="n">
        <v>0</v>
      </c>
      <c r="T22" s="101" t="n">
        <v>0</v>
      </c>
      <c r="U22" s="101" t="n">
        <v>0</v>
      </c>
      <c r="V22" s="101" t="n">
        <v>0</v>
      </c>
      <c r="W22" s="101" t="n">
        <v>0</v>
      </c>
      <c r="X22" s="101" t="n">
        <v>0</v>
      </c>
      <c r="Y22" s="101" t="n">
        <v>0</v>
      </c>
      <c r="Z22" s="101" t="n">
        <v>0</v>
      </c>
      <c r="AA22" s="101" t="n">
        <v>8</v>
      </c>
    </row>
    <row r="24" customFormat="false" ht="12" hidden="false" customHeight="true" outlineLevel="0" collapsed="false">
      <c r="A24" s="95" t="s">
        <v>119</v>
      </c>
    </row>
    <row r="26" customFormat="false" ht="12" hidden="false" customHeight="true" outlineLevel="0" collapsed="false">
      <c r="A26" s="96" t="s">
        <v>120</v>
      </c>
      <c r="C26" s="97" t="s">
        <v>72</v>
      </c>
      <c r="D26" s="97" t="s">
        <v>73</v>
      </c>
      <c r="E26" s="97" t="s">
        <v>74</v>
      </c>
      <c r="F26" s="97" t="s">
        <v>75</v>
      </c>
      <c r="G26" s="97" t="s">
        <v>76</v>
      </c>
      <c r="H26" s="97" t="s">
        <v>77</v>
      </c>
      <c r="I26" s="97" t="s">
        <v>78</v>
      </c>
      <c r="J26" s="97" t="s">
        <v>79</v>
      </c>
      <c r="K26" s="97" t="s">
        <v>80</v>
      </c>
      <c r="L26" s="97" t="s">
        <v>81</v>
      </c>
      <c r="M26" s="97" t="s">
        <v>82</v>
      </c>
      <c r="N26" s="97" t="s">
        <v>83</v>
      </c>
      <c r="O26" s="97" t="s">
        <v>84</v>
      </c>
      <c r="P26" s="97" t="s">
        <v>85</v>
      </c>
      <c r="Q26" s="97" t="s">
        <v>86</v>
      </c>
      <c r="R26" s="97" t="s">
        <v>87</v>
      </c>
      <c r="S26" s="97" t="s">
        <v>88</v>
      </c>
      <c r="T26" s="97" t="s">
        <v>89</v>
      </c>
      <c r="U26" s="97" t="s">
        <v>90</v>
      </c>
      <c r="V26" s="97" t="s">
        <v>91</v>
      </c>
      <c r="W26" s="97" t="s">
        <v>92</v>
      </c>
      <c r="X26" s="97" t="s">
        <v>93</v>
      </c>
      <c r="Y26" s="97" t="s">
        <v>94</v>
      </c>
      <c r="Z26" s="97" t="s">
        <v>95</v>
      </c>
      <c r="AA26" s="97" t="s">
        <v>34</v>
      </c>
    </row>
    <row r="27" customFormat="false" ht="11.25" hidden="false" customHeight="true" outlineLevel="0" collapsed="false">
      <c r="A27" s="99" t="s">
        <v>121</v>
      </c>
      <c r="C27" s="100" t="n">
        <v>0</v>
      </c>
      <c r="D27" s="100" t="n">
        <v>0</v>
      </c>
      <c r="E27" s="100" t="n">
        <v>0</v>
      </c>
      <c r="F27" s="100" t="n">
        <v>0</v>
      </c>
      <c r="G27" s="100" t="n">
        <v>0</v>
      </c>
      <c r="H27" s="100" t="n">
        <v>0</v>
      </c>
      <c r="I27" s="100" t="n">
        <v>0</v>
      </c>
      <c r="J27" s="100" t="n">
        <v>0</v>
      </c>
      <c r="K27" s="100" t="n">
        <v>0</v>
      </c>
      <c r="L27" s="100" t="n">
        <v>0</v>
      </c>
      <c r="M27" s="100" t="n">
        <v>0</v>
      </c>
      <c r="N27" s="100" t="n">
        <v>0</v>
      </c>
      <c r="O27" s="100" t="n">
        <v>0</v>
      </c>
      <c r="P27" s="100" t="n">
        <v>0</v>
      </c>
      <c r="Q27" s="100" t="n">
        <v>0</v>
      </c>
      <c r="R27" s="100" t="n">
        <v>0</v>
      </c>
      <c r="S27" s="100" t="n">
        <v>0</v>
      </c>
      <c r="T27" s="100" t="n">
        <v>0</v>
      </c>
      <c r="U27" s="100" t="n">
        <v>0</v>
      </c>
      <c r="V27" s="100" t="n">
        <v>0</v>
      </c>
      <c r="W27" s="100" t="n">
        <v>0</v>
      </c>
      <c r="X27" s="100" t="n">
        <v>0</v>
      </c>
      <c r="Y27" s="100" t="n">
        <v>0</v>
      </c>
      <c r="Z27" s="100" t="n">
        <v>0</v>
      </c>
      <c r="AA27" s="100" t="n">
        <v>0</v>
      </c>
    </row>
    <row r="28" customFormat="false" ht="11.25" hidden="false" customHeight="true" outlineLevel="0" collapsed="false">
      <c r="A28" s="99" t="s">
        <v>122</v>
      </c>
      <c r="C28" s="100" t="n">
        <v>0</v>
      </c>
      <c r="D28" s="100" t="n">
        <v>0</v>
      </c>
      <c r="E28" s="100" t="n">
        <v>0</v>
      </c>
      <c r="F28" s="100" t="n">
        <v>0</v>
      </c>
      <c r="G28" s="100" t="n">
        <v>0</v>
      </c>
      <c r="H28" s="100" t="n">
        <v>0</v>
      </c>
      <c r="I28" s="100" t="n">
        <v>0</v>
      </c>
      <c r="J28" s="100" t="n">
        <v>0</v>
      </c>
      <c r="K28" s="100" t="n">
        <v>0</v>
      </c>
      <c r="L28" s="100" t="n">
        <v>0</v>
      </c>
      <c r="M28" s="100" t="n">
        <v>0</v>
      </c>
      <c r="N28" s="100" t="n">
        <v>0</v>
      </c>
      <c r="O28" s="100" t="n">
        <v>0</v>
      </c>
      <c r="P28" s="100" t="n">
        <v>0</v>
      </c>
      <c r="Q28" s="100" t="n">
        <v>0</v>
      </c>
      <c r="R28" s="100" t="n">
        <v>0</v>
      </c>
      <c r="S28" s="100" t="n">
        <v>0</v>
      </c>
      <c r="T28" s="100" t="n">
        <v>0</v>
      </c>
      <c r="U28" s="100" t="n">
        <v>0</v>
      </c>
      <c r="V28" s="100" t="n">
        <v>0</v>
      </c>
      <c r="W28" s="100" t="n">
        <v>0</v>
      </c>
      <c r="X28" s="100" t="n">
        <v>0</v>
      </c>
      <c r="Y28" s="100" t="n">
        <v>0</v>
      </c>
      <c r="Z28" s="100" t="n">
        <v>0</v>
      </c>
      <c r="AA28" s="100" t="n">
        <v>0</v>
      </c>
    </row>
    <row r="29" customFormat="false" ht="11.25" hidden="false" customHeight="true" outlineLevel="0" collapsed="false">
      <c r="A29" s="99" t="s">
        <v>123</v>
      </c>
      <c r="C29" s="101" t="n">
        <v>0</v>
      </c>
      <c r="D29" s="101" t="n">
        <v>0</v>
      </c>
      <c r="E29" s="101" t="n">
        <v>0</v>
      </c>
      <c r="F29" s="101" t="n">
        <v>0</v>
      </c>
      <c r="G29" s="101" t="n">
        <v>0</v>
      </c>
      <c r="H29" s="101" t="n">
        <v>0</v>
      </c>
      <c r="I29" s="101" t="n">
        <v>0</v>
      </c>
      <c r="J29" s="101" t="n">
        <v>0</v>
      </c>
      <c r="K29" s="101" t="n">
        <v>0</v>
      </c>
      <c r="L29" s="101" t="n">
        <v>0</v>
      </c>
      <c r="M29" s="101" t="n">
        <v>0</v>
      </c>
      <c r="N29" s="101" t="n">
        <v>0</v>
      </c>
      <c r="O29" s="101" t="n">
        <v>0</v>
      </c>
      <c r="P29" s="101" t="n">
        <v>0</v>
      </c>
      <c r="Q29" s="101" t="n">
        <v>0</v>
      </c>
      <c r="R29" s="101" t="n">
        <v>0</v>
      </c>
      <c r="S29" s="101" t="n">
        <v>0</v>
      </c>
      <c r="T29" s="101" t="n">
        <v>0</v>
      </c>
      <c r="U29" s="101" t="n">
        <v>0</v>
      </c>
      <c r="V29" s="101" t="n">
        <v>0</v>
      </c>
      <c r="W29" s="101" t="n">
        <v>0</v>
      </c>
      <c r="X29" s="101" t="n">
        <v>0</v>
      </c>
      <c r="Y29" s="101" t="n">
        <v>0</v>
      </c>
      <c r="Z29" s="101" t="n">
        <v>0</v>
      </c>
      <c r="AA29" s="101" t="n">
        <v>0</v>
      </c>
    </row>
    <row r="31" customFormat="false" ht="12" hidden="false" customHeight="true" outlineLevel="0" collapsed="false">
      <c r="A31" s="96" t="s">
        <v>124</v>
      </c>
      <c r="C31" s="97" t="s">
        <v>72</v>
      </c>
      <c r="D31" s="97" t="s">
        <v>73</v>
      </c>
      <c r="E31" s="97" t="s">
        <v>74</v>
      </c>
      <c r="F31" s="97" t="s">
        <v>75</v>
      </c>
      <c r="G31" s="97" t="s">
        <v>76</v>
      </c>
      <c r="H31" s="97" t="s">
        <v>77</v>
      </c>
      <c r="I31" s="97" t="s">
        <v>78</v>
      </c>
      <c r="J31" s="97" t="s">
        <v>79</v>
      </c>
      <c r="K31" s="97" t="s">
        <v>80</v>
      </c>
      <c r="L31" s="97" t="s">
        <v>81</v>
      </c>
      <c r="M31" s="97" t="s">
        <v>82</v>
      </c>
      <c r="N31" s="97" t="s">
        <v>83</v>
      </c>
      <c r="O31" s="97" t="s">
        <v>84</v>
      </c>
      <c r="P31" s="97" t="s">
        <v>85</v>
      </c>
      <c r="Q31" s="97" t="s">
        <v>86</v>
      </c>
      <c r="R31" s="97" t="s">
        <v>87</v>
      </c>
      <c r="S31" s="97" t="s">
        <v>88</v>
      </c>
      <c r="T31" s="97" t="s">
        <v>89</v>
      </c>
      <c r="U31" s="97" t="s">
        <v>90</v>
      </c>
      <c r="V31" s="97" t="s">
        <v>91</v>
      </c>
      <c r="W31" s="97" t="s">
        <v>92</v>
      </c>
      <c r="X31" s="97" t="s">
        <v>93</v>
      </c>
      <c r="Y31" s="97" t="s">
        <v>94</v>
      </c>
      <c r="Z31" s="97" t="s">
        <v>95</v>
      </c>
      <c r="AA31" s="97" t="s">
        <v>34</v>
      </c>
    </row>
    <row r="32" customFormat="false" ht="11.25" hidden="false" customHeight="true" outlineLevel="0" collapsed="false">
      <c r="A32" s="99" t="s">
        <v>124</v>
      </c>
      <c r="C32" s="100" t="n">
        <v>0</v>
      </c>
      <c r="D32" s="100" t="n">
        <v>0</v>
      </c>
      <c r="E32" s="100" t="n">
        <v>0</v>
      </c>
      <c r="F32" s="100" t="n">
        <v>0</v>
      </c>
      <c r="G32" s="100" t="n">
        <v>0</v>
      </c>
      <c r="H32" s="100" t="n">
        <v>0</v>
      </c>
      <c r="I32" s="100" t="n">
        <v>0</v>
      </c>
      <c r="J32" s="100" t="n">
        <v>0</v>
      </c>
      <c r="K32" s="100" t="n">
        <v>0</v>
      </c>
      <c r="L32" s="100" t="n">
        <v>0</v>
      </c>
      <c r="M32" s="100" t="n">
        <v>0</v>
      </c>
      <c r="N32" s="100" t="n">
        <v>0</v>
      </c>
      <c r="O32" s="100" t="n">
        <v>0</v>
      </c>
      <c r="P32" s="100" t="n">
        <v>0</v>
      </c>
      <c r="Q32" s="100" t="n">
        <v>0</v>
      </c>
      <c r="R32" s="100" t="n">
        <v>0</v>
      </c>
      <c r="S32" s="100" t="n">
        <v>0</v>
      </c>
      <c r="T32" s="100" t="n">
        <v>0</v>
      </c>
      <c r="U32" s="100" t="n">
        <v>0</v>
      </c>
      <c r="V32" s="100" t="n">
        <v>0</v>
      </c>
      <c r="W32" s="100" t="n">
        <v>0</v>
      </c>
      <c r="X32" s="100" t="n">
        <v>0</v>
      </c>
      <c r="Y32" s="100" t="n">
        <v>0</v>
      </c>
      <c r="Z32" s="100" t="n">
        <v>0</v>
      </c>
      <c r="AA32" s="100" t="n">
        <v>0</v>
      </c>
    </row>
    <row r="34" customFormat="false" ht="11.25" hidden="false" customHeight="true" outlineLevel="0" collapsed="false">
      <c r="A34" s="105" t="s">
        <v>123</v>
      </c>
      <c r="B34" s="106"/>
      <c r="C34" s="107" t="n">
        <v>0</v>
      </c>
      <c r="D34" s="107" t="n">
        <v>0</v>
      </c>
      <c r="E34" s="107" t="n">
        <v>0</v>
      </c>
      <c r="F34" s="107" t="n">
        <v>0</v>
      </c>
      <c r="G34" s="107" t="n">
        <v>0</v>
      </c>
      <c r="H34" s="107" t="n">
        <v>0</v>
      </c>
      <c r="I34" s="107" t="n">
        <v>0</v>
      </c>
      <c r="J34" s="107" t="n">
        <v>0</v>
      </c>
      <c r="K34" s="107" t="n">
        <v>0</v>
      </c>
      <c r="L34" s="107" t="n">
        <v>0</v>
      </c>
      <c r="M34" s="107" t="n">
        <v>0</v>
      </c>
      <c r="N34" s="107" t="n">
        <v>0</v>
      </c>
      <c r="O34" s="107" t="n">
        <v>0</v>
      </c>
      <c r="P34" s="107" t="n">
        <v>0</v>
      </c>
      <c r="Q34" s="107" t="n">
        <v>0</v>
      </c>
      <c r="R34" s="107" t="n">
        <v>0</v>
      </c>
      <c r="S34" s="107" t="n">
        <v>0</v>
      </c>
      <c r="T34" s="107" t="n">
        <v>0</v>
      </c>
      <c r="U34" s="107" t="n">
        <v>0</v>
      </c>
      <c r="V34" s="107" t="n">
        <v>0</v>
      </c>
      <c r="W34" s="107" t="n">
        <v>0</v>
      </c>
      <c r="X34" s="107" t="n">
        <v>0</v>
      </c>
      <c r="Y34" s="107" t="n">
        <v>0</v>
      </c>
      <c r="Z34" s="107" t="n">
        <v>0</v>
      </c>
      <c r="AA34" s="108" t="n">
        <v>0</v>
      </c>
    </row>
    <row r="36" customFormat="false" ht="12" hidden="false" customHeight="true" outlineLevel="0" collapsed="false">
      <c r="A36" s="98" t="s">
        <v>115</v>
      </c>
    </row>
    <row r="37" customFormat="false" ht="11.25" hidden="false" customHeight="true" outlineLevel="0" collapsed="false">
      <c r="A37" s="99" t="s">
        <v>121</v>
      </c>
      <c r="C37" s="100" t="n">
        <v>0</v>
      </c>
      <c r="D37" s="100" t="n">
        <v>0</v>
      </c>
      <c r="E37" s="100" t="n">
        <v>0</v>
      </c>
      <c r="F37" s="100" t="n">
        <v>0</v>
      </c>
      <c r="G37" s="100" t="n">
        <v>0</v>
      </c>
      <c r="H37" s="100" t="n">
        <v>0</v>
      </c>
      <c r="I37" s="100" t="n">
        <v>0</v>
      </c>
      <c r="J37" s="100" t="n">
        <v>0</v>
      </c>
      <c r="K37" s="100" t="n">
        <v>0</v>
      </c>
      <c r="L37" s="100" t="n">
        <v>0</v>
      </c>
      <c r="M37" s="100" t="n">
        <v>0</v>
      </c>
      <c r="N37" s="100" t="n">
        <v>0</v>
      </c>
      <c r="O37" s="100" t="n">
        <v>0</v>
      </c>
      <c r="P37" s="100" t="n">
        <v>0</v>
      </c>
      <c r="Q37" s="100" t="n">
        <v>0</v>
      </c>
      <c r="R37" s="100" t="n">
        <v>0</v>
      </c>
      <c r="S37" s="100" t="n">
        <v>0</v>
      </c>
      <c r="T37" s="100" t="n">
        <v>0</v>
      </c>
      <c r="U37" s="100" t="n">
        <v>0</v>
      </c>
      <c r="V37" s="100" t="n">
        <v>0</v>
      </c>
      <c r="W37" s="100" t="n">
        <v>0</v>
      </c>
      <c r="X37" s="100" t="n">
        <v>0</v>
      </c>
      <c r="Y37" s="100" t="n">
        <v>0</v>
      </c>
      <c r="Z37" s="100" t="n">
        <v>0</v>
      </c>
      <c r="AA37" s="100" t="n">
        <v>0</v>
      </c>
    </row>
    <row r="38" customFormat="false" ht="11.25" hidden="false" customHeight="true" outlineLevel="0" collapsed="false">
      <c r="A38" s="99" t="s">
        <v>122</v>
      </c>
      <c r="C38" s="100" t="n">
        <v>0</v>
      </c>
      <c r="D38" s="100" t="n">
        <v>0</v>
      </c>
      <c r="E38" s="100" t="n">
        <v>0</v>
      </c>
      <c r="F38" s="100" t="n">
        <v>0</v>
      </c>
      <c r="G38" s="100" t="n">
        <v>0</v>
      </c>
      <c r="H38" s="100" t="n">
        <v>0</v>
      </c>
      <c r="I38" s="100" t="n">
        <v>0</v>
      </c>
      <c r="J38" s="100" t="n">
        <v>0</v>
      </c>
      <c r="K38" s="100" t="n">
        <v>0</v>
      </c>
      <c r="L38" s="100" t="n">
        <v>0</v>
      </c>
      <c r="M38" s="100" t="n">
        <v>0</v>
      </c>
      <c r="N38" s="100" t="n">
        <v>0</v>
      </c>
      <c r="O38" s="100" t="n">
        <v>0</v>
      </c>
      <c r="P38" s="100" t="n">
        <v>0</v>
      </c>
      <c r="Q38" s="100" t="n">
        <v>0</v>
      </c>
      <c r="R38" s="100" t="n">
        <v>0</v>
      </c>
      <c r="S38" s="100" t="n">
        <v>0</v>
      </c>
      <c r="T38" s="100" t="n">
        <v>0</v>
      </c>
      <c r="U38" s="100" t="n">
        <v>0</v>
      </c>
      <c r="V38" s="100" t="n">
        <v>0</v>
      </c>
      <c r="W38" s="100" t="n">
        <v>0</v>
      </c>
      <c r="X38" s="100" t="n">
        <v>0</v>
      </c>
      <c r="Y38" s="100" t="n">
        <v>0</v>
      </c>
      <c r="Z38" s="100" t="n">
        <v>0</v>
      </c>
      <c r="AA38" s="100" t="n">
        <v>0</v>
      </c>
    </row>
    <row r="39" customFormat="false" ht="11.25" hidden="false" customHeight="true" outlineLevel="0" collapsed="false">
      <c r="A39" s="99" t="s">
        <v>124</v>
      </c>
      <c r="C39" s="100" t="n">
        <v>0</v>
      </c>
      <c r="D39" s="100" t="n">
        <v>0</v>
      </c>
      <c r="E39" s="100" t="n">
        <v>0</v>
      </c>
      <c r="F39" s="100" t="n">
        <v>0</v>
      </c>
      <c r="G39" s="100" t="n">
        <v>0</v>
      </c>
      <c r="H39" s="100" t="n">
        <v>0</v>
      </c>
      <c r="I39" s="100" t="n">
        <v>0</v>
      </c>
      <c r="J39" s="100" t="n">
        <v>0</v>
      </c>
      <c r="K39" s="100" t="n">
        <v>0</v>
      </c>
      <c r="L39" s="100" t="n">
        <v>0</v>
      </c>
      <c r="M39" s="100" t="n">
        <v>0</v>
      </c>
      <c r="N39" s="100" t="n">
        <v>0</v>
      </c>
      <c r="O39" s="100" t="n">
        <v>0</v>
      </c>
      <c r="P39" s="100" t="n">
        <v>0</v>
      </c>
      <c r="Q39" s="100" t="n">
        <v>0</v>
      </c>
      <c r="R39" s="100" t="n">
        <v>0</v>
      </c>
      <c r="S39" s="100" t="n">
        <v>0</v>
      </c>
      <c r="T39" s="100" t="n">
        <v>0</v>
      </c>
      <c r="U39" s="100" t="n">
        <v>0</v>
      </c>
      <c r="V39" s="100" t="n">
        <v>0</v>
      </c>
      <c r="W39" s="100" t="n">
        <v>0</v>
      </c>
      <c r="X39" s="100" t="n">
        <v>0</v>
      </c>
      <c r="Y39" s="100" t="n">
        <v>0</v>
      </c>
      <c r="Z39" s="100" t="n">
        <v>0</v>
      </c>
      <c r="AA39" s="100" t="n">
        <v>0</v>
      </c>
    </row>
    <row r="40" customFormat="false" ht="11.25" hidden="false" customHeight="true" outlineLevel="0" collapsed="false">
      <c r="A40" s="99" t="s">
        <v>123</v>
      </c>
      <c r="C40" s="101" t="n">
        <v>0</v>
      </c>
      <c r="D40" s="101" t="n">
        <v>0</v>
      </c>
      <c r="E40" s="101" t="n">
        <v>0</v>
      </c>
      <c r="F40" s="101" t="n">
        <v>0</v>
      </c>
      <c r="G40" s="101" t="n">
        <v>0</v>
      </c>
      <c r="H40" s="101" t="n">
        <v>0</v>
      </c>
      <c r="I40" s="101" t="n">
        <v>0</v>
      </c>
      <c r="J40" s="101" t="n">
        <v>0</v>
      </c>
      <c r="K40" s="101" t="n">
        <v>0</v>
      </c>
      <c r="L40" s="101" t="n">
        <v>0</v>
      </c>
      <c r="M40" s="101" t="n">
        <v>0</v>
      </c>
      <c r="N40" s="101" t="n">
        <v>0</v>
      </c>
      <c r="O40" s="101" t="n">
        <v>0</v>
      </c>
      <c r="P40" s="101" t="n">
        <v>0</v>
      </c>
      <c r="Q40" s="101" t="n">
        <v>0</v>
      </c>
      <c r="R40" s="101" t="n">
        <v>0</v>
      </c>
      <c r="S40" s="101" t="n">
        <v>0</v>
      </c>
      <c r="T40" s="101" t="n">
        <v>0</v>
      </c>
      <c r="U40" s="101" t="n">
        <v>0</v>
      </c>
      <c r="V40" s="101" t="n">
        <v>0</v>
      </c>
      <c r="W40" s="101" t="n">
        <v>0</v>
      </c>
      <c r="X40" s="101" t="n">
        <v>0</v>
      </c>
      <c r="Y40" s="101" t="n">
        <v>0</v>
      </c>
      <c r="Z40" s="101" t="n">
        <v>0</v>
      </c>
      <c r="AA40" s="101" t="n">
        <v>0</v>
      </c>
    </row>
    <row r="42" customFormat="false" ht="12" hidden="false" customHeight="true" outlineLevel="0" collapsed="false">
      <c r="A42" s="98" t="s">
        <v>106</v>
      </c>
    </row>
    <row r="43" customFormat="false" ht="11.25" hidden="false" customHeight="true" outlineLevel="0" collapsed="false">
      <c r="A43" s="99" t="s">
        <v>121</v>
      </c>
      <c r="C43" s="100" t="n">
        <v>0</v>
      </c>
      <c r="D43" s="100" t="n">
        <v>0</v>
      </c>
      <c r="E43" s="100" t="n">
        <v>0</v>
      </c>
      <c r="F43" s="100" t="n">
        <v>0</v>
      </c>
      <c r="G43" s="100" t="n">
        <v>0</v>
      </c>
      <c r="H43" s="100" t="n">
        <v>0</v>
      </c>
      <c r="I43" s="100" t="n">
        <v>0</v>
      </c>
      <c r="J43" s="100" t="n">
        <v>0</v>
      </c>
      <c r="K43" s="100" t="n">
        <v>0</v>
      </c>
      <c r="L43" s="100" t="n">
        <v>0</v>
      </c>
      <c r="M43" s="100" t="n">
        <v>0</v>
      </c>
      <c r="N43" s="100" t="n">
        <v>0</v>
      </c>
      <c r="O43" s="100" t="n">
        <v>0</v>
      </c>
      <c r="P43" s="100" t="n">
        <v>0</v>
      </c>
      <c r="Q43" s="100" t="n">
        <v>0</v>
      </c>
      <c r="R43" s="100" t="n">
        <v>0</v>
      </c>
      <c r="S43" s="100" t="n">
        <v>0</v>
      </c>
      <c r="T43" s="100" t="n">
        <v>0</v>
      </c>
      <c r="U43" s="100" t="n">
        <v>0</v>
      </c>
      <c r="V43" s="100" t="n">
        <v>0</v>
      </c>
      <c r="W43" s="100" t="n">
        <v>0</v>
      </c>
      <c r="X43" s="100" t="n">
        <v>0</v>
      </c>
      <c r="Y43" s="100" t="n">
        <v>0</v>
      </c>
      <c r="Z43" s="100" t="n">
        <v>0</v>
      </c>
      <c r="AA43" s="100" t="n">
        <v>0</v>
      </c>
    </row>
    <row r="44" customFormat="false" ht="11.25" hidden="false" customHeight="true" outlineLevel="0" collapsed="false">
      <c r="A44" s="99" t="s">
        <v>122</v>
      </c>
      <c r="C44" s="100" t="n">
        <v>0</v>
      </c>
      <c r="D44" s="100" t="n">
        <v>0</v>
      </c>
      <c r="E44" s="100" t="n">
        <v>0</v>
      </c>
      <c r="F44" s="100" t="n">
        <v>0</v>
      </c>
      <c r="G44" s="100" t="n">
        <v>0</v>
      </c>
      <c r="H44" s="100" t="n">
        <v>0</v>
      </c>
      <c r="I44" s="100" t="n">
        <v>0</v>
      </c>
      <c r="J44" s="100" t="n">
        <v>0</v>
      </c>
      <c r="K44" s="100" t="n">
        <v>0</v>
      </c>
      <c r="L44" s="100" t="n">
        <v>0</v>
      </c>
      <c r="M44" s="100" t="n">
        <v>0</v>
      </c>
      <c r="N44" s="100" t="n">
        <v>0</v>
      </c>
      <c r="O44" s="100" t="n">
        <v>0</v>
      </c>
      <c r="P44" s="100" t="n">
        <v>0</v>
      </c>
      <c r="Q44" s="100" t="n">
        <v>0</v>
      </c>
      <c r="R44" s="100" t="n">
        <v>0</v>
      </c>
      <c r="S44" s="100" t="n">
        <v>0</v>
      </c>
      <c r="T44" s="100" t="n">
        <v>0</v>
      </c>
      <c r="U44" s="100" t="n">
        <v>0</v>
      </c>
      <c r="V44" s="100" t="n">
        <v>0</v>
      </c>
      <c r="W44" s="100" t="n">
        <v>0</v>
      </c>
      <c r="X44" s="100" t="n">
        <v>0</v>
      </c>
      <c r="Y44" s="100" t="n">
        <v>0</v>
      </c>
      <c r="Z44" s="100" t="n">
        <v>0</v>
      </c>
      <c r="AA44" s="100" t="n">
        <v>0</v>
      </c>
    </row>
    <row r="45" customFormat="false" ht="11.25" hidden="false" customHeight="true" outlineLevel="0" collapsed="false">
      <c r="A45" s="99" t="s">
        <v>124</v>
      </c>
      <c r="C45" s="100" t="n">
        <v>0</v>
      </c>
      <c r="D45" s="100" t="n">
        <v>0</v>
      </c>
      <c r="E45" s="100" t="n">
        <v>0</v>
      </c>
      <c r="F45" s="100" t="n">
        <v>0</v>
      </c>
      <c r="G45" s="100" t="n">
        <v>0</v>
      </c>
      <c r="H45" s="100" t="n">
        <v>0</v>
      </c>
      <c r="I45" s="100" t="n">
        <v>0</v>
      </c>
      <c r="J45" s="100" t="n">
        <v>0</v>
      </c>
      <c r="K45" s="100" t="n">
        <v>0</v>
      </c>
      <c r="L45" s="100" t="n">
        <v>0</v>
      </c>
      <c r="M45" s="100" t="n">
        <v>0</v>
      </c>
      <c r="N45" s="100" t="n">
        <v>0</v>
      </c>
      <c r="O45" s="100" t="n">
        <v>0</v>
      </c>
      <c r="P45" s="100" t="n">
        <v>0</v>
      </c>
      <c r="Q45" s="100" t="n">
        <v>0</v>
      </c>
      <c r="R45" s="100" t="n">
        <v>0</v>
      </c>
      <c r="S45" s="100" t="n">
        <v>0</v>
      </c>
      <c r="T45" s="100" t="n">
        <v>0</v>
      </c>
      <c r="U45" s="100" t="n">
        <v>0</v>
      </c>
      <c r="V45" s="100" t="n">
        <v>0</v>
      </c>
      <c r="W45" s="100" t="n">
        <v>0</v>
      </c>
      <c r="X45" s="100" t="n">
        <v>0</v>
      </c>
      <c r="Y45" s="100" t="n">
        <v>0</v>
      </c>
      <c r="Z45" s="100" t="n">
        <v>0</v>
      </c>
      <c r="AA45" s="100" t="n">
        <v>0</v>
      </c>
    </row>
    <row r="46" customFormat="false" ht="11.25" hidden="false" customHeight="true" outlineLevel="0" collapsed="false">
      <c r="A46" s="99" t="s">
        <v>123</v>
      </c>
      <c r="C46" s="101" t="n">
        <v>0</v>
      </c>
      <c r="D46" s="101" t="n">
        <v>0</v>
      </c>
      <c r="E46" s="101" t="n">
        <v>0</v>
      </c>
      <c r="F46" s="101" t="n">
        <v>0</v>
      </c>
      <c r="G46" s="101" t="n">
        <v>0</v>
      </c>
      <c r="H46" s="101" t="n">
        <v>0</v>
      </c>
      <c r="I46" s="101" t="n">
        <v>0</v>
      </c>
      <c r="J46" s="101" t="n">
        <v>0</v>
      </c>
      <c r="K46" s="101" t="n">
        <v>0</v>
      </c>
      <c r="L46" s="101" t="n">
        <v>0</v>
      </c>
      <c r="M46" s="101" t="n">
        <v>0</v>
      </c>
      <c r="N46" s="101" t="n">
        <v>0</v>
      </c>
      <c r="O46" s="101" t="n">
        <v>0</v>
      </c>
      <c r="P46" s="101" t="n">
        <v>0</v>
      </c>
      <c r="Q46" s="101" t="n">
        <v>0</v>
      </c>
      <c r="R46" s="101" t="n">
        <v>0</v>
      </c>
      <c r="S46" s="101" t="n">
        <v>0</v>
      </c>
      <c r="T46" s="101" t="n">
        <v>0</v>
      </c>
      <c r="U46" s="101" t="n">
        <v>0</v>
      </c>
      <c r="V46" s="101" t="n">
        <v>0</v>
      </c>
      <c r="W46" s="101" t="n">
        <v>0</v>
      </c>
      <c r="X46" s="101" t="n">
        <v>0</v>
      </c>
      <c r="Y46" s="101" t="n">
        <v>0</v>
      </c>
      <c r="Z46" s="101" t="n">
        <v>0</v>
      </c>
      <c r="AA46" s="101" t="n">
        <v>0</v>
      </c>
    </row>
    <row r="48" customFormat="false" ht="12" hidden="false" customHeight="true" outlineLevel="0" collapsed="false">
      <c r="A48" s="98" t="s">
        <v>116</v>
      </c>
    </row>
    <row r="49" customFormat="false" ht="11.25" hidden="false" customHeight="true" outlineLevel="0" collapsed="false">
      <c r="A49" s="99" t="s">
        <v>5</v>
      </c>
      <c r="C49" s="102" t="n">
        <v>3.38</v>
      </c>
      <c r="D49" s="102" t="n">
        <v>3.47</v>
      </c>
      <c r="E49" s="102" t="n">
        <v>3.48</v>
      </c>
      <c r="F49" s="102" t="n">
        <v>3.33</v>
      </c>
      <c r="G49" s="102" t="n">
        <v>3.41</v>
      </c>
      <c r="H49" s="102" t="n">
        <v>3.49</v>
      </c>
      <c r="I49" s="102" t="n">
        <v>3.56</v>
      </c>
      <c r="J49" s="102" t="n">
        <v>3.62</v>
      </c>
      <c r="K49" s="102" t="n">
        <v>3.62</v>
      </c>
      <c r="L49" s="102" t="n">
        <v>3.65</v>
      </c>
      <c r="M49" s="102" t="n">
        <v>4.04</v>
      </c>
      <c r="N49" s="102" t="n">
        <v>4.29</v>
      </c>
      <c r="O49" s="102" t="n">
        <v>4.42</v>
      </c>
      <c r="P49" s="102" t="n">
        <v>4.32</v>
      </c>
      <c r="Q49" s="102" t="n">
        <v>4.18</v>
      </c>
      <c r="R49" s="102" t="n">
        <v>3.96</v>
      </c>
      <c r="S49" s="102" t="n">
        <v>3.96</v>
      </c>
      <c r="T49" s="102" t="n">
        <v>4.01</v>
      </c>
      <c r="U49" s="102" t="n">
        <v>4.08</v>
      </c>
      <c r="V49" s="102" t="n">
        <v>4.14</v>
      </c>
      <c r="W49" s="102" t="n">
        <v>4.13</v>
      </c>
      <c r="X49" s="102" t="n">
        <v>4.19</v>
      </c>
      <c r="Y49" s="102" t="n">
        <v>4.42</v>
      </c>
      <c r="Z49" s="102" t="n">
        <v>4.63</v>
      </c>
      <c r="AA49" s="102"/>
    </row>
    <row r="50" customFormat="false" ht="11.25" hidden="false" customHeight="true" outlineLevel="0" collapsed="false">
      <c r="A50" s="99" t="s">
        <v>115</v>
      </c>
      <c r="C50" s="102" t="n">
        <v>3.47</v>
      </c>
      <c r="D50" s="102" t="n">
        <v>3.58</v>
      </c>
      <c r="E50" s="102" t="n">
        <v>3.6</v>
      </c>
      <c r="F50" s="102" t="n">
        <v>3.41</v>
      </c>
      <c r="G50" s="102" t="n">
        <v>3.49</v>
      </c>
      <c r="H50" s="102" t="n">
        <v>3.57</v>
      </c>
      <c r="I50" s="102" t="n">
        <v>3.63</v>
      </c>
      <c r="J50" s="102" t="n">
        <v>3.7</v>
      </c>
      <c r="K50" s="102" t="n">
        <v>3.69</v>
      </c>
      <c r="L50" s="102" t="n">
        <v>3.72</v>
      </c>
      <c r="M50" s="102" t="n">
        <v>4.07</v>
      </c>
      <c r="N50" s="102" t="n">
        <v>4.32</v>
      </c>
      <c r="O50" s="102" t="n">
        <v>4.45</v>
      </c>
      <c r="P50" s="102" t="n">
        <v>4.35</v>
      </c>
      <c r="Q50" s="102" t="n">
        <v>4.21</v>
      </c>
      <c r="R50" s="102" t="n">
        <v>3.99</v>
      </c>
      <c r="S50" s="102" t="n">
        <v>3.99</v>
      </c>
      <c r="T50" s="102" t="n">
        <v>4.04</v>
      </c>
      <c r="U50" s="102" t="n">
        <v>4.1</v>
      </c>
      <c r="V50" s="102" t="n">
        <v>4.17</v>
      </c>
      <c r="W50" s="102" t="n">
        <v>4.16</v>
      </c>
      <c r="X50" s="102" t="n">
        <v>4.21</v>
      </c>
      <c r="Y50" s="102" t="n">
        <v>4.43</v>
      </c>
      <c r="Z50" s="102" t="n">
        <v>4.63</v>
      </c>
      <c r="AA50" s="102"/>
    </row>
    <row r="51" customFormat="false" ht="11.25" hidden="false" customHeight="true" outlineLevel="0" collapsed="false">
      <c r="A51" s="99" t="s">
        <v>106</v>
      </c>
      <c r="C51" s="103" t="n">
        <v>-0.0900000000000003</v>
      </c>
      <c r="D51" s="103" t="n">
        <v>-0.11</v>
      </c>
      <c r="E51" s="103" t="n">
        <v>-0.12</v>
      </c>
      <c r="F51" s="103" t="n">
        <v>-0.0800000000000001</v>
      </c>
      <c r="G51" s="103" t="n">
        <v>-0.0800000000000001</v>
      </c>
      <c r="H51" s="103" t="n">
        <v>-0.0799999999999996</v>
      </c>
      <c r="I51" s="103" t="n">
        <v>-0.0699999999999998</v>
      </c>
      <c r="J51" s="103" t="n">
        <v>-0.0800000000000001</v>
      </c>
      <c r="K51" s="103" t="n">
        <v>-0.0699999999999998</v>
      </c>
      <c r="L51" s="103" t="n">
        <v>-0.0700000000000003</v>
      </c>
      <c r="M51" s="103" t="n">
        <v>-0.0300000000000003</v>
      </c>
      <c r="N51" s="103" t="n">
        <v>-0.0300000000000003</v>
      </c>
      <c r="O51" s="103" t="n">
        <v>-0.0300000000000003</v>
      </c>
      <c r="P51" s="103" t="n">
        <v>-0.0299999999999994</v>
      </c>
      <c r="Q51" s="103" t="n">
        <v>-0.0300000000000003</v>
      </c>
      <c r="R51" s="103" t="n">
        <v>-0.0300000000000003</v>
      </c>
      <c r="S51" s="103" t="n">
        <v>-0.0300000000000003</v>
      </c>
      <c r="T51" s="103" t="n">
        <v>-0.0300000000000003</v>
      </c>
      <c r="U51" s="103" t="n">
        <v>-0.0199999999999996</v>
      </c>
      <c r="V51" s="103" t="n">
        <v>-0.0300000000000003</v>
      </c>
      <c r="W51" s="103" t="n">
        <v>-0.0300000000000003</v>
      </c>
      <c r="X51" s="103" t="n">
        <v>-0.0199999999999996</v>
      </c>
      <c r="Y51" s="103" t="n">
        <v>-0.00999999999999979</v>
      </c>
      <c r="Z51" s="103" t="n">
        <v>0</v>
      </c>
      <c r="AA51" s="102"/>
    </row>
    <row r="53" customFormat="false" ht="12" hidden="false" customHeight="true" outlineLevel="0" collapsed="false">
      <c r="A53" s="98" t="s">
        <v>125</v>
      </c>
    </row>
    <row r="54" customFormat="false" ht="11.25" hidden="false" customHeight="true" outlineLevel="0" collapsed="false">
      <c r="A54" s="99" t="s">
        <v>126</v>
      </c>
      <c r="C54" s="102" t="n">
        <v>5.1604</v>
      </c>
      <c r="D54" s="102" t="n">
        <v>5.1604</v>
      </c>
      <c r="E54" s="102" t="n">
        <v>5.1604</v>
      </c>
      <c r="F54" s="102" t="n">
        <v>4.4022</v>
      </c>
      <c r="G54" s="102" t="n">
        <v>4.4022</v>
      </c>
      <c r="H54" s="102" t="n">
        <v>4.4022</v>
      </c>
      <c r="I54" s="102" t="n">
        <v>4.4022</v>
      </c>
      <c r="J54" s="102" t="n">
        <v>4.4022</v>
      </c>
      <c r="K54" s="102" t="n">
        <v>4.4022</v>
      </c>
      <c r="L54" s="102" t="n">
        <v>4.4022</v>
      </c>
      <c r="M54" s="102" t="n">
        <v>0</v>
      </c>
      <c r="N54" s="102" t="n">
        <v>0</v>
      </c>
      <c r="O54" s="102" t="n">
        <v>0</v>
      </c>
      <c r="P54" s="102" t="n">
        <v>0</v>
      </c>
      <c r="Q54" s="102" t="n">
        <v>0</v>
      </c>
      <c r="R54" s="102" t="n">
        <v>0</v>
      </c>
      <c r="S54" s="102" t="n">
        <v>0</v>
      </c>
      <c r="T54" s="102" t="n">
        <v>0</v>
      </c>
      <c r="U54" s="102" t="n">
        <v>0</v>
      </c>
      <c r="V54" s="102" t="n">
        <v>0</v>
      </c>
      <c r="W54" s="102" t="n">
        <v>0</v>
      </c>
      <c r="X54" s="102" t="n">
        <v>0</v>
      </c>
      <c r="Y54" s="102" t="n">
        <v>0</v>
      </c>
      <c r="Z54" s="102" t="n">
        <v>0</v>
      </c>
      <c r="AA54" s="102"/>
    </row>
    <row r="55" customFormat="false" ht="11.25" hidden="false" customHeight="true" outlineLevel="0" collapsed="false">
      <c r="A55" s="99" t="s">
        <v>127</v>
      </c>
      <c r="C55" s="102" t="n">
        <v>5.157</v>
      </c>
      <c r="D55" s="102" t="n">
        <v>5.157</v>
      </c>
      <c r="E55" s="102" t="n">
        <v>5.157</v>
      </c>
      <c r="F55" s="102" t="n">
        <v>4.3406</v>
      </c>
      <c r="G55" s="102" t="n">
        <v>4.3406</v>
      </c>
      <c r="H55" s="102" t="n">
        <v>4.3406</v>
      </c>
      <c r="I55" s="102" t="n">
        <v>4.3406</v>
      </c>
      <c r="J55" s="102" t="n">
        <v>4.3406</v>
      </c>
      <c r="K55" s="102" t="n">
        <v>4.3406</v>
      </c>
      <c r="L55" s="102" t="n">
        <v>4.3406</v>
      </c>
      <c r="M55" s="102" t="n">
        <v>0</v>
      </c>
      <c r="N55" s="102" t="n">
        <v>0</v>
      </c>
      <c r="O55" s="102" t="n">
        <v>0</v>
      </c>
      <c r="P55" s="102" t="n">
        <v>0</v>
      </c>
      <c r="Q55" s="102" t="n">
        <v>0</v>
      </c>
      <c r="R55" s="102" t="n">
        <v>0</v>
      </c>
      <c r="S55" s="102" t="n">
        <v>0</v>
      </c>
      <c r="T55" s="102" t="n">
        <v>0</v>
      </c>
      <c r="U55" s="102" t="n">
        <v>0</v>
      </c>
      <c r="V55" s="102" t="n">
        <v>0</v>
      </c>
      <c r="W55" s="102" t="n">
        <v>0</v>
      </c>
      <c r="X55" s="102" t="n">
        <v>0</v>
      </c>
      <c r="Y55" s="102" t="n">
        <v>0</v>
      </c>
      <c r="Z55" s="102" t="n">
        <v>0</v>
      </c>
      <c r="AA55" s="102"/>
    </row>
    <row r="57" customFormat="false" ht="12" hidden="false" customHeight="true" outlineLevel="0" collapsed="false">
      <c r="A57" s="98" t="s">
        <v>117</v>
      </c>
    </row>
    <row r="58" customFormat="false" ht="11.25" hidden="false" customHeight="true" outlineLevel="0" collapsed="false">
      <c r="A58" s="99" t="s">
        <v>118</v>
      </c>
      <c r="C58" s="100" t="n">
        <v>-13887</v>
      </c>
      <c r="D58" s="100" t="n">
        <v>-12507</v>
      </c>
      <c r="E58" s="100" t="n">
        <v>-13814</v>
      </c>
      <c r="F58" s="100" t="n">
        <v>-52589</v>
      </c>
      <c r="G58" s="100" t="n">
        <v>-54329</v>
      </c>
      <c r="H58" s="100" t="n">
        <v>-52456</v>
      </c>
      <c r="I58" s="100" t="n">
        <v>-54084</v>
      </c>
      <c r="J58" s="100" t="n">
        <v>-53959</v>
      </c>
      <c r="K58" s="100" t="n">
        <v>-52096</v>
      </c>
      <c r="L58" s="100" t="n">
        <v>-53706</v>
      </c>
      <c r="M58" s="100" t="n">
        <v>0</v>
      </c>
      <c r="N58" s="100" t="n">
        <v>0</v>
      </c>
      <c r="O58" s="100" t="n">
        <v>0</v>
      </c>
      <c r="P58" s="100" t="n">
        <v>0</v>
      </c>
      <c r="Q58" s="100" t="n">
        <v>0</v>
      </c>
      <c r="R58" s="100" t="n">
        <v>0</v>
      </c>
      <c r="S58" s="100" t="n">
        <v>0</v>
      </c>
      <c r="T58" s="100" t="n">
        <v>0</v>
      </c>
      <c r="U58" s="100" t="n">
        <v>0</v>
      </c>
      <c r="V58" s="100" t="n">
        <v>0</v>
      </c>
      <c r="W58" s="100" t="n">
        <v>0</v>
      </c>
      <c r="X58" s="100" t="n">
        <v>0</v>
      </c>
      <c r="Y58" s="100" t="n">
        <v>0</v>
      </c>
      <c r="Z58" s="100" t="n">
        <v>0</v>
      </c>
      <c r="AA58" s="100" t="n">
        <v>-413427</v>
      </c>
    </row>
    <row r="59" customFormat="false" ht="11.25" hidden="false" customHeight="true" outlineLevel="0" collapsed="false">
      <c r="A59" s="99" t="s">
        <v>128</v>
      </c>
      <c r="C59" s="100" t="n">
        <v>0</v>
      </c>
      <c r="D59" s="100" t="n">
        <v>0</v>
      </c>
      <c r="E59" s="100" t="n">
        <v>0</v>
      </c>
      <c r="F59" s="100" t="n">
        <v>0</v>
      </c>
      <c r="G59" s="100" t="n">
        <v>0</v>
      </c>
      <c r="H59" s="100" t="n">
        <v>0</v>
      </c>
      <c r="I59" s="100" t="n">
        <v>0</v>
      </c>
      <c r="J59" s="100" t="n">
        <v>0</v>
      </c>
      <c r="K59" s="100" t="n">
        <v>0</v>
      </c>
      <c r="L59" s="100" t="n">
        <v>0</v>
      </c>
      <c r="M59" s="100" t="n">
        <v>0</v>
      </c>
      <c r="N59" s="100" t="n">
        <v>0</v>
      </c>
      <c r="O59" s="100" t="n">
        <v>0</v>
      </c>
      <c r="P59" s="100" t="n">
        <v>0</v>
      </c>
      <c r="Q59" s="100" t="n">
        <v>0</v>
      </c>
      <c r="R59" s="100" t="n">
        <v>0</v>
      </c>
      <c r="S59" s="100" t="n">
        <v>0</v>
      </c>
      <c r="T59" s="100" t="n">
        <v>0</v>
      </c>
      <c r="U59" s="100" t="n">
        <v>0</v>
      </c>
      <c r="V59" s="100" t="n">
        <v>0</v>
      </c>
      <c r="W59" s="100" t="n">
        <v>0</v>
      </c>
      <c r="X59" s="100" t="n">
        <v>0</v>
      </c>
      <c r="Y59" s="100" t="n">
        <v>0</v>
      </c>
      <c r="Z59" s="100" t="n">
        <v>0</v>
      </c>
      <c r="AA59" s="100" t="n">
        <v>0</v>
      </c>
    </row>
    <row r="60" customFormat="false" ht="11.25" hidden="false" customHeight="true" outlineLevel="0" collapsed="false">
      <c r="A60" s="105" t="s">
        <v>110</v>
      </c>
      <c r="B60" s="106"/>
      <c r="C60" s="107" t="n">
        <v>-13887</v>
      </c>
      <c r="D60" s="107" t="n">
        <v>-12507</v>
      </c>
      <c r="E60" s="107" t="n">
        <v>-13814</v>
      </c>
      <c r="F60" s="107" t="n">
        <v>-52589</v>
      </c>
      <c r="G60" s="107" t="n">
        <v>-54329</v>
      </c>
      <c r="H60" s="107" t="n">
        <v>-52456</v>
      </c>
      <c r="I60" s="107" t="n">
        <v>-54084</v>
      </c>
      <c r="J60" s="107" t="n">
        <v>-53959</v>
      </c>
      <c r="K60" s="107" t="n">
        <v>-52096</v>
      </c>
      <c r="L60" s="107" t="n">
        <v>-53706</v>
      </c>
      <c r="M60" s="107" t="n">
        <v>0</v>
      </c>
      <c r="N60" s="107" t="n">
        <v>0</v>
      </c>
      <c r="O60" s="107" t="n">
        <v>0</v>
      </c>
      <c r="P60" s="107" t="n">
        <v>0</v>
      </c>
      <c r="Q60" s="107" t="n">
        <v>0</v>
      </c>
      <c r="R60" s="107" t="n">
        <v>0</v>
      </c>
      <c r="S60" s="107" t="n">
        <v>0</v>
      </c>
      <c r="T60" s="107" t="n">
        <v>0</v>
      </c>
      <c r="U60" s="107" t="n">
        <v>0</v>
      </c>
      <c r="V60" s="107" t="n">
        <v>0</v>
      </c>
      <c r="W60" s="107" t="n">
        <v>0</v>
      </c>
      <c r="X60" s="107" t="n">
        <v>0</v>
      </c>
      <c r="Y60" s="107" t="n">
        <v>0</v>
      </c>
      <c r="Z60" s="107" t="n">
        <v>0</v>
      </c>
      <c r="AA60" s="108" t="n">
        <v>-413427</v>
      </c>
    </row>
    <row r="61" customFormat="false" ht="11.25" hidden="false" customHeight="true" outlineLevel="0" collapsed="false">
      <c r="A61" s="99" t="s">
        <v>111</v>
      </c>
      <c r="C61" s="100" t="n">
        <v>-18327</v>
      </c>
      <c r="D61" s="100" t="n">
        <v>-16506</v>
      </c>
      <c r="E61" s="100" t="n">
        <v>-18231</v>
      </c>
      <c r="F61" s="100" t="n">
        <v>-52584</v>
      </c>
      <c r="G61" s="100" t="n">
        <v>-54325</v>
      </c>
      <c r="H61" s="100" t="n">
        <v>-52453</v>
      </c>
      <c r="I61" s="100" t="n">
        <v>-54080</v>
      </c>
      <c r="J61" s="100" t="n">
        <v>-53955</v>
      </c>
      <c r="K61" s="100" t="n">
        <v>-52092</v>
      </c>
      <c r="L61" s="100" t="n">
        <v>-53702</v>
      </c>
      <c r="M61" s="100" t="n">
        <v>0</v>
      </c>
      <c r="N61" s="100" t="n">
        <v>0</v>
      </c>
      <c r="O61" s="100" t="n">
        <v>0</v>
      </c>
      <c r="P61" s="100" t="n">
        <v>0</v>
      </c>
      <c r="Q61" s="100" t="n">
        <v>0</v>
      </c>
      <c r="R61" s="100" t="n">
        <v>0</v>
      </c>
      <c r="S61" s="100" t="n">
        <v>0</v>
      </c>
      <c r="T61" s="100" t="n">
        <v>0</v>
      </c>
      <c r="U61" s="100" t="n">
        <v>0</v>
      </c>
      <c r="V61" s="100" t="n">
        <v>0</v>
      </c>
      <c r="W61" s="100" t="n">
        <v>0</v>
      </c>
      <c r="X61" s="100" t="n">
        <v>0</v>
      </c>
      <c r="Y61" s="100" t="n">
        <v>0</v>
      </c>
      <c r="Z61" s="100" t="n">
        <v>0</v>
      </c>
      <c r="AA61" s="100" t="n">
        <v>-426255</v>
      </c>
    </row>
    <row r="62" customFormat="false" ht="11.25" hidden="false" customHeight="true" outlineLevel="0" collapsed="false">
      <c r="A62" s="99" t="s">
        <v>106</v>
      </c>
      <c r="C62" s="101" t="n">
        <v>4440</v>
      </c>
      <c r="D62" s="101" t="n">
        <v>3999</v>
      </c>
      <c r="E62" s="101" t="n">
        <v>4417</v>
      </c>
      <c r="F62" s="101" t="n">
        <v>-5</v>
      </c>
      <c r="G62" s="101" t="n">
        <v>-4</v>
      </c>
      <c r="H62" s="101" t="n">
        <v>-3</v>
      </c>
      <c r="I62" s="101" t="n">
        <v>-4</v>
      </c>
      <c r="J62" s="101" t="n">
        <v>-4</v>
      </c>
      <c r="K62" s="101" t="n">
        <v>-4</v>
      </c>
      <c r="L62" s="101" t="n">
        <v>-4</v>
      </c>
      <c r="M62" s="101" t="n">
        <v>0</v>
      </c>
      <c r="N62" s="101" t="n">
        <v>0</v>
      </c>
      <c r="O62" s="101" t="n">
        <v>0</v>
      </c>
      <c r="P62" s="101" t="n">
        <v>0</v>
      </c>
      <c r="Q62" s="101" t="n">
        <v>0</v>
      </c>
      <c r="R62" s="101" t="n">
        <v>0</v>
      </c>
      <c r="S62" s="101" t="n">
        <v>0</v>
      </c>
      <c r="T62" s="101" t="n">
        <v>0</v>
      </c>
      <c r="U62" s="101" t="n">
        <v>0</v>
      </c>
      <c r="V62" s="101" t="n">
        <v>0</v>
      </c>
      <c r="W62" s="101" t="n">
        <v>0</v>
      </c>
      <c r="X62" s="101" t="n">
        <v>0</v>
      </c>
      <c r="Y62" s="101" t="n">
        <v>0</v>
      </c>
      <c r="Z62" s="101" t="n">
        <v>0</v>
      </c>
      <c r="AA62" s="101" t="n">
        <v>12828</v>
      </c>
    </row>
    <row r="64" customFormat="false" ht="12" hidden="false" customHeight="true" outlineLevel="0" collapsed="false">
      <c r="A64" s="95" t="s">
        <v>129</v>
      </c>
    </row>
    <row r="66" customFormat="false" ht="12" hidden="false" customHeight="true" outlineLevel="0" collapsed="false">
      <c r="A66" s="96" t="s">
        <v>120</v>
      </c>
      <c r="C66" s="97" t="s">
        <v>72</v>
      </c>
      <c r="D66" s="97" t="s">
        <v>73</v>
      </c>
      <c r="E66" s="97" t="s">
        <v>74</v>
      </c>
      <c r="F66" s="97" t="s">
        <v>75</v>
      </c>
      <c r="G66" s="97" t="s">
        <v>76</v>
      </c>
      <c r="H66" s="97" t="s">
        <v>77</v>
      </c>
      <c r="I66" s="97" t="s">
        <v>78</v>
      </c>
      <c r="J66" s="97" t="s">
        <v>79</v>
      </c>
      <c r="K66" s="97" t="s">
        <v>80</v>
      </c>
      <c r="L66" s="97" t="s">
        <v>81</v>
      </c>
      <c r="M66" s="97" t="s">
        <v>82</v>
      </c>
      <c r="N66" s="97" t="s">
        <v>83</v>
      </c>
      <c r="O66" s="97" t="s">
        <v>84</v>
      </c>
      <c r="P66" s="97" t="s">
        <v>85</v>
      </c>
      <c r="Q66" s="97" t="s">
        <v>86</v>
      </c>
      <c r="R66" s="97" t="s">
        <v>87</v>
      </c>
      <c r="S66" s="97" t="s">
        <v>88</v>
      </c>
      <c r="T66" s="97" t="s">
        <v>89</v>
      </c>
      <c r="U66" s="97" t="s">
        <v>90</v>
      </c>
      <c r="V66" s="97" t="s">
        <v>91</v>
      </c>
      <c r="W66" s="97" t="s">
        <v>92</v>
      </c>
      <c r="X66" s="97" t="s">
        <v>93</v>
      </c>
      <c r="Y66" s="97" t="s">
        <v>94</v>
      </c>
      <c r="Z66" s="97" t="s">
        <v>95</v>
      </c>
      <c r="AA66" s="97" t="s">
        <v>34</v>
      </c>
    </row>
    <row r="67" customFormat="false" ht="11.25" hidden="false" customHeight="true" outlineLevel="0" collapsed="false">
      <c r="A67" s="99" t="s">
        <v>121</v>
      </c>
      <c r="C67" s="100" t="n">
        <v>0</v>
      </c>
      <c r="D67" s="100" t="n">
        <v>0</v>
      </c>
      <c r="E67" s="100" t="n">
        <v>0</v>
      </c>
      <c r="F67" s="100" t="n">
        <v>0</v>
      </c>
      <c r="G67" s="100" t="n">
        <v>0</v>
      </c>
      <c r="H67" s="100" t="n">
        <v>0</v>
      </c>
      <c r="I67" s="100" t="n">
        <v>0</v>
      </c>
      <c r="J67" s="100" t="n">
        <v>0</v>
      </c>
      <c r="K67" s="100" t="n">
        <v>0</v>
      </c>
      <c r="L67" s="100" t="n">
        <v>0</v>
      </c>
      <c r="M67" s="100" t="n">
        <v>0</v>
      </c>
      <c r="N67" s="100" t="n">
        <v>0</v>
      </c>
      <c r="O67" s="100" t="n">
        <v>0</v>
      </c>
      <c r="P67" s="100" t="n">
        <v>0</v>
      </c>
      <c r="Q67" s="100" t="n">
        <v>0</v>
      </c>
      <c r="R67" s="100" t="n">
        <v>0</v>
      </c>
      <c r="S67" s="100" t="n">
        <v>0</v>
      </c>
      <c r="T67" s="100" t="n">
        <v>0</v>
      </c>
      <c r="U67" s="100" t="n">
        <v>0</v>
      </c>
      <c r="V67" s="100" t="n">
        <v>0</v>
      </c>
      <c r="W67" s="100" t="n">
        <v>0</v>
      </c>
      <c r="X67" s="100" t="n">
        <v>0</v>
      </c>
      <c r="Y67" s="100" t="n">
        <v>0</v>
      </c>
      <c r="Z67" s="100" t="n">
        <v>0</v>
      </c>
      <c r="AA67" s="100" t="n">
        <v>0</v>
      </c>
    </row>
    <row r="68" customFormat="false" ht="11.25" hidden="false" customHeight="true" outlineLevel="0" collapsed="false">
      <c r="A68" s="99" t="s">
        <v>122</v>
      </c>
      <c r="C68" s="100" t="n">
        <v>0</v>
      </c>
      <c r="D68" s="100" t="n">
        <v>0</v>
      </c>
      <c r="E68" s="100" t="n">
        <v>0</v>
      </c>
      <c r="F68" s="100" t="n">
        <v>0</v>
      </c>
      <c r="G68" s="100" t="n">
        <v>0</v>
      </c>
      <c r="H68" s="100" t="n">
        <v>0</v>
      </c>
      <c r="I68" s="100" t="n">
        <v>0</v>
      </c>
      <c r="J68" s="100" t="n">
        <v>0</v>
      </c>
      <c r="K68" s="100" t="n">
        <v>0</v>
      </c>
      <c r="L68" s="100" t="n">
        <v>0</v>
      </c>
      <c r="M68" s="100" t="n">
        <v>0</v>
      </c>
      <c r="N68" s="100" t="n">
        <v>0</v>
      </c>
      <c r="O68" s="100" t="n">
        <v>0</v>
      </c>
      <c r="P68" s="100" t="n">
        <v>0</v>
      </c>
      <c r="Q68" s="100" t="n">
        <v>0</v>
      </c>
      <c r="R68" s="100" t="n">
        <v>0</v>
      </c>
      <c r="S68" s="100" t="n">
        <v>0</v>
      </c>
      <c r="T68" s="100" t="n">
        <v>0</v>
      </c>
      <c r="U68" s="100" t="n">
        <v>0</v>
      </c>
      <c r="V68" s="100" t="n">
        <v>0</v>
      </c>
      <c r="W68" s="100" t="n">
        <v>0</v>
      </c>
      <c r="X68" s="100" t="n">
        <v>0</v>
      </c>
      <c r="Y68" s="100" t="n">
        <v>0</v>
      </c>
      <c r="Z68" s="100" t="n">
        <v>0</v>
      </c>
      <c r="AA68" s="100" t="n">
        <v>0</v>
      </c>
    </row>
    <row r="69" customFormat="false" ht="11.25" hidden="false" customHeight="true" outlineLevel="0" collapsed="false">
      <c r="A69" s="99" t="s">
        <v>123</v>
      </c>
      <c r="C69" s="101" t="n">
        <v>0</v>
      </c>
      <c r="D69" s="101" t="n">
        <v>0</v>
      </c>
      <c r="E69" s="101" t="n">
        <v>0</v>
      </c>
      <c r="F69" s="101" t="n">
        <v>0</v>
      </c>
      <c r="G69" s="101" t="n">
        <v>0</v>
      </c>
      <c r="H69" s="101" t="n">
        <v>0</v>
      </c>
      <c r="I69" s="101" t="n">
        <v>0</v>
      </c>
      <c r="J69" s="101" t="n">
        <v>0</v>
      </c>
      <c r="K69" s="101" t="n">
        <v>0</v>
      </c>
      <c r="L69" s="101" t="n">
        <v>0</v>
      </c>
      <c r="M69" s="101" t="n">
        <v>0</v>
      </c>
      <c r="N69" s="101" t="n">
        <v>0</v>
      </c>
      <c r="O69" s="101" t="n">
        <v>0</v>
      </c>
      <c r="P69" s="101" t="n">
        <v>0</v>
      </c>
      <c r="Q69" s="101" t="n">
        <v>0</v>
      </c>
      <c r="R69" s="101" t="n">
        <v>0</v>
      </c>
      <c r="S69" s="101" t="n">
        <v>0</v>
      </c>
      <c r="T69" s="101" t="n">
        <v>0</v>
      </c>
      <c r="U69" s="101" t="n">
        <v>0</v>
      </c>
      <c r="V69" s="101" t="n">
        <v>0</v>
      </c>
      <c r="W69" s="101" t="n">
        <v>0</v>
      </c>
      <c r="X69" s="101" t="n">
        <v>0</v>
      </c>
      <c r="Y69" s="101" t="n">
        <v>0</v>
      </c>
      <c r="Z69" s="101" t="n">
        <v>0</v>
      </c>
      <c r="AA69" s="101" t="n">
        <v>0</v>
      </c>
    </row>
    <row r="71" customFormat="false" ht="12" hidden="false" customHeight="true" outlineLevel="0" collapsed="false">
      <c r="A71" s="96" t="s">
        <v>124</v>
      </c>
      <c r="C71" s="97" t="s">
        <v>72</v>
      </c>
      <c r="D71" s="97" t="s">
        <v>73</v>
      </c>
      <c r="E71" s="97" t="s">
        <v>74</v>
      </c>
      <c r="F71" s="97" t="s">
        <v>75</v>
      </c>
      <c r="G71" s="97" t="s">
        <v>76</v>
      </c>
      <c r="H71" s="97" t="s">
        <v>77</v>
      </c>
      <c r="I71" s="97" t="s">
        <v>78</v>
      </c>
      <c r="J71" s="97" t="s">
        <v>79</v>
      </c>
      <c r="K71" s="97" t="s">
        <v>80</v>
      </c>
      <c r="L71" s="97" t="s">
        <v>81</v>
      </c>
      <c r="M71" s="97" t="s">
        <v>82</v>
      </c>
      <c r="N71" s="97" t="s">
        <v>83</v>
      </c>
      <c r="O71" s="97" t="s">
        <v>84</v>
      </c>
      <c r="P71" s="97" t="s">
        <v>85</v>
      </c>
      <c r="Q71" s="97" t="s">
        <v>86</v>
      </c>
      <c r="R71" s="97" t="s">
        <v>87</v>
      </c>
      <c r="S71" s="97" t="s">
        <v>88</v>
      </c>
      <c r="T71" s="97" t="s">
        <v>89</v>
      </c>
      <c r="U71" s="97" t="s">
        <v>90</v>
      </c>
      <c r="V71" s="97" t="s">
        <v>91</v>
      </c>
      <c r="W71" s="97" t="s">
        <v>92</v>
      </c>
      <c r="X71" s="97" t="s">
        <v>93</v>
      </c>
      <c r="Y71" s="97" t="s">
        <v>94</v>
      </c>
      <c r="Z71" s="97" t="s">
        <v>95</v>
      </c>
      <c r="AA71" s="97" t="s">
        <v>34</v>
      </c>
    </row>
    <row r="72" customFormat="false" ht="11.25" hidden="false" customHeight="true" outlineLevel="0" collapsed="false">
      <c r="A72" s="99" t="s">
        <v>124</v>
      </c>
      <c r="C72" s="100" t="n">
        <v>0</v>
      </c>
      <c r="D72" s="100" t="n">
        <v>0</v>
      </c>
      <c r="E72" s="100" t="n">
        <v>0</v>
      </c>
      <c r="F72" s="100" t="n">
        <v>0</v>
      </c>
      <c r="G72" s="100" t="n">
        <v>0</v>
      </c>
      <c r="H72" s="100" t="n">
        <v>0</v>
      </c>
      <c r="I72" s="100" t="n">
        <v>0</v>
      </c>
      <c r="J72" s="100" t="n">
        <v>0</v>
      </c>
      <c r="K72" s="100" t="n">
        <v>0</v>
      </c>
      <c r="L72" s="100" t="n">
        <v>0</v>
      </c>
      <c r="M72" s="100" t="n">
        <v>0</v>
      </c>
      <c r="N72" s="100" t="n">
        <v>0</v>
      </c>
      <c r="O72" s="100" t="n">
        <v>0</v>
      </c>
      <c r="P72" s="100" t="n">
        <v>0</v>
      </c>
      <c r="Q72" s="100" t="n">
        <v>0</v>
      </c>
      <c r="R72" s="100" t="n">
        <v>0</v>
      </c>
      <c r="S72" s="100" t="n">
        <v>0</v>
      </c>
      <c r="T72" s="100" t="n">
        <v>0</v>
      </c>
      <c r="U72" s="100" t="n">
        <v>0</v>
      </c>
      <c r="V72" s="100" t="n">
        <v>0</v>
      </c>
      <c r="W72" s="100" t="n">
        <v>0</v>
      </c>
      <c r="X72" s="100" t="n">
        <v>0</v>
      </c>
      <c r="Y72" s="100" t="n">
        <v>0</v>
      </c>
      <c r="Z72" s="100" t="n">
        <v>0</v>
      </c>
      <c r="AA72" s="100" t="n">
        <v>0</v>
      </c>
    </row>
    <row r="74" customFormat="false" ht="11.25" hidden="false" customHeight="true" outlineLevel="0" collapsed="false">
      <c r="A74" s="105" t="s">
        <v>123</v>
      </c>
      <c r="B74" s="106"/>
      <c r="C74" s="107" t="n">
        <v>0</v>
      </c>
      <c r="D74" s="107" t="n">
        <v>0</v>
      </c>
      <c r="E74" s="107" t="n">
        <v>0</v>
      </c>
      <c r="F74" s="107" t="n">
        <v>0</v>
      </c>
      <c r="G74" s="107" t="n">
        <v>0</v>
      </c>
      <c r="H74" s="107" t="n">
        <v>0</v>
      </c>
      <c r="I74" s="107" t="n">
        <v>0</v>
      </c>
      <c r="J74" s="107" t="n">
        <v>0</v>
      </c>
      <c r="K74" s="107" t="n">
        <v>0</v>
      </c>
      <c r="L74" s="107" t="n">
        <v>0</v>
      </c>
      <c r="M74" s="107" t="n">
        <v>0</v>
      </c>
      <c r="N74" s="107" t="n">
        <v>0</v>
      </c>
      <c r="O74" s="107" t="n">
        <v>0</v>
      </c>
      <c r="P74" s="107" t="n">
        <v>0</v>
      </c>
      <c r="Q74" s="107" t="n">
        <v>0</v>
      </c>
      <c r="R74" s="107" t="n">
        <v>0</v>
      </c>
      <c r="S74" s="107" t="n">
        <v>0</v>
      </c>
      <c r="T74" s="107" t="n">
        <v>0</v>
      </c>
      <c r="U74" s="107" t="n">
        <v>0</v>
      </c>
      <c r="V74" s="107" t="n">
        <v>0</v>
      </c>
      <c r="W74" s="107" t="n">
        <v>0</v>
      </c>
      <c r="X74" s="107" t="n">
        <v>0</v>
      </c>
      <c r="Y74" s="107" t="n">
        <v>0</v>
      </c>
      <c r="Z74" s="107" t="n">
        <v>0</v>
      </c>
      <c r="AA74" s="108" t="n">
        <v>0</v>
      </c>
    </row>
    <row r="76" customFormat="false" ht="12" hidden="false" customHeight="true" outlineLevel="0" collapsed="false">
      <c r="A76" s="98" t="s">
        <v>115</v>
      </c>
    </row>
    <row r="77" customFormat="false" ht="11.25" hidden="false" customHeight="true" outlineLevel="0" collapsed="false">
      <c r="A77" s="99" t="s">
        <v>121</v>
      </c>
      <c r="C77" s="100" t="n">
        <v>0</v>
      </c>
      <c r="D77" s="100" t="n">
        <v>0</v>
      </c>
      <c r="E77" s="100" t="n">
        <v>0</v>
      </c>
      <c r="F77" s="100" t="n">
        <v>0</v>
      </c>
      <c r="G77" s="100" t="n">
        <v>0</v>
      </c>
      <c r="H77" s="100" t="n">
        <v>0</v>
      </c>
      <c r="I77" s="100" t="n">
        <v>0</v>
      </c>
      <c r="J77" s="100" t="n">
        <v>0</v>
      </c>
      <c r="K77" s="100" t="n">
        <v>0</v>
      </c>
      <c r="L77" s="100" t="n">
        <v>0</v>
      </c>
      <c r="M77" s="100" t="n">
        <v>0</v>
      </c>
      <c r="N77" s="100" t="n">
        <v>0</v>
      </c>
      <c r="O77" s="100" t="n">
        <v>0</v>
      </c>
      <c r="P77" s="100" t="n">
        <v>0</v>
      </c>
      <c r="Q77" s="100" t="n">
        <v>0</v>
      </c>
      <c r="R77" s="100" t="n">
        <v>0</v>
      </c>
      <c r="S77" s="100" t="n">
        <v>0</v>
      </c>
      <c r="T77" s="100" t="n">
        <v>0</v>
      </c>
      <c r="U77" s="100" t="n">
        <v>0</v>
      </c>
      <c r="V77" s="100" t="n">
        <v>0</v>
      </c>
      <c r="W77" s="100" t="n">
        <v>0</v>
      </c>
      <c r="X77" s="100" t="n">
        <v>0</v>
      </c>
      <c r="Y77" s="100" t="n">
        <v>0</v>
      </c>
      <c r="Z77" s="100" t="n">
        <v>0</v>
      </c>
      <c r="AA77" s="100" t="n">
        <v>0</v>
      </c>
    </row>
    <row r="78" customFormat="false" ht="11.25" hidden="false" customHeight="true" outlineLevel="0" collapsed="false">
      <c r="A78" s="99" t="s">
        <v>122</v>
      </c>
      <c r="C78" s="100" t="n">
        <v>0</v>
      </c>
      <c r="D78" s="100" t="n">
        <v>0</v>
      </c>
      <c r="E78" s="100" t="n">
        <v>0</v>
      </c>
      <c r="F78" s="100" t="n">
        <v>0</v>
      </c>
      <c r="G78" s="100" t="n">
        <v>0</v>
      </c>
      <c r="H78" s="100" t="n">
        <v>0</v>
      </c>
      <c r="I78" s="100" t="n">
        <v>0</v>
      </c>
      <c r="J78" s="100" t="n">
        <v>0</v>
      </c>
      <c r="K78" s="100" t="n">
        <v>0</v>
      </c>
      <c r="L78" s="100" t="n">
        <v>0</v>
      </c>
      <c r="M78" s="100" t="n">
        <v>0</v>
      </c>
      <c r="N78" s="100" t="n">
        <v>0</v>
      </c>
      <c r="O78" s="100" t="n">
        <v>0</v>
      </c>
      <c r="P78" s="100" t="n">
        <v>0</v>
      </c>
      <c r="Q78" s="100" t="n">
        <v>0</v>
      </c>
      <c r="R78" s="100" t="n">
        <v>0</v>
      </c>
      <c r="S78" s="100" t="n">
        <v>0</v>
      </c>
      <c r="T78" s="100" t="n">
        <v>0</v>
      </c>
      <c r="U78" s="100" t="n">
        <v>0</v>
      </c>
      <c r="V78" s="100" t="n">
        <v>0</v>
      </c>
      <c r="W78" s="100" t="n">
        <v>0</v>
      </c>
      <c r="X78" s="100" t="n">
        <v>0</v>
      </c>
      <c r="Y78" s="100" t="n">
        <v>0</v>
      </c>
      <c r="Z78" s="100" t="n">
        <v>0</v>
      </c>
      <c r="AA78" s="100" t="n">
        <v>0</v>
      </c>
    </row>
    <row r="79" customFormat="false" ht="11.25" hidden="false" customHeight="true" outlineLevel="0" collapsed="false">
      <c r="A79" s="99" t="s">
        <v>124</v>
      </c>
      <c r="C79" s="100" t="n">
        <v>0</v>
      </c>
      <c r="D79" s="100" t="n">
        <v>0</v>
      </c>
      <c r="E79" s="100" t="n">
        <v>0</v>
      </c>
      <c r="F79" s="100" t="n">
        <v>-5000</v>
      </c>
      <c r="G79" s="100" t="n">
        <v>-5000</v>
      </c>
      <c r="H79" s="100" t="n">
        <v>-5000</v>
      </c>
      <c r="I79" s="100" t="n">
        <v>-5000</v>
      </c>
      <c r="J79" s="100" t="n">
        <v>-5000</v>
      </c>
      <c r="K79" s="100" t="n">
        <v>-5000</v>
      </c>
      <c r="L79" s="100" t="n">
        <v>-5000</v>
      </c>
      <c r="M79" s="100" t="n">
        <v>0</v>
      </c>
      <c r="N79" s="100" t="n">
        <v>0</v>
      </c>
      <c r="O79" s="100" t="n">
        <v>0</v>
      </c>
      <c r="P79" s="100" t="n">
        <v>0</v>
      </c>
      <c r="Q79" s="100" t="n">
        <v>0</v>
      </c>
      <c r="R79" s="100" t="n">
        <v>0</v>
      </c>
      <c r="S79" s="100" t="n">
        <v>0</v>
      </c>
      <c r="T79" s="100" t="n">
        <v>0</v>
      </c>
      <c r="U79" s="100" t="n">
        <v>0</v>
      </c>
      <c r="V79" s="100" t="n">
        <v>0</v>
      </c>
      <c r="W79" s="100" t="n">
        <v>0</v>
      </c>
      <c r="X79" s="100" t="n">
        <v>0</v>
      </c>
      <c r="Y79" s="100" t="n">
        <v>0</v>
      </c>
      <c r="Z79" s="100" t="n">
        <v>0</v>
      </c>
      <c r="AA79" s="100" t="n">
        <v>-35000</v>
      </c>
    </row>
    <row r="80" customFormat="false" ht="11.25" hidden="false" customHeight="true" outlineLevel="0" collapsed="false">
      <c r="A80" s="99" t="s">
        <v>123</v>
      </c>
      <c r="C80" s="101" t="n">
        <v>0</v>
      </c>
      <c r="D80" s="101" t="n">
        <v>0</v>
      </c>
      <c r="E80" s="101" t="n">
        <v>0</v>
      </c>
      <c r="F80" s="101" t="n">
        <v>-5000</v>
      </c>
      <c r="G80" s="101" t="n">
        <v>-5000</v>
      </c>
      <c r="H80" s="101" t="n">
        <v>-5000</v>
      </c>
      <c r="I80" s="101" t="n">
        <v>-5000</v>
      </c>
      <c r="J80" s="101" t="n">
        <v>-5000</v>
      </c>
      <c r="K80" s="101" t="n">
        <v>-5000</v>
      </c>
      <c r="L80" s="101" t="n">
        <v>-5000</v>
      </c>
      <c r="M80" s="101" t="n">
        <v>0</v>
      </c>
      <c r="N80" s="101" t="n">
        <v>0</v>
      </c>
      <c r="O80" s="101" t="n">
        <v>0</v>
      </c>
      <c r="P80" s="101" t="n">
        <v>0</v>
      </c>
      <c r="Q80" s="101" t="n">
        <v>0</v>
      </c>
      <c r="R80" s="101" t="n">
        <v>0</v>
      </c>
      <c r="S80" s="101" t="n">
        <v>0</v>
      </c>
      <c r="T80" s="101" t="n">
        <v>0</v>
      </c>
      <c r="U80" s="101" t="n">
        <v>0</v>
      </c>
      <c r="V80" s="101" t="n">
        <v>0</v>
      </c>
      <c r="W80" s="101" t="n">
        <v>0</v>
      </c>
      <c r="X80" s="101" t="n">
        <v>0</v>
      </c>
      <c r="Y80" s="101" t="n">
        <v>0</v>
      </c>
      <c r="Z80" s="101" t="n">
        <v>0</v>
      </c>
      <c r="AA80" s="101" t="n">
        <v>-35000</v>
      </c>
    </row>
    <row r="82" customFormat="false" ht="12" hidden="false" customHeight="true" outlineLevel="0" collapsed="false">
      <c r="A82" s="98" t="s">
        <v>106</v>
      </c>
    </row>
    <row r="83" customFormat="false" ht="11.25" hidden="false" customHeight="true" outlineLevel="0" collapsed="false">
      <c r="A83" s="99" t="s">
        <v>121</v>
      </c>
      <c r="C83" s="100" t="n">
        <v>0</v>
      </c>
      <c r="D83" s="100" t="n">
        <v>0</v>
      </c>
      <c r="E83" s="100" t="n">
        <v>0</v>
      </c>
      <c r="F83" s="100" t="n">
        <v>0</v>
      </c>
      <c r="G83" s="100" t="n">
        <v>0</v>
      </c>
      <c r="H83" s="100" t="n">
        <v>0</v>
      </c>
      <c r="I83" s="100" t="n">
        <v>0</v>
      </c>
      <c r="J83" s="100" t="n">
        <v>0</v>
      </c>
      <c r="K83" s="100" t="n">
        <v>0</v>
      </c>
      <c r="L83" s="100" t="n">
        <v>0</v>
      </c>
      <c r="M83" s="100" t="n">
        <v>0</v>
      </c>
      <c r="N83" s="100" t="n">
        <v>0</v>
      </c>
      <c r="O83" s="100" t="n">
        <v>0</v>
      </c>
      <c r="P83" s="100" t="n">
        <v>0</v>
      </c>
      <c r="Q83" s="100" t="n">
        <v>0</v>
      </c>
      <c r="R83" s="100" t="n">
        <v>0</v>
      </c>
      <c r="S83" s="100" t="n">
        <v>0</v>
      </c>
      <c r="T83" s="100" t="n">
        <v>0</v>
      </c>
      <c r="U83" s="100" t="n">
        <v>0</v>
      </c>
      <c r="V83" s="100" t="n">
        <v>0</v>
      </c>
      <c r="W83" s="100" t="n">
        <v>0</v>
      </c>
      <c r="X83" s="100" t="n">
        <v>0</v>
      </c>
      <c r="Y83" s="100" t="n">
        <v>0</v>
      </c>
      <c r="Z83" s="100" t="n">
        <v>0</v>
      </c>
      <c r="AA83" s="100" t="n">
        <v>0</v>
      </c>
    </row>
    <row r="84" customFormat="false" ht="11.25" hidden="false" customHeight="true" outlineLevel="0" collapsed="false">
      <c r="A84" s="99" t="s">
        <v>122</v>
      </c>
      <c r="C84" s="100" t="n">
        <v>0</v>
      </c>
      <c r="D84" s="100" t="n">
        <v>0</v>
      </c>
      <c r="E84" s="100" t="n">
        <v>0</v>
      </c>
      <c r="F84" s="100" t="n">
        <v>0</v>
      </c>
      <c r="G84" s="100" t="n">
        <v>0</v>
      </c>
      <c r="H84" s="100" t="n">
        <v>0</v>
      </c>
      <c r="I84" s="100" t="n">
        <v>0</v>
      </c>
      <c r="J84" s="100" t="n">
        <v>0</v>
      </c>
      <c r="K84" s="100" t="n">
        <v>0</v>
      </c>
      <c r="L84" s="100" t="n">
        <v>0</v>
      </c>
      <c r="M84" s="100" t="n">
        <v>0</v>
      </c>
      <c r="N84" s="100" t="n">
        <v>0</v>
      </c>
      <c r="O84" s="100" t="n">
        <v>0</v>
      </c>
      <c r="P84" s="100" t="n">
        <v>0</v>
      </c>
      <c r="Q84" s="100" t="n">
        <v>0</v>
      </c>
      <c r="R84" s="100" t="n">
        <v>0</v>
      </c>
      <c r="S84" s="100" t="n">
        <v>0</v>
      </c>
      <c r="T84" s="100" t="n">
        <v>0</v>
      </c>
      <c r="U84" s="100" t="n">
        <v>0</v>
      </c>
      <c r="V84" s="100" t="n">
        <v>0</v>
      </c>
      <c r="W84" s="100" t="n">
        <v>0</v>
      </c>
      <c r="X84" s="100" t="n">
        <v>0</v>
      </c>
      <c r="Y84" s="100" t="n">
        <v>0</v>
      </c>
      <c r="Z84" s="100" t="n">
        <v>0</v>
      </c>
      <c r="AA84" s="100" t="n">
        <v>0</v>
      </c>
    </row>
    <row r="85" customFormat="false" ht="11.25" hidden="false" customHeight="true" outlineLevel="0" collapsed="false">
      <c r="A85" s="99" t="s">
        <v>124</v>
      </c>
      <c r="C85" s="100" t="n">
        <v>0</v>
      </c>
      <c r="D85" s="100" t="n">
        <v>0</v>
      </c>
      <c r="E85" s="100" t="n">
        <v>0</v>
      </c>
      <c r="F85" s="100" t="n">
        <v>5000</v>
      </c>
      <c r="G85" s="100" t="n">
        <v>5000</v>
      </c>
      <c r="H85" s="100" t="n">
        <v>5000</v>
      </c>
      <c r="I85" s="100" t="n">
        <v>5000</v>
      </c>
      <c r="J85" s="100" t="n">
        <v>5000</v>
      </c>
      <c r="K85" s="100" t="n">
        <v>5000</v>
      </c>
      <c r="L85" s="100" t="n">
        <v>5000</v>
      </c>
      <c r="M85" s="100" t="n">
        <v>0</v>
      </c>
      <c r="N85" s="100" t="n">
        <v>0</v>
      </c>
      <c r="O85" s="100" t="n">
        <v>0</v>
      </c>
      <c r="P85" s="100" t="n">
        <v>0</v>
      </c>
      <c r="Q85" s="100" t="n">
        <v>0</v>
      </c>
      <c r="R85" s="100" t="n">
        <v>0</v>
      </c>
      <c r="S85" s="100" t="n">
        <v>0</v>
      </c>
      <c r="T85" s="100" t="n">
        <v>0</v>
      </c>
      <c r="U85" s="100" t="n">
        <v>0</v>
      </c>
      <c r="V85" s="100" t="n">
        <v>0</v>
      </c>
      <c r="W85" s="100" t="n">
        <v>0</v>
      </c>
      <c r="X85" s="100" t="n">
        <v>0</v>
      </c>
      <c r="Y85" s="100" t="n">
        <v>0</v>
      </c>
      <c r="Z85" s="100" t="n">
        <v>0</v>
      </c>
      <c r="AA85" s="100" t="n">
        <v>35000</v>
      </c>
    </row>
    <row r="86" customFormat="false" ht="11.25" hidden="false" customHeight="true" outlineLevel="0" collapsed="false">
      <c r="A86" s="99" t="s">
        <v>123</v>
      </c>
      <c r="C86" s="101" t="n">
        <v>0</v>
      </c>
      <c r="D86" s="101" t="n">
        <v>0</v>
      </c>
      <c r="E86" s="101" t="n">
        <v>0</v>
      </c>
      <c r="F86" s="101" t="n">
        <v>5000</v>
      </c>
      <c r="G86" s="101" t="n">
        <v>5000</v>
      </c>
      <c r="H86" s="101" t="n">
        <v>5000</v>
      </c>
      <c r="I86" s="101" t="n">
        <v>5000</v>
      </c>
      <c r="J86" s="101" t="n">
        <v>5000</v>
      </c>
      <c r="K86" s="101" t="n">
        <v>5000</v>
      </c>
      <c r="L86" s="101" t="n">
        <v>5000</v>
      </c>
      <c r="M86" s="101" t="n">
        <v>0</v>
      </c>
      <c r="N86" s="101" t="n">
        <v>0</v>
      </c>
      <c r="O86" s="101" t="n">
        <v>0</v>
      </c>
      <c r="P86" s="101" t="n">
        <v>0</v>
      </c>
      <c r="Q86" s="101" t="n">
        <v>0</v>
      </c>
      <c r="R86" s="101" t="n">
        <v>0</v>
      </c>
      <c r="S86" s="101" t="n">
        <v>0</v>
      </c>
      <c r="T86" s="101" t="n">
        <v>0</v>
      </c>
      <c r="U86" s="101" t="n">
        <v>0</v>
      </c>
      <c r="V86" s="101" t="n">
        <v>0</v>
      </c>
      <c r="W86" s="101" t="n">
        <v>0</v>
      </c>
      <c r="X86" s="101" t="n">
        <v>0</v>
      </c>
      <c r="Y86" s="101" t="n">
        <v>0</v>
      </c>
      <c r="Z86" s="101" t="n">
        <v>0</v>
      </c>
      <c r="AA86" s="101" t="n">
        <v>35000</v>
      </c>
    </row>
    <row r="88" customFormat="false" ht="12" hidden="false" customHeight="true" outlineLevel="0" collapsed="false">
      <c r="A88" s="98" t="s">
        <v>116</v>
      </c>
    </row>
    <row r="89" customFormat="false" ht="11.25" hidden="false" customHeight="true" outlineLevel="0" collapsed="false">
      <c r="A89" s="99" t="s">
        <v>5</v>
      </c>
      <c r="C89" s="102" t="n">
        <v>2.25</v>
      </c>
      <c r="D89" s="102" t="n">
        <v>2.3</v>
      </c>
      <c r="E89" s="102" t="n">
        <v>2.31</v>
      </c>
      <c r="F89" s="102" t="n">
        <v>2.13</v>
      </c>
      <c r="G89" s="102" t="n">
        <v>2.18</v>
      </c>
      <c r="H89" s="102" t="n">
        <v>2.24</v>
      </c>
      <c r="I89" s="102" t="n">
        <v>2.28</v>
      </c>
      <c r="J89" s="102" t="n">
        <v>2.33</v>
      </c>
      <c r="K89" s="102" t="n">
        <v>2.33</v>
      </c>
      <c r="L89" s="102" t="n">
        <v>2.35</v>
      </c>
      <c r="M89" s="102" t="n">
        <v>2.8</v>
      </c>
      <c r="N89" s="102" t="n">
        <v>2.97</v>
      </c>
      <c r="O89" s="102" t="n">
        <v>3.06</v>
      </c>
      <c r="P89" s="102" t="n">
        <v>2.99</v>
      </c>
      <c r="Q89" s="102" t="n">
        <v>2.9</v>
      </c>
      <c r="R89" s="102" t="n">
        <v>2.68</v>
      </c>
      <c r="S89" s="102" t="n">
        <v>2.68</v>
      </c>
      <c r="T89" s="102" t="n">
        <v>2.72</v>
      </c>
      <c r="U89" s="102" t="n">
        <v>2.76</v>
      </c>
      <c r="V89" s="102" t="n">
        <v>2.8</v>
      </c>
      <c r="W89" s="102" t="n">
        <v>2.8</v>
      </c>
      <c r="X89" s="102" t="n">
        <v>2.84</v>
      </c>
      <c r="Y89" s="102" t="n">
        <v>3.16</v>
      </c>
      <c r="Z89" s="102" t="n">
        <v>3.3</v>
      </c>
      <c r="AA89" s="102"/>
    </row>
    <row r="90" customFormat="false" ht="11.25" hidden="false" customHeight="true" outlineLevel="0" collapsed="false">
      <c r="A90" s="99" t="s">
        <v>115</v>
      </c>
      <c r="C90" s="102" t="n">
        <v>2.28</v>
      </c>
      <c r="D90" s="102" t="n">
        <v>2.35</v>
      </c>
      <c r="E90" s="102" t="n">
        <v>2.36</v>
      </c>
      <c r="F90" s="102" t="n">
        <v>2.18</v>
      </c>
      <c r="G90" s="102" t="n">
        <v>2.23</v>
      </c>
      <c r="H90" s="102" t="n">
        <v>2.28</v>
      </c>
      <c r="I90" s="102" t="n">
        <v>2.33</v>
      </c>
      <c r="J90" s="102" t="n">
        <v>2.37</v>
      </c>
      <c r="K90" s="102" t="n">
        <v>2.37</v>
      </c>
      <c r="L90" s="102" t="n">
        <v>2.39</v>
      </c>
      <c r="M90" s="102" t="n">
        <v>2.8</v>
      </c>
      <c r="N90" s="102" t="n">
        <v>2.97</v>
      </c>
      <c r="O90" s="102" t="n">
        <v>3.06</v>
      </c>
      <c r="P90" s="102" t="n">
        <v>2.99</v>
      </c>
      <c r="Q90" s="102" t="n">
        <v>2.9</v>
      </c>
      <c r="R90" s="102" t="n">
        <v>2.7</v>
      </c>
      <c r="S90" s="102" t="n">
        <v>2.7</v>
      </c>
      <c r="T90" s="102" t="n">
        <v>2.73</v>
      </c>
      <c r="U90" s="102" t="n">
        <v>2.77</v>
      </c>
      <c r="V90" s="102" t="n">
        <v>2.82</v>
      </c>
      <c r="W90" s="102" t="n">
        <v>2.81</v>
      </c>
      <c r="X90" s="102" t="n">
        <v>2.85</v>
      </c>
      <c r="Y90" s="102" t="n">
        <v>3.18</v>
      </c>
      <c r="Z90" s="102" t="n">
        <v>3.32</v>
      </c>
      <c r="AA90" s="102"/>
    </row>
    <row r="91" customFormat="false" ht="11.25" hidden="false" customHeight="true" outlineLevel="0" collapsed="false">
      <c r="A91" s="99" t="s">
        <v>106</v>
      </c>
      <c r="C91" s="103" t="n">
        <v>-0.0299999999999998</v>
      </c>
      <c r="D91" s="103" t="n">
        <v>-0.0500000000000003</v>
      </c>
      <c r="E91" s="103" t="n">
        <v>-0.0499999999999998</v>
      </c>
      <c r="F91" s="103" t="n">
        <v>-0.0500000000000003</v>
      </c>
      <c r="G91" s="103" t="n">
        <v>-0.0499999999999998</v>
      </c>
      <c r="H91" s="103" t="n">
        <v>-0.0399999999999996</v>
      </c>
      <c r="I91" s="103" t="n">
        <v>-0.0500000000000003</v>
      </c>
      <c r="J91" s="103" t="n">
        <v>-0.04</v>
      </c>
      <c r="K91" s="103" t="n">
        <v>-0.04</v>
      </c>
      <c r="L91" s="103" t="n">
        <v>-0.04</v>
      </c>
      <c r="M91" s="103" t="n">
        <v>0</v>
      </c>
      <c r="N91" s="103" t="n">
        <v>0</v>
      </c>
      <c r="O91" s="103" t="n">
        <v>0</v>
      </c>
      <c r="P91" s="103" t="n">
        <v>0</v>
      </c>
      <c r="Q91" s="103" t="n">
        <v>0</v>
      </c>
      <c r="R91" s="103" t="n">
        <v>-0.02</v>
      </c>
      <c r="S91" s="103" t="n">
        <v>-0.02</v>
      </c>
      <c r="T91" s="103" t="n">
        <v>-0.00999999999999979</v>
      </c>
      <c r="U91" s="103" t="n">
        <v>-0.0100000000000002</v>
      </c>
      <c r="V91" s="103" t="n">
        <v>-0.02</v>
      </c>
      <c r="W91" s="103" t="n">
        <v>-0.0100000000000002</v>
      </c>
      <c r="X91" s="103" t="n">
        <v>-0.0100000000000002</v>
      </c>
      <c r="Y91" s="103" t="n">
        <v>-0.02</v>
      </c>
      <c r="Z91" s="103" t="n">
        <v>-0.02</v>
      </c>
      <c r="AA91" s="102"/>
    </row>
    <row r="93" customFormat="false" ht="12" hidden="false" customHeight="true" outlineLevel="0" collapsed="false">
      <c r="A93" s="98" t="s">
        <v>125</v>
      </c>
    </row>
    <row r="94" customFormat="false" ht="11.25" hidden="false" customHeight="true" outlineLevel="0" collapsed="false">
      <c r="A94" s="99" t="s">
        <v>126</v>
      </c>
      <c r="C94" s="102" t="n">
        <v>0</v>
      </c>
      <c r="D94" s="102" t="n">
        <v>0</v>
      </c>
      <c r="E94" s="102" t="n">
        <v>0</v>
      </c>
      <c r="F94" s="102" t="n">
        <v>2.3225</v>
      </c>
      <c r="G94" s="102" t="n">
        <v>2.3225</v>
      </c>
      <c r="H94" s="102" t="n">
        <v>2.3225</v>
      </c>
      <c r="I94" s="102" t="n">
        <v>2.3225</v>
      </c>
      <c r="J94" s="102" t="n">
        <v>2.3225</v>
      </c>
      <c r="K94" s="102" t="n">
        <v>2.3225</v>
      </c>
      <c r="L94" s="102" t="n">
        <v>2.3225</v>
      </c>
      <c r="M94" s="102" t="n">
        <v>0</v>
      </c>
      <c r="N94" s="102" t="n">
        <v>0</v>
      </c>
      <c r="O94" s="102" t="n">
        <v>0</v>
      </c>
      <c r="P94" s="102" t="n">
        <v>0</v>
      </c>
      <c r="Q94" s="102" t="n">
        <v>0</v>
      </c>
      <c r="R94" s="102" t="n">
        <v>0</v>
      </c>
      <c r="S94" s="102" t="n">
        <v>0</v>
      </c>
      <c r="T94" s="102" t="n">
        <v>0</v>
      </c>
      <c r="U94" s="102" t="n">
        <v>0</v>
      </c>
      <c r="V94" s="102" t="n">
        <v>0</v>
      </c>
      <c r="W94" s="102" t="n">
        <v>0</v>
      </c>
      <c r="X94" s="102" t="n">
        <v>0</v>
      </c>
      <c r="Y94" s="102" t="n">
        <v>0</v>
      </c>
      <c r="Z94" s="102" t="n">
        <v>0</v>
      </c>
      <c r="AA94" s="102"/>
    </row>
    <row r="95" customFormat="false" ht="11.25" hidden="false" customHeight="true" outlineLevel="0" collapsed="false">
      <c r="A95" s="99" t="s">
        <v>127</v>
      </c>
      <c r="C95" s="102" t="n">
        <v>0</v>
      </c>
      <c r="D95" s="102" t="n">
        <v>0</v>
      </c>
      <c r="E95" s="102" t="n">
        <v>0</v>
      </c>
      <c r="F95" s="102" t="n">
        <v>2.3488</v>
      </c>
      <c r="G95" s="102" t="n">
        <v>2.3488</v>
      </c>
      <c r="H95" s="102" t="n">
        <v>2.3488</v>
      </c>
      <c r="I95" s="102" t="n">
        <v>2.3488</v>
      </c>
      <c r="J95" s="102" t="n">
        <v>2.3488</v>
      </c>
      <c r="K95" s="102" t="n">
        <v>2.3488</v>
      </c>
      <c r="L95" s="102" t="n">
        <v>2.3488</v>
      </c>
      <c r="M95" s="102" t="n">
        <v>0</v>
      </c>
      <c r="N95" s="102" t="n">
        <v>0</v>
      </c>
      <c r="O95" s="102" t="n">
        <v>0</v>
      </c>
      <c r="P95" s="102" t="n">
        <v>0</v>
      </c>
      <c r="Q95" s="102" t="n">
        <v>0</v>
      </c>
      <c r="R95" s="102" t="n">
        <v>0</v>
      </c>
      <c r="S95" s="102" t="n">
        <v>0</v>
      </c>
      <c r="T95" s="102" t="n">
        <v>0</v>
      </c>
      <c r="U95" s="102" t="n">
        <v>0</v>
      </c>
      <c r="V95" s="102" t="n">
        <v>0</v>
      </c>
      <c r="W95" s="102" t="n">
        <v>0</v>
      </c>
      <c r="X95" s="102" t="n">
        <v>0</v>
      </c>
      <c r="Y95" s="102" t="n">
        <v>0</v>
      </c>
      <c r="Z95" s="102" t="n">
        <v>0</v>
      </c>
      <c r="AA95" s="102"/>
    </row>
    <row r="97" customFormat="false" ht="12" hidden="false" customHeight="true" outlineLevel="0" collapsed="false">
      <c r="A97" s="98" t="s">
        <v>117</v>
      </c>
    </row>
    <row r="98" customFormat="false" ht="11.25" hidden="false" customHeight="true" outlineLevel="0" collapsed="false">
      <c r="A98" s="99" t="s">
        <v>118</v>
      </c>
      <c r="C98" s="100" t="n">
        <v>0</v>
      </c>
      <c r="D98" s="100" t="n">
        <v>0</v>
      </c>
      <c r="E98" s="100" t="n">
        <v>0</v>
      </c>
      <c r="F98" s="100" t="n">
        <v>15602</v>
      </c>
      <c r="G98" s="100" t="n">
        <v>16118</v>
      </c>
      <c r="H98" s="100" t="n">
        <v>15562</v>
      </c>
      <c r="I98" s="100" t="n">
        <v>16045</v>
      </c>
      <c r="J98" s="100" t="n">
        <v>16008</v>
      </c>
      <c r="K98" s="100" t="n">
        <v>15456</v>
      </c>
      <c r="L98" s="100" t="n">
        <v>15933</v>
      </c>
      <c r="M98" s="100" t="n">
        <v>0</v>
      </c>
      <c r="N98" s="100" t="n">
        <v>0</v>
      </c>
      <c r="O98" s="100" t="n">
        <v>0</v>
      </c>
      <c r="P98" s="100" t="n">
        <v>0</v>
      </c>
      <c r="Q98" s="100" t="n">
        <v>0</v>
      </c>
      <c r="R98" s="100" t="n">
        <v>0</v>
      </c>
      <c r="S98" s="100" t="n">
        <v>0</v>
      </c>
      <c r="T98" s="100" t="n">
        <v>0</v>
      </c>
      <c r="U98" s="100" t="n">
        <v>0</v>
      </c>
      <c r="V98" s="100" t="n">
        <v>0</v>
      </c>
      <c r="W98" s="100" t="n">
        <v>0</v>
      </c>
      <c r="X98" s="100" t="n">
        <v>0</v>
      </c>
      <c r="Y98" s="100" t="n">
        <v>0</v>
      </c>
      <c r="Z98" s="100" t="n">
        <v>0</v>
      </c>
      <c r="AA98" s="100" t="n">
        <v>110724</v>
      </c>
    </row>
    <row r="99" customFormat="false" ht="11.25" hidden="false" customHeight="true" outlineLevel="0" collapsed="false">
      <c r="A99" s="99" t="s">
        <v>128</v>
      </c>
      <c r="C99" s="100" t="n">
        <v>0</v>
      </c>
      <c r="D99" s="100" t="n">
        <v>0</v>
      </c>
      <c r="E99" s="100" t="n">
        <v>0</v>
      </c>
      <c r="F99" s="100" t="n">
        <v>0</v>
      </c>
      <c r="G99" s="100" t="n">
        <v>0</v>
      </c>
      <c r="H99" s="100" t="n">
        <v>0</v>
      </c>
      <c r="I99" s="100" t="n">
        <v>0</v>
      </c>
      <c r="J99" s="100" t="n">
        <v>0</v>
      </c>
      <c r="K99" s="100" t="n">
        <v>0</v>
      </c>
      <c r="L99" s="100" t="n">
        <v>0</v>
      </c>
      <c r="M99" s="100" t="n">
        <v>0</v>
      </c>
      <c r="N99" s="100" t="n">
        <v>0</v>
      </c>
      <c r="O99" s="100" t="n">
        <v>0</v>
      </c>
      <c r="P99" s="100" t="n">
        <v>0</v>
      </c>
      <c r="Q99" s="100" t="n">
        <v>0</v>
      </c>
      <c r="R99" s="100" t="n">
        <v>0</v>
      </c>
      <c r="S99" s="100" t="n">
        <v>0</v>
      </c>
      <c r="T99" s="100" t="n">
        <v>0</v>
      </c>
      <c r="U99" s="100" t="n">
        <v>0</v>
      </c>
      <c r="V99" s="100" t="n">
        <v>0</v>
      </c>
      <c r="W99" s="100" t="n">
        <v>0</v>
      </c>
      <c r="X99" s="100" t="n">
        <v>0</v>
      </c>
      <c r="Y99" s="100" t="n">
        <v>0</v>
      </c>
      <c r="Z99" s="100" t="n">
        <v>0</v>
      </c>
      <c r="AA99" s="100" t="n">
        <v>0</v>
      </c>
    </row>
    <row r="100" customFormat="false" ht="11.25" hidden="false" customHeight="true" outlineLevel="0" collapsed="false">
      <c r="A100" s="105" t="s">
        <v>110</v>
      </c>
      <c r="B100" s="106"/>
      <c r="C100" s="107" t="n">
        <v>0</v>
      </c>
      <c r="D100" s="107" t="n">
        <v>0</v>
      </c>
      <c r="E100" s="107" t="n">
        <v>0</v>
      </c>
      <c r="F100" s="107" t="n">
        <v>15602</v>
      </c>
      <c r="G100" s="107" t="n">
        <v>16118</v>
      </c>
      <c r="H100" s="107" t="n">
        <v>15562</v>
      </c>
      <c r="I100" s="107" t="n">
        <v>16045</v>
      </c>
      <c r="J100" s="107" t="n">
        <v>16008</v>
      </c>
      <c r="K100" s="107" t="n">
        <v>15456</v>
      </c>
      <c r="L100" s="107" t="n">
        <v>15933</v>
      </c>
      <c r="M100" s="107" t="n">
        <v>0</v>
      </c>
      <c r="N100" s="107" t="n">
        <v>0</v>
      </c>
      <c r="O100" s="107" t="n">
        <v>0</v>
      </c>
      <c r="P100" s="107" t="n">
        <v>0</v>
      </c>
      <c r="Q100" s="107" t="n">
        <v>0</v>
      </c>
      <c r="R100" s="107" t="n">
        <v>0</v>
      </c>
      <c r="S100" s="107" t="n">
        <v>0</v>
      </c>
      <c r="T100" s="107" t="n">
        <v>0</v>
      </c>
      <c r="U100" s="107" t="n">
        <v>0</v>
      </c>
      <c r="V100" s="107" t="n">
        <v>0</v>
      </c>
      <c r="W100" s="107" t="n">
        <v>0</v>
      </c>
      <c r="X100" s="107" t="n">
        <v>0</v>
      </c>
      <c r="Y100" s="107" t="n">
        <v>0</v>
      </c>
      <c r="Z100" s="107" t="n">
        <v>0</v>
      </c>
      <c r="AA100" s="108" t="n">
        <v>110724</v>
      </c>
    </row>
    <row r="101" customFormat="false" ht="11.25" hidden="false" customHeight="true" outlineLevel="0" collapsed="false">
      <c r="A101" s="99" t="s">
        <v>111</v>
      </c>
      <c r="C101" s="100" t="n">
        <v>0</v>
      </c>
      <c r="D101" s="100" t="n">
        <v>0</v>
      </c>
      <c r="E101" s="100" t="n">
        <v>0</v>
      </c>
      <c r="F101" s="100" t="n">
        <v>24515</v>
      </c>
      <c r="G101" s="100" t="n">
        <v>17652</v>
      </c>
      <c r="H101" s="100" t="n">
        <v>9633</v>
      </c>
      <c r="I101" s="100" t="n">
        <v>2292</v>
      </c>
      <c r="J101" s="100" t="n">
        <v>-3811</v>
      </c>
      <c r="K101" s="100" t="n">
        <v>-3680</v>
      </c>
      <c r="L101" s="100" t="n">
        <v>-6828</v>
      </c>
      <c r="M101" s="100" t="n">
        <v>0</v>
      </c>
      <c r="N101" s="100" t="n">
        <v>0</v>
      </c>
      <c r="O101" s="100" t="n">
        <v>0</v>
      </c>
      <c r="P101" s="100" t="n">
        <v>0</v>
      </c>
      <c r="Q101" s="100" t="n">
        <v>0</v>
      </c>
      <c r="R101" s="100" t="n">
        <v>0</v>
      </c>
      <c r="S101" s="100" t="n">
        <v>0</v>
      </c>
      <c r="T101" s="100" t="n">
        <v>0</v>
      </c>
      <c r="U101" s="100" t="n">
        <v>0</v>
      </c>
      <c r="V101" s="100" t="n">
        <v>0</v>
      </c>
      <c r="W101" s="100" t="n">
        <v>0</v>
      </c>
      <c r="X101" s="100" t="n">
        <v>0</v>
      </c>
      <c r="Y101" s="100" t="n">
        <v>0</v>
      </c>
      <c r="Z101" s="100" t="n">
        <v>0</v>
      </c>
      <c r="AA101" s="100" t="n">
        <v>39773</v>
      </c>
    </row>
    <row r="102" customFormat="false" ht="11.25" hidden="false" customHeight="true" outlineLevel="0" collapsed="false">
      <c r="A102" s="99" t="s">
        <v>106</v>
      </c>
      <c r="C102" s="101" t="n">
        <v>0</v>
      </c>
      <c r="D102" s="101" t="n">
        <v>0</v>
      </c>
      <c r="E102" s="101" t="n">
        <v>0</v>
      </c>
      <c r="F102" s="101" t="n">
        <v>-8913</v>
      </c>
      <c r="G102" s="101" t="n">
        <v>-1534</v>
      </c>
      <c r="H102" s="101" t="n">
        <v>5929</v>
      </c>
      <c r="I102" s="101" t="n">
        <v>13753</v>
      </c>
      <c r="J102" s="101" t="n">
        <v>19819</v>
      </c>
      <c r="K102" s="101" t="n">
        <v>19136</v>
      </c>
      <c r="L102" s="101" t="n">
        <v>22761</v>
      </c>
      <c r="M102" s="101" t="n">
        <v>0</v>
      </c>
      <c r="N102" s="101" t="n">
        <v>0</v>
      </c>
      <c r="O102" s="101" t="n">
        <v>0</v>
      </c>
      <c r="P102" s="101" t="n">
        <v>0</v>
      </c>
      <c r="Q102" s="101" t="n">
        <v>0</v>
      </c>
      <c r="R102" s="101" t="n">
        <v>0</v>
      </c>
      <c r="S102" s="101" t="n">
        <v>0</v>
      </c>
      <c r="T102" s="101" t="n">
        <v>0</v>
      </c>
      <c r="U102" s="101" t="n">
        <v>0</v>
      </c>
      <c r="V102" s="101" t="n">
        <v>0</v>
      </c>
      <c r="W102" s="101" t="n">
        <v>0</v>
      </c>
      <c r="X102" s="101" t="n">
        <v>0</v>
      </c>
      <c r="Y102" s="101" t="n">
        <v>0</v>
      </c>
      <c r="Z102" s="101" t="n">
        <v>0</v>
      </c>
      <c r="AA102" s="101" t="n">
        <v>70951</v>
      </c>
    </row>
    <row r="104" customFormat="false" ht="12" hidden="false" customHeight="true" outlineLevel="0" collapsed="false">
      <c r="A104" s="95" t="s">
        <v>130</v>
      </c>
    </row>
    <row r="106" customFormat="false" ht="12" hidden="false" customHeight="true" outlineLevel="0" collapsed="false">
      <c r="A106" s="96" t="s">
        <v>120</v>
      </c>
      <c r="C106" s="97" t="s">
        <v>72</v>
      </c>
      <c r="D106" s="97" t="s">
        <v>73</v>
      </c>
      <c r="E106" s="97" t="s">
        <v>74</v>
      </c>
      <c r="F106" s="97" t="s">
        <v>75</v>
      </c>
      <c r="G106" s="97" t="s">
        <v>76</v>
      </c>
      <c r="H106" s="97" t="s">
        <v>77</v>
      </c>
      <c r="I106" s="97" t="s">
        <v>78</v>
      </c>
      <c r="J106" s="97" t="s">
        <v>79</v>
      </c>
      <c r="K106" s="97" t="s">
        <v>80</v>
      </c>
      <c r="L106" s="97" t="s">
        <v>81</v>
      </c>
      <c r="M106" s="97" t="s">
        <v>82</v>
      </c>
      <c r="N106" s="97" t="s">
        <v>83</v>
      </c>
      <c r="O106" s="97" t="s">
        <v>84</v>
      </c>
      <c r="P106" s="97" t="s">
        <v>85</v>
      </c>
      <c r="Q106" s="97" t="s">
        <v>86</v>
      </c>
      <c r="R106" s="97" t="s">
        <v>87</v>
      </c>
      <c r="S106" s="97" t="s">
        <v>88</v>
      </c>
      <c r="T106" s="97" t="s">
        <v>89</v>
      </c>
      <c r="U106" s="97" t="s">
        <v>90</v>
      </c>
      <c r="V106" s="97" t="s">
        <v>91</v>
      </c>
      <c r="W106" s="97" t="s">
        <v>92</v>
      </c>
      <c r="X106" s="97" t="s">
        <v>93</v>
      </c>
      <c r="Y106" s="97" t="s">
        <v>94</v>
      </c>
      <c r="Z106" s="97" t="s">
        <v>95</v>
      </c>
      <c r="AA106" s="97" t="s">
        <v>34</v>
      </c>
    </row>
    <row r="107" customFormat="false" ht="11.25" hidden="false" customHeight="true" outlineLevel="0" collapsed="false">
      <c r="A107" s="99" t="s">
        <v>121</v>
      </c>
      <c r="C107" s="100" t="n">
        <v>0</v>
      </c>
      <c r="D107" s="100" t="n">
        <v>0</v>
      </c>
      <c r="E107" s="100" t="n">
        <v>0</v>
      </c>
      <c r="F107" s="100" t="n">
        <v>0</v>
      </c>
      <c r="G107" s="100" t="n">
        <v>0</v>
      </c>
      <c r="H107" s="100" t="n">
        <v>0</v>
      </c>
      <c r="I107" s="100" t="n">
        <v>0</v>
      </c>
      <c r="J107" s="100" t="n">
        <v>0</v>
      </c>
      <c r="K107" s="100" t="n">
        <v>0</v>
      </c>
      <c r="L107" s="100" t="n">
        <v>0</v>
      </c>
      <c r="M107" s="100" t="n">
        <v>0</v>
      </c>
      <c r="N107" s="100" t="n">
        <v>0</v>
      </c>
      <c r="O107" s="100" t="n">
        <v>0</v>
      </c>
      <c r="P107" s="100" t="n">
        <v>0</v>
      </c>
      <c r="Q107" s="100" t="n">
        <v>0</v>
      </c>
      <c r="R107" s="100" t="n">
        <v>0</v>
      </c>
      <c r="S107" s="100" t="n">
        <v>0</v>
      </c>
      <c r="T107" s="100" t="n">
        <v>0</v>
      </c>
      <c r="U107" s="100" t="n">
        <v>0</v>
      </c>
      <c r="V107" s="100" t="n">
        <v>0</v>
      </c>
      <c r="W107" s="100" t="n">
        <v>0</v>
      </c>
      <c r="X107" s="100" t="n">
        <v>0</v>
      </c>
      <c r="Y107" s="100" t="n">
        <v>0</v>
      </c>
      <c r="Z107" s="100" t="n">
        <v>0</v>
      </c>
      <c r="AA107" s="100" t="n">
        <v>0</v>
      </c>
    </row>
    <row r="108" customFormat="false" ht="11.25" hidden="false" customHeight="true" outlineLevel="0" collapsed="false">
      <c r="A108" s="99" t="s">
        <v>122</v>
      </c>
      <c r="C108" s="100" t="n">
        <v>0</v>
      </c>
      <c r="D108" s="100" t="n">
        <v>0</v>
      </c>
      <c r="E108" s="100" t="n">
        <v>0</v>
      </c>
      <c r="F108" s="100" t="n">
        <v>0</v>
      </c>
      <c r="G108" s="100" t="n">
        <v>0</v>
      </c>
      <c r="H108" s="100" t="n">
        <v>0</v>
      </c>
      <c r="I108" s="100" t="n">
        <v>0</v>
      </c>
      <c r="J108" s="100" t="n">
        <v>0</v>
      </c>
      <c r="K108" s="100" t="n">
        <v>0</v>
      </c>
      <c r="L108" s="100" t="n">
        <v>0</v>
      </c>
      <c r="M108" s="100" t="n">
        <v>0</v>
      </c>
      <c r="N108" s="100" t="n">
        <v>0</v>
      </c>
      <c r="O108" s="100" t="n">
        <v>0</v>
      </c>
      <c r="P108" s="100" t="n">
        <v>0</v>
      </c>
      <c r="Q108" s="100" t="n">
        <v>0</v>
      </c>
      <c r="R108" s="100" t="n">
        <v>0</v>
      </c>
      <c r="S108" s="100" t="n">
        <v>0</v>
      </c>
      <c r="T108" s="100" t="n">
        <v>0</v>
      </c>
      <c r="U108" s="100" t="n">
        <v>0</v>
      </c>
      <c r="V108" s="100" t="n">
        <v>0</v>
      </c>
      <c r="W108" s="100" t="n">
        <v>0</v>
      </c>
      <c r="X108" s="100" t="n">
        <v>0</v>
      </c>
      <c r="Y108" s="100" t="n">
        <v>0</v>
      </c>
      <c r="Z108" s="100" t="n">
        <v>0</v>
      </c>
      <c r="AA108" s="100" t="n">
        <v>0</v>
      </c>
    </row>
    <row r="109" customFormat="false" ht="11.25" hidden="false" customHeight="true" outlineLevel="0" collapsed="false">
      <c r="A109" s="99" t="s">
        <v>123</v>
      </c>
      <c r="C109" s="101" t="n">
        <v>0</v>
      </c>
      <c r="D109" s="101" t="n">
        <v>0</v>
      </c>
      <c r="E109" s="101" t="n">
        <v>0</v>
      </c>
      <c r="F109" s="101" t="n">
        <v>0</v>
      </c>
      <c r="G109" s="101" t="n">
        <v>0</v>
      </c>
      <c r="H109" s="101" t="n">
        <v>0</v>
      </c>
      <c r="I109" s="101" t="n">
        <v>0</v>
      </c>
      <c r="J109" s="101" t="n">
        <v>0</v>
      </c>
      <c r="K109" s="101" t="n">
        <v>0</v>
      </c>
      <c r="L109" s="101" t="n">
        <v>0</v>
      </c>
      <c r="M109" s="101" t="n">
        <v>0</v>
      </c>
      <c r="N109" s="101" t="n">
        <v>0</v>
      </c>
      <c r="O109" s="101" t="n">
        <v>0</v>
      </c>
      <c r="P109" s="101" t="n">
        <v>0</v>
      </c>
      <c r="Q109" s="101" t="n">
        <v>0</v>
      </c>
      <c r="R109" s="101" t="n">
        <v>0</v>
      </c>
      <c r="S109" s="101" t="n">
        <v>0</v>
      </c>
      <c r="T109" s="101" t="n">
        <v>0</v>
      </c>
      <c r="U109" s="101" t="n">
        <v>0</v>
      </c>
      <c r="V109" s="101" t="n">
        <v>0</v>
      </c>
      <c r="W109" s="101" t="n">
        <v>0</v>
      </c>
      <c r="X109" s="101" t="n">
        <v>0</v>
      </c>
      <c r="Y109" s="101" t="n">
        <v>0</v>
      </c>
      <c r="Z109" s="101" t="n">
        <v>0</v>
      </c>
      <c r="AA109" s="101" t="n">
        <v>0</v>
      </c>
    </row>
    <row r="111" customFormat="false" ht="12" hidden="false" customHeight="true" outlineLevel="0" collapsed="false">
      <c r="A111" s="96" t="s">
        <v>124</v>
      </c>
      <c r="C111" s="97" t="s">
        <v>72</v>
      </c>
      <c r="D111" s="97" t="s">
        <v>73</v>
      </c>
      <c r="E111" s="97" t="s">
        <v>74</v>
      </c>
      <c r="F111" s="97" t="s">
        <v>75</v>
      </c>
      <c r="G111" s="97" t="s">
        <v>76</v>
      </c>
      <c r="H111" s="97" t="s">
        <v>77</v>
      </c>
      <c r="I111" s="97" t="s">
        <v>78</v>
      </c>
      <c r="J111" s="97" t="s">
        <v>79</v>
      </c>
      <c r="K111" s="97" t="s">
        <v>80</v>
      </c>
      <c r="L111" s="97" t="s">
        <v>81</v>
      </c>
      <c r="M111" s="97" t="s">
        <v>82</v>
      </c>
      <c r="N111" s="97" t="s">
        <v>83</v>
      </c>
      <c r="O111" s="97" t="s">
        <v>84</v>
      </c>
      <c r="P111" s="97" t="s">
        <v>85</v>
      </c>
      <c r="Q111" s="97" t="s">
        <v>86</v>
      </c>
      <c r="R111" s="97" t="s">
        <v>87</v>
      </c>
      <c r="S111" s="97" t="s">
        <v>88</v>
      </c>
      <c r="T111" s="97" t="s">
        <v>89</v>
      </c>
      <c r="U111" s="97" t="s">
        <v>90</v>
      </c>
      <c r="V111" s="97" t="s">
        <v>91</v>
      </c>
      <c r="W111" s="97" t="s">
        <v>92</v>
      </c>
      <c r="X111" s="97" t="s">
        <v>93</v>
      </c>
      <c r="Y111" s="97" t="s">
        <v>94</v>
      </c>
      <c r="Z111" s="97" t="s">
        <v>95</v>
      </c>
      <c r="AA111" s="97" t="s">
        <v>34</v>
      </c>
    </row>
    <row r="112" customFormat="false" ht="11.25" hidden="false" customHeight="true" outlineLevel="0" collapsed="false">
      <c r="A112" s="99" t="s">
        <v>124</v>
      </c>
      <c r="C112" s="100" t="n">
        <v>0</v>
      </c>
      <c r="D112" s="100" t="n">
        <v>0</v>
      </c>
      <c r="E112" s="100" t="n">
        <v>0</v>
      </c>
      <c r="F112" s="100" t="n">
        <v>0</v>
      </c>
      <c r="G112" s="100" t="n">
        <v>0</v>
      </c>
      <c r="H112" s="100" t="n">
        <v>0</v>
      </c>
      <c r="I112" s="100" t="n">
        <v>0</v>
      </c>
      <c r="J112" s="100" t="n">
        <v>0</v>
      </c>
      <c r="K112" s="100" t="n">
        <v>0</v>
      </c>
      <c r="L112" s="100" t="n">
        <v>0</v>
      </c>
      <c r="M112" s="100" t="n">
        <v>0</v>
      </c>
      <c r="N112" s="100" t="n">
        <v>0</v>
      </c>
      <c r="O112" s="100" t="n">
        <v>0</v>
      </c>
      <c r="P112" s="100" t="n">
        <v>0</v>
      </c>
      <c r="Q112" s="100" t="n">
        <v>0</v>
      </c>
      <c r="R112" s="100" t="n">
        <v>0</v>
      </c>
      <c r="S112" s="100" t="n">
        <v>0</v>
      </c>
      <c r="T112" s="100" t="n">
        <v>0</v>
      </c>
      <c r="U112" s="100" t="n">
        <v>0</v>
      </c>
      <c r="V112" s="100" t="n">
        <v>0</v>
      </c>
      <c r="W112" s="100" t="n">
        <v>0</v>
      </c>
      <c r="X112" s="100" t="n">
        <v>0</v>
      </c>
      <c r="Y112" s="100" t="n">
        <v>0</v>
      </c>
      <c r="Z112" s="100" t="n">
        <v>0</v>
      </c>
      <c r="AA112" s="100" t="n">
        <v>0</v>
      </c>
    </row>
    <row r="114" customFormat="false" ht="11.25" hidden="false" customHeight="true" outlineLevel="0" collapsed="false">
      <c r="A114" s="105" t="s">
        <v>123</v>
      </c>
      <c r="B114" s="106"/>
      <c r="C114" s="107" t="n">
        <v>0</v>
      </c>
      <c r="D114" s="107" t="n">
        <v>0</v>
      </c>
      <c r="E114" s="107" t="n">
        <v>0</v>
      </c>
      <c r="F114" s="107" t="n">
        <v>0</v>
      </c>
      <c r="G114" s="107" t="n">
        <v>0</v>
      </c>
      <c r="H114" s="107" t="n">
        <v>0</v>
      </c>
      <c r="I114" s="107" t="n">
        <v>0</v>
      </c>
      <c r="J114" s="107" t="n">
        <v>0</v>
      </c>
      <c r="K114" s="107" t="n">
        <v>0</v>
      </c>
      <c r="L114" s="107" t="n">
        <v>0</v>
      </c>
      <c r="M114" s="107" t="n">
        <v>0</v>
      </c>
      <c r="N114" s="107" t="n">
        <v>0</v>
      </c>
      <c r="O114" s="107" t="n">
        <v>0</v>
      </c>
      <c r="P114" s="107" t="n">
        <v>0</v>
      </c>
      <c r="Q114" s="107" t="n">
        <v>0</v>
      </c>
      <c r="R114" s="107" t="n">
        <v>0</v>
      </c>
      <c r="S114" s="107" t="n">
        <v>0</v>
      </c>
      <c r="T114" s="107" t="n">
        <v>0</v>
      </c>
      <c r="U114" s="107" t="n">
        <v>0</v>
      </c>
      <c r="V114" s="107" t="n">
        <v>0</v>
      </c>
      <c r="W114" s="107" t="n">
        <v>0</v>
      </c>
      <c r="X114" s="107" t="n">
        <v>0</v>
      </c>
      <c r="Y114" s="107" t="n">
        <v>0</v>
      </c>
      <c r="Z114" s="107" t="n">
        <v>0</v>
      </c>
      <c r="AA114" s="108" t="n">
        <v>0</v>
      </c>
    </row>
    <row r="116" customFormat="false" ht="12" hidden="false" customHeight="true" outlineLevel="0" collapsed="false">
      <c r="A116" s="98" t="s">
        <v>115</v>
      </c>
    </row>
    <row r="117" customFormat="false" ht="11.25" hidden="false" customHeight="true" outlineLevel="0" collapsed="false">
      <c r="A117" s="99" t="s">
        <v>121</v>
      </c>
      <c r="C117" s="100" t="n">
        <v>0</v>
      </c>
      <c r="D117" s="100" t="n">
        <v>0</v>
      </c>
      <c r="E117" s="100" t="n">
        <v>0</v>
      </c>
      <c r="F117" s="100" t="n">
        <v>0</v>
      </c>
      <c r="G117" s="100" t="n">
        <v>0</v>
      </c>
      <c r="H117" s="100" t="n">
        <v>0</v>
      </c>
      <c r="I117" s="100" t="n">
        <v>0</v>
      </c>
      <c r="J117" s="100" t="n">
        <v>0</v>
      </c>
      <c r="K117" s="100" t="n">
        <v>0</v>
      </c>
      <c r="L117" s="100" t="n">
        <v>0</v>
      </c>
      <c r="M117" s="100" t="n">
        <v>0</v>
      </c>
      <c r="N117" s="100" t="n">
        <v>0</v>
      </c>
      <c r="O117" s="100" t="n">
        <v>0</v>
      </c>
      <c r="P117" s="100" t="n">
        <v>0</v>
      </c>
      <c r="Q117" s="100" t="n">
        <v>0</v>
      </c>
      <c r="R117" s="100" t="n">
        <v>0</v>
      </c>
      <c r="S117" s="100" t="n">
        <v>0</v>
      </c>
      <c r="T117" s="100" t="n">
        <v>0</v>
      </c>
      <c r="U117" s="100" t="n">
        <v>0</v>
      </c>
      <c r="V117" s="100" t="n">
        <v>0</v>
      </c>
      <c r="W117" s="100" t="n">
        <v>0</v>
      </c>
      <c r="X117" s="100" t="n">
        <v>0</v>
      </c>
      <c r="Y117" s="100" t="n">
        <v>0</v>
      </c>
      <c r="Z117" s="100" t="n">
        <v>0</v>
      </c>
      <c r="AA117" s="100" t="n">
        <v>0</v>
      </c>
    </row>
    <row r="118" customFormat="false" ht="11.25" hidden="false" customHeight="true" outlineLevel="0" collapsed="false">
      <c r="A118" s="99" t="s">
        <v>122</v>
      </c>
      <c r="C118" s="100" t="n">
        <v>0</v>
      </c>
      <c r="D118" s="100" t="n">
        <v>0</v>
      </c>
      <c r="E118" s="100" t="n">
        <v>0</v>
      </c>
      <c r="F118" s="100" t="n">
        <v>0</v>
      </c>
      <c r="G118" s="100" t="n">
        <v>0</v>
      </c>
      <c r="H118" s="100" t="n">
        <v>0</v>
      </c>
      <c r="I118" s="100" t="n">
        <v>0</v>
      </c>
      <c r="J118" s="100" t="n">
        <v>0</v>
      </c>
      <c r="K118" s="100" t="n">
        <v>0</v>
      </c>
      <c r="L118" s="100" t="n">
        <v>0</v>
      </c>
      <c r="M118" s="100" t="n">
        <v>0</v>
      </c>
      <c r="N118" s="100" t="n">
        <v>0</v>
      </c>
      <c r="O118" s="100" t="n">
        <v>0</v>
      </c>
      <c r="P118" s="100" t="n">
        <v>0</v>
      </c>
      <c r="Q118" s="100" t="n">
        <v>0</v>
      </c>
      <c r="R118" s="100" t="n">
        <v>0</v>
      </c>
      <c r="S118" s="100" t="n">
        <v>0</v>
      </c>
      <c r="T118" s="100" t="n">
        <v>0</v>
      </c>
      <c r="U118" s="100" t="n">
        <v>0</v>
      </c>
      <c r="V118" s="100" t="n">
        <v>0</v>
      </c>
      <c r="W118" s="100" t="n">
        <v>0</v>
      </c>
      <c r="X118" s="100" t="n">
        <v>0</v>
      </c>
      <c r="Y118" s="100" t="n">
        <v>0</v>
      </c>
      <c r="Z118" s="100" t="n">
        <v>0</v>
      </c>
      <c r="AA118" s="100" t="n">
        <v>0</v>
      </c>
    </row>
    <row r="119" customFormat="false" ht="11.25" hidden="false" customHeight="true" outlineLevel="0" collapsed="false">
      <c r="A119" s="99" t="s">
        <v>124</v>
      </c>
      <c r="C119" s="100" t="n">
        <v>0</v>
      </c>
      <c r="D119" s="100" t="n">
        <v>0</v>
      </c>
      <c r="E119" s="100" t="n">
        <v>0</v>
      </c>
      <c r="F119" s="100" t="n">
        <v>0</v>
      </c>
      <c r="G119" s="100" t="n">
        <v>0</v>
      </c>
      <c r="H119" s="100" t="n">
        <v>0</v>
      </c>
      <c r="I119" s="100" t="n">
        <v>0</v>
      </c>
      <c r="J119" s="100" t="n">
        <v>0</v>
      </c>
      <c r="K119" s="100" t="n">
        <v>0</v>
      </c>
      <c r="L119" s="100" t="n">
        <v>0</v>
      </c>
      <c r="M119" s="100" t="n">
        <v>0</v>
      </c>
      <c r="N119" s="100" t="n">
        <v>0</v>
      </c>
      <c r="O119" s="100" t="n">
        <v>0</v>
      </c>
      <c r="P119" s="100" t="n">
        <v>0</v>
      </c>
      <c r="Q119" s="100" t="n">
        <v>0</v>
      </c>
      <c r="R119" s="100" t="n">
        <v>0</v>
      </c>
      <c r="S119" s="100" t="n">
        <v>0</v>
      </c>
      <c r="T119" s="100" t="n">
        <v>0</v>
      </c>
      <c r="U119" s="100" t="n">
        <v>0</v>
      </c>
      <c r="V119" s="100" t="n">
        <v>0</v>
      </c>
      <c r="W119" s="100" t="n">
        <v>0</v>
      </c>
      <c r="X119" s="100" t="n">
        <v>0</v>
      </c>
      <c r="Y119" s="100" t="n">
        <v>0</v>
      </c>
      <c r="Z119" s="100" t="n">
        <v>0</v>
      </c>
      <c r="AA119" s="100" t="n">
        <v>0</v>
      </c>
    </row>
    <row r="120" customFormat="false" ht="11.25" hidden="false" customHeight="true" outlineLevel="0" collapsed="false">
      <c r="A120" s="99" t="s">
        <v>123</v>
      </c>
      <c r="C120" s="101" t="n">
        <v>0</v>
      </c>
      <c r="D120" s="101" t="n">
        <v>0</v>
      </c>
      <c r="E120" s="101" t="n">
        <v>0</v>
      </c>
      <c r="F120" s="101" t="n">
        <v>0</v>
      </c>
      <c r="G120" s="101" t="n">
        <v>0</v>
      </c>
      <c r="H120" s="101" t="n">
        <v>0</v>
      </c>
      <c r="I120" s="101" t="n">
        <v>0</v>
      </c>
      <c r="J120" s="101" t="n">
        <v>0</v>
      </c>
      <c r="K120" s="101" t="n">
        <v>0</v>
      </c>
      <c r="L120" s="101" t="n">
        <v>0</v>
      </c>
      <c r="M120" s="101" t="n">
        <v>0</v>
      </c>
      <c r="N120" s="101" t="n">
        <v>0</v>
      </c>
      <c r="O120" s="101" t="n">
        <v>0</v>
      </c>
      <c r="P120" s="101" t="n">
        <v>0</v>
      </c>
      <c r="Q120" s="101" t="n">
        <v>0</v>
      </c>
      <c r="R120" s="101" t="n">
        <v>0</v>
      </c>
      <c r="S120" s="101" t="n">
        <v>0</v>
      </c>
      <c r="T120" s="101" t="n">
        <v>0</v>
      </c>
      <c r="U120" s="101" t="n">
        <v>0</v>
      </c>
      <c r="V120" s="101" t="n">
        <v>0</v>
      </c>
      <c r="W120" s="101" t="n">
        <v>0</v>
      </c>
      <c r="X120" s="101" t="n">
        <v>0</v>
      </c>
      <c r="Y120" s="101" t="n">
        <v>0</v>
      </c>
      <c r="Z120" s="101" t="n">
        <v>0</v>
      </c>
      <c r="AA120" s="101" t="n">
        <v>0</v>
      </c>
    </row>
    <row r="122" customFormat="false" ht="12" hidden="false" customHeight="true" outlineLevel="0" collapsed="false">
      <c r="A122" s="98" t="s">
        <v>106</v>
      </c>
    </row>
    <row r="123" customFormat="false" ht="11.25" hidden="false" customHeight="true" outlineLevel="0" collapsed="false">
      <c r="A123" s="99" t="s">
        <v>121</v>
      </c>
      <c r="C123" s="100" t="n">
        <v>0</v>
      </c>
      <c r="D123" s="100" t="n">
        <v>0</v>
      </c>
      <c r="E123" s="100" t="n">
        <v>0</v>
      </c>
      <c r="F123" s="100" t="n">
        <v>0</v>
      </c>
      <c r="G123" s="100" t="n">
        <v>0</v>
      </c>
      <c r="H123" s="100" t="n">
        <v>0</v>
      </c>
      <c r="I123" s="100" t="n">
        <v>0</v>
      </c>
      <c r="J123" s="100" t="n">
        <v>0</v>
      </c>
      <c r="K123" s="100" t="n">
        <v>0</v>
      </c>
      <c r="L123" s="100" t="n">
        <v>0</v>
      </c>
      <c r="M123" s="100" t="n">
        <v>0</v>
      </c>
      <c r="N123" s="100" t="n">
        <v>0</v>
      </c>
      <c r="O123" s="100" t="n">
        <v>0</v>
      </c>
      <c r="P123" s="100" t="n">
        <v>0</v>
      </c>
      <c r="Q123" s="100" t="n">
        <v>0</v>
      </c>
      <c r="R123" s="100" t="n">
        <v>0</v>
      </c>
      <c r="S123" s="100" t="n">
        <v>0</v>
      </c>
      <c r="T123" s="100" t="n">
        <v>0</v>
      </c>
      <c r="U123" s="100" t="n">
        <v>0</v>
      </c>
      <c r="V123" s="100" t="n">
        <v>0</v>
      </c>
      <c r="W123" s="100" t="n">
        <v>0</v>
      </c>
      <c r="X123" s="100" t="n">
        <v>0</v>
      </c>
      <c r="Y123" s="100" t="n">
        <v>0</v>
      </c>
      <c r="Z123" s="100" t="n">
        <v>0</v>
      </c>
      <c r="AA123" s="100" t="n">
        <v>0</v>
      </c>
    </row>
    <row r="124" customFormat="false" ht="11.25" hidden="false" customHeight="true" outlineLevel="0" collapsed="false">
      <c r="A124" s="99" t="s">
        <v>122</v>
      </c>
      <c r="C124" s="100" t="n">
        <v>0</v>
      </c>
      <c r="D124" s="100" t="n">
        <v>0</v>
      </c>
      <c r="E124" s="100" t="n">
        <v>0</v>
      </c>
      <c r="F124" s="100" t="n">
        <v>0</v>
      </c>
      <c r="G124" s="100" t="n">
        <v>0</v>
      </c>
      <c r="H124" s="100" t="n">
        <v>0</v>
      </c>
      <c r="I124" s="100" t="n">
        <v>0</v>
      </c>
      <c r="J124" s="100" t="n">
        <v>0</v>
      </c>
      <c r="K124" s="100" t="n">
        <v>0</v>
      </c>
      <c r="L124" s="100" t="n">
        <v>0</v>
      </c>
      <c r="M124" s="100" t="n">
        <v>0</v>
      </c>
      <c r="N124" s="100" t="n">
        <v>0</v>
      </c>
      <c r="O124" s="100" t="n">
        <v>0</v>
      </c>
      <c r="P124" s="100" t="n">
        <v>0</v>
      </c>
      <c r="Q124" s="100" t="n">
        <v>0</v>
      </c>
      <c r="R124" s="100" t="n">
        <v>0</v>
      </c>
      <c r="S124" s="100" t="n">
        <v>0</v>
      </c>
      <c r="T124" s="100" t="n">
        <v>0</v>
      </c>
      <c r="U124" s="100" t="n">
        <v>0</v>
      </c>
      <c r="V124" s="100" t="n">
        <v>0</v>
      </c>
      <c r="W124" s="100" t="n">
        <v>0</v>
      </c>
      <c r="X124" s="100" t="n">
        <v>0</v>
      </c>
      <c r="Y124" s="100" t="n">
        <v>0</v>
      </c>
      <c r="Z124" s="100" t="n">
        <v>0</v>
      </c>
      <c r="AA124" s="100" t="n">
        <v>0</v>
      </c>
    </row>
    <row r="125" customFormat="false" ht="11.25" hidden="false" customHeight="true" outlineLevel="0" collapsed="false">
      <c r="A125" s="99" t="s">
        <v>124</v>
      </c>
      <c r="C125" s="100" t="n">
        <v>0</v>
      </c>
      <c r="D125" s="100" t="n">
        <v>0</v>
      </c>
      <c r="E125" s="100" t="n">
        <v>0</v>
      </c>
      <c r="F125" s="100" t="n">
        <v>0</v>
      </c>
      <c r="G125" s="100" t="n">
        <v>0</v>
      </c>
      <c r="H125" s="100" t="n">
        <v>0</v>
      </c>
      <c r="I125" s="100" t="n">
        <v>0</v>
      </c>
      <c r="J125" s="100" t="n">
        <v>0</v>
      </c>
      <c r="K125" s="100" t="n">
        <v>0</v>
      </c>
      <c r="L125" s="100" t="n">
        <v>0</v>
      </c>
      <c r="M125" s="100" t="n">
        <v>0</v>
      </c>
      <c r="N125" s="100" t="n">
        <v>0</v>
      </c>
      <c r="O125" s="100" t="n">
        <v>0</v>
      </c>
      <c r="P125" s="100" t="n">
        <v>0</v>
      </c>
      <c r="Q125" s="100" t="n">
        <v>0</v>
      </c>
      <c r="R125" s="100" t="n">
        <v>0</v>
      </c>
      <c r="S125" s="100" t="n">
        <v>0</v>
      </c>
      <c r="T125" s="100" t="n">
        <v>0</v>
      </c>
      <c r="U125" s="100" t="n">
        <v>0</v>
      </c>
      <c r="V125" s="100" t="n">
        <v>0</v>
      </c>
      <c r="W125" s="100" t="n">
        <v>0</v>
      </c>
      <c r="X125" s="100" t="n">
        <v>0</v>
      </c>
      <c r="Y125" s="100" t="n">
        <v>0</v>
      </c>
      <c r="Z125" s="100" t="n">
        <v>0</v>
      </c>
      <c r="AA125" s="100" t="n">
        <v>0</v>
      </c>
    </row>
    <row r="126" customFormat="false" ht="11.25" hidden="false" customHeight="true" outlineLevel="0" collapsed="false">
      <c r="A126" s="99" t="s">
        <v>123</v>
      </c>
      <c r="C126" s="101" t="n">
        <v>0</v>
      </c>
      <c r="D126" s="101" t="n">
        <v>0</v>
      </c>
      <c r="E126" s="101" t="n">
        <v>0</v>
      </c>
      <c r="F126" s="101" t="n">
        <v>0</v>
      </c>
      <c r="G126" s="101" t="n">
        <v>0</v>
      </c>
      <c r="H126" s="101" t="n">
        <v>0</v>
      </c>
      <c r="I126" s="101" t="n">
        <v>0</v>
      </c>
      <c r="J126" s="101" t="n">
        <v>0</v>
      </c>
      <c r="K126" s="101" t="n">
        <v>0</v>
      </c>
      <c r="L126" s="101" t="n">
        <v>0</v>
      </c>
      <c r="M126" s="101" t="n">
        <v>0</v>
      </c>
      <c r="N126" s="101" t="n">
        <v>0</v>
      </c>
      <c r="O126" s="101" t="n">
        <v>0</v>
      </c>
      <c r="P126" s="101" t="n">
        <v>0</v>
      </c>
      <c r="Q126" s="101" t="n">
        <v>0</v>
      </c>
      <c r="R126" s="101" t="n">
        <v>0</v>
      </c>
      <c r="S126" s="101" t="n">
        <v>0</v>
      </c>
      <c r="T126" s="101" t="n">
        <v>0</v>
      </c>
      <c r="U126" s="101" t="n">
        <v>0</v>
      </c>
      <c r="V126" s="101" t="n">
        <v>0</v>
      </c>
      <c r="W126" s="101" t="n">
        <v>0</v>
      </c>
      <c r="X126" s="101" t="n">
        <v>0</v>
      </c>
      <c r="Y126" s="101" t="n">
        <v>0</v>
      </c>
      <c r="Z126" s="101" t="n">
        <v>0</v>
      </c>
      <c r="AA126" s="101" t="n">
        <v>0</v>
      </c>
    </row>
    <row r="128" customFormat="false" ht="12" hidden="false" customHeight="true" outlineLevel="0" collapsed="false">
      <c r="A128" s="98" t="s">
        <v>116</v>
      </c>
    </row>
    <row r="129" customFormat="false" ht="11.25" hidden="false" customHeight="true" outlineLevel="0" collapsed="false">
      <c r="A129" s="99" t="s">
        <v>5</v>
      </c>
      <c r="C129" s="102" t="n">
        <v>2.5</v>
      </c>
      <c r="D129" s="102" t="n">
        <v>2.555</v>
      </c>
      <c r="E129" s="102" t="n">
        <v>2.562</v>
      </c>
      <c r="F129" s="102" t="n">
        <v>2.329</v>
      </c>
      <c r="G129" s="102" t="n">
        <v>2.381</v>
      </c>
      <c r="H129" s="102" t="n">
        <v>2.438</v>
      </c>
      <c r="I129" s="102" t="n">
        <v>2.482</v>
      </c>
      <c r="J129" s="102" t="n">
        <v>2.525</v>
      </c>
      <c r="K129" s="102" t="n">
        <v>2.525</v>
      </c>
      <c r="L129" s="102" t="n">
        <v>2.547</v>
      </c>
      <c r="M129" s="102" t="n">
        <v>3.162</v>
      </c>
      <c r="N129" s="102" t="n">
        <v>3.332</v>
      </c>
      <c r="O129" s="102" t="n">
        <v>3.417</v>
      </c>
      <c r="P129" s="102" t="n">
        <v>3.347</v>
      </c>
      <c r="Q129" s="102" t="n">
        <v>3.257</v>
      </c>
      <c r="R129" s="102" t="n">
        <v>2.877</v>
      </c>
      <c r="S129" s="102" t="n">
        <v>2.878</v>
      </c>
      <c r="T129" s="102" t="n">
        <v>2.913</v>
      </c>
      <c r="U129" s="102" t="n">
        <v>2.955</v>
      </c>
      <c r="V129" s="102" t="n">
        <v>2.997</v>
      </c>
      <c r="W129" s="102" t="n">
        <v>2.992</v>
      </c>
      <c r="X129" s="102" t="n">
        <v>3.032</v>
      </c>
      <c r="Y129" s="102" t="n">
        <v>3.522</v>
      </c>
      <c r="Z129" s="102" t="n">
        <v>3.662</v>
      </c>
      <c r="AA129" s="102"/>
    </row>
    <row r="130" customFormat="false" ht="11.25" hidden="false" customHeight="true" outlineLevel="0" collapsed="false">
      <c r="A130" s="99" t="s">
        <v>115</v>
      </c>
      <c r="C130" s="102" t="n">
        <v>2.541</v>
      </c>
      <c r="D130" s="102" t="n">
        <v>2.616</v>
      </c>
      <c r="E130" s="102" t="n">
        <v>2.624</v>
      </c>
      <c r="F130" s="102" t="n">
        <v>2.385</v>
      </c>
      <c r="G130" s="102" t="n">
        <v>2.435</v>
      </c>
      <c r="H130" s="102" t="n">
        <v>2.49</v>
      </c>
      <c r="I130" s="102" t="n">
        <v>2.533</v>
      </c>
      <c r="J130" s="102" t="n">
        <v>2.576</v>
      </c>
      <c r="K130" s="102" t="n">
        <v>2.573</v>
      </c>
      <c r="L130" s="102" t="n">
        <v>2.593</v>
      </c>
      <c r="M130" s="102" t="n">
        <v>3.15</v>
      </c>
      <c r="N130" s="102" t="n">
        <v>3.32</v>
      </c>
      <c r="O130" s="102" t="n">
        <v>3.405</v>
      </c>
      <c r="P130" s="102" t="n">
        <v>3.335</v>
      </c>
      <c r="Q130" s="102" t="n">
        <v>3.245</v>
      </c>
      <c r="R130" s="102" t="n">
        <v>2.9</v>
      </c>
      <c r="S130" s="102" t="n">
        <v>2.901</v>
      </c>
      <c r="T130" s="102" t="n">
        <v>2.936</v>
      </c>
      <c r="U130" s="102" t="n">
        <v>2.978</v>
      </c>
      <c r="V130" s="102" t="n">
        <v>3.02</v>
      </c>
      <c r="W130" s="102" t="n">
        <v>3.015</v>
      </c>
      <c r="X130" s="102" t="n">
        <v>3.05</v>
      </c>
      <c r="Y130" s="102" t="n">
        <v>3.58</v>
      </c>
      <c r="Z130" s="102" t="n">
        <v>3.715</v>
      </c>
      <c r="AA130" s="102"/>
    </row>
    <row r="131" customFormat="false" ht="11.25" hidden="false" customHeight="true" outlineLevel="0" collapsed="false">
      <c r="A131" s="99" t="s">
        <v>106</v>
      </c>
      <c r="C131" s="103" t="n">
        <v>-0.0409999999999999</v>
      </c>
      <c r="D131" s="103" t="n">
        <v>-0.0609999999999999</v>
      </c>
      <c r="E131" s="103" t="n">
        <v>-0.0620000000000003</v>
      </c>
      <c r="F131" s="103" t="n">
        <v>-0.0559999999999996</v>
      </c>
      <c r="G131" s="103" t="n">
        <v>-0.0540000000000003</v>
      </c>
      <c r="H131" s="103" t="n">
        <v>-0.052</v>
      </c>
      <c r="I131" s="103" t="n">
        <v>-0.0509999999999997</v>
      </c>
      <c r="J131" s="103" t="n">
        <v>-0.0510000000000002</v>
      </c>
      <c r="K131" s="103" t="n">
        <v>-0.048</v>
      </c>
      <c r="L131" s="103" t="n">
        <v>-0.0459999999999998</v>
      </c>
      <c r="M131" s="103" t="n">
        <v>0.012</v>
      </c>
      <c r="N131" s="103" t="n">
        <v>0.012</v>
      </c>
      <c r="O131" s="103" t="n">
        <v>0.012</v>
      </c>
      <c r="P131" s="103" t="n">
        <v>0.012</v>
      </c>
      <c r="Q131" s="103" t="n">
        <v>0.012</v>
      </c>
      <c r="R131" s="103" t="n">
        <v>-0.0230000000000001</v>
      </c>
      <c r="S131" s="103" t="n">
        <v>-0.0229999999999997</v>
      </c>
      <c r="T131" s="103" t="n">
        <v>-0.0230000000000001</v>
      </c>
      <c r="U131" s="103" t="n">
        <v>-0.0230000000000001</v>
      </c>
      <c r="V131" s="103" t="n">
        <v>-0.0230000000000001</v>
      </c>
      <c r="W131" s="103" t="n">
        <v>-0.0230000000000001</v>
      </c>
      <c r="X131" s="103" t="n">
        <v>-0.0179999999999998</v>
      </c>
      <c r="Y131" s="103" t="n">
        <v>-0.0580000000000003</v>
      </c>
      <c r="Z131" s="103" t="n">
        <v>-0.0529999999999999</v>
      </c>
      <c r="AA131" s="102"/>
    </row>
    <row r="133" customFormat="false" ht="12" hidden="false" customHeight="true" outlineLevel="0" collapsed="false">
      <c r="A133" s="98" t="s">
        <v>125</v>
      </c>
    </row>
    <row r="134" customFormat="false" ht="11.25" hidden="false" customHeight="true" outlineLevel="0" collapsed="false">
      <c r="A134" s="99" t="s">
        <v>126</v>
      </c>
      <c r="C134" s="102" t="n">
        <v>4.2578</v>
      </c>
      <c r="D134" s="102" t="n">
        <v>4.2578</v>
      </c>
      <c r="E134" s="102" t="n">
        <v>4.2578</v>
      </c>
      <c r="F134" s="102" t="n">
        <v>3.2256</v>
      </c>
      <c r="G134" s="102" t="n">
        <v>3.2256</v>
      </c>
      <c r="H134" s="102" t="n">
        <v>3.2256</v>
      </c>
      <c r="I134" s="102" t="n">
        <v>3.2256</v>
      </c>
      <c r="J134" s="102" t="n">
        <v>3.2256</v>
      </c>
      <c r="K134" s="102" t="n">
        <v>3.2256</v>
      </c>
      <c r="L134" s="102" t="n">
        <v>3.2256</v>
      </c>
      <c r="M134" s="102" t="n">
        <v>0</v>
      </c>
      <c r="N134" s="102" t="n">
        <v>0</v>
      </c>
      <c r="O134" s="102" t="n">
        <v>0</v>
      </c>
      <c r="P134" s="102" t="n">
        <v>0</v>
      </c>
      <c r="Q134" s="102" t="n">
        <v>0</v>
      </c>
      <c r="R134" s="102" t="n">
        <v>0</v>
      </c>
      <c r="S134" s="102" t="n">
        <v>0</v>
      </c>
      <c r="T134" s="102" t="n">
        <v>0</v>
      </c>
      <c r="U134" s="102" t="n">
        <v>0</v>
      </c>
      <c r="V134" s="102" t="n">
        <v>0</v>
      </c>
      <c r="W134" s="102" t="n">
        <v>0</v>
      </c>
      <c r="X134" s="102" t="n">
        <v>0</v>
      </c>
      <c r="Y134" s="102" t="n">
        <v>0</v>
      </c>
      <c r="Z134" s="102" t="n">
        <v>0</v>
      </c>
      <c r="AA134" s="102"/>
    </row>
    <row r="135" customFormat="false" ht="11.25" hidden="false" customHeight="true" outlineLevel="0" collapsed="false">
      <c r="A135" s="99" t="s">
        <v>127</v>
      </c>
      <c r="C135" s="102" t="n">
        <v>4.3778</v>
      </c>
      <c r="D135" s="102" t="n">
        <v>4.3778</v>
      </c>
      <c r="E135" s="102" t="n">
        <v>4.3778</v>
      </c>
      <c r="F135" s="102" t="n">
        <v>3.2469</v>
      </c>
      <c r="G135" s="102" t="n">
        <v>3.2469</v>
      </c>
      <c r="H135" s="102" t="n">
        <v>3.2469</v>
      </c>
      <c r="I135" s="102" t="n">
        <v>3.2469</v>
      </c>
      <c r="J135" s="102" t="n">
        <v>3.2469</v>
      </c>
      <c r="K135" s="102" t="n">
        <v>3.2469</v>
      </c>
      <c r="L135" s="102" t="n">
        <v>3.2469</v>
      </c>
      <c r="M135" s="102" t="n">
        <v>0</v>
      </c>
      <c r="N135" s="102" t="n">
        <v>0</v>
      </c>
      <c r="O135" s="102" t="n">
        <v>0</v>
      </c>
      <c r="P135" s="102" t="n">
        <v>0</v>
      </c>
      <c r="Q135" s="102" t="n">
        <v>0</v>
      </c>
      <c r="R135" s="102" t="n">
        <v>0</v>
      </c>
      <c r="S135" s="102" t="n">
        <v>0</v>
      </c>
      <c r="T135" s="102" t="n">
        <v>0</v>
      </c>
      <c r="U135" s="102" t="n">
        <v>0</v>
      </c>
      <c r="V135" s="102" t="n">
        <v>0</v>
      </c>
      <c r="W135" s="102" t="n">
        <v>0</v>
      </c>
      <c r="X135" s="102" t="n">
        <v>0</v>
      </c>
      <c r="Y135" s="102" t="n">
        <v>0</v>
      </c>
      <c r="Z135" s="102" t="n">
        <v>0</v>
      </c>
      <c r="AA135" s="102"/>
    </row>
    <row r="137" customFormat="false" ht="12" hidden="false" customHeight="true" outlineLevel="0" collapsed="false">
      <c r="A137" s="98" t="s">
        <v>117</v>
      </c>
    </row>
    <row r="138" customFormat="false" ht="11.25" hidden="false" customHeight="true" outlineLevel="0" collapsed="false">
      <c r="A138" s="99" t="s">
        <v>118</v>
      </c>
      <c r="C138" s="100" t="n">
        <v>167024</v>
      </c>
      <c r="D138" s="100" t="n">
        <v>150428</v>
      </c>
      <c r="E138" s="104" t="n">
        <v>166145</v>
      </c>
      <c r="F138" s="104" t="n">
        <v>25260</v>
      </c>
      <c r="G138" s="104" t="n">
        <v>26096</v>
      </c>
      <c r="H138" s="104" t="n">
        <v>25196</v>
      </c>
      <c r="I138" s="104" t="n">
        <v>25978</v>
      </c>
      <c r="J138" s="100" t="n">
        <v>25918</v>
      </c>
      <c r="K138" s="100" t="n">
        <v>25023</v>
      </c>
      <c r="L138" s="100" t="n">
        <v>25796</v>
      </c>
      <c r="M138" s="100" t="n">
        <v>0</v>
      </c>
      <c r="N138" s="100" t="n">
        <v>0</v>
      </c>
      <c r="O138" s="100" t="n">
        <v>0</v>
      </c>
      <c r="P138" s="100" t="n">
        <v>0</v>
      </c>
      <c r="Q138" s="100" t="n">
        <v>0</v>
      </c>
      <c r="R138" s="100" t="n">
        <v>0</v>
      </c>
      <c r="S138" s="100" t="n">
        <v>0</v>
      </c>
      <c r="T138" s="100" t="n">
        <v>0</v>
      </c>
      <c r="U138" s="100" t="n">
        <v>0</v>
      </c>
      <c r="V138" s="100" t="n">
        <v>0</v>
      </c>
      <c r="W138" s="100" t="n">
        <v>0</v>
      </c>
      <c r="X138" s="100" t="n">
        <v>0</v>
      </c>
      <c r="Y138" s="100" t="n">
        <v>0</v>
      </c>
      <c r="Z138" s="100" t="n">
        <v>0</v>
      </c>
      <c r="AA138" s="100" t="n">
        <v>662864</v>
      </c>
    </row>
    <row r="139" customFormat="false" ht="11.25" hidden="false" customHeight="true" outlineLevel="0" collapsed="false">
      <c r="A139" s="99" t="s">
        <v>128</v>
      </c>
      <c r="C139" s="100" t="n">
        <v>0</v>
      </c>
      <c r="D139" s="100" t="n">
        <v>0</v>
      </c>
      <c r="E139" s="100" t="n">
        <v>0</v>
      </c>
      <c r="F139" s="100" t="n">
        <v>0</v>
      </c>
      <c r="G139" s="100" t="n">
        <v>0</v>
      </c>
      <c r="H139" s="100" t="n">
        <v>0</v>
      </c>
      <c r="I139" s="100" t="n">
        <v>0</v>
      </c>
      <c r="J139" s="100" t="n">
        <v>0</v>
      </c>
      <c r="K139" s="100" t="n">
        <v>0</v>
      </c>
      <c r="L139" s="100" t="n">
        <v>0</v>
      </c>
      <c r="M139" s="100" t="n">
        <v>0</v>
      </c>
      <c r="N139" s="100" t="n">
        <v>0</v>
      </c>
      <c r="O139" s="100" t="n">
        <v>0</v>
      </c>
      <c r="P139" s="100" t="n">
        <v>0</v>
      </c>
      <c r="Q139" s="100" t="n">
        <v>0</v>
      </c>
      <c r="R139" s="100" t="n">
        <v>0</v>
      </c>
      <c r="S139" s="100" t="n">
        <v>0</v>
      </c>
      <c r="T139" s="100" t="n">
        <v>0</v>
      </c>
      <c r="U139" s="100" t="n">
        <v>0</v>
      </c>
      <c r="V139" s="100" t="n">
        <v>0</v>
      </c>
      <c r="W139" s="100" t="n">
        <v>0</v>
      </c>
      <c r="X139" s="100" t="n">
        <v>0</v>
      </c>
      <c r="Y139" s="100" t="n">
        <v>0</v>
      </c>
      <c r="Z139" s="100" t="n">
        <v>0</v>
      </c>
      <c r="AA139" s="100" t="n">
        <v>0</v>
      </c>
    </row>
    <row r="140" customFormat="false" ht="11.25" hidden="false" customHeight="true" outlineLevel="0" collapsed="false">
      <c r="A140" s="105" t="s">
        <v>110</v>
      </c>
      <c r="B140" s="106"/>
      <c r="C140" s="107" t="n">
        <v>167024</v>
      </c>
      <c r="D140" s="107" t="n">
        <v>150428</v>
      </c>
      <c r="E140" s="107" t="n">
        <v>166145</v>
      </c>
      <c r="F140" s="107" t="n">
        <v>25260</v>
      </c>
      <c r="G140" s="107" t="n">
        <v>26096</v>
      </c>
      <c r="H140" s="107" t="n">
        <v>25196</v>
      </c>
      <c r="I140" s="107" t="n">
        <v>25978</v>
      </c>
      <c r="J140" s="107" t="n">
        <v>25918</v>
      </c>
      <c r="K140" s="107" t="n">
        <v>25023</v>
      </c>
      <c r="L140" s="107" t="n">
        <v>25796</v>
      </c>
      <c r="M140" s="107" t="n">
        <v>0</v>
      </c>
      <c r="N140" s="107" t="n">
        <v>0</v>
      </c>
      <c r="O140" s="107" t="n">
        <v>0</v>
      </c>
      <c r="P140" s="107" t="n">
        <v>0</v>
      </c>
      <c r="Q140" s="107" t="n">
        <v>0</v>
      </c>
      <c r="R140" s="107" t="n">
        <v>0</v>
      </c>
      <c r="S140" s="107" t="n">
        <v>0</v>
      </c>
      <c r="T140" s="107" t="n">
        <v>0</v>
      </c>
      <c r="U140" s="107" t="n">
        <v>0</v>
      </c>
      <c r="V140" s="107" t="n">
        <v>0</v>
      </c>
      <c r="W140" s="107" t="n">
        <v>0</v>
      </c>
      <c r="X140" s="107" t="n">
        <v>0</v>
      </c>
      <c r="Y140" s="107" t="n">
        <v>0</v>
      </c>
      <c r="Z140" s="107" t="n">
        <v>0</v>
      </c>
      <c r="AA140" s="108" t="n">
        <v>662864</v>
      </c>
    </row>
    <row r="141" customFormat="false" ht="11.25" hidden="false" customHeight="true" outlineLevel="0" collapsed="false">
      <c r="A141" s="99" t="s">
        <v>111</v>
      </c>
      <c r="C141" s="100" t="n">
        <v>167008</v>
      </c>
      <c r="D141" s="100" t="n">
        <v>150414</v>
      </c>
      <c r="E141" s="100" t="n">
        <v>166130</v>
      </c>
      <c r="F141" s="100" t="n">
        <v>25258</v>
      </c>
      <c r="G141" s="100" t="n">
        <v>26094</v>
      </c>
      <c r="H141" s="100" t="n">
        <v>25195</v>
      </c>
      <c r="I141" s="100" t="n">
        <v>25976</v>
      </c>
      <c r="J141" s="100" t="n">
        <v>25916</v>
      </c>
      <c r="K141" s="100" t="n">
        <v>25021</v>
      </c>
      <c r="L141" s="100" t="n">
        <v>25795</v>
      </c>
      <c r="M141" s="100" t="n">
        <v>0</v>
      </c>
      <c r="N141" s="100" t="n">
        <v>0</v>
      </c>
      <c r="O141" s="100" t="n">
        <v>0</v>
      </c>
      <c r="P141" s="100" t="n">
        <v>0</v>
      </c>
      <c r="Q141" s="100" t="n">
        <v>0</v>
      </c>
      <c r="R141" s="100" t="n">
        <v>0</v>
      </c>
      <c r="S141" s="100" t="n">
        <v>0</v>
      </c>
      <c r="T141" s="100" t="n">
        <v>0</v>
      </c>
      <c r="U141" s="100" t="n">
        <v>0</v>
      </c>
      <c r="V141" s="100" t="n">
        <v>0</v>
      </c>
      <c r="W141" s="100" t="n">
        <v>0</v>
      </c>
      <c r="X141" s="100" t="n">
        <v>0</v>
      </c>
      <c r="Y141" s="100" t="n">
        <v>0</v>
      </c>
      <c r="Z141" s="100" t="n">
        <v>0</v>
      </c>
      <c r="AA141" s="100" t="n">
        <v>662807</v>
      </c>
    </row>
    <row r="142" customFormat="false" ht="11.25" hidden="false" customHeight="true" outlineLevel="0" collapsed="false">
      <c r="A142" s="99" t="s">
        <v>106</v>
      </c>
      <c r="C142" s="101" t="n">
        <v>16</v>
      </c>
      <c r="D142" s="101" t="n">
        <v>14</v>
      </c>
      <c r="E142" s="101" t="n">
        <v>15</v>
      </c>
      <c r="F142" s="101" t="n">
        <v>2</v>
      </c>
      <c r="G142" s="101" t="n">
        <v>2</v>
      </c>
      <c r="H142" s="101" t="n">
        <v>1</v>
      </c>
      <c r="I142" s="101" t="n">
        <v>2</v>
      </c>
      <c r="J142" s="101" t="n">
        <v>2</v>
      </c>
      <c r="K142" s="101" t="n">
        <v>2</v>
      </c>
      <c r="L142" s="101" t="n">
        <v>1</v>
      </c>
      <c r="M142" s="101" t="n">
        <v>0</v>
      </c>
      <c r="N142" s="101" t="n">
        <v>0</v>
      </c>
      <c r="O142" s="101" t="n">
        <v>0</v>
      </c>
      <c r="P142" s="101" t="n">
        <v>0</v>
      </c>
      <c r="Q142" s="101" t="n">
        <v>0</v>
      </c>
      <c r="R142" s="101" t="n">
        <v>0</v>
      </c>
      <c r="S142" s="101" t="n">
        <v>0</v>
      </c>
      <c r="T142" s="101" t="n">
        <v>0</v>
      </c>
      <c r="U142" s="101" t="n">
        <v>0</v>
      </c>
      <c r="V142" s="101" t="n">
        <v>0</v>
      </c>
      <c r="W142" s="101" t="n">
        <v>0</v>
      </c>
      <c r="X142" s="101" t="n">
        <v>0</v>
      </c>
      <c r="Y142" s="101" t="n">
        <v>0</v>
      </c>
      <c r="Z142" s="101" t="n">
        <v>0</v>
      </c>
      <c r="AA142" s="101" t="n">
        <v>57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3" manualBreakCount="3">
    <brk id="22" man="true" max="16383" min="0"/>
    <brk id="31" man="true" max="16383" min="0"/>
    <brk id="71" man="true" max="16383" min="0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50.15"/>
    <col collapsed="false" customWidth="true" hidden="false" outlineLevel="0" max="2" min="2" style="1" width="4.32"/>
    <col collapsed="false" customWidth="true" hidden="false" outlineLevel="0" max="31" min="3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132</v>
      </c>
    </row>
    <row r="3" customFormat="false" ht="12.75" hidden="false" customHeight="false" outlineLevel="0" collapsed="false">
      <c r="A3" s="2" t="str">
        <f aca="false">'GAS SUM'!A3</f>
        <v>As of December 18, 2001</v>
      </c>
    </row>
    <row r="4" customFormat="false" ht="12.75" hidden="false" customHeight="false" outlineLevel="0" collapsed="false">
      <c r="A4" s="2" t="s">
        <v>3</v>
      </c>
      <c r="F4" s="109"/>
    </row>
    <row r="5" customFormat="false" ht="10.5" hidden="false" customHeight="false" outlineLevel="0" collapsed="false">
      <c r="I5" s="110"/>
    </row>
    <row r="6" customFormat="false" ht="12.75" hidden="false" customHeight="false" outlineLevel="0" collapsed="false">
      <c r="A6" s="2" t="s">
        <v>16</v>
      </c>
    </row>
    <row r="7" customFormat="false" ht="10.5" hidden="false" customHeight="false" outlineLevel="0" collapsed="false">
      <c r="A7" s="1" t="s">
        <v>133</v>
      </c>
      <c r="D7" s="8" t="n">
        <f aca="false">SUM(C16:M16)</f>
        <v>1408220.94</v>
      </c>
      <c r="F7" s="111" t="s">
        <v>134</v>
      </c>
      <c r="I7" s="4" t="s">
        <v>5</v>
      </c>
      <c r="J7" s="4" t="s">
        <v>10</v>
      </c>
      <c r="K7" s="4" t="s">
        <v>11</v>
      </c>
    </row>
    <row r="8" customFormat="false" ht="10.5" hidden="false" customHeight="false" outlineLevel="0" collapsed="false">
      <c r="A8" s="1" t="s">
        <v>135</v>
      </c>
      <c r="D8" s="8" t="n">
        <f aca="false">N16</f>
        <v>130932</v>
      </c>
      <c r="E8" s="8"/>
      <c r="F8" s="1" t="s">
        <v>6</v>
      </c>
      <c r="G8" s="9"/>
      <c r="I8" s="112" t="n">
        <f aca="false">'GAS SUM'!C23</f>
        <v>0</v>
      </c>
      <c r="J8" s="11" t="n">
        <v>1000000</v>
      </c>
      <c r="K8" s="12" t="n">
        <f aca="false">IF(I8&gt;J8,I8-J8,0)</f>
        <v>0</v>
      </c>
    </row>
    <row r="9" customFormat="false" ht="10.5" hidden="false" customHeight="false" outlineLevel="0" collapsed="false">
      <c r="A9" s="1" t="s">
        <v>136</v>
      </c>
      <c r="B9" s="113"/>
      <c r="C9" s="8" t="n">
        <f aca="false">C23</f>
        <v>400761</v>
      </c>
      <c r="F9" s="1" t="s">
        <v>7</v>
      </c>
      <c r="I9" s="17" t="n">
        <f aca="false">O52</f>
        <v>83836</v>
      </c>
      <c r="J9" s="8" t="n">
        <v>-1000000</v>
      </c>
      <c r="K9" s="13" t="n">
        <f aca="false">IF(I9&lt;J9,I9-J9,0)</f>
        <v>0</v>
      </c>
    </row>
    <row r="10" customFormat="false" ht="10.5" hidden="false" customHeight="false" outlineLevel="0" collapsed="false">
      <c r="A10" s="1" t="s">
        <v>137</v>
      </c>
      <c r="B10" s="113"/>
      <c r="C10" s="114" t="n">
        <v>2541355.60326649</v>
      </c>
      <c r="F10" s="1" t="s">
        <v>8</v>
      </c>
      <c r="I10" s="8" t="n">
        <f aca="false">'5-DAY'!C2</f>
        <v>147196</v>
      </c>
      <c r="J10" s="8" t="n">
        <v>-2250000</v>
      </c>
      <c r="K10" s="13" t="n">
        <f aca="false">IF(I10&lt;J10,I10-J10,0)</f>
        <v>0</v>
      </c>
    </row>
    <row r="11" customFormat="false" ht="10.5" hidden="false" customHeight="false" outlineLevel="0" collapsed="false">
      <c r="A11" s="1" t="s">
        <v>138</v>
      </c>
      <c r="B11" s="113"/>
      <c r="C11" s="115"/>
      <c r="D11" s="8" t="n">
        <f aca="false">SUM(C9:C10)</f>
        <v>2942116.60326649</v>
      </c>
      <c r="F11" s="1" t="s">
        <v>14</v>
      </c>
      <c r="H11" s="115"/>
      <c r="I11" s="116" t="n">
        <f aca="false">'Gap Risk'!B7</f>
        <v>0</v>
      </c>
      <c r="J11" s="15" t="n">
        <v>5000000</v>
      </c>
      <c r="K11" s="16" t="n">
        <f aca="false">IF(ABS(I11)&gt;J11,ABS(I11)-J11,0)</f>
        <v>0</v>
      </c>
    </row>
    <row r="12" customFormat="false" ht="10.5" hidden="false" customHeight="false" outlineLevel="0" collapsed="false">
      <c r="A12" s="117" t="s">
        <v>19</v>
      </c>
      <c r="B12" s="118"/>
      <c r="C12" s="118"/>
      <c r="D12" s="119" t="n">
        <f aca="false">SUM(D7:D11)</f>
        <v>4481269.54326649</v>
      </c>
      <c r="F12" s="1" t="s">
        <v>15</v>
      </c>
      <c r="I12" s="116" t="n">
        <f aca="false">'Gap Risk'!B10</f>
        <v>0</v>
      </c>
      <c r="J12" s="15" t="n">
        <v>5000000</v>
      </c>
      <c r="K12" s="16" t="n">
        <f aca="false">IF(ABS(I12)&gt;J12,ABS(I12)-J12,0)</f>
        <v>0</v>
      </c>
    </row>
    <row r="13" customFormat="false" ht="10.5" hidden="false" customHeight="false" outlineLevel="0" collapsed="false">
      <c r="D13" s="8"/>
      <c r="E13" s="8"/>
    </row>
    <row r="14" customFormat="false" ht="10.5" hidden="false" customHeight="false" outlineLevel="0" collapsed="false">
      <c r="C14" s="120"/>
      <c r="D14" s="8"/>
      <c r="E14" s="8"/>
    </row>
    <row r="15" customFormat="false" ht="12.75" hidden="false" customHeight="false" outlineLevel="0" collapsed="false">
      <c r="A15" s="2" t="s">
        <v>139</v>
      </c>
      <c r="B15" s="3"/>
      <c r="C15" s="121" t="n">
        <v>36892</v>
      </c>
      <c r="D15" s="121" t="n">
        <v>36923</v>
      </c>
      <c r="E15" s="121" t="n">
        <v>36951</v>
      </c>
      <c r="F15" s="121" t="n">
        <v>36982</v>
      </c>
      <c r="G15" s="121" t="n">
        <v>37012</v>
      </c>
      <c r="H15" s="121" t="n">
        <v>37043</v>
      </c>
      <c r="I15" s="121" t="n">
        <v>37073</v>
      </c>
      <c r="J15" s="121" t="n">
        <v>37104</v>
      </c>
      <c r="K15" s="121" t="n">
        <v>37135</v>
      </c>
      <c r="L15" s="121" t="n">
        <v>37165</v>
      </c>
      <c r="M15" s="121" t="n">
        <v>37196</v>
      </c>
      <c r="N15" s="121" t="n">
        <v>37226</v>
      </c>
      <c r="O15" s="122" t="s">
        <v>140</v>
      </c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0.5" hidden="false" customHeight="false" outlineLevel="0" collapsed="false">
      <c r="A16" s="123" t="s">
        <v>141</v>
      </c>
      <c r="B16" s="123"/>
      <c r="C16" s="124" t="n">
        <v>0</v>
      </c>
      <c r="D16" s="124" t="n">
        <f aca="false">-73083</f>
        <v>-73083</v>
      </c>
      <c r="E16" s="124" t="n">
        <v>268221</v>
      </c>
      <c r="F16" s="124" t="n">
        <v>194767</v>
      </c>
      <c r="G16" s="124" t="n">
        <v>96424</v>
      </c>
      <c r="H16" s="124" t="n">
        <v>-41521</v>
      </c>
      <c r="I16" s="124" t="n">
        <v>290235</v>
      </c>
      <c r="J16" s="124" t="n">
        <f aca="false">135570+40000</f>
        <v>175570</v>
      </c>
      <c r="K16" s="124" t="n">
        <f aca="false">132471+38900</f>
        <v>171371</v>
      </c>
      <c r="L16" s="124" t="n">
        <f aca="false">207918.94-8750</f>
        <v>199168.94</v>
      </c>
      <c r="M16" s="124" t="n">
        <f aca="false">113218+13850</f>
        <v>127068</v>
      </c>
      <c r="N16" s="124" t="n">
        <v>130932</v>
      </c>
      <c r="O16" s="124" t="n">
        <f aca="false">SUM(C16:N16)</f>
        <v>1539152.94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</row>
    <row r="17" customFormat="false" ht="10.5" hidden="false" customHeight="false" outlineLevel="0" collapsed="false">
      <c r="O17" s="8"/>
      <c r="AF17" s="14"/>
      <c r="AG17" s="14"/>
      <c r="AH17" s="14"/>
      <c r="AI17" s="14"/>
      <c r="AJ17" s="14"/>
      <c r="AK17" s="14"/>
    </row>
    <row r="18" customFormat="false" ht="10.5" hidden="false" customHeight="false" outlineLevel="0" collapsed="false">
      <c r="N18" s="8"/>
      <c r="AF18" s="14"/>
      <c r="AG18" s="14"/>
      <c r="AH18" s="14"/>
      <c r="AI18" s="14"/>
      <c r="AJ18" s="14"/>
      <c r="AK18" s="14"/>
    </row>
    <row r="19" customFormat="false" ht="12.75" hidden="false" customHeight="false" outlineLevel="0" collapsed="false">
      <c r="A19" s="2" t="s">
        <v>136</v>
      </c>
      <c r="J19" s="8"/>
      <c r="AF19" s="14"/>
      <c r="AG19" s="14"/>
      <c r="AH19" s="14"/>
      <c r="AI19" s="14"/>
      <c r="AJ19" s="14"/>
      <c r="AK19" s="14"/>
    </row>
    <row r="20" customFormat="false" ht="10.5" hidden="false" customHeight="false" outlineLevel="0" collapsed="false">
      <c r="A20" s="1" t="s">
        <v>142</v>
      </c>
      <c r="C20" s="8" t="n">
        <f aca="false">O47</f>
        <v>360161</v>
      </c>
      <c r="AF20" s="14"/>
      <c r="AG20" s="14"/>
      <c r="AH20" s="14"/>
      <c r="AI20" s="14"/>
      <c r="AJ20" s="14"/>
      <c r="AK20" s="14"/>
    </row>
    <row r="21" customFormat="false" ht="10.5" hidden="false" customHeight="false" outlineLevel="0" collapsed="false">
      <c r="A21" s="1" t="s">
        <v>143</v>
      </c>
      <c r="C21" s="8" t="n">
        <f aca="false">O48</f>
        <v>0</v>
      </c>
      <c r="AF21" s="14"/>
      <c r="AG21" s="14"/>
      <c r="AH21" s="14"/>
      <c r="AI21" s="14"/>
      <c r="AJ21" s="14"/>
      <c r="AK21" s="14"/>
    </row>
    <row r="22" customFormat="false" ht="10.5" hidden="false" customHeight="false" outlineLevel="0" collapsed="false">
      <c r="A22" s="1" t="s">
        <v>144</v>
      </c>
      <c r="C22" s="8" t="n">
        <f aca="false">O49</f>
        <v>40600</v>
      </c>
      <c r="AF22" s="14"/>
      <c r="AG22" s="14"/>
      <c r="AH22" s="14"/>
      <c r="AI22" s="14"/>
      <c r="AJ22" s="14"/>
      <c r="AK22" s="14"/>
    </row>
    <row r="23" customFormat="false" ht="10.5" hidden="false" customHeight="false" outlineLevel="0" collapsed="false">
      <c r="A23" s="123" t="s">
        <v>136</v>
      </c>
      <c r="B23" s="125"/>
      <c r="C23" s="124" t="n">
        <f aca="false">SUM(C20:C22)</f>
        <v>400761</v>
      </c>
      <c r="AF23" s="14"/>
      <c r="AG23" s="14"/>
      <c r="AH23" s="14"/>
      <c r="AI23" s="14"/>
      <c r="AJ23" s="14"/>
      <c r="AK23" s="14"/>
    </row>
    <row r="24" customFormat="false" ht="10.5" hidden="false" customHeight="false" outlineLevel="0" collapsed="false">
      <c r="AF24" s="14"/>
      <c r="AG24" s="14"/>
      <c r="AH24" s="14"/>
      <c r="AI24" s="14"/>
      <c r="AJ24" s="14"/>
      <c r="AK24" s="14"/>
    </row>
    <row r="25" customFormat="false" ht="10.5" hidden="false" customHeight="false" outlineLevel="0" collapsed="false">
      <c r="AF25" s="14"/>
      <c r="AG25" s="14"/>
      <c r="AH25" s="14"/>
      <c r="AI25" s="14"/>
      <c r="AJ25" s="14"/>
      <c r="AK25" s="14"/>
    </row>
    <row r="26" customFormat="false" ht="12.75" hidden="false" customHeight="false" outlineLevel="0" collapsed="false">
      <c r="A26" s="2" t="s">
        <v>145</v>
      </c>
      <c r="C26" s="122" t="n">
        <v>37257</v>
      </c>
      <c r="D26" s="122" t="n">
        <v>37288</v>
      </c>
      <c r="E26" s="122" t="n">
        <v>37316</v>
      </c>
      <c r="F26" s="122" t="n">
        <v>37347</v>
      </c>
      <c r="G26" s="122" t="n">
        <v>37377</v>
      </c>
      <c r="H26" s="122" t="n">
        <v>37408</v>
      </c>
      <c r="I26" s="122" t="n">
        <v>37438</v>
      </c>
      <c r="J26" s="122" t="n">
        <v>37469</v>
      </c>
      <c r="K26" s="122" t="n">
        <v>37500</v>
      </c>
      <c r="L26" s="122" t="n">
        <v>37530</v>
      </c>
      <c r="M26" s="122" t="n">
        <v>37561</v>
      </c>
      <c r="N26" s="122" t="n">
        <v>37591</v>
      </c>
      <c r="O26" s="126"/>
      <c r="AF26" s="14"/>
      <c r="AG26" s="14"/>
      <c r="AH26" s="14"/>
      <c r="AI26" s="14"/>
      <c r="AJ26" s="14"/>
      <c r="AK26" s="14"/>
    </row>
    <row r="27" customFormat="false" ht="10.5" hidden="false" customHeight="false" outlineLevel="0" collapsed="false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9"/>
      <c r="AF27" s="14"/>
      <c r="AG27" s="14"/>
      <c r="AH27" s="14"/>
      <c r="AI27" s="14"/>
      <c r="AJ27" s="14"/>
      <c r="AK27" s="14"/>
    </row>
    <row r="28" customFormat="false" ht="10.5" hidden="false" customHeight="false" outlineLevel="0" collapsed="false">
      <c r="A28" s="123" t="s">
        <v>146</v>
      </c>
      <c r="B28" s="127"/>
      <c r="C28" s="127" t="n">
        <f aca="false">'SPEC REPORT DETAILS'!J8+'SPEC REPORT DETAILS'!J20+'SPEC REPORT DETAILS'!J32+'SPEC REPORT DETAILS'!J44</f>
        <v>0</v>
      </c>
      <c r="D28" s="127" t="n">
        <f aca="false">'SPEC REPORT DETAILS'!K8+'SPEC REPORT DETAILS'!K20+'SPEC REPORT DETAILS'!K32+'SPEC REPORT DETAILS'!K44</f>
        <v>0</v>
      </c>
      <c r="E28" s="127" t="n">
        <f aca="false">'SPEC REPORT DETAILS'!L8+'SPEC REPORT DETAILS'!L20+'SPEC REPORT DETAILS'!L32+'SPEC REPORT DETAILS'!L44</f>
        <v>0</v>
      </c>
      <c r="F28" s="127" t="n">
        <f aca="false">'SPEC REPORT DETAILS'!M8+'SPEC REPORT DETAILS'!M20+'SPEC REPORT DETAILS'!M32+'SPEC REPORT DETAILS'!M44</f>
        <v>0</v>
      </c>
      <c r="G28" s="127" t="n">
        <f aca="false">'SPEC REPORT DETAILS'!N8+'SPEC REPORT DETAILS'!N20+'SPEC REPORT DETAILS'!N32+'SPEC REPORT DETAILS'!N44</f>
        <v>0</v>
      </c>
      <c r="H28" s="127" t="n">
        <f aca="false">'SPEC REPORT DETAILS'!O8+'SPEC REPORT DETAILS'!O20+'SPEC REPORT DETAILS'!O32+'SPEC REPORT DETAILS'!O44</f>
        <v>0</v>
      </c>
      <c r="I28" s="127" t="n">
        <f aca="false">'SPEC REPORT DETAILS'!P8+'SPEC REPORT DETAILS'!P20+'SPEC REPORT DETAILS'!P32+'SPEC REPORT DETAILS'!P44</f>
        <v>0</v>
      </c>
      <c r="J28" s="127" t="n">
        <f aca="false">'SPEC REPORT DETAILS'!Q8+'SPEC REPORT DETAILS'!Q20+'SPEC REPORT DETAILS'!Q32+'SPEC REPORT DETAILS'!Q44</f>
        <v>0</v>
      </c>
      <c r="K28" s="127" t="n">
        <f aca="false">'SPEC REPORT DETAILS'!R8+'SPEC REPORT DETAILS'!R20+'SPEC REPORT DETAILS'!R32+'SPEC REPORT DETAILS'!R44</f>
        <v>0</v>
      </c>
      <c r="L28" s="127" t="n">
        <f aca="false">'SPEC REPORT DETAILS'!S8+'SPEC REPORT DETAILS'!S20+'SPEC REPORT DETAILS'!S32+'SPEC REPORT DETAILS'!S44</f>
        <v>0</v>
      </c>
      <c r="M28" s="127" t="n">
        <f aca="false">'SPEC REPORT DETAILS'!T8+'SPEC REPORT DETAILS'!T20+'SPEC REPORT DETAILS'!T32+'SPEC REPORT DETAILS'!T44</f>
        <v>0</v>
      </c>
      <c r="N28" s="127" t="n">
        <f aca="false">'SPEC REPORT DETAILS'!U8+'SPEC REPORT DETAILS'!U20+'SPEC REPORT DETAILS'!U32+'SPEC REPORT DETAILS'!U44</f>
        <v>0</v>
      </c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8"/>
      <c r="CL28" s="128"/>
      <c r="CM28" s="128"/>
      <c r="CN28" s="128"/>
      <c r="CO28" s="128"/>
      <c r="CP28" s="128"/>
      <c r="CQ28" s="128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8"/>
      <c r="DD28" s="128"/>
      <c r="DE28" s="128"/>
      <c r="DF28" s="128"/>
      <c r="DG28" s="128"/>
      <c r="DH28" s="128"/>
      <c r="DI28" s="128"/>
      <c r="DJ28" s="128"/>
      <c r="DK28" s="128"/>
      <c r="DL28" s="128"/>
      <c r="DM28" s="128"/>
      <c r="DN28" s="128"/>
      <c r="DO28" s="128"/>
      <c r="DP28" s="128"/>
      <c r="DQ28" s="128"/>
      <c r="DR28" s="128"/>
      <c r="DS28" s="128"/>
      <c r="DT28" s="128"/>
      <c r="DU28" s="128"/>
      <c r="DV28" s="128"/>
      <c r="DW28" s="128"/>
      <c r="DX28" s="128"/>
      <c r="DY28" s="128"/>
      <c r="DZ28" s="128"/>
      <c r="EA28" s="128"/>
      <c r="EB28" s="128"/>
      <c r="EC28" s="128"/>
      <c r="ED28" s="128"/>
      <c r="EE28" s="128"/>
      <c r="EF28" s="128"/>
      <c r="EG28" s="128"/>
      <c r="EH28" s="128"/>
      <c r="EI28" s="128"/>
      <c r="EJ28" s="128"/>
      <c r="EK28" s="128"/>
      <c r="EL28" s="128"/>
      <c r="EM28" s="128"/>
      <c r="EN28" s="128"/>
      <c r="EO28" s="128"/>
      <c r="EP28" s="128"/>
      <c r="EQ28" s="128"/>
      <c r="ER28" s="128"/>
      <c r="ES28" s="128"/>
      <c r="ET28" s="128"/>
      <c r="EU28" s="128"/>
      <c r="EV28" s="128"/>
      <c r="EW28" s="128"/>
      <c r="EX28" s="128"/>
      <c r="EY28" s="128"/>
      <c r="EZ28" s="128"/>
      <c r="FA28" s="128"/>
      <c r="FB28" s="128"/>
      <c r="FC28" s="128"/>
      <c r="FD28" s="128"/>
      <c r="FE28" s="128"/>
      <c r="FF28" s="128"/>
      <c r="FG28" s="128"/>
      <c r="FH28" s="128"/>
      <c r="FI28" s="128"/>
      <c r="FJ28" s="128"/>
      <c r="FK28" s="128"/>
      <c r="FL28" s="128"/>
      <c r="FM28" s="128"/>
      <c r="FN28" s="128"/>
      <c r="FO28" s="128"/>
      <c r="FP28" s="128"/>
      <c r="FQ28" s="128"/>
      <c r="FR28" s="128"/>
      <c r="FS28" s="128"/>
      <c r="FT28" s="128"/>
      <c r="FU28" s="128"/>
      <c r="FV28" s="128"/>
      <c r="FW28" s="128"/>
      <c r="FX28" s="128"/>
      <c r="FY28" s="128"/>
      <c r="FZ28" s="128"/>
      <c r="GA28" s="128"/>
      <c r="GB28" s="128"/>
      <c r="GC28" s="128"/>
      <c r="GD28" s="128"/>
      <c r="GE28" s="128"/>
      <c r="GF28" s="128"/>
      <c r="GG28" s="128"/>
      <c r="GH28" s="128"/>
      <c r="GI28" s="128"/>
      <c r="GJ28" s="128"/>
      <c r="GK28" s="128"/>
      <c r="GL28" s="128"/>
      <c r="GM28" s="128"/>
      <c r="GN28" s="128"/>
      <c r="GO28" s="128"/>
      <c r="GP28" s="128"/>
      <c r="GQ28" s="128"/>
      <c r="GR28" s="128"/>
      <c r="GS28" s="128"/>
      <c r="GT28" s="128"/>
      <c r="GU28" s="128"/>
      <c r="GV28" s="128"/>
      <c r="GW28" s="128"/>
      <c r="GX28" s="128"/>
      <c r="GY28" s="128"/>
      <c r="GZ28" s="128"/>
      <c r="HA28" s="128"/>
      <c r="HB28" s="128"/>
      <c r="HC28" s="128"/>
      <c r="HD28" s="128"/>
      <c r="HE28" s="128"/>
      <c r="HF28" s="128"/>
      <c r="HG28" s="128"/>
      <c r="HH28" s="128"/>
      <c r="HI28" s="128"/>
      <c r="HJ28" s="128"/>
      <c r="HK28" s="128"/>
      <c r="HL28" s="128"/>
      <c r="HM28" s="128"/>
      <c r="HN28" s="128"/>
      <c r="HO28" s="128"/>
      <c r="HP28" s="128"/>
      <c r="HQ28" s="128"/>
      <c r="HR28" s="128"/>
      <c r="HS28" s="128"/>
      <c r="HT28" s="128"/>
      <c r="HU28" s="128"/>
      <c r="HV28" s="128"/>
      <c r="HW28" s="128"/>
      <c r="HX28" s="128"/>
      <c r="HY28" s="128"/>
      <c r="HZ28" s="128"/>
      <c r="IA28" s="128"/>
      <c r="IB28" s="128"/>
      <c r="IC28" s="128"/>
      <c r="ID28" s="128"/>
      <c r="IE28" s="128"/>
      <c r="IF28" s="128"/>
      <c r="IG28" s="128"/>
      <c r="IH28" s="128"/>
      <c r="II28" s="128"/>
      <c r="IJ28" s="128"/>
      <c r="IK28" s="128"/>
      <c r="IL28" s="128"/>
      <c r="IM28" s="128"/>
      <c r="IN28" s="128"/>
      <c r="IO28" s="128"/>
      <c r="IP28" s="128"/>
      <c r="IQ28" s="128"/>
      <c r="IR28" s="128"/>
      <c r="IS28" s="128"/>
      <c r="IT28" s="128"/>
      <c r="IU28" s="128"/>
      <c r="IV28" s="128"/>
      <c r="IW28" s="128"/>
    </row>
    <row r="29" customFormat="false" ht="10.5" hidden="false" customHeight="false" outlineLevel="0" collapsed="false">
      <c r="A29" s="7" t="s">
        <v>147</v>
      </c>
      <c r="B29" s="128"/>
      <c r="C29" s="129" t="n">
        <f aca="false">'SPEC SUM'!C21</f>
        <v>0</v>
      </c>
      <c r="D29" s="129" t="n">
        <f aca="false">'SPEC SUM'!D21</f>
        <v>0</v>
      </c>
      <c r="E29" s="129" t="n">
        <f aca="false">'SPEC SUM'!E21</f>
        <v>0</v>
      </c>
      <c r="F29" s="129" t="n">
        <f aca="false">'SPEC SUM'!F21</f>
        <v>-5000</v>
      </c>
      <c r="G29" s="129" t="n">
        <f aca="false">'SPEC SUM'!G21</f>
        <v>-5000</v>
      </c>
      <c r="H29" s="129" t="n">
        <f aca="false">'SPEC SUM'!H21</f>
        <v>-5000</v>
      </c>
      <c r="I29" s="129" t="n">
        <f aca="false">'SPEC SUM'!I21</f>
        <v>-5000</v>
      </c>
      <c r="J29" s="129" t="n">
        <f aca="false">'SPEC SUM'!J21</f>
        <v>-5000</v>
      </c>
      <c r="K29" s="129" t="n">
        <f aca="false">'SPEC SUM'!K21</f>
        <v>-5000</v>
      </c>
      <c r="L29" s="129" t="n">
        <f aca="false">'SPEC SUM'!L21</f>
        <v>-5000</v>
      </c>
      <c r="M29" s="129" t="n">
        <f aca="false">'SPEC SUM'!M21</f>
        <v>0</v>
      </c>
      <c r="N29" s="129" t="n">
        <f aca="false">'SPEC SUM'!N21</f>
        <v>0</v>
      </c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8"/>
      <c r="CL29" s="128"/>
      <c r="CM29" s="128"/>
      <c r="CN29" s="128"/>
      <c r="CO29" s="128"/>
      <c r="CP29" s="128"/>
      <c r="CQ29" s="128"/>
      <c r="CR29" s="128"/>
      <c r="CS29" s="128"/>
      <c r="CT29" s="128"/>
      <c r="CU29" s="128"/>
      <c r="CV29" s="128"/>
      <c r="CW29" s="128"/>
      <c r="CX29" s="128"/>
      <c r="CY29" s="128"/>
      <c r="CZ29" s="128"/>
      <c r="DA29" s="128"/>
      <c r="DB29" s="128"/>
      <c r="DC29" s="128"/>
      <c r="DD29" s="128"/>
      <c r="DE29" s="128"/>
      <c r="DF29" s="128"/>
      <c r="DG29" s="128"/>
      <c r="DH29" s="128"/>
      <c r="DI29" s="128"/>
      <c r="DJ29" s="128"/>
      <c r="DK29" s="128"/>
      <c r="DL29" s="128"/>
      <c r="DM29" s="128"/>
      <c r="DN29" s="128"/>
      <c r="DO29" s="128"/>
      <c r="DP29" s="128"/>
      <c r="DQ29" s="128"/>
      <c r="DR29" s="128"/>
      <c r="DS29" s="128"/>
      <c r="DT29" s="128"/>
      <c r="DU29" s="128"/>
      <c r="DV29" s="128"/>
      <c r="DW29" s="128"/>
      <c r="DX29" s="128"/>
      <c r="DY29" s="128"/>
      <c r="DZ29" s="128"/>
      <c r="EA29" s="128"/>
      <c r="EB29" s="128"/>
      <c r="EC29" s="128"/>
      <c r="ED29" s="128"/>
      <c r="EE29" s="128"/>
      <c r="EF29" s="128"/>
      <c r="EG29" s="128"/>
      <c r="EH29" s="128"/>
      <c r="EI29" s="128"/>
      <c r="EJ29" s="128"/>
      <c r="EK29" s="128"/>
      <c r="EL29" s="128"/>
      <c r="EM29" s="128"/>
      <c r="EN29" s="128"/>
      <c r="EO29" s="128"/>
      <c r="EP29" s="128"/>
      <c r="EQ29" s="128"/>
      <c r="ER29" s="128"/>
      <c r="ES29" s="128"/>
      <c r="ET29" s="128"/>
      <c r="EU29" s="128"/>
      <c r="EV29" s="128"/>
      <c r="EW29" s="128"/>
      <c r="EX29" s="128"/>
      <c r="EY29" s="128"/>
      <c r="EZ29" s="128"/>
      <c r="FA29" s="128"/>
      <c r="FB29" s="128"/>
      <c r="FC29" s="128"/>
      <c r="FD29" s="128"/>
      <c r="FE29" s="128"/>
      <c r="FF29" s="128"/>
      <c r="FG29" s="128"/>
      <c r="FH29" s="128"/>
      <c r="FI29" s="128"/>
      <c r="FJ29" s="128"/>
      <c r="FK29" s="128"/>
      <c r="FL29" s="128"/>
      <c r="FM29" s="128"/>
      <c r="FN29" s="128"/>
      <c r="FO29" s="128"/>
      <c r="FP29" s="128"/>
      <c r="FQ29" s="128"/>
      <c r="FR29" s="128"/>
      <c r="FS29" s="128"/>
      <c r="FT29" s="128"/>
      <c r="FU29" s="128"/>
      <c r="FV29" s="128"/>
      <c r="FW29" s="128"/>
      <c r="FX29" s="128"/>
      <c r="FY29" s="128"/>
      <c r="FZ29" s="128"/>
      <c r="GA29" s="128"/>
      <c r="GB29" s="128"/>
      <c r="GC29" s="128"/>
      <c r="GD29" s="128"/>
      <c r="GE29" s="128"/>
      <c r="GF29" s="128"/>
      <c r="GG29" s="128"/>
      <c r="GH29" s="128"/>
      <c r="GI29" s="128"/>
      <c r="GJ29" s="128"/>
      <c r="GK29" s="128"/>
      <c r="GL29" s="128"/>
      <c r="GM29" s="128"/>
      <c r="GN29" s="128"/>
      <c r="GO29" s="128"/>
      <c r="GP29" s="128"/>
      <c r="GQ29" s="128"/>
      <c r="GR29" s="128"/>
      <c r="GS29" s="128"/>
      <c r="GT29" s="128"/>
      <c r="GU29" s="128"/>
      <c r="GV29" s="128"/>
      <c r="GW29" s="128"/>
      <c r="GX29" s="128"/>
      <c r="GY29" s="128"/>
      <c r="GZ29" s="128"/>
      <c r="HA29" s="128"/>
      <c r="HB29" s="128"/>
      <c r="HC29" s="128"/>
      <c r="HD29" s="128"/>
      <c r="HE29" s="128"/>
      <c r="HF29" s="128"/>
      <c r="HG29" s="128"/>
      <c r="HH29" s="128"/>
      <c r="HI29" s="128"/>
      <c r="HJ29" s="128"/>
      <c r="HK29" s="128"/>
      <c r="HL29" s="128"/>
      <c r="HM29" s="128"/>
      <c r="HN29" s="128"/>
      <c r="HO29" s="128"/>
      <c r="HP29" s="128"/>
      <c r="HQ29" s="128"/>
      <c r="HR29" s="128"/>
      <c r="HS29" s="128"/>
      <c r="HT29" s="128"/>
      <c r="HU29" s="128"/>
      <c r="HV29" s="128"/>
      <c r="HW29" s="128"/>
      <c r="HX29" s="128"/>
      <c r="HY29" s="128"/>
      <c r="HZ29" s="128"/>
      <c r="IA29" s="128"/>
      <c r="IB29" s="128"/>
      <c r="IC29" s="128"/>
      <c r="ID29" s="128"/>
      <c r="IE29" s="128"/>
      <c r="IF29" s="128"/>
      <c r="IG29" s="128"/>
      <c r="IH29" s="128"/>
      <c r="II29" s="128"/>
      <c r="IJ29" s="128"/>
      <c r="IK29" s="128"/>
      <c r="IL29" s="128"/>
      <c r="IM29" s="128"/>
      <c r="IN29" s="128"/>
      <c r="IO29" s="128"/>
      <c r="IP29" s="128"/>
      <c r="IQ29" s="128"/>
      <c r="IR29" s="128"/>
      <c r="IS29" s="128"/>
      <c r="IT29" s="128"/>
      <c r="IU29" s="128"/>
      <c r="IV29" s="128"/>
      <c r="IW29" s="128"/>
    </row>
    <row r="30" customFormat="false" ht="10.5" hidden="false" customHeight="false" outlineLevel="0" collapsed="false">
      <c r="A30" s="1" t="s">
        <v>106</v>
      </c>
      <c r="B30" s="128"/>
      <c r="C30" s="130" t="n">
        <f aca="false">ROUND((C28-C29),0)</f>
        <v>0</v>
      </c>
      <c r="D30" s="130" t="n">
        <f aca="false">D28-D29</f>
        <v>0</v>
      </c>
      <c r="E30" s="130" t="n">
        <f aca="false">E28-E29</f>
        <v>0</v>
      </c>
      <c r="F30" s="130" t="n">
        <f aca="false">F28-F29</f>
        <v>5000</v>
      </c>
      <c r="G30" s="130" t="n">
        <f aca="false">G28-G29</f>
        <v>5000</v>
      </c>
      <c r="H30" s="130" t="n">
        <f aca="false">H28-H29</f>
        <v>5000</v>
      </c>
      <c r="I30" s="130" t="n">
        <f aca="false">I28-I29</f>
        <v>5000</v>
      </c>
      <c r="J30" s="130" t="n">
        <f aca="false">J28-J29</f>
        <v>5000</v>
      </c>
      <c r="K30" s="130" t="n">
        <f aca="false">K28-K29</f>
        <v>5000</v>
      </c>
      <c r="L30" s="130" t="n">
        <f aca="false">L28-L29</f>
        <v>5000</v>
      </c>
      <c r="M30" s="130" t="n">
        <f aca="false">M28-M29</f>
        <v>0</v>
      </c>
      <c r="N30" s="130" t="n">
        <f aca="false">N28-N29</f>
        <v>0</v>
      </c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8"/>
      <c r="CM30" s="128"/>
      <c r="CN30" s="128"/>
      <c r="CO30" s="128"/>
      <c r="CP30" s="128"/>
      <c r="CQ30" s="128"/>
      <c r="CR30" s="128"/>
      <c r="CS30" s="128"/>
      <c r="CT30" s="128"/>
      <c r="CU30" s="128"/>
      <c r="CV30" s="128"/>
      <c r="CW30" s="128"/>
      <c r="CX30" s="128"/>
      <c r="CY30" s="128"/>
      <c r="CZ30" s="128"/>
      <c r="DA30" s="128"/>
      <c r="DB30" s="128"/>
      <c r="DC30" s="128"/>
      <c r="DD30" s="128"/>
      <c r="DE30" s="128"/>
      <c r="DF30" s="128"/>
      <c r="DG30" s="128"/>
      <c r="DH30" s="128"/>
      <c r="DI30" s="128"/>
      <c r="DJ30" s="128"/>
      <c r="DK30" s="128"/>
      <c r="DL30" s="128"/>
      <c r="DM30" s="128"/>
      <c r="DN30" s="128"/>
      <c r="DO30" s="128"/>
      <c r="DP30" s="128"/>
      <c r="DQ30" s="128"/>
      <c r="DR30" s="128"/>
      <c r="DS30" s="128"/>
      <c r="DT30" s="128"/>
      <c r="DU30" s="128"/>
      <c r="DV30" s="128"/>
      <c r="DW30" s="128"/>
      <c r="DX30" s="128"/>
      <c r="DY30" s="128"/>
      <c r="DZ30" s="128"/>
      <c r="EA30" s="128"/>
      <c r="EB30" s="128"/>
      <c r="EC30" s="128"/>
      <c r="ED30" s="128"/>
      <c r="EE30" s="128"/>
      <c r="EF30" s="128"/>
      <c r="EG30" s="128"/>
      <c r="EH30" s="128"/>
      <c r="EI30" s="128"/>
      <c r="EJ30" s="128"/>
      <c r="EK30" s="128"/>
      <c r="EL30" s="128"/>
      <c r="EM30" s="128"/>
      <c r="EN30" s="128"/>
      <c r="EO30" s="128"/>
      <c r="EP30" s="128"/>
      <c r="EQ30" s="128"/>
      <c r="ER30" s="128"/>
      <c r="ES30" s="128"/>
      <c r="ET30" s="128"/>
      <c r="EU30" s="128"/>
      <c r="EV30" s="128"/>
      <c r="EW30" s="128"/>
      <c r="EX30" s="128"/>
      <c r="EY30" s="128"/>
      <c r="EZ30" s="128"/>
      <c r="FA30" s="128"/>
      <c r="FB30" s="128"/>
      <c r="FC30" s="128"/>
      <c r="FD30" s="128"/>
      <c r="FE30" s="128"/>
      <c r="FF30" s="128"/>
      <c r="FG30" s="128"/>
      <c r="FH30" s="128"/>
      <c r="FI30" s="128"/>
      <c r="FJ30" s="128"/>
      <c r="FK30" s="128"/>
      <c r="FL30" s="128"/>
      <c r="FM30" s="128"/>
      <c r="FN30" s="128"/>
      <c r="FO30" s="128"/>
      <c r="FP30" s="128"/>
      <c r="FQ30" s="128"/>
      <c r="FR30" s="128"/>
      <c r="FS30" s="128"/>
      <c r="FT30" s="128"/>
      <c r="FU30" s="128"/>
      <c r="FV30" s="128"/>
      <c r="FW30" s="128"/>
      <c r="FX30" s="128"/>
      <c r="FY30" s="128"/>
      <c r="FZ30" s="128"/>
      <c r="GA30" s="128"/>
      <c r="GB30" s="128"/>
      <c r="GC30" s="128"/>
      <c r="GD30" s="128"/>
      <c r="GE30" s="128"/>
      <c r="GF30" s="128"/>
      <c r="GG30" s="128"/>
      <c r="GH30" s="128"/>
      <c r="GI30" s="128"/>
      <c r="GJ30" s="128"/>
      <c r="GK30" s="128"/>
      <c r="GL30" s="128"/>
      <c r="GM30" s="128"/>
      <c r="GN30" s="128"/>
      <c r="GO30" s="128"/>
      <c r="GP30" s="128"/>
      <c r="GQ30" s="128"/>
      <c r="GR30" s="128"/>
      <c r="GS30" s="128"/>
      <c r="GT30" s="128"/>
      <c r="GU30" s="128"/>
      <c r="GV30" s="128"/>
      <c r="GW30" s="128"/>
      <c r="GX30" s="128"/>
      <c r="GY30" s="128"/>
      <c r="GZ30" s="128"/>
      <c r="HA30" s="128"/>
      <c r="HB30" s="128"/>
      <c r="HC30" s="128"/>
      <c r="HD30" s="128"/>
      <c r="HE30" s="128"/>
      <c r="HF30" s="128"/>
      <c r="HG30" s="128"/>
      <c r="HH30" s="128"/>
      <c r="HI30" s="128"/>
      <c r="HJ30" s="128"/>
      <c r="HK30" s="128"/>
      <c r="HL30" s="128"/>
      <c r="HM30" s="128"/>
      <c r="HN30" s="128"/>
      <c r="HO30" s="128"/>
      <c r="HP30" s="128"/>
      <c r="HQ30" s="128"/>
      <c r="HR30" s="128"/>
      <c r="HS30" s="128"/>
      <c r="HT30" s="128"/>
      <c r="HU30" s="128"/>
      <c r="HV30" s="128"/>
      <c r="HW30" s="128"/>
      <c r="HX30" s="128"/>
      <c r="HY30" s="128"/>
      <c r="HZ30" s="128"/>
      <c r="IA30" s="128"/>
      <c r="IB30" s="128"/>
      <c r="IC30" s="128"/>
      <c r="ID30" s="128"/>
      <c r="IE30" s="128"/>
      <c r="IF30" s="128"/>
      <c r="IG30" s="128"/>
      <c r="IH30" s="128"/>
      <c r="II30" s="128"/>
      <c r="IJ30" s="128"/>
      <c r="IK30" s="128"/>
      <c r="IL30" s="128"/>
      <c r="IM30" s="128"/>
      <c r="IN30" s="128"/>
      <c r="IO30" s="128"/>
      <c r="IP30" s="128"/>
      <c r="IQ30" s="128"/>
      <c r="IR30" s="128"/>
      <c r="IS30" s="128"/>
      <c r="IT30" s="128"/>
      <c r="IU30" s="128"/>
      <c r="IV30" s="128"/>
      <c r="IW30" s="128"/>
    </row>
    <row r="31" customFormat="false" ht="10.5" hidden="false" customHeight="false" outlineLevel="0" collapsed="false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4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28"/>
      <c r="CV31" s="128"/>
      <c r="CW31" s="128"/>
      <c r="CX31" s="128"/>
      <c r="CY31" s="128"/>
      <c r="CZ31" s="128"/>
      <c r="DA31" s="128"/>
      <c r="DB31" s="128"/>
      <c r="DC31" s="128"/>
      <c r="DD31" s="128"/>
      <c r="DE31" s="128"/>
      <c r="DF31" s="128"/>
      <c r="DG31" s="128"/>
      <c r="DH31" s="128"/>
      <c r="DI31" s="128"/>
      <c r="DJ31" s="128"/>
      <c r="DK31" s="128"/>
      <c r="DL31" s="128"/>
      <c r="DM31" s="128"/>
      <c r="DN31" s="128"/>
      <c r="DO31" s="128"/>
      <c r="DP31" s="128"/>
      <c r="DQ31" s="128"/>
      <c r="DR31" s="128"/>
      <c r="DS31" s="128"/>
      <c r="DT31" s="128"/>
      <c r="DU31" s="128"/>
      <c r="DV31" s="128"/>
      <c r="DW31" s="128"/>
      <c r="DX31" s="128"/>
      <c r="DY31" s="128"/>
      <c r="DZ31" s="128"/>
      <c r="EA31" s="128"/>
      <c r="EB31" s="128"/>
      <c r="EC31" s="128"/>
      <c r="ED31" s="128"/>
      <c r="EE31" s="128"/>
      <c r="EF31" s="128"/>
      <c r="EG31" s="128"/>
      <c r="EH31" s="128"/>
      <c r="EI31" s="128"/>
      <c r="EJ31" s="128"/>
      <c r="EK31" s="128"/>
      <c r="EL31" s="128"/>
      <c r="EM31" s="128"/>
      <c r="EN31" s="128"/>
      <c r="EO31" s="128"/>
      <c r="EP31" s="128"/>
      <c r="EQ31" s="128"/>
      <c r="ER31" s="128"/>
      <c r="ES31" s="128"/>
      <c r="ET31" s="128"/>
      <c r="EU31" s="128"/>
      <c r="EV31" s="128"/>
      <c r="EW31" s="128"/>
      <c r="EX31" s="128"/>
      <c r="EY31" s="128"/>
      <c r="EZ31" s="128"/>
      <c r="FA31" s="128"/>
      <c r="FB31" s="128"/>
      <c r="FC31" s="128"/>
      <c r="FD31" s="128"/>
      <c r="FE31" s="128"/>
      <c r="FF31" s="128"/>
      <c r="FG31" s="128"/>
      <c r="FH31" s="128"/>
      <c r="FI31" s="128"/>
      <c r="FJ31" s="128"/>
      <c r="FK31" s="128"/>
      <c r="FL31" s="128"/>
      <c r="FM31" s="128"/>
      <c r="FN31" s="128"/>
      <c r="FO31" s="128"/>
      <c r="FP31" s="128"/>
      <c r="FQ31" s="128"/>
      <c r="FR31" s="128"/>
      <c r="FS31" s="128"/>
      <c r="FT31" s="128"/>
      <c r="FU31" s="128"/>
      <c r="FV31" s="128"/>
      <c r="FW31" s="128"/>
      <c r="FX31" s="128"/>
      <c r="FY31" s="128"/>
      <c r="FZ31" s="128"/>
      <c r="GA31" s="128"/>
      <c r="GB31" s="128"/>
      <c r="GC31" s="128"/>
      <c r="GD31" s="128"/>
      <c r="GE31" s="128"/>
      <c r="GF31" s="128"/>
      <c r="GG31" s="128"/>
      <c r="GH31" s="128"/>
      <c r="GI31" s="128"/>
      <c r="GJ31" s="128"/>
      <c r="GK31" s="128"/>
      <c r="GL31" s="128"/>
      <c r="GM31" s="128"/>
      <c r="GN31" s="128"/>
      <c r="GO31" s="128"/>
      <c r="GP31" s="128"/>
      <c r="GQ31" s="128"/>
      <c r="GR31" s="128"/>
      <c r="GS31" s="128"/>
      <c r="GT31" s="128"/>
      <c r="GU31" s="128"/>
      <c r="GV31" s="128"/>
      <c r="GW31" s="128"/>
      <c r="GX31" s="128"/>
      <c r="GY31" s="128"/>
      <c r="GZ31" s="128"/>
      <c r="HA31" s="128"/>
      <c r="HB31" s="128"/>
      <c r="HC31" s="128"/>
      <c r="HD31" s="128"/>
      <c r="HE31" s="128"/>
      <c r="HF31" s="128"/>
      <c r="HG31" s="128"/>
      <c r="HH31" s="128"/>
      <c r="HI31" s="128"/>
      <c r="HJ31" s="128"/>
      <c r="HK31" s="128"/>
      <c r="HL31" s="128"/>
      <c r="HM31" s="128"/>
      <c r="HN31" s="128"/>
      <c r="HO31" s="128"/>
      <c r="HP31" s="128"/>
      <c r="HQ31" s="128"/>
      <c r="HR31" s="128"/>
      <c r="HS31" s="128"/>
      <c r="HT31" s="128"/>
      <c r="HU31" s="128"/>
      <c r="HV31" s="128"/>
      <c r="HW31" s="128"/>
      <c r="HX31" s="128"/>
      <c r="HY31" s="128"/>
      <c r="HZ31" s="128"/>
      <c r="IA31" s="128"/>
      <c r="IB31" s="128"/>
      <c r="IC31" s="128"/>
      <c r="ID31" s="128"/>
      <c r="IE31" s="128"/>
      <c r="IF31" s="128"/>
      <c r="IG31" s="128"/>
      <c r="IH31" s="128"/>
      <c r="II31" s="128"/>
      <c r="IJ31" s="128"/>
      <c r="IK31" s="128"/>
      <c r="IL31" s="128"/>
      <c r="IM31" s="128"/>
      <c r="IN31" s="128"/>
      <c r="IO31" s="128"/>
      <c r="IP31" s="128"/>
      <c r="IQ31" s="128"/>
      <c r="IR31" s="128"/>
      <c r="IS31" s="128"/>
      <c r="IT31" s="128"/>
      <c r="IU31" s="128"/>
      <c r="IV31" s="128"/>
      <c r="IW31" s="128"/>
    </row>
    <row r="32" customFormat="false" ht="10.5" hidden="false" customHeight="false" outlineLevel="0" collapsed="false">
      <c r="A32" s="111" t="s">
        <v>107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9"/>
      <c r="AF32" s="14"/>
      <c r="AG32" s="14"/>
      <c r="AH32" s="14"/>
      <c r="AI32" s="14"/>
      <c r="AJ32" s="14"/>
      <c r="AK32" s="14"/>
    </row>
    <row r="33" customFormat="false" ht="10.5" hidden="false" customHeight="false" outlineLevel="0" collapsed="false">
      <c r="A33" s="8" t="s">
        <v>148</v>
      </c>
      <c r="C33" s="8" t="n">
        <f aca="false">'SPEC REPORT DETAILS'!J10+'SPEC REPORT DETAILS'!J22+'SPEC REPORT DETAILS'!J34+'SPEC REPORT DETAILS'!J47</f>
        <v>153137</v>
      </c>
      <c r="D33" s="8" t="n">
        <f aca="false">'SPEC REPORT DETAILS'!K10+'SPEC REPORT DETAILS'!K22+'SPEC REPORT DETAILS'!K34+'SPEC REPORT DETAILS'!K47</f>
        <v>137921</v>
      </c>
      <c r="E33" s="8" t="n">
        <f aca="false">'SPEC REPORT DETAILS'!L10+'SPEC REPORT DETAILS'!L22+'SPEC REPORT DETAILS'!L34+'SPEC REPORT DETAILS'!L47</f>
        <v>152331</v>
      </c>
      <c r="F33" s="8" t="n">
        <f aca="false">'SPEC REPORT DETAILS'!M10+'SPEC REPORT DETAILS'!M22+'SPEC REPORT DETAILS'!M34+'SPEC REPORT DETAILS'!M47</f>
        <v>-11727</v>
      </c>
      <c r="G33" s="8" t="n">
        <f aca="false">'SPEC REPORT DETAILS'!N10+'SPEC REPORT DETAILS'!N22+'SPEC REPORT DETAILS'!N34+'SPEC REPORT DETAILS'!N47</f>
        <v>-12115</v>
      </c>
      <c r="H33" s="8" t="n">
        <f aca="false">'SPEC REPORT DETAILS'!O10+'SPEC REPORT DETAILS'!O22+'SPEC REPORT DETAILS'!O34+'SPEC REPORT DETAILS'!O47</f>
        <v>-11698</v>
      </c>
      <c r="I33" s="8" t="n">
        <f aca="false">'SPEC REPORT DETAILS'!P10+'SPEC REPORT DETAILS'!P22+'SPEC REPORT DETAILS'!P34+'SPEC REPORT DETAILS'!P47</f>
        <v>-12061</v>
      </c>
      <c r="J33" s="8" t="n">
        <f aca="false">'SPEC REPORT DETAILS'!Q10+'SPEC REPORT DETAILS'!Q22+'SPEC REPORT DETAILS'!Q34+'SPEC REPORT DETAILS'!Q47</f>
        <v>-12033</v>
      </c>
      <c r="K33" s="8" t="n">
        <f aca="false">'SPEC REPORT DETAILS'!R10+'SPEC REPORT DETAILS'!R22+'SPEC REPORT DETAILS'!R34+'SPEC REPORT DETAILS'!R47</f>
        <v>-11617</v>
      </c>
      <c r="L33" s="8" t="n">
        <f aca="false">'SPEC REPORT DETAILS'!S10+'SPEC REPORT DETAILS'!S22+'SPEC REPORT DETAILS'!S34+'SPEC REPORT DETAILS'!S47</f>
        <v>-11977</v>
      </c>
      <c r="M33" s="8" t="n">
        <f aca="false">'SPEC REPORT DETAILS'!T10+'SPEC REPORT DETAILS'!T22+'SPEC REPORT DETAILS'!T34+'SPEC REPORT DETAILS'!T47</f>
        <v>0</v>
      </c>
      <c r="N33" s="8" t="n">
        <f aca="false">'SPEC REPORT DETAILS'!U10+'SPEC REPORT DETAILS'!U22+'SPEC REPORT DETAILS'!U34+'SPEC REPORT DETAILS'!U47</f>
        <v>0</v>
      </c>
      <c r="O33" s="131"/>
      <c r="AF33" s="14"/>
      <c r="AG33" s="14"/>
      <c r="AH33" s="14"/>
      <c r="AI33" s="14"/>
      <c r="AJ33" s="14"/>
      <c r="AK33" s="14"/>
    </row>
    <row r="34" customFormat="false" ht="10.5" hidden="false" customHeight="false" outlineLevel="0" collapsed="false">
      <c r="A34" s="8" t="s">
        <v>149</v>
      </c>
      <c r="C34" s="115" t="n">
        <f aca="false">'SPEC REPORT DETAILS'!J11+'SPEC REPORT DETAILS'!J23+'SPEC REPORT DETAILS'!J35+'SPEC REPORT DETAILS'!J47</f>
        <v>0</v>
      </c>
      <c r="D34" s="115" t="n">
        <f aca="false">'SPEC REPORT DETAILS'!K11+'SPEC REPORT DETAILS'!K23+'SPEC REPORT DETAILS'!K35+'SPEC REPORT DETAILS'!K47</f>
        <v>0</v>
      </c>
      <c r="E34" s="115" t="n">
        <f aca="false">'SPEC REPORT DETAILS'!L11+'SPEC REPORT DETAILS'!L23+'SPEC REPORT DETAILS'!L35+'SPEC REPORT DETAILS'!L47</f>
        <v>0</v>
      </c>
      <c r="F34" s="115" t="n">
        <f aca="false">'SPEC REPORT DETAILS'!M11+'SPEC REPORT DETAILS'!M23+'SPEC REPORT DETAILS'!M35+'SPEC REPORT DETAILS'!M47</f>
        <v>0</v>
      </c>
      <c r="G34" s="115" t="n">
        <f aca="false">'SPEC REPORT DETAILS'!N11+'SPEC REPORT DETAILS'!N23+'SPEC REPORT DETAILS'!N35+'SPEC REPORT DETAILS'!N47</f>
        <v>0</v>
      </c>
      <c r="H34" s="115" t="n">
        <f aca="false">'SPEC REPORT DETAILS'!O11+'SPEC REPORT DETAILS'!O23+'SPEC REPORT DETAILS'!O35+'SPEC REPORT DETAILS'!O47</f>
        <v>0</v>
      </c>
      <c r="I34" s="115" t="n">
        <f aca="false">'SPEC REPORT DETAILS'!P11+'SPEC REPORT DETAILS'!P23+'SPEC REPORT DETAILS'!P35+'SPEC REPORT DETAILS'!P47</f>
        <v>0</v>
      </c>
      <c r="J34" s="115" t="n">
        <f aca="false">'SPEC REPORT DETAILS'!Q11+'SPEC REPORT DETAILS'!Q23+'SPEC REPORT DETAILS'!Q35+'SPEC REPORT DETAILS'!Q47</f>
        <v>0</v>
      </c>
      <c r="K34" s="115" t="n">
        <f aca="false">'SPEC REPORT DETAILS'!R11+'SPEC REPORT DETAILS'!R23+'SPEC REPORT DETAILS'!R35+'SPEC REPORT DETAILS'!R47</f>
        <v>0</v>
      </c>
      <c r="L34" s="115" t="n">
        <f aca="false">'SPEC REPORT DETAILS'!S11+'SPEC REPORT DETAILS'!S23+'SPEC REPORT DETAILS'!S35+'SPEC REPORT DETAILS'!S47</f>
        <v>0</v>
      </c>
      <c r="M34" s="115" t="n">
        <f aca="false">'SPEC REPORT DETAILS'!T11+'SPEC REPORT DETAILS'!T23+'SPEC REPORT DETAILS'!T35+'SPEC REPORT DETAILS'!T47</f>
        <v>0</v>
      </c>
      <c r="N34" s="115" t="n">
        <f aca="false">'SPEC REPORT DETAILS'!U11+'SPEC REPORT DETAILS'!U23+'SPEC REPORT DETAILS'!U35+'SPEC REPORT DETAILS'!U47</f>
        <v>0</v>
      </c>
      <c r="O34" s="131"/>
    </row>
    <row r="35" customFormat="false" ht="10.5" hidden="false" customHeight="false" outlineLevel="0" collapsed="false">
      <c r="A35" s="8" t="s">
        <v>150</v>
      </c>
      <c r="B35" s="132"/>
      <c r="C35" s="8" t="n">
        <v>-15500</v>
      </c>
      <c r="D35" s="8" t="n">
        <v>-14000</v>
      </c>
      <c r="E35" s="8" t="n">
        <v>-15500</v>
      </c>
      <c r="F35" s="8" t="n">
        <v>12000</v>
      </c>
      <c r="G35" s="8" t="n">
        <v>12400</v>
      </c>
      <c r="H35" s="8" t="n">
        <v>12000</v>
      </c>
      <c r="I35" s="8" t="n">
        <v>12400</v>
      </c>
      <c r="J35" s="8" t="n">
        <v>12400</v>
      </c>
      <c r="K35" s="8" t="n">
        <v>12000</v>
      </c>
      <c r="L35" s="8" t="n">
        <v>12400</v>
      </c>
      <c r="M35" s="8"/>
      <c r="N35" s="8"/>
    </row>
    <row r="36" customFormat="false" ht="10.5" hidden="false" customHeight="false" outlineLevel="0" collapsed="false">
      <c r="A36" s="123" t="s">
        <v>151</v>
      </c>
      <c r="B36" s="133"/>
      <c r="C36" s="124" t="n">
        <f aca="false">SUM(C33:C35)</f>
        <v>137637</v>
      </c>
      <c r="D36" s="124" t="n">
        <f aca="false">SUM(D33:D35)</f>
        <v>123921</v>
      </c>
      <c r="E36" s="124" t="n">
        <f aca="false">SUM(E33:E35)</f>
        <v>136831</v>
      </c>
      <c r="F36" s="124" t="n">
        <f aca="false">SUM(F33:F35)</f>
        <v>273</v>
      </c>
      <c r="G36" s="124" t="n">
        <f aca="false">SUM(G33:G35)</f>
        <v>285</v>
      </c>
      <c r="H36" s="124" t="n">
        <f aca="false">SUM(H33:H35)</f>
        <v>302</v>
      </c>
      <c r="I36" s="124" t="n">
        <f aca="false">SUM(I33:I35)</f>
        <v>339</v>
      </c>
      <c r="J36" s="124" t="n">
        <f aca="false">SUM(J33:J35)</f>
        <v>367</v>
      </c>
      <c r="K36" s="124" t="n">
        <f aca="false">SUM(K33:K35)</f>
        <v>383</v>
      </c>
      <c r="L36" s="124" t="n">
        <f aca="false">SUM(L33:L35)</f>
        <v>423</v>
      </c>
      <c r="M36" s="124" t="n">
        <f aca="false">SUM(M33:M35)</f>
        <v>0</v>
      </c>
      <c r="N36" s="124" t="n">
        <f aca="false">SUM(N33:N35)</f>
        <v>0</v>
      </c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20"/>
      <c r="BS36" s="120"/>
      <c r="BT36" s="120"/>
      <c r="BU36" s="120"/>
      <c r="BV36" s="120"/>
      <c r="BW36" s="120"/>
      <c r="BX36" s="120"/>
      <c r="BY36" s="120"/>
      <c r="BZ36" s="120"/>
      <c r="CA36" s="120"/>
      <c r="CB36" s="120"/>
      <c r="CC36" s="120"/>
      <c r="CD36" s="120"/>
      <c r="CE36" s="120"/>
      <c r="CF36" s="120"/>
      <c r="CG36" s="120"/>
      <c r="CH36" s="120"/>
      <c r="CI36" s="120"/>
      <c r="CJ36" s="120"/>
      <c r="CK36" s="120"/>
      <c r="CL36" s="120"/>
      <c r="CM36" s="120"/>
      <c r="CN36" s="120"/>
      <c r="CO36" s="120"/>
      <c r="CP36" s="120"/>
      <c r="CQ36" s="120"/>
      <c r="CR36" s="120"/>
      <c r="CS36" s="120"/>
      <c r="CT36" s="120"/>
      <c r="CU36" s="120"/>
      <c r="CV36" s="120"/>
      <c r="CW36" s="120"/>
      <c r="CX36" s="120"/>
      <c r="CY36" s="120"/>
      <c r="CZ36" s="120"/>
      <c r="DA36" s="120"/>
      <c r="DB36" s="120"/>
      <c r="DC36" s="120"/>
      <c r="DD36" s="120"/>
      <c r="DE36" s="120"/>
      <c r="DF36" s="120"/>
      <c r="DG36" s="120"/>
      <c r="DH36" s="120"/>
      <c r="DI36" s="120"/>
      <c r="DJ36" s="120"/>
      <c r="DK36" s="120"/>
      <c r="DL36" s="120"/>
      <c r="DM36" s="120"/>
      <c r="DN36" s="120"/>
      <c r="DO36" s="120"/>
      <c r="DP36" s="120"/>
      <c r="DQ36" s="120"/>
      <c r="DR36" s="120"/>
      <c r="DS36" s="120"/>
      <c r="DT36" s="120"/>
      <c r="DU36" s="120"/>
      <c r="DV36" s="120"/>
      <c r="DW36" s="120"/>
      <c r="DX36" s="120"/>
      <c r="DY36" s="120"/>
      <c r="DZ36" s="120"/>
      <c r="EA36" s="120"/>
      <c r="EB36" s="120"/>
      <c r="EC36" s="120"/>
      <c r="ED36" s="120"/>
      <c r="EE36" s="120"/>
      <c r="EF36" s="120"/>
      <c r="EG36" s="120"/>
      <c r="EH36" s="120"/>
      <c r="EI36" s="120"/>
      <c r="EJ36" s="120"/>
      <c r="EK36" s="120"/>
      <c r="EL36" s="120"/>
      <c r="EM36" s="120"/>
      <c r="EN36" s="120"/>
      <c r="EO36" s="120"/>
      <c r="EP36" s="120"/>
      <c r="EQ36" s="120"/>
      <c r="ER36" s="120"/>
      <c r="ES36" s="120"/>
      <c r="ET36" s="120"/>
      <c r="EU36" s="120"/>
      <c r="EV36" s="120"/>
      <c r="EW36" s="120"/>
      <c r="EX36" s="120"/>
      <c r="EY36" s="120"/>
      <c r="EZ36" s="120"/>
      <c r="FA36" s="120"/>
      <c r="FB36" s="120"/>
      <c r="FC36" s="120"/>
      <c r="FD36" s="120"/>
      <c r="FE36" s="120"/>
      <c r="FF36" s="120"/>
      <c r="FG36" s="120"/>
      <c r="FH36" s="120"/>
      <c r="FI36" s="120"/>
      <c r="FJ36" s="120"/>
      <c r="FK36" s="120"/>
      <c r="FL36" s="120"/>
      <c r="FM36" s="120"/>
      <c r="FN36" s="120"/>
      <c r="FO36" s="120"/>
      <c r="FP36" s="120"/>
      <c r="FQ36" s="120"/>
      <c r="FR36" s="120"/>
      <c r="FS36" s="120"/>
      <c r="FT36" s="120"/>
      <c r="FU36" s="120"/>
      <c r="FV36" s="120"/>
      <c r="FW36" s="120"/>
      <c r="FX36" s="120"/>
      <c r="FY36" s="120"/>
      <c r="FZ36" s="120"/>
      <c r="GA36" s="120"/>
      <c r="GB36" s="120"/>
      <c r="GC36" s="120"/>
      <c r="GD36" s="120"/>
      <c r="GE36" s="120"/>
      <c r="GF36" s="120"/>
      <c r="GG36" s="120"/>
      <c r="GH36" s="120"/>
      <c r="GI36" s="120"/>
      <c r="GJ36" s="120"/>
      <c r="GK36" s="120"/>
      <c r="GL36" s="120"/>
      <c r="GM36" s="120"/>
      <c r="GN36" s="120"/>
      <c r="GO36" s="120"/>
      <c r="GP36" s="120"/>
      <c r="GQ36" s="120"/>
      <c r="GR36" s="120"/>
      <c r="GS36" s="120"/>
      <c r="GT36" s="120"/>
      <c r="GU36" s="120"/>
      <c r="GV36" s="120"/>
      <c r="GW36" s="120"/>
      <c r="GX36" s="120"/>
      <c r="GY36" s="120"/>
      <c r="GZ36" s="120"/>
      <c r="HA36" s="120"/>
      <c r="HB36" s="120"/>
      <c r="HC36" s="120"/>
      <c r="HD36" s="120"/>
      <c r="HE36" s="120"/>
      <c r="HF36" s="120"/>
      <c r="HG36" s="120"/>
      <c r="HH36" s="120"/>
      <c r="HI36" s="120"/>
      <c r="HJ36" s="120"/>
      <c r="HK36" s="120"/>
      <c r="HL36" s="120"/>
      <c r="HM36" s="120"/>
      <c r="HN36" s="120"/>
      <c r="HO36" s="120"/>
      <c r="HP36" s="120"/>
      <c r="HQ36" s="120"/>
      <c r="HR36" s="120"/>
      <c r="HS36" s="120"/>
      <c r="HT36" s="120"/>
      <c r="HU36" s="120"/>
      <c r="HV36" s="120"/>
      <c r="HW36" s="120"/>
      <c r="HX36" s="120"/>
      <c r="HY36" s="120"/>
      <c r="HZ36" s="120"/>
      <c r="IA36" s="120"/>
      <c r="IB36" s="120"/>
      <c r="IC36" s="120"/>
      <c r="ID36" s="120"/>
      <c r="IE36" s="120"/>
      <c r="IF36" s="120"/>
      <c r="IG36" s="120"/>
      <c r="IH36" s="120"/>
      <c r="II36" s="120"/>
      <c r="IJ36" s="120"/>
      <c r="IK36" s="120"/>
      <c r="IL36" s="120"/>
      <c r="IM36" s="120"/>
      <c r="IN36" s="120"/>
      <c r="IO36" s="120"/>
      <c r="IP36" s="120"/>
      <c r="IQ36" s="120"/>
      <c r="IR36" s="120"/>
      <c r="IS36" s="120"/>
      <c r="IT36" s="120"/>
      <c r="IU36" s="120"/>
      <c r="IV36" s="120"/>
      <c r="IW36" s="120"/>
    </row>
    <row r="37" customFormat="false" ht="10.5" hidden="false" customHeight="false" outlineLevel="0" collapsed="false">
      <c r="A37" s="109" t="s">
        <v>111</v>
      </c>
      <c r="C37" s="134" t="n">
        <v>133181</v>
      </c>
      <c r="D37" s="134" t="n">
        <v>119908</v>
      </c>
      <c r="E37" s="134" t="n">
        <v>132399</v>
      </c>
      <c r="F37" s="134" t="n">
        <v>9189</v>
      </c>
      <c r="G37" s="134" t="n">
        <v>1821</v>
      </c>
      <c r="H37" s="134" t="n">
        <v>-5625</v>
      </c>
      <c r="I37" s="134" t="n">
        <v>-13412</v>
      </c>
      <c r="J37" s="134" t="n">
        <v>-19450</v>
      </c>
      <c r="K37" s="134" t="n">
        <v>-18751</v>
      </c>
      <c r="L37" s="134" t="n">
        <v>-22335</v>
      </c>
      <c r="M37" s="134" t="n">
        <v>0</v>
      </c>
      <c r="N37" s="134" t="n">
        <v>0</v>
      </c>
    </row>
    <row r="38" customFormat="false" ht="10.5" hidden="false" customHeight="false" outlineLevel="0" collapsed="false">
      <c r="A38" s="1" t="s">
        <v>106</v>
      </c>
      <c r="C38" s="8" t="n">
        <f aca="false">C36-C37</f>
        <v>4456</v>
      </c>
      <c r="D38" s="8" t="n">
        <f aca="false">D36-D37</f>
        <v>4013</v>
      </c>
      <c r="E38" s="8" t="n">
        <f aca="false">E36-E37</f>
        <v>4432</v>
      </c>
      <c r="F38" s="8" t="n">
        <f aca="false">F36-F37</f>
        <v>-8916</v>
      </c>
      <c r="G38" s="8" t="n">
        <f aca="false">G36-G37</f>
        <v>-1536</v>
      </c>
      <c r="H38" s="8" t="n">
        <f aca="false">H36-H37</f>
        <v>5927</v>
      </c>
      <c r="I38" s="8" t="n">
        <f aca="false">I36-I37</f>
        <v>13751</v>
      </c>
      <c r="J38" s="8" t="n">
        <f aca="false">J36-J37</f>
        <v>19817</v>
      </c>
      <c r="K38" s="8" t="n">
        <f aca="false">K36-K37</f>
        <v>19134</v>
      </c>
      <c r="L38" s="8" t="n">
        <f aca="false">L36-L37</f>
        <v>22758</v>
      </c>
      <c r="M38" s="8" t="n">
        <f aca="false">M36-M37</f>
        <v>0</v>
      </c>
      <c r="N38" s="8" t="n">
        <f aca="false">N36-N37</f>
        <v>0</v>
      </c>
    </row>
    <row r="40" customFormat="false" ht="10.5" hidden="false" customHeight="false" outlineLevel="0" collapsed="false">
      <c r="A40" s="109" t="s">
        <v>145</v>
      </c>
      <c r="C40" s="122" t="n">
        <v>37622</v>
      </c>
      <c r="D40" s="122" t="n">
        <v>37653</v>
      </c>
      <c r="E40" s="122" t="n">
        <v>37681</v>
      </c>
      <c r="F40" s="122" t="n">
        <v>37712</v>
      </c>
      <c r="G40" s="122" t="n">
        <v>37742</v>
      </c>
      <c r="H40" s="122" t="n">
        <v>37773</v>
      </c>
      <c r="I40" s="122" t="n">
        <v>37803</v>
      </c>
      <c r="J40" s="122" t="n">
        <v>37834</v>
      </c>
      <c r="K40" s="122" t="n">
        <v>37865</v>
      </c>
      <c r="L40" s="122" t="n">
        <v>37895</v>
      </c>
      <c r="M40" s="122" t="n">
        <v>37926</v>
      </c>
      <c r="N40" s="122" t="n">
        <v>37956</v>
      </c>
      <c r="O40" s="122" t="s">
        <v>140</v>
      </c>
    </row>
    <row r="41" customFormat="false" ht="10.5" hidden="false" customHeight="false" outlineLevel="0" collapsed="false"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O41" s="135"/>
    </row>
    <row r="42" customFormat="false" ht="10.5" hidden="false" customHeight="false" outlineLevel="0" collapsed="false">
      <c r="A42" s="123" t="s">
        <v>146</v>
      </c>
      <c r="B42" s="127"/>
      <c r="C42" s="127" t="n">
        <f aca="false">'SPEC REPORT DETAILS'!V8+'SPEC REPORT DETAILS'!V20+'SPEC REPORT DETAILS'!V32+'SPEC REPORT DETAILS'!V44</f>
        <v>0</v>
      </c>
      <c r="D42" s="127" t="n">
        <f aca="false">'SPEC REPORT DETAILS'!W8+'SPEC REPORT DETAILS'!W20+'SPEC REPORT DETAILS'!W32+'SPEC REPORT DETAILS'!W44</f>
        <v>0</v>
      </c>
      <c r="E42" s="127" t="n">
        <f aca="false">'SPEC REPORT DETAILS'!X8+'SPEC REPORT DETAILS'!X20+'SPEC REPORT DETAILS'!X32+'SPEC REPORT DETAILS'!X44</f>
        <v>0</v>
      </c>
      <c r="F42" s="127" t="n">
        <f aca="false">'SPEC REPORT DETAILS'!Y8+'SPEC REPORT DETAILS'!Y20+'SPEC REPORT DETAILS'!Y32+'SPEC REPORT DETAILS'!Y44</f>
        <v>0</v>
      </c>
      <c r="G42" s="127" t="n">
        <f aca="false">'SPEC REPORT DETAILS'!Z8+'SPEC REPORT DETAILS'!Z20+'SPEC REPORT DETAILS'!Z32+'SPEC REPORT DETAILS'!Z44</f>
        <v>0</v>
      </c>
      <c r="H42" s="127" t="n">
        <f aca="false">'SPEC REPORT DETAILS'!AA8+'SPEC REPORT DETAILS'!AA20+'SPEC REPORT DETAILS'!AA32+'SPEC REPORT DETAILS'!AA44</f>
        <v>0</v>
      </c>
      <c r="I42" s="127" t="n">
        <f aca="false">'SPEC REPORT DETAILS'!AB8+'SPEC REPORT DETAILS'!AB20+'SPEC REPORT DETAILS'!AB32+'SPEC REPORT DETAILS'!AB44</f>
        <v>0</v>
      </c>
      <c r="J42" s="127" t="n">
        <f aca="false">'SPEC REPORT DETAILS'!AC8+'SPEC REPORT DETAILS'!AC20+'SPEC REPORT DETAILS'!AC32+'SPEC REPORT DETAILS'!AC44</f>
        <v>0</v>
      </c>
      <c r="K42" s="127" t="n">
        <f aca="false">'SPEC REPORT DETAILS'!AD8+'SPEC REPORT DETAILS'!AD20+'SPEC REPORT DETAILS'!AD32+'SPEC REPORT DETAILS'!AD44</f>
        <v>0</v>
      </c>
      <c r="L42" s="127" t="n">
        <f aca="false">'SPEC REPORT DETAILS'!AE8+'SPEC REPORT DETAILS'!AE20+'SPEC REPORT DETAILS'!AE32+'SPEC REPORT DETAILS'!AE44</f>
        <v>0</v>
      </c>
      <c r="M42" s="127" t="n">
        <f aca="false">'SPEC REPORT DETAILS'!AF8+'SPEC REPORT DETAILS'!AF20+'SPEC REPORT DETAILS'!AF32+'SPEC REPORT DETAILS'!AF44</f>
        <v>0</v>
      </c>
      <c r="N42" s="127" t="n">
        <f aca="false">'SPEC REPORT DETAILS'!AG8+'SPEC REPORT DETAILS'!AG20+'SPEC REPORT DETAILS'!AG32+'SPEC REPORT DETAILS'!AG44</f>
        <v>0</v>
      </c>
      <c r="O42" s="128"/>
    </row>
    <row r="43" customFormat="false" ht="10.5" hidden="false" customHeight="false" outlineLevel="0" collapsed="false">
      <c r="A43" s="7" t="s">
        <v>147</v>
      </c>
      <c r="B43" s="128"/>
      <c r="C43" s="129" t="n">
        <f aca="false">'SPEC SUM'!O21</f>
        <v>0</v>
      </c>
      <c r="D43" s="129" t="n">
        <f aca="false">'SPEC SUM'!P21</f>
        <v>0</v>
      </c>
      <c r="E43" s="129" t="n">
        <f aca="false">'SPEC SUM'!Q21</f>
        <v>0</v>
      </c>
      <c r="F43" s="129" t="n">
        <f aca="false">'SPEC SUM'!R21</f>
        <v>0</v>
      </c>
      <c r="G43" s="129" t="n">
        <f aca="false">'SPEC SUM'!S21</f>
        <v>0</v>
      </c>
      <c r="H43" s="129" t="n">
        <f aca="false">'SPEC SUM'!T21</f>
        <v>0</v>
      </c>
      <c r="I43" s="129" t="n">
        <f aca="false">'SPEC SUM'!U21</f>
        <v>0</v>
      </c>
      <c r="J43" s="129" t="n">
        <f aca="false">'SPEC SUM'!V21</f>
        <v>0</v>
      </c>
      <c r="K43" s="129" t="n">
        <f aca="false">'SPEC SUM'!W21</f>
        <v>0</v>
      </c>
      <c r="L43" s="129" t="n">
        <f aca="false">'SPEC SUM'!X21</f>
        <v>0</v>
      </c>
      <c r="M43" s="129" t="n">
        <f aca="false">'SPEC SUM'!Y21</f>
        <v>0</v>
      </c>
      <c r="N43" s="129" t="n">
        <f aca="false">'SPEC SUM'!Z21</f>
        <v>0</v>
      </c>
      <c r="O43" s="130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28"/>
      <c r="DX43" s="128"/>
      <c r="DY43" s="128"/>
      <c r="DZ43" s="128"/>
      <c r="EA43" s="128"/>
      <c r="EB43" s="128"/>
      <c r="EC43" s="128"/>
      <c r="ED43" s="128"/>
      <c r="EE43" s="128"/>
      <c r="EF43" s="128"/>
      <c r="EG43" s="128"/>
      <c r="EH43" s="128"/>
      <c r="EI43" s="128"/>
      <c r="EJ43" s="128"/>
      <c r="EK43" s="128"/>
      <c r="EL43" s="128"/>
      <c r="EM43" s="128"/>
      <c r="EN43" s="128"/>
      <c r="EO43" s="128"/>
      <c r="EP43" s="128"/>
      <c r="EQ43" s="128"/>
      <c r="ER43" s="128"/>
      <c r="ES43" s="128"/>
      <c r="ET43" s="128"/>
      <c r="EU43" s="128"/>
      <c r="EV43" s="128"/>
      <c r="EW43" s="128"/>
      <c r="EX43" s="128"/>
      <c r="EY43" s="128"/>
      <c r="EZ43" s="128"/>
      <c r="FA43" s="128"/>
      <c r="FB43" s="128"/>
      <c r="FC43" s="128"/>
      <c r="FD43" s="128"/>
      <c r="FE43" s="128"/>
      <c r="FF43" s="128"/>
      <c r="FG43" s="128"/>
      <c r="FH43" s="128"/>
      <c r="FI43" s="128"/>
      <c r="FJ43" s="128"/>
      <c r="FK43" s="128"/>
      <c r="FL43" s="128"/>
      <c r="FM43" s="128"/>
      <c r="FN43" s="128"/>
      <c r="FO43" s="128"/>
      <c r="FP43" s="128"/>
      <c r="FQ43" s="128"/>
      <c r="FR43" s="128"/>
      <c r="FS43" s="128"/>
      <c r="FT43" s="128"/>
      <c r="FU43" s="128"/>
      <c r="FV43" s="128"/>
      <c r="FW43" s="128"/>
      <c r="FX43" s="128"/>
      <c r="FY43" s="128"/>
      <c r="FZ43" s="128"/>
      <c r="GA43" s="128"/>
      <c r="GB43" s="128"/>
      <c r="GC43" s="128"/>
      <c r="GD43" s="128"/>
      <c r="GE43" s="128"/>
      <c r="GF43" s="128"/>
      <c r="GG43" s="128"/>
      <c r="GH43" s="128"/>
      <c r="GI43" s="128"/>
      <c r="GJ43" s="128"/>
      <c r="GK43" s="128"/>
      <c r="GL43" s="128"/>
      <c r="GM43" s="128"/>
      <c r="GN43" s="128"/>
      <c r="GO43" s="128"/>
      <c r="GP43" s="128"/>
      <c r="GQ43" s="128"/>
      <c r="GR43" s="128"/>
      <c r="GS43" s="128"/>
      <c r="GT43" s="128"/>
      <c r="GU43" s="128"/>
      <c r="GV43" s="128"/>
      <c r="GW43" s="128"/>
      <c r="GX43" s="128"/>
      <c r="GY43" s="128"/>
      <c r="GZ43" s="128"/>
      <c r="HA43" s="128"/>
      <c r="HB43" s="128"/>
      <c r="HC43" s="128"/>
      <c r="HD43" s="128"/>
      <c r="HE43" s="128"/>
      <c r="HF43" s="128"/>
      <c r="HG43" s="128"/>
      <c r="HH43" s="128"/>
      <c r="HI43" s="128"/>
      <c r="HJ43" s="128"/>
      <c r="HK43" s="128"/>
      <c r="HL43" s="128"/>
      <c r="HM43" s="128"/>
      <c r="HN43" s="128"/>
      <c r="HO43" s="128"/>
      <c r="HP43" s="128"/>
      <c r="HQ43" s="128"/>
      <c r="HR43" s="128"/>
      <c r="HS43" s="128"/>
      <c r="HT43" s="128"/>
      <c r="HU43" s="128"/>
      <c r="HV43" s="128"/>
      <c r="HW43" s="128"/>
      <c r="HX43" s="128"/>
      <c r="HY43" s="128"/>
      <c r="HZ43" s="128"/>
      <c r="IA43" s="128"/>
      <c r="IB43" s="128"/>
      <c r="IC43" s="128"/>
      <c r="ID43" s="128"/>
      <c r="IE43" s="128"/>
      <c r="IF43" s="128"/>
      <c r="IG43" s="128"/>
      <c r="IH43" s="128"/>
      <c r="II43" s="128"/>
      <c r="IJ43" s="128"/>
      <c r="IK43" s="128"/>
      <c r="IL43" s="128"/>
      <c r="IM43" s="128"/>
      <c r="IN43" s="128"/>
      <c r="IO43" s="128"/>
      <c r="IP43" s="128"/>
      <c r="IQ43" s="128"/>
      <c r="IR43" s="128"/>
      <c r="IS43" s="128"/>
      <c r="IT43" s="128"/>
      <c r="IU43" s="128"/>
      <c r="IV43" s="128"/>
      <c r="IW43" s="128"/>
    </row>
    <row r="44" customFormat="false" ht="10.5" hidden="false" customHeight="false" outlineLevel="0" collapsed="false">
      <c r="A44" s="1" t="s">
        <v>106</v>
      </c>
      <c r="B44" s="128"/>
      <c r="C44" s="130" t="n">
        <f aca="false">C42-C43</f>
        <v>0</v>
      </c>
      <c r="D44" s="130" t="n">
        <f aca="false">D42-D43</f>
        <v>0</v>
      </c>
      <c r="E44" s="130" t="n">
        <f aca="false">E42-E43</f>
        <v>0</v>
      </c>
      <c r="F44" s="130" t="n">
        <f aca="false">F42-F43</f>
        <v>0</v>
      </c>
      <c r="G44" s="130" t="n">
        <f aca="false">G42-G43</f>
        <v>0</v>
      </c>
      <c r="H44" s="130" t="n">
        <f aca="false">H42-H43</f>
        <v>0</v>
      </c>
      <c r="I44" s="130" t="n">
        <f aca="false">I42-I43</f>
        <v>0</v>
      </c>
      <c r="J44" s="130" t="n">
        <f aca="false">J42-J43</f>
        <v>0</v>
      </c>
      <c r="K44" s="130" t="n">
        <f aca="false">K42-K43</f>
        <v>0</v>
      </c>
      <c r="L44" s="130" t="n">
        <f aca="false">L42-L43</f>
        <v>0</v>
      </c>
      <c r="M44" s="130" t="n">
        <f aca="false">M42-M43</f>
        <v>0</v>
      </c>
      <c r="N44" s="130" t="n">
        <f aca="false">N42-N43</f>
        <v>0</v>
      </c>
      <c r="O44" s="130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  <c r="DY44" s="128"/>
      <c r="DZ44" s="128"/>
      <c r="EA44" s="128"/>
      <c r="EB44" s="128"/>
      <c r="EC44" s="128"/>
      <c r="ED44" s="128"/>
      <c r="EE44" s="128"/>
      <c r="EF44" s="128"/>
      <c r="EG44" s="128"/>
      <c r="EH44" s="128"/>
      <c r="EI44" s="128"/>
      <c r="EJ44" s="128"/>
      <c r="EK44" s="128"/>
      <c r="EL44" s="128"/>
      <c r="EM44" s="128"/>
      <c r="EN44" s="128"/>
      <c r="EO44" s="128"/>
      <c r="EP44" s="128"/>
      <c r="EQ44" s="128"/>
      <c r="ER44" s="128"/>
      <c r="ES44" s="128"/>
      <c r="ET44" s="128"/>
      <c r="EU44" s="128"/>
      <c r="EV44" s="128"/>
      <c r="EW44" s="128"/>
      <c r="EX44" s="128"/>
      <c r="EY44" s="128"/>
      <c r="EZ44" s="128"/>
      <c r="FA44" s="128"/>
      <c r="FB44" s="128"/>
      <c r="FC44" s="128"/>
      <c r="FD44" s="128"/>
      <c r="FE44" s="128"/>
      <c r="FF44" s="128"/>
      <c r="FG44" s="128"/>
      <c r="FH44" s="128"/>
      <c r="FI44" s="128"/>
      <c r="FJ44" s="128"/>
      <c r="FK44" s="128"/>
      <c r="FL44" s="128"/>
      <c r="FM44" s="128"/>
      <c r="FN44" s="128"/>
      <c r="FO44" s="128"/>
      <c r="FP44" s="128"/>
      <c r="FQ44" s="128"/>
      <c r="FR44" s="128"/>
      <c r="FS44" s="128"/>
      <c r="FT44" s="128"/>
      <c r="FU44" s="128"/>
      <c r="FV44" s="128"/>
      <c r="FW44" s="128"/>
      <c r="FX44" s="128"/>
      <c r="FY44" s="128"/>
      <c r="FZ44" s="128"/>
      <c r="GA44" s="128"/>
      <c r="GB44" s="128"/>
      <c r="GC44" s="128"/>
      <c r="GD44" s="128"/>
      <c r="GE44" s="128"/>
      <c r="GF44" s="128"/>
      <c r="GG44" s="128"/>
      <c r="GH44" s="128"/>
      <c r="GI44" s="128"/>
      <c r="GJ44" s="128"/>
      <c r="GK44" s="128"/>
      <c r="GL44" s="128"/>
      <c r="GM44" s="128"/>
      <c r="GN44" s="128"/>
      <c r="GO44" s="128"/>
      <c r="GP44" s="128"/>
      <c r="GQ44" s="128"/>
      <c r="GR44" s="128"/>
      <c r="GS44" s="128"/>
      <c r="GT44" s="128"/>
      <c r="GU44" s="128"/>
      <c r="GV44" s="128"/>
      <c r="GW44" s="128"/>
      <c r="GX44" s="128"/>
      <c r="GY44" s="128"/>
      <c r="GZ44" s="128"/>
      <c r="HA44" s="128"/>
      <c r="HB44" s="128"/>
      <c r="HC44" s="128"/>
      <c r="HD44" s="128"/>
      <c r="HE44" s="128"/>
      <c r="HF44" s="128"/>
      <c r="HG44" s="128"/>
      <c r="HH44" s="128"/>
      <c r="HI44" s="128"/>
      <c r="HJ44" s="128"/>
      <c r="HK44" s="128"/>
      <c r="HL44" s="128"/>
      <c r="HM44" s="128"/>
      <c r="HN44" s="128"/>
      <c r="HO44" s="128"/>
      <c r="HP44" s="128"/>
      <c r="HQ44" s="128"/>
      <c r="HR44" s="128"/>
      <c r="HS44" s="128"/>
      <c r="HT44" s="128"/>
      <c r="HU44" s="128"/>
      <c r="HV44" s="128"/>
      <c r="HW44" s="128"/>
      <c r="HX44" s="128"/>
      <c r="HY44" s="128"/>
      <c r="HZ44" s="128"/>
      <c r="IA44" s="128"/>
      <c r="IB44" s="128"/>
      <c r="IC44" s="128"/>
      <c r="ID44" s="128"/>
      <c r="IE44" s="128"/>
      <c r="IF44" s="128"/>
      <c r="IG44" s="128"/>
      <c r="IH44" s="128"/>
      <c r="II44" s="128"/>
      <c r="IJ44" s="128"/>
      <c r="IK44" s="128"/>
      <c r="IL44" s="128"/>
      <c r="IM44" s="128"/>
      <c r="IN44" s="128"/>
      <c r="IO44" s="128"/>
      <c r="IP44" s="128"/>
      <c r="IQ44" s="128"/>
      <c r="IR44" s="128"/>
      <c r="IS44" s="128"/>
      <c r="IT44" s="128"/>
      <c r="IU44" s="128"/>
      <c r="IV44" s="128"/>
      <c r="IW44" s="128"/>
    </row>
    <row r="45" customFormat="false" ht="10.5" hidden="false" customHeight="false" outlineLevel="0" collapsed="false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O45" s="135"/>
    </row>
    <row r="46" customFormat="false" ht="10.5" hidden="false" customHeight="false" outlineLevel="0" collapsed="false">
      <c r="A46" s="111" t="s">
        <v>107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O46" s="135"/>
    </row>
    <row r="47" customFormat="false" ht="10.5" hidden="false" customHeight="false" outlineLevel="0" collapsed="false">
      <c r="A47" s="8" t="s">
        <v>148</v>
      </c>
      <c r="C47" s="8" t="n">
        <f aca="false">'SPEC REPORT DETAILS'!V10+'SPEC REPORT DETAILS'!V22+'SPEC REPORT DETAILS'!V34+'SPEC REPORT DETAILS'!V47</f>
        <v>0</v>
      </c>
      <c r="D47" s="8" t="n">
        <f aca="false">'SPEC REPORT DETAILS'!W10+'SPEC REPORT DETAILS'!W22+'SPEC REPORT DETAILS'!W34+'SPEC REPORT DETAILS'!W47</f>
        <v>0</v>
      </c>
      <c r="E47" s="8" t="n">
        <f aca="false">'SPEC REPORT DETAILS'!X10+'SPEC REPORT DETAILS'!X22+'SPEC REPORT DETAILS'!X34+'SPEC REPORT DETAILS'!X47</f>
        <v>0</v>
      </c>
      <c r="F47" s="8" t="n">
        <f aca="false">'SPEC REPORT DETAILS'!Y10+'SPEC REPORT DETAILS'!Y22+'SPEC REPORT DETAILS'!Y34+'SPEC REPORT DETAILS'!Y47</f>
        <v>0</v>
      </c>
      <c r="G47" s="8" t="n">
        <f aca="false">'SPEC REPORT DETAILS'!Z10+'SPEC REPORT DETAILS'!Z22+'SPEC REPORT DETAILS'!Z34+'SPEC REPORT DETAILS'!Z47</f>
        <v>0</v>
      </c>
      <c r="H47" s="8" t="n">
        <f aca="false">'SPEC REPORT DETAILS'!AA10+'SPEC REPORT DETAILS'!AA22+'SPEC REPORT DETAILS'!AA34+'SPEC REPORT DETAILS'!AA47</f>
        <v>0</v>
      </c>
      <c r="I47" s="8" t="n">
        <f aca="false">'SPEC REPORT DETAILS'!AB10+'SPEC REPORT DETAILS'!AB22+'SPEC REPORT DETAILS'!AB34+'SPEC REPORT DETAILS'!AB47</f>
        <v>0</v>
      </c>
      <c r="J47" s="8" t="n">
        <f aca="false">'SPEC REPORT DETAILS'!AC10+'SPEC REPORT DETAILS'!AC22+'SPEC REPORT DETAILS'!AC34+'SPEC REPORT DETAILS'!AC47</f>
        <v>0</v>
      </c>
      <c r="K47" s="8" t="n">
        <f aca="false">'SPEC REPORT DETAILS'!AD10+'SPEC REPORT DETAILS'!AD22+'SPEC REPORT DETAILS'!AD34+'SPEC REPORT DETAILS'!AD47</f>
        <v>0</v>
      </c>
      <c r="L47" s="8" t="n">
        <f aca="false">'SPEC REPORT DETAILS'!AE10+'SPEC REPORT DETAILS'!AE22+'SPEC REPORT DETAILS'!AE34+'SPEC REPORT DETAILS'!AE47</f>
        <v>0</v>
      </c>
      <c r="M47" s="8" t="n">
        <f aca="false">'SPEC REPORT DETAILS'!AF10+'SPEC REPORT DETAILS'!AF22+'SPEC REPORT DETAILS'!AF34+'SPEC REPORT DETAILS'!AF47</f>
        <v>0</v>
      </c>
      <c r="N47" s="8" t="n">
        <f aca="false">'SPEC REPORT DETAILS'!AG10+'SPEC REPORT DETAILS'!AG22+'SPEC REPORT DETAILS'!AG34+'SPEC REPORT DETAILS'!AG47</f>
        <v>0</v>
      </c>
      <c r="O47" s="115" t="n">
        <f aca="false">SUM(C33:N33)+SUM(C47:N47)</f>
        <v>360161</v>
      </c>
    </row>
    <row r="48" customFormat="false" ht="11.25" hidden="false" customHeight="true" outlineLevel="0" collapsed="false">
      <c r="A48" s="8" t="s">
        <v>149</v>
      </c>
      <c r="C48" s="8" t="n">
        <f aca="false">'SPEC REPORT DETAILS'!V11+'SPEC REPORT DETAILS'!V23+'SPEC REPORT DETAILS'!V35+'SPEC REPORT DETAILS'!V47</f>
        <v>0</v>
      </c>
      <c r="D48" s="8" t="n">
        <f aca="false">'SPEC REPORT DETAILS'!W11+'SPEC REPORT DETAILS'!W23+'SPEC REPORT DETAILS'!W35+'SPEC REPORT DETAILS'!W47</f>
        <v>0</v>
      </c>
      <c r="E48" s="8" t="n">
        <f aca="false">'SPEC REPORT DETAILS'!X11+'SPEC REPORT DETAILS'!X23+'SPEC REPORT DETAILS'!X35+'SPEC REPORT DETAILS'!X47</f>
        <v>0</v>
      </c>
      <c r="F48" s="8" t="n">
        <f aca="false">'SPEC REPORT DETAILS'!Y11+'SPEC REPORT DETAILS'!Y23+'SPEC REPORT DETAILS'!Y35+'SPEC REPORT DETAILS'!Y47</f>
        <v>0</v>
      </c>
      <c r="G48" s="8" t="n">
        <f aca="false">'SPEC REPORT DETAILS'!Z11+'SPEC REPORT DETAILS'!Z23+'SPEC REPORT DETAILS'!Z35+'SPEC REPORT DETAILS'!Z47</f>
        <v>0</v>
      </c>
      <c r="H48" s="8" t="n">
        <f aca="false">'SPEC REPORT DETAILS'!AA11+'SPEC REPORT DETAILS'!AA23+'SPEC REPORT DETAILS'!AA35+'SPEC REPORT DETAILS'!AA47</f>
        <v>0</v>
      </c>
      <c r="I48" s="8" t="n">
        <f aca="false">'SPEC REPORT DETAILS'!AB11+'SPEC REPORT DETAILS'!AB23+'SPEC REPORT DETAILS'!AB35+'SPEC REPORT DETAILS'!AB47</f>
        <v>0</v>
      </c>
      <c r="J48" s="8" t="n">
        <f aca="false">'SPEC REPORT DETAILS'!AC11+'SPEC REPORT DETAILS'!AC23+'SPEC REPORT DETAILS'!AC35+'SPEC REPORT DETAILS'!AC47</f>
        <v>0</v>
      </c>
      <c r="K48" s="8" t="n">
        <f aca="false">'SPEC REPORT DETAILS'!AD11+'SPEC REPORT DETAILS'!AD23+'SPEC REPORT DETAILS'!AD35+'SPEC REPORT DETAILS'!AD47</f>
        <v>0</v>
      </c>
      <c r="L48" s="8" t="n">
        <f aca="false">'SPEC REPORT DETAILS'!AE11+'SPEC REPORT DETAILS'!AE23+'SPEC REPORT DETAILS'!AE35+'SPEC REPORT DETAILS'!AE47</f>
        <v>0</v>
      </c>
      <c r="M48" s="8" t="n">
        <f aca="false">'SPEC REPORT DETAILS'!AF11+'SPEC REPORT DETAILS'!AF23+'SPEC REPORT DETAILS'!AF35+'SPEC REPORT DETAILS'!AF47</f>
        <v>0</v>
      </c>
      <c r="N48" s="8" t="n">
        <f aca="false">'SPEC REPORT DETAILS'!AG11+'SPEC REPORT DETAILS'!AG23+'SPEC REPORT DETAILS'!AG35+'SPEC REPORT DETAILS'!AG47</f>
        <v>0</v>
      </c>
      <c r="O48" s="115" t="n">
        <f aca="false">SUM(C34:N34)+SUM(C48:N48)</f>
        <v>0</v>
      </c>
    </row>
    <row r="49" customFormat="false" ht="10.5" hidden="false" customHeight="false" outlineLevel="0" collapsed="false">
      <c r="A49" s="8" t="s">
        <v>150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115" t="n">
        <f aca="false">SUM(C35:N35)+SUM(C49:N49)</f>
        <v>40600</v>
      </c>
    </row>
    <row r="50" customFormat="false" ht="10.5" hidden="false" customHeight="false" outlineLevel="0" collapsed="false">
      <c r="A50" s="123" t="s">
        <v>151</v>
      </c>
      <c r="B50" s="124"/>
      <c r="C50" s="136" t="n">
        <f aca="false">SUM(C47:C49)</f>
        <v>0</v>
      </c>
      <c r="D50" s="136" t="n">
        <f aca="false">SUM(D47:D49)</f>
        <v>0</v>
      </c>
      <c r="E50" s="136" t="n">
        <f aca="false">SUM(E47:E49)</f>
        <v>0</v>
      </c>
      <c r="F50" s="136" t="n">
        <f aca="false">SUM(F47:F49)</f>
        <v>0</v>
      </c>
      <c r="G50" s="136" t="n">
        <f aca="false">SUM(G47:G49)</f>
        <v>0</v>
      </c>
      <c r="H50" s="136" t="n">
        <f aca="false">SUM(H47:H49)</f>
        <v>0</v>
      </c>
      <c r="I50" s="136" t="n">
        <f aca="false">SUM(I47:I49)</f>
        <v>0</v>
      </c>
      <c r="J50" s="136" t="n">
        <f aca="false">SUM(J47:J49)</f>
        <v>0</v>
      </c>
      <c r="K50" s="136" t="n">
        <f aca="false">SUM(K47:K49)</f>
        <v>0</v>
      </c>
      <c r="L50" s="136" t="n">
        <f aca="false">SUM(L47:L49)</f>
        <v>0</v>
      </c>
      <c r="M50" s="136" t="n">
        <f aca="false">SUM(M47:M49)</f>
        <v>0</v>
      </c>
      <c r="N50" s="136" t="n">
        <f aca="false">SUM(N47:N49)</f>
        <v>0</v>
      </c>
      <c r="O50" s="136" t="n">
        <f aca="false">SUM(C36:N36)+SUM(C50:N50)</f>
        <v>400761</v>
      </c>
    </row>
    <row r="51" customFormat="false" ht="10.5" hidden="false" customHeight="false" outlineLevel="0" collapsed="false">
      <c r="A51" s="109" t="s">
        <v>111</v>
      </c>
      <c r="C51" s="134" t="n">
        <v>0</v>
      </c>
      <c r="D51" s="134" t="n">
        <v>0</v>
      </c>
      <c r="E51" s="134" t="n">
        <v>0</v>
      </c>
      <c r="F51" s="134" t="n">
        <v>0</v>
      </c>
      <c r="G51" s="134" t="n">
        <v>0</v>
      </c>
      <c r="H51" s="134" t="n">
        <v>0</v>
      </c>
      <c r="I51" s="134" t="n">
        <v>0</v>
      </c>
      <c r="J51" s="134" t="n">
        <v>0</v>
      </c>
      <c r="K51" s="134" t="n">
        <v>0</v>
      </c>
      <c r="L51" s="134" t="n">
        <v>0</v>
      </c>
      <c r="M51" s="134" t="n">
        <v>0</v>
      </c>
      <c r="N51" s="134" t="n">
        <v>0</v>
      </c>
      <c r="O51" s="134" t="n">
        <f aca="false">SUM(C51:N51)+SUM(C37:N37)</f>
        <v>316925</v>
      </c>
      <c r="P51" s="115"/>
      <c r="Q51" s="115"/>
      <c r="R51" s="115"/>
      <c r="S51" s="115"/>
      <c r="T51" s="115"/>
      <c r="U51" s="137"/>
    </row>
    <row r="52" customFormat="false" ht="10.5" hidden="false" customHeight="false" outlineLevel="0" collapsed="false">
      <c r="A52" s="1" t="s">
        <v>106</v>
      </c>
      <c r="C52" s="8" t="n">
        <f aca="false">C50-C51</f>
        <v>0</v>
      </c>
      <c r="D52" s="8" t="n">
        <f aca="false">D50-D51</f>
        <v>0</v>
      </c>
      <c r="E52" s="8" t="n">
        <f aca="false">E50-E51</f>
        <v>0</v>
      </c>
      <c r="F52" s="8" t="n">
        <f aca="false">F50-F51</f>
        <v>0</v>
      </c>
      <c r="G52" s="8" t="n">
        <f aca="false">G50-G51</f>
        <v>0</v>
      </c>
      <c r="H52" s="8" t="n">
        <f aca="false">H50-H51</f>
        <v>0</v>
      </c>
      <c r="I52" s="8" t="n">
        <f aca="false">I50-I51</f>
        <v>0</v>
      </c>
      <c r="J52" s="8" t="n">
        <f aca="false">J50-J51</f>
        <v>0</v>
      </c>
      <c r="K52" s="8" t="n">
        <f aca="false">K50-K51</f>
        <v>0</v>
      </c>
      <c r="L52" s="8" t="n">
        <f aca="false">L50-L51</f>
        <v>0</v>
      </c>
      <c r="M52" s="8" t="n">
        <f aca="false">M50-M51</f>
        <v>0</v>
      </c>
      <c r="N52" s="8" t="n">
        <f aca="false">N50-N51</f>
        <v>0</v>
      </c>
      <c r="O52" s="8" t="n">
        <f aca="false">O50-O51</f>
        <v>83836</v>
      </c>
    </row>
    <row r="69" customFormat="false" ht="10.5" hidden="false" customHeight="false" outlineLevel="0" collapsed="false"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</row>
    <row r="70" customFormat="false" ht="10.5" hidden="false" customHeight="false" outlineLevel="0" collapsed="false"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</row>
    <row r="71" customFormat="false" ht="10.5" hidden="false" customHeight="false" outlineLevel="0" collapsed="false"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</row>
    <row r="72" customFormat="false" ht="10.5" hidden="false" customHeight="false" outlineLevel="0" collapsed="false"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</row>
    <row r="73" customFormat="false" ht="10.5" hidden="false" customHeight="false" outlineLevel="0" collapsed="false"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</row>
    <row r="74" customFormat="false" ht="10.5" hidden="false" customHeight="false" outlineLevel="0" collapsed="false"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</row>
    <row r="75" customFormat="false" ht="10.5" hidden="false" customHeight="false" outlineLevel="0" collapsed="false"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</row>
    <row r="76" customFormat="false" ht="10.5" hidden="false" customHeight="false" outlineLevel="0" collapsed="false"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</row>
    <row r="77" customFormat="false" ht="10.5" hidden="false" customHeight="false" outlineLevel="0" collapsed="false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</row>
    <row r="78" customFormat="false" ht="10.5" hidden="false" customHeight="false" outlineLevel="0" collapsed="false"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  <row r="79" customFormat="false" ht="10.5" hidden="false" customHeight="false" outlineLevel="0" collapsed="false"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customFormat="false" ht="10.5" hidden="false" customHeight="false" outlineLevel="0" collapsed="false"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customFormat="false" ht="10.5" hidden="false" customHeight="false" outlineLevel="0" collapsed="false"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customFormat="false" ht="10.5" hidden="false" customHeight="false" outlineLevel="0" collapsed="false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customFormat="false" ht="10.5" hidden="false" customHeight="false" outlineLevel="0" collapsed="false"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  <row r="84" customFormat="false" ht="10.5" hidden="false" customHeight="false" outlineLevel="0" collapsed="false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</row>
    <row r="85" customFormat="false" ht="10.5" hidden="false" customHeight="false" outlineLevel="0" collapsed="false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</row>
    <row r="86" customFormat="false" ht="10.5" hidden="false" customHeight="false" outlineLevel="0" collapsed="false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</row>
    <row r="87" customFormat="false" ht="10.5" hidden="false" customHeight="false" outlineLevel="0" collapsed="false"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</row>
    <row r="88" customFormat="false" ht="10.5" hidden="false" customHeight="false" outlineLevel="0" collapsed="false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</row>
    <row r="89" customFormat="false" ht="10.5" hidden="false" customHeight="false" outlineLevel="0" collapsed="false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</row>
    <row r="90" customFormat="false" ht="10.5" hidden="false" customHeight="false" outlineLevel="0" collapsed="false"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</row>
    <row r="91" customFormat="false" ht="10.5" hidden="false" customHeight="false" outlineLevel="0" collapsed="false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</row>
    <row r="92" customFormat="false" ht="10.5" hidden="false" customHeight="false" outlineLevel="0" collapsed="false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</row>
    <row r="93" customFormat="false" ht="10.5" hidden="false" customHeight="false" outlineLevel="0" collapsed="false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</row>
    <row r="94" customFormat="false" ht="10.5" hidden="false" customHeight="false" outlineLevel="0" collapsed="false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</row>
    <row r="95" customFormat="false" ht="10.5" hidden="false" customHeight="false" outlineLevel="0" collapsed="false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</row>
    <row r="96" customFormat="false" ht="10.5" hidden="false" customHeight="false" outlineLevel="0" collapsed="false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</row>
    <row r="97" customFormat="false" ht="10.5" hidden="false" customHeight="false" outlineLevel="0" collapsed="false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</row>
    <row r="98" customFormat="false" ht="10.5" hidden="false" customHeight="false" outlineLevel="0" collapsed="false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</row>
    <row r="99" customFormat="false" ht="10.5" hidden="false" customHeight="false" outlineLevel="0" collapsed="false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</row>
    <row r="100" customFormat="false" ht="10.5" hidden="false" customHeight="false" outlineLevel="0" collapsed="false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</row>
    <row r="101" customFormat="false" ht="10.5" hidden="false" customHeight="false" outlineLevel="0" collapsed="false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</row>
    <row r="102" customFormat="false" ht="10.5" hidden="false" customHeight="false" outlineLevel="0" collapsed="false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</row>
    <row r="103" customFormat="false" ht="10.5" hidden="false" customHeight="false" outlineLevel="0" collapsed="false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customFormat="false" ht="10.5" hidden="false" customHeight="false" outlineLevel="0" collapsed="false"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</row>
    <row r="105" customFormat="false" ht="10.5" hidden="false" customHeight="false" outlineLevel="0" collapsed="false"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</row>
    <row r="106" customFormat="false" ht="10.5" hidden="false" customHeight="false" outlineLevel="0" collapsed="false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</row>
    <row r="107" customFormat="false" ht="10.5" hidden="false" customHeight="false" outlineLevel="0" collapsed="false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</row>
    <row r="108" customFormat="false" ht="10.5" hidden="false" customHeight="false" outlineLevel="0" collapsed="false"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</row>
    <row r="109" customFormat="false" ht="10.5" hidden="false" customHeight="false" outlineLevel="0" collapsed="false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</row>
    <row r="110" customFormat="false" ht="10.5" hidden="false" customHeight="false" outlineLevel="0" collapsed="false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</row>
    <row r="111" customFormat="false" ht="10.5" hidden="false" customHeight="false" outlineLevel="0" collapsed="false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</row>
    <row r="112" customFormat="false" ht="10.5" hidden="false" customHeight="false" outlineLevel="0" collapsed="false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</row>
    <row r="113" customFormat="false" ht="10.5" hidden="false" customHeight="false" outlineLevel="0" collapsed="false"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</row>
    <row r="114" customFormat="false" ht="10.5" hidden="false" customHeight="false" outlineLevel="0" collapsed="false"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</row>
    <row r="115" customFormat="false" ht="10.5" hidden="false" customHeight="false" outlineLevel="0" collapsed="false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</row>
    <row r="116" customFormat="false" ht="10.5" hidden="false" customHeight="false" outlineLevel="0" collapsed="false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</row>
    <row r="117" customFormat="false" ht="10.5" hidden="false" customHeight="false" outlineLevel="0" collapsed="false"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</row>
    <row r="118" customFormat="false" ht="10.5" hidden="false" customHeight="false" outlineLevel="0" collapsed="false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</row>
    <row r="119" customFormat="false" ht="10.5" hidden="false" customHeight="false" outlineLevel="0" collapsed="false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</row>
    <row r="120" customFormat="false" ht="10.5" hidden="false" customHeight="false" outlineLevel="0" collapsed="false"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</row>
    <row r="121" customFormat="false" ht="10.5" hidden="false" customHeight="false" outlineLevel="0" collapsed="false"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</row>
    <row r="122" customFormat="false" ht="10.5" hidden="false" customHeight="false" outlineLevel="0" collapsed="false"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</row>
    <row r="123" customFormat="false" ht="10.5" hidden="false" customHeight="false" outlineLevel="0" collapsed="false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</row>
    <row r="124" customFormat="false" ht="10.5" hidden="false" customHeight="false" outlineLevel="0" collapsed="false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</row>
    <row r="125" customFormat="false" ht="10.5" hidden="false" customHeight="false" outlineLevel="0" collapsed="false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</row>
    <row r="126" customFormat="false" ht="10.5" hidden="false" customHeight="false" outlineLevel="0" collapsed="false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</row>
    <row r="127" customFormat="false" ht="10.5" hidden="false" customHeight="false" outlineLevel="0" collapsed="false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</row>
    <row r="128" customFormat="false" ht="10.5" hidden="false" customHeight="false" outlineLevel="0" collapsed="false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</row>
    <row r="129" customFormat="false" ht="10.5" hidden="false" customHeight="false" outlineLevel="0" collapsed="false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</row>
    <row r="130" customFormat="false" ht="10.5" hidden="false" customHeight="false" outlineLevel="0" collapsed="false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</row>
    <row r="131" customFormat="false" ht="10.5" hidden="false" customHeight="false" outlineLevel="0" collapsed="false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</row>
    <row r="132" customFormat="false" ht="10.5" hidden="false" customHeight="false" outlineLevel="0" collapsed="false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</row>
    <row r="133" customFormat="false" ht="10.5" hidden="false" customHeight="false" outlineLevel="0" collapsed="false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</row>
    <row r="134" customFormat="false" ht="10.5" hidden="false" customHeight="false" outlineLevel="0" collapsed="false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</row>
    <row r="135" customFormat="false" ht="10.5" hidden="false" customHeight="false" outlineLevel="0" collapsed="false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</row>
    <row r="136" customFormat="false" ht="10.5" hidden="false" customHeight="false" outlineLevel="0" collapsed="false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</row>
    <row r="137" customFormat="false" ht="10.5" hidden="false" customHeight="false" outlineLevel="0" collapsed="false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</row>
    <row r="138" customFormat="false" ht="10.5" hidden="false" customHeight="false" outlineLevel="0" collapsed="false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</row>
    <row r="139" customFormat="false" ht="10.5" hidden="false" customHeight="false" outlineLevel="0" collapsed="false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</row>
    <row r="140" customFormat="false" ht="10.5" hidden="false" customHeight="false" outlineLevel="0" collapsed="false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</row>
    <row r="141" customFormat="false" ht="10.5" hidden="false" customHeight="false" outlineLevel="0" collapsed="false"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</row>
    <row r="142" customFormat="false" ht="10.5" hidden="false" customHeight="false" outlineLevel="0" collapsed="false"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</row>
    <row r="143" customFormat="false" ht="10.5" hidden="false" customHeight="false" outlineLevel="0" collapsed="false"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</row>
    <row r="144" customFormat="false" ht="10.5" hidden="false" customHeight="false" outlineLevel="0" collapsed="false"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</row>
    <row r="145" customFormat="false" ht="10.5" hidden="false" customHeight="false" outlineLevel="0" collapsed="false"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</row>
    <row r="146" customFormat="false" ht="10.5" hidden="false" customHeight="false" outlineLevel="0" collapsed="false"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</row>
    <row r="147" customFormat="false" ht="10.5" hidden="false" customHeight="false" outlineLevel="0" collapsed="false"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</row>
    <row r="148" customFormat="false" ht="10.5" hidden="false" customHeight="false" outlineLevel="0" collapsed="false"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</row>
    <row r="149" customFormat="false" ht="10.5" hidden="false" customHeight="false" outlineLevel="0" collapsed="false"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</row>
    <row r="150" customFormat="false" ht="10.5" hidden="false" customHeight="false" outlineLevel="0" collapsed="false"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</row>
    <row r="151" customFormat="false" ht="10.5" hidden="false" customHeight="false" outlineLevel="0" collapsed="false"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</row>
    <row r="152" customFormat="false" ht="10.5" hidden="false" customHeight="false" outlineLevel="0" collapsed="false"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</row>
    <row r="153" customFormat="false" ht="10.5" hidden="false" customHeight="false" outlineLevel="0" collapsed="false"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</row>
    <row r="154" customFormat="false" ht="10.5" hidden="false" customHeight="false" outlineLevel="0" collapsed="false"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</row>
    <row r="155" customFormat="false" ht="10.5" hidden="false" customHeight="false" outlineLevel="0" collapsed="false"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</row>
    <row r="156" customFormat="false" ht="10.5" hidden="false" customHeight="false" outlineLevel="0" collapsed="false"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</row>
    <row r="157" customFormat="false" ht="10.5" hidden="false" customHeight="false" outlineLevel="0" collapsed="false"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</row>
    <row r="158" customFormat="false" ht="10.5" hidden="false" customHeight="false" outlineLevel="0" collapsed="false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</row>
    <row r="159" customFormat="false" ht="10.5" hidden="false" customHeight="false" outlineLevel="0" collapsed="false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</row>
    <row r="160" customFormat="false" ht="10.5" hidden="false" customHeight="false" outlineLevel="0" collapsed="false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</row>
    <row r="161" customFormat="false" ht="10.5" hidden="false" customHeight="false" outlineLevel="0" collapsed="false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</row>
    <row r="162" customFormat="false" ht="10.5" hidden="false" customHeight="false" outlineLevel="0" collapsed="false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</row>
    <row r="163" customFormat="false" ht="10.5" hidden="false" customHeight="false" outlineLevel="0" collapsed="false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</row>
    <row r="164" customFormat="false" ht="10.5" hidden="false" customHeight="false" outlineLevel="0" collapsed="false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</row>
    <row r="165" customFormat="false" ht="10.5" hidden="false" customHeight="false" outlineLevel="0" collapsed="false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</row>
    <row r="166" customFormat="false" ht="10.5" hidden="false" customHeight="false" outlineLevel="0" collapsed="false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</row>
    <row r="167" customFormat="false" ht="10.5" hidden="false" customHeight="false" outlineLevel="0" collapsed="false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</row>
    <row r="168" customFormat="false" ht="10.5" hidden="false" customHeight="false" outlineLevel="0" collapsed="false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</row>
    <row r="169" customFormat="false" ht="10.5" hidden="false" customHeight="false" outlineLevel="0" collapsed="false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</row>
    <row r="170" customFormat="false" ht="10.5" hidden="false" customHeight="false" outlineLevel="0" collapsed="false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</row>
    <row r="171" customFormat="false" ht="10.5" hidden="false" customHeight="false" outlineLevel="0" collapsed="false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</row>
    <row r="172" customFormat="false" ht="10.5" hidden="false" customHeight="false" outlineLevel="0" collapsed="false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</row>
    <row r="173" customFormat="false" ht="10.5" hidden="false" customHeight="false" outlineLevel="0" collapsed="false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</row>
    <row r="174" customFormat="false" ht="10.5" hidden="false" customHeight="false" outlineLevel="0" collapsed="false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</row>
    <row r="175" customFormat="false" ht="10.5" hidden="false" customHeight="false" outlineLevel="0" collapsed="false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</row>
    <row r="176" customFormat="false" ht="10.5" hidden="false" customHeight="false" outlineLevel="0" collapsed="false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</row>
    <row r="177" customFormat="false" ht="10.5" hidden="false" customHeight="false" outlineLevel="0" collapsed="false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</row>
    <row r="178" customFormat="false" ht="10.5" hidden="false" customHeight="false" outlineLevel="0" collapsed="false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</row>
    <row r="179" customFormat="false" ht="10.5" hidden="false" customHeight="false" outlineLevel="0" collapsed="false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</row>
    <row r="180" customFormat="false" ht="10.5" hidden="false" customHeight="false" outlineLevel="0" collapsed="false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</row>
    <row r="181" customFormat="false" ht="10.5" hidden="false" customHeight="false" outlineLevel="0" collapsed="false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</row>
    <row r="182" customFormat="false" ht="10.5" hidden="false" customHeight="false" outlineLevel="0" collapsed="false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</row>
    <row r="183" customFormat="false" ht="10.5" hidden="false" customHeight="false" outlineLevel="0" collapsed="false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</row>
    <row r="184" customFormat="false" ht="10.5" hidden="false" customHeight="false" outlineLevel="0" collapsed="false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</row>
    <row r="185" customFormat="false" ht="10.5" hidden="false" customHeight="false" outlineLevel="0" collapsed="false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</row>
    <row r="186" customFormat="false" ht="10.5" hidden="false" customHeight="false" outlineLevel="0" collapsed="false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</row>
    <row r="187" customFormat="false" ht="10.5" hidden="false" customHeight="false" outlineLevel="0" collapsed="false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</row>
    <row r="188" customFormat="false" ht="10.5" hidden="false" customHeight="false" outlineLevel="0" collapsed="false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</row>
    <row r="189" customFormat="false" ht="10.5" hidden="false" customHeight="false" outlineLevel="0" collapsed="false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</row>
    <row r="190" customFormat="false" ht="10.5" hidden="false" customHeight="false" outlineLevel="0" collapsed="false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</row>
    <row r="191" customFormat="false" ht="10.5" hidden="false" customHeight="false" outlineLevel="0" collapsed="false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</row>
    <row r="192" customFormat="false" ht="10.5" hidden="false" customHeight="false" outlineLevel="0" collapsed="false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</row>
    <row r="193" customFormat="false" ht="10.5" hidden="false" customHeight="false" outlineLevel="0" collapsed="false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</row>
    <row r="194" customFormat="false" ht="10.5" hidden="false" customHeight="false" outlineLevel="0" collapsed="false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</row>
    <row r="195" customFormat="false" ht="10.5" hidden="false" customHeight="false" outlineLevel="0" collapsed="false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</row>
    <row r="196" customFormat="false" ht="10.5" hidden="false" customHeight="false" outlineLevel="0" collapsed="false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</row>
    <row r="197" customFormat="false" ht="10.5" hidden="false" customHeight="false" outlineLevel="0" collapsed="false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</row>
    <row r="198" customFormat="false" ht="10.5" hidden="false" customHeight="false" outlineLevel="0" collapsed="false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</row>
    <row r="199" customFormat="false" ht="10.5" hidden="false" customHeight="false" outlineLevel="0" collapsed="false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</row>
    <row r="200" customFormat="false" ht="10.5" hidden="false" customHeight="false" outlineLevel="0" collapsed="false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</row>
    <row r="201" customFormat="false" ht="10.5" hidden="false" customHeight="false" outlineLevel="0" collapsed="false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</row>
    <row r="202" customFormat="false" ht="10.5" hidden="false" customHeight="false" outlineLevel="0" collapsed="false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</row>
    <row r="203" customFormat="false" ht="10.5" hidden="false" customHeight="false" outlineLevel="0" collapsed="false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</row>
    <row r="204" customFormat="false" ht="10.5" hidden="false" customHeight="false" outlineLevel="0" collapsed="false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</row>
    <row r="205" customFormat="false" ht="10.5" hidden="false" customHeight="false" outlineLevel="0" collapsed="false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</row>
    <row r="206" customFormat="false" ht="10.5" hidden="false" customHeight="false" outlineLevel="0" collapsed="false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</row>
    <row r="207" customFormat="false" ht="10.5" hidden="false" customHeight="false" outlineLevel="0" collapsed="false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</row>
    <row r="208" customFormat="false" ht="10.5" hidden="false" customHeight="false" outlineLevel="0" collapsed="false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</row>
    <row r="209" customFormat="false" ht="10.5" hidden="false" customHeight="false" outlineLevel="0" collapsed="false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</row>
    <row r="210" customFormat="false" ht="10.5" hidden="false" customHeight="false" outlineLevel="0" collapsed="false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</row>
    <row r="211" customFormat="false" ht="10.5" hidden="false" customHeight="false" outlineLevel="0" collapsed="false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</row>
    <row r="212" customFormat="false" ht="10.5" hidden="false" customHeight="false" outlineLevel="0" collapsed="false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</row>
    <row r="213" customFormat="false" ht="10.5" hidden="false" customHeight="false" outlineLevel="0" collapsed="false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</row>
    <row r="214" customFormat="false" ht="10.5" hidden="false" customHeight="false" outlineLevel="0" collapsed="false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</row>
    <row r="215" customFormat="false" ht="10.5" hidden="false" customHeight="false" outlineLevel="0" collapsed="false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</row>
    <row r="216" customFormat="false" ht="10.5" hidden="false" customHeight="false" outlineLevel="0" collapsed="false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</row>
    <row r="217" customFormat="false" ht="10.5" hidden="false" customHeight="false" outlineLevel="0" collapsed="false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</row>
    <row r="218" customFormat="false" ht="10.5" hidden="false" customHeight="false" outlineLevel="0" collapsed="false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</row>
    <row r="219" customFormat="false" ht="10.5" hidden="false" customHeight="false" outlineLevel="0" collapsed="false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</row>
    <row r="220" customFormat="false" ht="10.5" hidden="false" customHeight="false" outlineLevel="0" collapsed="false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</row>
    <row r="221" customFormat="false" ht="10.5" hidden="false" customHeight="false" outlineLevel="0" collapsed="false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</row>
    <row r="222" customFormat="false" ht="10.5" hidden="false" customHeight="false" outlineLevel="0" collapsed="false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</row>
    <row r="223" customFormat="false" ht="10.5" hidden="false" customHeight="false" outlineLevel="0" collapsed="false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</row>
    <row r="224" customFormat="false" ht="10.5" hidden="false" customHeight="false" outlineLevel="0" collapsed="false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</row>
    <row r="225" customFormat="false" ht="10.5" hidden="false" customHeight="false" outlineLevel="0" collapsed="false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</row>
    <row r="226" customFormat="false" ht="10.5" hidden="false" customHeight="false" outlineLevel="0" collapsed="false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</row>
    <row r="227" customFormat="false" ht="10.5" hidden="false" customHeight="false" outlineLevel="0" collapsed="false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</row>
    <row r="228" customFormat="false" ht="10.5" hidden="false" customHeight="false" outlineLevel="0" collapsed="false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</row>
    <row r="229" customFormat="false" ht="10.5" hidden="false" customHeight="false" outlineLevel="0" collapsed="false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</row>
    <row r="230" customFormat="false" ht="10.5" hidden="false" customHeight="false" outlineLevel="0" collapsed="false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</row>
    <row r="231" customFormat="false" ht="10.5" hidden="false" customHeight="false" outlineLevel="0" collapsed="false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</row>
    <row r="232" customFormat="false" ht="10.5" hidden="false" customHeight="false" outlineLevel="0" collapsed="false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</row>
    <row r="233" customFormat="false" ht="10.5" hidden="false" customHeight="false" outlineLevel="0" collapsed="false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</row>
    <row r="234" customFormat="false" ht="10.5" hidden="false" customHeight="false" outlineLevel="0" collapsed="false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</row>
    <row r="235" customFormat="false" ht="10.5" hidden="false" customHeight="false" outlineLevel="0" collapsed="false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</row>
    <row r="236" customFormat="false" ht="10.5" hidden="false" customHeight="false" outlineLevel="0" collapsed="false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</row>
    <row r="237" customFormat="false" ht="10.5" hidden="false" customHeight="false" outlineLevel="0" collapsed="false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</row>
    <row r="238" customFormat="false" ht="10.5" hidden="false" customHeight="false" outlineLevel="0" collapsed="false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</row>
    <row r="239" customFormat="false" ht="10.5" hidden="false" customHeight="false" outlineLevel="0" collapsed="false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</row>
    <row r="240" customFormat="false" ht="10.5" hidden="false" customHeight="false" outlineLevel="0" collapsed="false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</row>
    <row r="241" customFormat="false" ht="10.5" hidden="false" customHeight="false" outlineLevel="0" collapsed="false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</row>
    <row r="242" customFormat="false" ht="10.5" hidden="false" customHeight="false" outlineLevel="0" collapsed="false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</row>
    <row r="243" customFormat="false" ht="10.5" hidden="false" customHeight="false" outlineLevel="0" collapsed="false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</row>
    <row r="244" customFormat="false" ht="10.5" hidden="false" customHeight="false" outlineLevel="0" collapsed="false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</row>
    <row r="245" customFormat="false" ht="10.5" hidden="false" customHeight="false" outlineLevel="0" collapsed="false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</row>
    <row r="246" customFormat="false" ht="10.5" hidden="false" customHeight="false" outlineLevel="0" collapsed="false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</row>
    <row r="247" customFormat="false" ht="10.5" hidden="false" customHeight="false" outlineLevel="0" collapsed="false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</row>
    <row r="248" customFormat="false" ht="10.5" hidden="false" customHeight="false" outlineLevel="0" collapsed="false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</row>
    <row r="249" customFormat="false" ht="10.5" hidden="false" customHeight="false" outlineLevel="0" collapsed="false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</row>
    <row r="250" customFormat="false" ht="10.5" hidden="false" customHeight="false" outlineLevel="0" collapsed="false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</row>
    <row r="251" customFormat="false" ht="10.5" hidden="false" customHeight="false" outlineLevel="0" collapsed="false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</row>
    <row r="252" customFormat="false" ht="10.5" hidden="false" customHeight="false" outlineLevel="0" collapsed="false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</row>
    <row r="253" customFormat="false" ht="10.5" hidden="false" customHeight="false" outlineLevel="0" collapsed="false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</row>
    <row r="254" customFormat="false" ht="10.5" hidden="false" customHeight="false" outlineLevel="0" collapsed="false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</row>
    <row r="255" customFormat="false" ht="10.5" hidden="false" customHeight="false" outlineLevel="0" collapsed="false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</row>
    <row r="256" customFormat="false" ht="10.5" hidden="false" customHeight="false" outlineLevel="0" collapsed="false"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</row>
    <row r="257" customFormat="false" ht="10.5" hidden="false" customHeight="false" outlineLevel="0" collapsed="false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</row>
    <row r="258" customFormat="false" ht="10.5" hidden="false" customHeight="false" outlineLevel="0" collapsed="false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</row>
    <row r="259" customFormat="false" ht="10.5" hidden="false" customHeight="false" outlineLevel="0" collapsed="false"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</row>
    <row r="260" customFormat="false" ht="10.5" hidden="false" customHeight="false" outlineLevel="0" collapsed="false"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</row>
    <row r="261" customFormat="false" ht="10.5" hidden="false" customHeight="false" outlineLevel="0" collapsed="false"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</row>
    <row r="262" customFormat="false" ht="10.5" hidden="false" customHeight="false" outlineLevel="0" collapsed="false"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</row>
    <row r="263" customFormat="false" ht="10.5" hidden="false" customHeight="false" outlineLevel="0" collapsed="false"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</row>
    <row r="264" customFormat="false" ht="10.5" hidden="false" customHeight="false" outlineLevel="0" collapsed="false"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</row>
    <row r="265" customFormat="false" ht="10.5" hidden="false" customHeight="false" outlineLevel="0" collapsed="false"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</row>
    <row r="266" customFormat="false" ht="10.5" hidden="false" customHeight="false" outlineLevel="0" collapsed="false"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</row>
    <row r="267" customFormat="false" ht="10.5" hidden="false" customHeight="false" outlineLevel="0" collapsed="false"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</row>
    <row r="268" customFormat="false" ht="10.5" hidden="false" customHeight="false" outlineLevel="0" collapsed="false"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</row>
    <row r="269" customFormat="false" ht="10.5" hidden="false" customHeight="false" outlineLevel="0" collapsed="false"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</row>
    <row r="270" customFormat="false" ht="10.5" hidden="false" customHeight="false" outlineLevel="0" collapsed="false"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</row>
    <row r="271" customFormat="false" ht="10.5" hidden="false" customHeight="false" outlineLevel="0" collapsed="false"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</row>
    <row r="272" customFormat="false" ht="10.5" hidden="false" customHeight="false" outlineLevel="0" collapsed="false"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</row>
    <row r="273" customFormat="false" ht="10.5" hidden="false" customHeight="false" outlineLevel="0" collapsed="false"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</row>
    <row r="274" customFormat="false" ht="10.5" hidden="false" customHeight="false" outlineLevel="0" collapsed="false"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</row>
    <row r="275" customFormat="false" ht="10.5" hidden="false" customHeight="false" outlineLevel="0" collapsed="false"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</row>
    <row r="276" customFormat="false" ht="10.5" hidden="false" customHeight="false" outlineLevel="0" collapsed="false"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</row>
    <row r="277" customFormat="false" ht="10.5" hidden="false" customHeight="false" outlineLevel="0" collapsed="false"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</row>
    <row r="278" customFormat="false" ht="10.5" hidden="false" customHeight="false" outlineLevel="0" collapsed="false"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</row>
    <row r="279" customFormat="false" ht="10.5" hidden="false" customHeight="false" outlineLevel="0" collapsed="false"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</row>
    <row r="280" customFormat="false" ht="10.5" hidden="false" customHeight="false" outlineLevel="0" collapsed="false"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</row>
    <row r="281" customFormat="false" ht="10.5" hidden="false" customHeight="false" outlineLevel="0" collapsed="false"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</row>
    <row r="282" customFormat="false" ht="10.5" hidden="false" customHeight="false" outlineLevel="0" collapsed="false"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</row>
    <row r="283" customFormat="false" ht="10.5" hidden="false" customHeight="false" outlineLevel="0" collapsed="false"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</row>
    <row r="284" customFormat="false" ht="10.5" hidden="false" customHeight="false" outlineLevel="0" collapsed="false"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</row>
    <row r="285" customFormat="false" ht="10.5" hidden="false" customHeight="false" outlineLevel="0" collapsed="false"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</row>
    <row r="286" customFormat="false" ht="10.5" hidden="false" customHeight="false" outlineLevel="0" collapsed="false"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</row>
    <row r="287" customFormat="false" ht="10.5" hidden="false" customHeight="false" outlineLevel="0" collapsed="false"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</row>
    <row r="288" customFormat="false" ht="10.5" hidden="false" customHeight="false" outlineLevel="0" collapsed="false"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</row>
    <row r="289" customFormat="false" ht="10.5" hidden="false" customHeight="false" outlineLevel="0" collapsed="false"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</row>
    <row r="290" customFormat="false" ht="10.5" hidden="false" customHeight="false" outlineLevel="0" collapsed="false"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</row>
    <row r="291" customFormat="false" ht="10.5" hidden="false" customHeight="false" outlineLevel="0" collapsed="false"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</row>
    <row r="292" customFormat="false" ht="10.5" hidden="false" customHeight="false" outlineLevel="0" collapsed="false"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</row>
    <row r="293" customFormat="false" ht="10.5" hidden="false" customHeight="false" outlineLevel="0" collapsed="false"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</row>
    <row r="294" customFormat="false" ht="10.5" hidden="false" customHeight="false" outlineLevel="0" collapsed="false"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</row>
    <row r="295" customFormat="false" ht="10.5" hidden="false" customHeight="false" outlineLevel="0" collapsed="false"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</row>
    <row r="296" customFormat="false" ht="10.5" hidden="false" customHeight="false" outlineLevel="0" collapsed="false"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</row>
    <row r="297" customFormat="false" ht="10.5" hidden="false" customHeight="false" outlineLevel="0" collapsed="false"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</row>
    <row r="298" customFormat="false" ht="10.5" hidden="false" customHeight="false" outlineLevel="0" collapsed="false"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</row>
    <row r="299" customFormat="false" ht="10.5" hidden="false" customHeight="false" outlineLevel="0" collapsed="false"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</row>
    <row r="300" customFormat="false" ht="10.5" hidden="false" customHeight="false" outlineLevel="0" collapsed="false"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</row>
    <row r="301" customFormat="false" ht="10.5" hidden="false" customHeight="false" outlineLevel="0" collapsed="false"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</row>
    <row r="302" customFormat="false" ht="10.5" hidden="false" customHeight="false" outlineLevel="0" collapsed="false"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</row>
    <row r="303" customFormat="false" ht="10.5" hidden="false" customHeight="false" outlineLevel="0" collapsed="false"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</row>
    <row r="304" customFormat="false" ht="10.5" hidden="false" customHeight="false" outlineLevel="0" collapsed="false"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</row>
    <row r="305" customFormat="false" ht="10.5" hidden="false" customHeight="false" outlineLevel="0" collapsed="false"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</row>
    <row r="306" customFormat="false" ht="10.5" hidden="false" customHeight="false" outlineLevel="0" collapsed="false"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</row>
    <row r="307" customFormat="false" ht="10.5" hidden="false" customHeight="false" outlineLevel="0" collapsed="false"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</row>
    <row r="308" customFormat="false" ht="10.5" hidden="false" customHeight="false" outlineLevel="0" collapsed="false"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</row>
    <row r="309" customFormat="false" ht="10.5" hidden="false" customHeight="false" outlineLevel="0" collapsed="false"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</row>
    <row r="310" customFormat="false" ht="10.5" hidden="false" customHeight="false" outlineLevel="0" collapsed="false"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</row>
    <row r="311" customFormat="false" ht="10.5" hidden="false" customHeight="false" outlineLevel="0" collapsed="false"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</row>
    <row r="312" customFormat="false" ht="10.5" hidden="false" customHeight="false" outlineLevel="0" collapsed="false"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</row>
    <row r="313" customFormat="false" ht="10.5" hidden="false" customHeight="false" outlineLevel="0" collapsed="false"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</row>
    <row r="314" customFormat="false" ht="10.5" hidden="false" customHeight="false" outlineLevel="0" collapsed="false"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</row>
    <row r="315" customFormat="false" ht="10.5" hidden="false" customHeight="false" outlineLevel="0" collapsed="false"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</row>
    <row r="316" customFormat="false" ht="10.5" hidden="false" customHeight="false" outlineLevel="0" collapsed="false"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</row>
    <row r="317" customFormat="false" ht="10.5" hidden="false" customHeight="false" outlineLevel="0" collapsed="false"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</row>
    <row r="318" customFormat="false" ht="10.5" hidden="false" customHeight="false" outlineLevel="0" collapsed="false"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</row>
    <row r="319" customFormat="false" ht="10.5" hidden="false" customHeight="false" outlineLevel="0" collapsed="false"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</row>
    <row r="320" customFormat="false" ht="10.5" hidden="false" customHeight="false" outlineLevel="0" collapsed="false"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</row>
    <row r="321" customFormat="false" ht="10.5" hidden="false" customHeight="false" outlineLevel="0" collapsed="false"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</row>
    <row r="322" customFormat="false" ht="10.5" hidden="false" customHeight="false" outlineLevel="0" collapsed="false"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</row>
    <row r="323" customFormat="false" ht="10.5" hidden="false" customHeight="false" outlineLevel="0" collapsed="false"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</row>
    <row r="324" customFormat="false" ht="10.5" hidden="false" customHeight="false" outlineLevel="0" collapsed="false"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</row>
    <row r="325" customFormat="false" ht="10.5" hidden="false" customHeight="false" outlineLevel="0" collapsed="false"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</row>
    <row r="326" customFormat="false" ht="10.5" hidden="false" customHeight="false" outlineLevel="0" collapsed="false"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</row>
    <row r="327" customFormat="false" ht="10.5" hidden="false" customHeight="false" outlineLevel="0" collapsed="false"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</row>
    <row r="328" customFormat="false" ht="10.5" hidden="false" customHeight="false" outlineLevel="0" collapsed="false"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</row>
    <row r="329" customFormat="false" ht="10.5" hidden="false" customHeight="false" outlineLevel="0" collapsed="false"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</row>
    <row r="330" customFormat="false" ht="10.5" hidden="false" customHeight="false" outlineLevel="0" collapsed="false"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</row>
    <row r="331" customFormat="false" ht="10.5" hidden="false" customHeight="false" outlineLevel="0" collapsed="false"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</row>
    <row r="332" customFormat="false" ht="10.5" hidden="false" customHeight="false" outlineLevel="0" collapsed="false"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</row>
    <row r="333" customFormat="false" ht="10.5" hidden="false" customHeight="false" outlineLevel="0" collapsed="false"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</row>
    <row r="334" customFormat="false" ht="10.5" hidden="false" customHeight="false" outlineLevel="0" collapsed="false"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</row>
    <row r="335" customFormat="false" ht="10.5" hidden="false" customHeight="false" outlineLevel="0" collapsed="false"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</row>
    <row r="336" customFormat="false" ht="10.5" hidden="false" customHeight="false" outlineLevel="0" collapsed="false"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</row>
    <row r="337" customFormat="false" ht="10.5" hidden="false" customHeight="false" outlineLevel="0" collapsed="false"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</row>
    <row r="338" customFormat="false" ht="10.5" hidden="false" customHeight="false" outlineLevel="0" collapsed="false"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</row>
    <row r="339" customFormat="false" ht="10.5" hidden="false" customHeight="false" outlineLevel="0" collapsed="false"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</row>
    <row r="340" customFormat="false" ht="10.5" hidden="false" customHeight="false" outlineLevel="0" collapsed="false"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</row>
    <row r="341" customFormat="false" ht="10.5" hidden="false" customHeight="false" outlineLevel="0" collapsed="false"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</row>
    <row r="342" customFormat="false" ht="10.5" hidden="false" customHeight="false" outlineLevel="0" collapsed="false"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</row>
    <row r="343" customFormat="false" ht="10.5" hidden="false" customHeight="false" outlineLevel="0" collapsed="false"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</row>
    <row r="344" customFormat="false" ht="10.5" hidden="false" customHeight="false" outlineLevel="0" collapsed="false"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</row>
    <row r="345" customFormat="false" ht="10.5" hidden="false" customHeight="false" outlineLevel="0" collapsed="false"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</row>
    <row r="346" customFormat="false" ht="10.5" hidden="false" customHeight="false" outlineLevel="0" collapsed="false"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</row>
    <row r="347" customFormat="false" ht="10.5" hidden="false" customHeight="false" outlineLevel="0" collapsed="false"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</row>
    <row r="348" customFormat="false" ht="10.5" hidden="false" customHeight="false" outlineLevel="0" collapsed="false"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</row>
    <row r="349" customFormat="false" ht="10.5" hidden="false" customHeight="false" outlineLevel="0" collapsed="false"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</row>
    <row r="350" customFormat="false" ht="10.5" hidden="false" customHeight="false" outlineLevel="0" collapsed="false"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</row>
    <row r="351" customFormat="false" ht="10.5" hidden="false" customHeight="false" outlineLevel="0" collapsed="false"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</row>
    <row r="352" customFormat="false" ht="10.5" hidden="false" customHeight="false" outlineLevel="0" collapsed="false"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</row>
    <row r="353" customFormat="false" ht="10.5" hidden="false" customHeight="false" outlineLevel="0" collapsed="false"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</row>
    <row r="354" customFormat="false" ht="10.5" hidden="false" customHeight="false" outlineLevel="0" collapsed="false"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</row>
    <row r="355" customFormat="false" ht="10.5" hidden="false" customHeight="false" outlineLevel="0" collapsed="false"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</row>
    <row r="356" customFormat="false" ht="10.5" hidden="false" customHeight="false" outlineLevel="0" collapsed="false"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</row>
    <row r="357" customFormat="false" ht="10.5" hidden="false" customHeight="false" outlineLevel="0" collapsed="false"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</row>
    <row r="358" customFormat="false" ht="10.5" hidden="false" customHeight="false" outlineLevel="0" collapsed="false"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</row>
    <row r="359" customFormat="false" ht="10.5" hidden="false" customHeight="false" outlineLevel="0" collapsed="false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</row>
    <row r="360" customFormat="false" ht="10.5" hidden="false" customHeight="false" outlineLevel="0" collapsed="false"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</row>
    <row r="361" customFormat="false" ht="10.5" hidden="false" customHeight="false" outlineLevel="0" collapsed="false"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</row>
    <row r="362" customFormat="false" ht="10.5" hidden="false" customHeight="false" outlineLevel="0" collapsed="false"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</row>
    <row r="363" customFormat="false" ht="10.5" hidden="false" customHeight="false" outlineLevel="0" collapsed="false"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</row>
    <row r="364" customFormat="false" ht="10.5" hidden="false" customHeight="false" outlineLevel="0" collapsed="false"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</row>
    <row r="365" customFormat="false" ht="10.5" hidden="false" customHeight="false" outlineLevel="0" collapsed="false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</row>
    <row r="366" customFormat="false" ht="10.5" hidden="false" customHeight="false" outlineLevel="0" collapsed="false"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</row>
    <row r="367" customFormat="false" ht="10.5" hidden="false" customHeight="false" outlineLevel="0" collapsed="false"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</row>
    <row r="368" customFormat="false" ht="10.5" hidden="false" customHeight="false" outlineLevel="0" collapsed="false"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</row>
    <row r="369" customFormat="false" ht="10.5" hidden="false" customHeight="false" outlineLevel="0" collapsed="false"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</row>
    <row r="370" customFormat="false" ht="10.5" hidden="false" customHeight="false" outlineLevel="0" collapsed="false"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</row>
    <row r="371" customFormat="false" ht="10.5" hidden="false" customHeight="false" outlineLevel="0" collapsed="false"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</row>
    <row r="372" customFormat="false" ht="10.5" hidden="false" customHeight="false" outlineLevel="0" collapsed="false"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</row>
    <row r="373" customFormat="false" ht="10.5" hidden="false" customHeight="false" outlineLevel="0" collapsed="false"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</row>
    <row r="374" customFormat="false" ht="10.5" hidden="false" customHeight="false" outlineLevel="0" collapsed="false"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</row>
    <row r="375" customFormat="false" ht="10.5" hidden="false" customHeight="false" outlineLevel="0" collapsed="false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</row>
    <row r="376" customFormat="false" ht="10.5" hidden="false" customHeight="false" outlineLevel="0" collapsed="false"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</row>
    <row r="377" customFormat="false" ht="10.5" hidden="false" customHeight="false" outlineLevel="0" collapsed="false"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</row>
    <row r="378" customFormat="false" ht="10.5" hidden="false" customHeight="false" outlineLevel="0" collapsed="false"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</row>
    <row r="379" customFormat="false" ht="10.5" hidden="false" customHeight="false" outlineLevel="0" collapsed="false"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</row>
    <row r="380" customFormat="false" ht="10.5" hidden="false" customHeight="false" outlineLevel="0" collapsed="false"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</row>
    <row r="381" customFormat="false" ht="10.5" hidden="false" customHeight="false" outlineLevel="0" collapsed="false"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</row>
    <row r="382" customFormat="false" ht="10.5" hidden="false" customHeight="false" outlineLevel="0" collapsed="false"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</row>
    <row r="383" customFormat="false" ht="10.5" hidden="false" customHeight="false" outlineLevel="0" collapsed="false"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</row>
    <row r="384" customFormat="false" ht="10.5" hidden="false" customHeight="false" outlineLevel="0" collapsed="false"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</row>
    <row r="385" customFormat="false" ht="10.5" hidden="false" customHeight="false" outlineLevel="0" collapsed="false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</row>
    <row r="386" customFormat="false" ht="10.5" hidden="false" customHeight="false" outlineLevel="0" collapsed="false"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</row>
    <row r="387" customFormat="false" ht="10.5" hidden="false" customHeight="false" outlineLevel="0" collapsed="false"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</row>
    <row r="388" customFormat="false" ht="10.5" hidden="false" customHeight="false" outlineLevel="0" collapsed="false"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</row>
    <row r="389" customFormat="false" ht="10.5" hidden="false" customHeight="false" outlineLevel="0" collapsed="false"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</row>
    <row r="390" customFormat="false" ht="10.5" hidden="false" customHeight="false" outlineLevel="0" collapsed="false"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</row>
    <row r="391" customFormat="false" ht="10.5" hidden="false" customHeight="false" outlineLevel="0" collapsed="false"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</row>
    <row r="392" customFormat="false" ht="10.5" hidden="false" customHeight="false" outlineLevel="0" collapsed="false"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</row>
    <row r="393" customFormat="false" ht="10.5" hidden="false" customHeight="false" outlineLevel="0" collapsed="false"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</row>
    <row r="394" customFormat="false" ht="10.5" hidden="false" customHeight="false" outlineLevel="0" collapsed="false"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</row>
    <row r="395" customFormat="false" ht="10.5" hidden="false" customHeight="false" outlineLevel="0" collapsed="false"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</row>
    <row r="396" customFormat="false" ht="10.5" hidden="false" customHeight="false" outlineLevel="0" collapsed="false"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</row>
    <row r="397" customFormat="false" ht="10.5" hidden="false" customHeight="false" outlineLevel="0" collapsed="false"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</row>
    <row r="398" customFormat="false" ht="10.5" hidden="false" customHeight="false" outlineLevel="0" collapsed="false"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</row>
    <row r="399" customFormat="false" ht="10.5" hidden="false" customHeight="false" outlineLevel="0" collapsed="false"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</row>
    <row r="400" customFormat="false" ht="10.5" hidden="false" customHeight="false" outlineLevel="0" collapsed="false"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</row>
    <row r="401" customFormat="false" ht="10.5" hidden="false" customHeight="false" outlineLevel="0" collapsed="false"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</row>
    <row r="402" customFormat="false" ht="10.5" hidden="false" customHeight="false" outlineLevel="0" collapsed="false"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</row>
    <row r="403" customFormat="false" ht="10.5" hidden="false" customHeight="false" outlineLevel="0" collapsed="false"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</row>
    <row r="404" customFormat="false" ht="10.5" hidden="false" customHeight="false" outlineLevel="0" collapsed="false"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</row>
    <row r="405" customFormat="false" ht="10.5" hidden="false" customHeight="false" outlineLevel="0" collapsed="false"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</row>
    <row r="406" customFormat="false" ht="10.5" hidden="false" customHeight="false" outlineLevel="0" collapsed="false"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</row>
    <row r="407" customFormat="false" ht="10.5" hidden="false" customHeight="false" outlineLevel="0" collapsed="false"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</row>
    <row r="408" customFormat="false" ht="10.5" hidden="false" customHeight="false" outlineLevel="0" collapsed="false"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</row>
    <row r="409" customFormat="false" ht="10.5" hidden="false" customHeight="false" outlineLevel="0" collapsed="false"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</row>
    <row r="410" customFormat="false" ht="10.5" hidden="false" customHeight="false" outlineLevel="0" collapsed="false"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</row>
    <row r="411" customFormat="false" ht="10.5" hidden="false" customHeight="false" outlineLevel="0" collapsed="false"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</row>
    <row r="412" customFormat="false" ht="10.5" hidden="false" customHeight="false" outlineLevel="0" collapsed="false"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</row>
    <row r="413" customFormat="false" ht="10.5" hidden="false" customHeight="false" outlineLevel="0" collapsed="false"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</row>
    <row r="414" customFormat="false" ht="10.5" hidden="false" customHeight="false" outlineLevel="0" collapsed="false"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</row>
    <row r="415" customFormat="false" ht="10.5" hidden="false" customHeight="false" outlineLevel="0" collapsed="false"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</row>
    <row r="416" customFormat="false" ht="10.5" hidden="false" customHeight="false" outlineLevel="0" collapsed="false"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</row>
    <row r="417" customFormat="false" ht="10.5" hidden="false" customHeight="false" outlineLevel="0" collapsed="false"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</row>
    <row r="418" customFormat="false" ht="10.5" hidden="false" customHeight="false" outlineLevel="0" collapsed="false"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</row>
    <row r="419" customFormat="false" ht="10.5" hidden="false" customHeight="false" outlineLevel="0" collapsed="false"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</row>
    <row r="420" customFormat="false" ht="10.5" hidden="false" customHeight="false" outlineLevel="0" collapsed="false"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</row>
    <row r="421" customFormat="false" ht="10.5" hidden="false" customHeight="false" outlineLevel="0" collapsed="false"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</row>
    <row r="422" customFormat="false" ht="10.5" hidden="false" customHeight="false" outlineLevel="0" collapsed="false"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</row>
    <row r="423" customFormat="false" ht="10.5" hidden="false" customHeight="false" outlineLevel="0" collapsed="false"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</row>
    <row r="424" customFormat="false" ht="10.5" hidden="false" customHeight="false" outlineLevel="0" collapsed="false"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</row>
    <row r="425" customFormat="false" ht="10.5" hidden="false" customHeight="false" outlineLevel="0" collapsed="false"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</row>
    <row r="426" customFormat="false" ht="10.5" hidden="false" customHeight="false" outlineLevel="0" collapsed="false"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</row>
    <row r="427" customFormat="false" ht="10.5" hidden="false" customHeight="false" outlineLevel="0" collapsed="false"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</row>
    <row r="428" customFormat="false" ht="10.5" hidden="false" customHeight="false" outlineLevel="0" collapsed="false"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</row>
    <row r="429" customFormat="false" ht="10.5" hidden="false" customHeight="false" outlineLevel="0" collapsed="false"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</row>
    <row r="430" customFormat="false" ht="10.5" hidden="false" customHeight="false" outlineLevel="0" collapsed="false"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</row>
    <row r="431" customFormat="false" ht="10.5" hidden="false" customHeight="false" outlineLevel="0" collapsed="false"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</row>
    <row r="432" customFormat="false" ht="10.5" hidden="false" customHeight="false" outlineLevel="0" collapsed="false"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</row>
    <row r="433" customFormat="false" ht="10.5" hidden="false" customHeight="false" outlineLevel="0" collapsed="false"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</row>
    <row r="434" customFormat="false" ht="10.5" hidden="false" customHeight="false" outlineLevel="0" collapsed="false"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</row>
    <row r="435" customFormat="false" ht="10.5" hidden="false" customHeight="false" outlineLevel="0" collapsed="false"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</row>
    <row r="436" customFormat="false" ht="10.5" hidden="false" customHeight="false" outlineLevel="0" collapsed="false"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</row>
    <row r="437" customFormat="false" ht="10.5" hidden="false" customHeight="false" outlineLevel="0" collapsed="false"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</row>
    <row r="438" customFormat="false" ht="10.5" hidden="false" customHeight="false" outlineLevel="0" collapsed="false"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</row>
    <row r="439" customFormat="false" ht="10.5" hidden="false" customHeight="false" outlineLevel="0" collapsed="false"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</row>
    <row r="440" customFormat="false" ht="10.5" hidden="false" customHeight="false" outlineLevel="0" collapsed="false"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</row>
    <row r="441" customFormat="false" ht="10.5" hidden="false" customHeight="false" outlineLevel="0" collapsed="false"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</row>
    <row r="442" customFormat="false" ht="10.5" hidden="false" customHeight="false" outlineLevel="0" collapsed="false"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</row>
    <row r="443" customFormat="false" ht="10.5" hidden="false" customHeight="false" outlineLevel="0" collapsed="false"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</row>
    <row r="444" customFormat="false" ht="10.5" hidden="false" customHeight="false" outlineLevel="0" collapsed="false"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</row>
    <row r="445" customFormat="false" ht="10.5" hidden="false" customHeight="false" outlineLevel="0" collapsed="false"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</row>
    <row r="446" customFormat="false" ht="10.5" hidden="false" customHeight="false" outlineLevel="0" collapsed="false"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</row>
    <row r="447" customFormat="false" ht="10.5" hidden="false" customHeight="false" outlineLevel="0" collapsed="false"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</row>
    <row r="448" customFormat="false" ht="10.5" hidden="false" customHeight="false" outlineLevel="0" collapsed="false"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</row>
    <row r="449" customFormat="false" ht="10.5" hidden="false" customHeight="false" outlineLevel="0" collapsed="false"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</row>
    <row r="450" customFormat="false" ht="10.5" hidden="false" customHeight="false" outlineLevel="0" collapsed="false"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</row>
    <row r="451" customFormat="false" ht="10.5" hidden="false" customHeight="false" outlineLevel="0" collapsed="false"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</row>
    <row r="452" customFormat="false" ht="10.5" hidden="false" customHeight="false" outlineLevel="0" collapsed="false"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</row>
    <row r="453" customFormat="false" ht="10.5" hidden="false" customHeight="false" outlineLevel="0" collapsed="false"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</row>
    <row r="454" customFormat="false" ht="10.5" hidden="false" customHeight="false" outlineLevel="0" collapsed="false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</row>
    <row r="455" customFormat="false" ht="10.5" hidden="false" customHeight="false" outlineLevel="0" collapsed="false"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</row>
    <row r="456" customFormat="false" ht="10.5" hidden="false" customHeight="false" outlineLevel="0" collapsed="false"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</row>
    <row r="457" customFormat="false" ht="10.5" hidden="false" customHeight="false" outlineLevel="0" collapsed="false"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</row>
    <row r="458" customFormat="false" ht="10.5" hidden="false" customHeight="false" outlineLevel="0" collapsed="false"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</row>
    <row r="459" customFormat="false" ht="10.5" hidden="false" customHeight="false" outlineLevel="0" collapsed="false"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</row>
    <row r="460" customFormat="false" ht="10.5" hidden="false" customHeight="false" outlineLevel="0" collapsed="false"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</row>
    <row r="461" customFormat="false" ht="10.5" hidden="false" customHeight="false" outlineLevel="0" collapsed="false"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</row>
    <row r="462" customFormat="false" ht="10.5" hidden="false" customHeight="false" outlineLevel="0" collapsed="false"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</row>
    <row r="463" customFormat="false" ht="10.5" hidden="false" customHeight="false" outlineLevel="0" collapsed="false"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</row>
    <row r="464" customFormat="false" ht="10.5" hidden="false" customHeight="false" outlineLevel="0" collapsed="false"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K35" activeCellId="0" sqref="K35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38" width="16.82"/>
    <col collapsed="false" customWidth="true" hidden="false" outlineLevel="0" max="2" min="2" style="138" width="21.83"/>
    <col collapsed="false" customWidth="true" hidden="false" outlineLevel="0" max="3" min="3" style="138" width="4.99"/>
    <col collapsed="false" customWidth="true" hidden="true" outlineLevel="0" max="7" min="4" style="138" width="13.83"/>
    <col collapsed="false" customWidth="true" hidden="true" outlineLevel="0" max="8" min="8" style="138" width="0.15"/>
    <col collapsed="false" customWidth="true" hidden="true" outlineLevel="0" max="9" min="9" style="138" width="13.83"/>
    <col collapsed="false" customWidth="true" hidden="false" outlineLevel="0" max="11" min="10" style="138" width="14.99"/>
    <col collapsed="false" customWidth="true" hidden="false" outlineLevel="0" max="12" min="12" style="138" width="15.15"/>
    <col collapsed="false" customWidth="true" hidden="false" outlineLevel="0" max="33" min="13" style="138" width="13.83"/>
    <col collapsed="false" customWidth="true" hidden="false" outlineLevel="0" max="34" min="34" style="138" width="14.65"/>
    <col collapsed="false" customWidth="false" hidden="false" outlineLevel="0" max="257" min="35" style="139" width="9.33"/>
  </cols>
  <sheetData>
    <row r="1" customFormat="false" ht="10.5" hidden="false" customHeight="false" outlineLevel="0" collapsed="false">
      <c r="A1" s="109" t="s">
        <v>0</v>
      </c>
      <c r="B1" s="140"/>
    </row>
    <row r="2" customFormat="false" ht="10.5" hidden="false" customHeight="false" outlineLevel="0" collapsed="false">
      <c r="A2" s="109" t="s">
        <v>152</v>
      </c>
      <c r="B2" s="140"/>
    </row>
    <row r="3" customFormat="false" ht="10.5" hidden="false" customHeight="false" outlineLevel="0" collapsed="false">
      <c r="A3" s="109" t="str">
        <f aca="false">'SPEC REPORT'!A3</f>
        <v>As of December 18, 2001</v>
      </c>
      <c r="B3" s="140"/>
    </row>
    <row r="4" customFormat="false" ht="10.5" hidden="false" customHeight="false" outlineLevel="0" collapsed="false">
      <c r="A4" s="109" t="s">
        <v>3</v>
      </c>
      <c r="B4" s="140"/>
    </row>
    <row r="5" customFormat="false" ht="9" hidden="false" customHeight="false" outlineLevel="0" collapsed="false">
      <c r="A5" s="141"/>
      <c r="B5" s="141"/>
      <c r="D5" s="142" t="n">
        <v>36892</v>
      </c>
      <c r="E5" s="142" t="n">
        <v>36923</v>
      </c>
      <c r="F5" s="142" t="n">
        <v>36951</v>
      </c>
      <c r="G5" s="142" t="n">
        <v>36982</v>
      </c>
      <c r="H5" s="142" t="n">
        <v>37012</v>
      </c>
    </row>
    <row r="7" customFormat="false" ht="9" hidden="false" customHeight="false" outlineLevel="0" collapsed="false">
      <c r="A7" s="143" t="s">
        <v>119</v>
      </c>
      <c r="B7" s="144"/>
      <c r="D7" s="145"/>
      <c r="E7" s="145"/>
      <c r="F7" s="145"/>
      <c r="G7" s="145"/>
      <c r="H7" s="145"/>
      <c r="I7" s="142"/>
      <c r="J7" s="142" t="n">
        <v>37257</v>
      </c>
      <c r="K7" s="142" t="n">
        <v>37288</v>
      </c>
      <c r="L7" s="142" t="n">
        <v>37316</v>
      </c>
      <c r="M7" s="142" t="n">
        <v>37347</v>
      </c>
      <c r="N7" s="142" t="n">
        <v>37377</v>
      </c>
      <c r="O7" s="142" t="n">
        <v>37408</v>
      </c>
      <c r="P7" s="142" t="n">
        <v>37438</v>
      </c>
      <c r="Q7" s="142" t="n">
        <v>37469</v>
      </c>
      <c r="R7" s="142" t="n">
        <v>37500</v>
      </c>
      <c r="S7" s="142" t="n">
        <v>37530</v>
      </c>
      <c r="T7" s="142" t="n">
        <v>37561</v>
      </c>
      <c r="U7" s="142" t="n">
        <v>37591</v>
      </c>
      <c r="V7" s="142" t="n">
        <v>37622</v>
      </c>
      <c r="W7" s="142" t="n">
        <v>37653</v>
      </c>
      <c r="X7" s="142" t="n">
        <v>37681</v>
      </c>
      <c r="Y7" s="142" t="n">
        <v>37712</v>
      </c>
      <c r="Z7" s="142" t="n">
        <v>37742</v>
      </c>
      <c r="AA7" s="142" t="n">
        <v>37773</v>
      </c>
      <c r="AB7" s="142" t="n">
        <v>37803</v>
      </c>
      <c r="AC7" s="142" t="n">
        <v>37834</v>
      </c>
      <c r="AD7" s="142" t="n">
        <v>37865</v>
      </c>
      <c r="AE7" s="142" t="n">
        <v>37895</v>
      </c>
      <c r="AF7" s="142" t="n">
        <v>37926</v>
      </c>
      <c r="AG7" s="142" t="n">
        <v>37956</v>
      </c>
      <c r="AH7" s="146" t="s">
        <v>140</v>
      </c>
      <c r="AI7" s="147"/>
      <c r="AJ7" s="147"/>
      <c r="AK7" s="147"/>
      <c r="AL7" s="147"/>
      <c r="AM7" s="147"/>
    </row>
    <row r="8" customFormat="false" ht="9" hidden="false" customHeight="false" outlineLevel="0" collapsed="false">
      <c r="A8" s="148" t="s">
        <v>146</v>
      </c>
      <c r="B8" s="148"/>
      <c r="C8" s="148"/>
      <c r="D8" s="149"/>
      <c r="E8" s="149"/>
      <c r="F8" s="149"/>
      <c r="G8" s="149"/>
      <c r="H8" s="149"/>
      <c r="I8" s="149"/>
      <c r="J8" s="149" t="n">
        <f aca="false">'SPEC DETAILS'!C34</f>
        <v>0</v>
      </c>
      <c r="K8" s="149" t="n">
        <f aca="false">'SPEC DETAILS'!D34</f>
        <v>0</v>
      </c>
      <c r="L8" s="149" t="n">
        <f aca="false">'SPEC DETAILS'!E34</f>
        <v>0</v>
      </c>
      <c r="M8" s="149" t="n">
        <f aca="false">'SPEC DETAILS'!F34</f>
        <v>0</v>
      </c>
      <c r="N8" s="149" t="n">
        <f aca="false">'SPEC DETAILS'!G34</f>
        <v>0</v>
      </c>
      <c r="O8" s="149" t="n">
        <f aca="false">'SPEC DETAILS'!H34</f>
        <v>0</v>
      </c>
      <c r="P8" s="149" t="n">
        <f aca="false">'SPEC DETAILS'!I34</f>
        <v>0</v>
      </c>
      <c r="Q8" s="149" t="n">
        <f aca="false">'SPEC DETAILS'!J34</f>
        <v>0</v>
      </c>
      <c r="R8" s="149" t="n">
        <f aca="false">'SPEC DETAILS'!K34</f>
        <v>0</v>
      </c>
      <c r="S8" s="149" t="n">
        <f aca="false">'SPEC DETAILS'!L34</f>
        <v>0</v>
      </c>
      <c r="T8" s="149" t="n">
        <f aca="false">'SPEC DETAILS'!M34</f>
        <v>0</v>
      </c>
      <c r="U8" s="149" t="n">
        <f aca="false">'SPEC DETAILS'!N34</f>
        <v>0</v>
      </c>
      <c r="V8" s="149" t="n">
        <f aca="false">'SPEC DETAILS'!O34</f>
        <v>0</v>
      </c>
      <c r="W8" s="149" t="n">
        <f aca="false">'SPEC DETAILS'!P34</f>
        <v>0</v>
      </c>
      <c r="X8" s="149" t="n">
        <f aca="false">'SPEC DETAILS'!Q34</f>
        <v>0</v>
      </c>
      <c r="Y8" s="149" t="n">
        <f aca="false">'SPEC DETAILS'!R34</f>
        <v>0</v>
      </c>
      <c r="Z8" s="149" t="n">
        <f aca="false">'SPEC DETAILS'!S34</f>
        <v>0</v>
      </c>
      <c r="AA8" s="149" t="n">
        <f aca="false">'SPEC DETAILS'!T34</f>
        <v>0</v>
      </c>
      <c r="AB8" s="149" t="n">
        <f aca="false">'SPEC DETAILS'!U34</f>
        <v>0</v>
      </c>
      <c r="AC8" s="149" t="n">
        <f aca="false">'SPEC DETAILS'!V34</f>
        <v>0</v>
      </c>
      <c r="AD8" s="149" t="n">
        <f aca="false">'SPEC DETAILS'!W34</f>
        <v>0</v>
      </c>
      <c r="AE8" s="149" t="n">
        <f aca="false">'SPEC DETAILS'!X34</f>
        <v>0</v>
      </c>
      <c r="AF8" s="149" t="n">
        <f aca="false">'SPEC DETAILS'!Y34</f>
        <v>0</v>
      </c>
      <c r="AG8" s="149" t="n">
        <f aca="false">'SPEC DETAILS'!Z34</f>
        <v>0</v>
      </c>
      <c r="AH8" s="150"/>
      <c r="AI8" s="150"/>
      <c r="AJ8" s="150"/>
      <c r="AK8" s="150"/>
      <c r="AL8" s="150"/>
      <c r="AM8" s="150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  <c r="EI8" s="144"/>
      <c r="EJ8" s="144"/>
      <c r="EK8" s="144"/>
      <c r="EL8" s="144"/>
      <c r="EM8" s="144"/>
      <c r="EN8" s="144"/>
      <c r="EO8" s="144"/>
      <c r="EP8" s="144"/>
      <c r="EQ8" s="144"/>
      <c r="ER8" s="144"/>
      <c r="ES8" s="144"/>
      <c r="ET8" s="144"/>
      <c r="EU8" s="144"/>
      <c r="EV8" s="144"/>
      <c r="EW8" s="144"/>
      <c r="EX8" s="144"/>
      <c r="EY8" s="144"/>
      <c r="EZ8" s="144"/>
      <c r="FA8" s="144"/>
      <c r="FB8" s="144"/>
      <c r="FC8" s="144"/>
      <c r="FD8" s="144"/>
      <c r="FE8" s="144"/>
      <c r="FF8" s="144"/>
      <c r="FG8" s="144"/>
      <c r="FH8" s="144"/>
      <c r="FI8" s="144"/>
      <c r="FJ8" s="144"/>
      <c r="FK8" s="144"/>
      <c r="FL8" s="144"/>
      <c r="FM8" s="144"/>
      <c r="FN8" s="144"/>
      <c r="FO8" s="144"/>
      <c r="FP8" s="144"/>
      <c r="FQ8" s="144"/>
      <c r="FR8" s="144"/>
      <c r="FS8" s="144"/>
      <c r="FT8" s="144"/>
      <c r="FU8" s="144"/>
      <c r="FV8" s="144"/>
      <c r="FW8" s="144"/>
      <c r="FX8" s="144"/>
      <c r="FY8" s="144"/>
      <c r="FZ8" s="144"/>
      <c r="GA8" s="144"/>
      <c r="GB8" s="144"/>
      <c r="GC8" s="144"/>
      <c r="GD8" s="144"/>
      <c r="GE8" s="144"/>
      <c r="GF8" s="144"/>
      <c r="GG8" s="144"/>
      <c r="GH8" s="144"/>
      <c r="GI8" s="144"/>
      <c r="GJ8" s="144"/>
      <c r="GK8" s="144"/>
      <c r="GL8" s="144"/>
      <c r="GM8" s="144"/>
      <c r="GN8" s="144"/>
      <c r="GO8" s="144"/>
      <c r="GP8" s="144"/>
      <c r="GQ8" s="144"/>
      <c r="GR8" s="144"/>
      <c r="GS8" s="144"/>
      <c r="GT8" s="144"/>
      <c r="GU8" s="144"/>
      <c r="GV8" s="144"/>
      <c r="GW8" s="144"/>
      <c r="GX8" s="144"/>
      <c r="GY8" s="144"/>
      <c r="GZ8" s="144"/>
      <c r="HA8" s="144"/>
      <c r="HB8" s="144"/>
      <c r="HC8" s="144"/>
      <c r="HD8" s="144"/>
      <c r="HE8" s="144"/>
      <c r="HF8" s="144"/>
      <c r="HG8" s="144"/>
      <c r="HH8" s="144"/>
      <c r="HI8" s="144"/>
      <c r="HJ8" s="144"/>
      <c r="HK8" s="144"/>
      <c r="HL8" s="144"/>
      <c r="HM8" s="144"/>
      <c r="HN8" s="144"/>
      <c r="HO8" s="144"/>
      <c r="HP8" s="144"/>
      <c r="HQ8" s="144"/>
      <c r="HR8" s="144"/>
      <c r="HS8" s="144"/>
      <c r="HT8" s="144"/>
      <c r="HU8" s="144"/>
      <c r="HV8" s="144"/>
      <c r="HW8" s="144"/>
      <c r="HX8" s="144"/>
      <c r="HY8" s="144"/>
      <c r="HZ8" s="144"/>
      <c r="IA8" s="144"/>
      <c r="IB8" s="144"/>
      <c r="IC8" s="144"/>
      <c r="ID8" s="144"/>
      <c r="IE8" s="144"/>
      <c r="IF8" s="144"/>
      <c r="IG8" s="144"/>
      <c r="IH8" s="144"/>
      <c r="II8" s="144"/>
      <c r="IJ8" s="144"/>
      <c r="IK8" s="144"/>
      <c r="IL8" s="144"/>
      <c r="IM8" s="144"/>
      <c r="IN8" s="144"/>
      <c r="IO8" s="144"/>
      <c r="IP8" s="144"/>
      <c r="IQ8" s="144"/>
      <c r="IR8" s="144"/>
      <c r="IS8" s="144"/>
      <c r="IT8" s="144"/>
      <c r="IU8" s="144"/>
      <c r="IV8" s="144"/>
      <c r="IW8" s="144"/>
    </row>
    <row r="9" customFormat="false" ht="9" hidden="false" customHeight="false" outlineLevel="0" collapsed="false">
      <c r="A9" s="138" t="s">
        <v>153</v>
      </c>
      <c r="D9" s="145"/>
      <c r="E9" s="145"/>
      <c r="F9" s="145"/>
      <c r="G9" s="145"/>
      <c r="H9" s="145"/>
      <c r="I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7"/>
      <c r="AJ9" s="147"/>
      <c r="AK9" s="147"/>
      <c r="AL9" s="147"/>
      <c r="AM9" s="147"/>
    </row>
    <row r="10" customFormat="false" ht="9" hidden="false" customHeight="false" outlineLevel="0" collapsed="false">
      <c r="A10" s="151" t="s">
        <v>154</v>
      </c>
      <c r="B10" s="151"/>
      <c r="C10" s="151"/>
      <c r="D10" s="151"/>
      <c r="E10" s="151"/>
      <c r="F10" s="151"/>
      <c r="G10" s="151"/>
      <c r="H10" s="151"/>
      <c r="I10" s="151"/>
      <c r="J10" s="151" t="n">
        <f aca="false">J12-J11</f>
        <v>-13887</v>
      </c>
      <c r="K10" s="151" t="n">
        <f aca="false">K12-K11</f>
        <v>-12507</v>
      </c>
      <c r="L10" s="151" t="n">
        <f aca="false">L12-L11</f>
        <v>-13814</v>
      </c>
      <c r="M10" s="151" t="n">
        <f aca="false">M12-M11</f>
        <v>-52589</v>
      </c>
      <c r="N10" s="151" t="n">
        <f aca="false">N12-N11</f>
        <v>-54329</v>
      </c>
      <c r="O10" s="151" t="n">
        <f aca="false">O12-O11</f>
        <v>-52456</v>
      </c>
      <c r="P10" s="151" t="n">
        <f aca="false">P12-P11</f>
        <v>-54084</v>
      </c>
      <c r="Q10" s="151" t="n">
        <f aca="false">Q12-Q11</f>
        <v>-53959</v>
      </c>
      <c r="R10" s="151" t="n">
        <f aca="false">R12-R11</f>
        <v>-52096</v>
      </c>
      <c r="S10" s="151" t="n">
        <f aca="false">S12-S11</f>
        <v>-53706</v>
      </c>
      <c r="T10" s="151" t="n">
        <f aca="false">T12-T11</f>
        <v>0</v>
      </c>
      <c r="U10" s="151" t="n">
        <f aca="false">U12-U11</f>
        <v>0</v>
      </c>
      <c r="V10" s="151" t="n">
        <f aca="false">V12-V11</f>
        <v>0</v>
      </c>
      <c r="W10" s="151" t="n">
        <f aca="false">W12-W11</f>
        <v>0</v>
      </c>
      <c r="X10" s="151" t="n">
        <f aca="false">X12-X11</f>
        <v>0</v>
      </c>
      <c r="Y10" s="151" t="n">
        <f aca="false">Y12-Y11</f>
        <v>0</v>
      </c>
      <c r="Z10" s="151" t="n">
        <f aca="false">Z12-Z11</f>
        <v>0</v>
      </c>
      <c r="AA10" s="151" t="n">
        <f aca="false">AA12-AA11</f>
        <v>0</v>
      </c>
      <c r="AB10" s="151" t="n">
        <f aca="false">AB12-AB11</f>
        <v>0</v>
      </c>
      <c r="AC10" s="151" t="n">
        <f aca="false">AC12-AC11</f>
        <v>0</v>
      </c>
      <c r="AD10" s="151" t="n">
        <f aca="false">AD12-AD11</f>
        <v>0</v>
      </c>
      <c r="AE10" s="151" t="n">
        <f aca="false">AE12-AE11</f>
        <v>0</v>
      </c>
      <c r="AF10" s="151" t="n">
        <f aca="false">AF12-AF11</f>
        <v>0</v>
      </c>
      <c r="AG10" s="151"/>
      <c r="AH10" s="151" t="n">
        <f aca="false">SUM(J10:AG10)</f>
        <v>-413427</v>
      </c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  <c r="IN10" s="152"/>
      <c r="IO10" s="152"/>
      <c r="IP10" s="152"/>
      <c r="IQ10" s="152"/>
      <c r="IR10" s="152"/>
      <c r="IS10" s="152"/>
      <c r="IT10" s="152"/>
      <c r="IU10" s="152"/>
      <c r="IV10" s="152"/>
      <c r="IW10" s="152"/>
    </row>
    <row r="11" customFormat="false" ht="9" hidden="false" customHeight="false" outlineLevel="0" collapsed="false">
      <c r="A11" s="151" t="s">
        <v>155</v>
      </c>
      <c r="B11" s="151"/>
      <c r="C11" s="151"/>
      <c r="D11" s="153"/>
      <c r="E11" s="153"/>
      <c r="F11" s="153"/>
      <c r="G11" s="153"/>
      <c r="H11" s="153"/>
      <c r="I11" s="153"/>
      <c r="J11" s="153"/>
      <c r="K11" s="153"/>
      <c r="L11" s="153"/>
      <c r="M11" s="152"/>
      <c r="N11" s="152"/>
      <c r="O11" s="152"/>
      <c r="P11" s="152"/>
      <c r="Q11" s="152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 t="n">
        <f aca="false">SUM(J11:AG11)</f>
        <v>0</v>
      </c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DW11" s="152"/>
      <c r="DX11" s="152"/>
      <c r="DY11" s="152"/>
      <c r="DZ11" s="152"/>
      <c r="EA11" s="152"/>
      <c r="EB11" s="152"/>
      <c r="EC11" s="152"/>
      <c r="ED11" s="152"/>
      <c r="EE11" s="152"/>
      <c r="EF11" s="152"/>
      <c r="EG11" s="152"/>
      <c r="EH11" s="152"/>
      <c r="EI11" s="152"/>
      <c r="EJ11" s="152"/>
      <c r="EK11" s="152"/>
      <c r="EL11" s="152"/>
      <c r="EM11" s="152"/>
      <c r="EN11" s="152"/>
      <c r="EO11" s="152"/>
      <c r="EP11" s="152"/>
      <c r="EQ11" s="152"/>
      <c r="ER11" s="152"/>
      <c r="ES11" s="152"/>
      <c r="ET11" s="152"/>
      <c r="EU11" s="152"/>
      <c r="EV11" s="152"/>
      <c r="EW11" s="152"/>
      <c r="EX11" s="152"/>
      <c r="EY11" s="152"/>
      <c r="EZ11" s="152"/>
      <c r="FA11" s="152"/>
      <c r="FB11" s="152"/>
      <c r="FC11" s="152"/>
      <c r="FD11" s="152"/>
      <c r="FE11" s="152"/>
      <c r="FF11" s="152"/>
      <c r="FG11" s="152"/>
      <c r="FH11" s="152"/>
      <c r="FI11" s="152"/>
      <c r="FJ11" s="152"/>
      <c r="FK11" s="152"/>
      <c r="FL11" s="152"/>
      <c r="FM11" s="152"/>
      <c r="FN11" s="152"/>
      <c r="FO11" s="152"/>
      <c r="FP11" s="152"/>
      <c r="FQ11" s="152"/>
      <c r="FR11" s="152"/>
      <c r="FS11" s="152"/>
      <c r="FT11" s="152"/>
      <c r="FU11" s="152"/>
      <c r="FV11" s="152"/>
      <c r="FW11" s="152"/>
      <c r="FX11" s="152"/>
      <c r="FY11" s="152"/>
      <c r="FZ11" s="152"/>
      <c r="GA11" s="152"/>
      <c r="GB11" s="152"/>
      <c r="GC11" s="152"/>
      <c r="GD11" s="152"/>
      <c r="GE11" s="152"/>
      <c r="GF11" s="152"/>
      <c r="GG11" s="152"/>
      <c r="GH11" s="152"/>
      <c r="GI11" s="152"/>
      <c r="GJ11" s="152"/>
      <c r="GK11" s="152"/>
      <c r="GL11" s="152"/>
      <c r="GM11" s="152"/>
      <c r="GN11" s="152"/>
      <c r="GO11" s="152"/>
      <c r="GP11" s="152"/>
      <c r="GQ11" s="152"/>
      <c r="GR11" s="152"/>
      <c r="GS11" s="152"/>
      <c r="GT11" s="152"/>
      <c r="GU11" s="152"/>
      <c r="GV11" s="152"/>
      <c r="GW11" s="152"/>
      <c r="GX11" s="152"/>
      <c r="GY11" s="152"/>
      <c r="GZ11" s="152"/>
      <c r="HA11" s="152"/>
      <c r="HB11" s="152"/>
      <c r="HC11" s="152"/>
      <c r="HD11" s="152"/>
      <c r="HE11" s="152"/>
      <c r="HF11" s="152"/>
      <c r="HG11" s="152"/>
      <c r="HH11" s="152"/>
      <c r="HI11" s="152"/>
      <c r="HJ11" s="152"/>
      <c r="HK11" s="152"/>
      <c r="HL11" s="152"/>
      <c r="HM11" s="152"/>
      <c r="HN11" s="152"/>
      <c r="HO11" s="152"/>
      <c r="HP11" s="152"/>
      <c r="HQ11" s="152"/>
      <c r="HR11" s="152"/>
      <c r="HS11" s="152"/>
      <c r="HT11" s="152"/>
      <c r="HU11" s="152"/>
      <c r="HV11" s="152"/>
      <c r="HW11" s="152"/>
      <c r="HX11" s="152"/>
      <c r="HY11" s="152"/>
      <c r="HZ11" s="152"/>
      <c r="IA11" s="152"/>
      <c r="IB11" s="152"/>
      <c r="IC11" s="152"/>
      <c r="ID11" s="152"/>
      <c r="IE11" s="152"/>
      <c r="IF11" s="152"/>
      <c r="IG11" s="152"/>
      <c r="IH11" s="152"/>
      <c r="II11" s="152"/>
      <c r="IJ11" s="152"/>
      <c r="IK11" s="152"/>
      <c r="IL11" s="152"/>
      <c r="IM11" s="152"/>
      <c r="IN11" s="152"/>
      <c r="IO11" s="152"/>
      <c r="IP11" s="152"/>
      <c r="IQ11" s="152"/>
      <c r="IR11" s="152"/>
      <c r="IS11" s="152"/>
      <c r="IT11" s="152"/>
      <c r="IU11" s="152"/>
      <c r="IV11" s="152"/>
      <c r="IW11" s="152"/>
    </row>
    <row r="12" customFormat="false" ht="9" hidden="false" customHeight="false" outlineLevel="0" collapsed="false">
      <c r="A12" s="154" t="s">
        <v>156</v>
      </c>
      <c r="B12" s="154"/>
      <c r="C12" s="154"/>
      <c r="D12" s="154"/>
      <c r="E12" s="154"/>
      <c r="F12" s="154"/>
      <c r="G12" s="154"/>
      <c r="H12" s="154"/>
      <c r="I12" s="154"/>
      <c r="J12" s="154" t="n">
        <f aca="false">'SPEC DETAILS'!C60</f>
        <v>-13887</v>
      </c>
      <c r="K12" s="154" t="n">
        <f aca="false">'SPEC DETAILS'!D60</f>
        <v>-12507</v>
      </c>
      <c r="L12" s="154" t="n">
        <f aca="false">'SPEC DETAILS'!E60</f>
        <v>-13814</v>
      </c>
      <c r="M12" s="154" t="n">
        <f aca="false">'SPEC DETAILS'!F60</f>
        <v>-52589</v>
      </c>
      <c r="N12" s="154" t="n">
        <f aca="false">'SPEC DETAILS'!G60</f>
        <v>-54329</v>
      </c>
      <c r="O12" s="154" t="n">
        <f aca="false">'SPEC DETAILS'!H60</f>
        <v>-52456</v>
      </c>
      <c r="P12" s="154" t="n">
        <f aca="false">'SPEC DETAILS'!I60</f>
        <v>-54084</v>
      </c>
      <c r="Q12" s="154" t="n">
        <f aca="false">'SPEC DETAILS'!J60</f>
        <v>-53959</v>
      </c>
      <c r="R12" s="154" t="n">
        <f aca="false">'SPEC DETAILS'!K60</f>
        <v>-52096</v>
      </c>
      <c r="S12" s="154" t="n">
        <f aca="false">'SPEC DETAILS'!L60</f>
        <v>-53706</v>
      </c>
      <c r="T12" s="154" t="n">
        <f aca="false">'SPEC DETAILS'!M60</f>
        <v>0</v>
      </c>
      <c r="U12" s="154" t="n">
        <f aca="false">'SPEC DETAILS'!N60</f>
        <v>0</v>
      </c>
      <c r="V12" s="154" t="n">
        <f aca="false">'SPEC DETAILS'!O60</f>
        <v>0</v>
      </c>
      <c r="W12" s="154" t="n">
        <f aca="false">'SPEC DETAILS'!P60</f>
        <v>0</v>
      </c>
      <c r="X12" s="154" t="n">
        <f aca="false">'SPEC DETAILS'!Q60</f>
        <v>0</v>
      </c>
      <c r="Y12" s="154" t="n">
        <f aca="false">'SPEC DETAILS'!R60</f>
        <v>0</v>
      </c>
      <c r="Z12" s="154" t="n">
        <f aca="false">'SPEC DETAILS'!S60</f>
        <v>0</v>
      </c>
      <c r="AA12" s="154" t="n">
        <f aca="false">'SPEC DETAILS'!T60</f>
        <v>0</v>
      </c>
      <c r="AB12" s="154" t="n">
        <f aca="false">'SPEC DETAILS'!U60</f>
        <v>0</v>
      </c>
      <c r="AC12" s="154" t="n">
        <f aca="false">'SPEC DETAILS'!V60</f>
        <v>0</v>
      </c>
      <c r="AD12" s="154" t="n">
        <f aca="false">'SPEC DETAILS'!W60</f>
        <v>0</v>
      </c>
      <c r="AE12" s="154" t="n">
        <f aca="false">'SPEC DETAILS'!X60</f>
        <v>0</v>
      </c>
      <c r="AF12" s="154" t="n">
        <f aca="false">'SPEC DETAILS'!Y60</f>
        <v>0</v>
      </c>
      <c r="AG12" s="154" t="n">
        <f aca="false">'SPEC DETAILS'!Z60</f>
        <v>0</v>
      </c>
      <c r="AH12" s="154" t="n">
        <f aca="false">SUM(AH10:AH11)</f>
        <v>-413427</v>
      </c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GW12" s="155"/>
      <c r="GX12" s="155"/>
      <c r="GY12" s="155"/>
      <c r="GZ12" s="155"/>
      <c r="HA12" s="155"/>
      <c r="HB12" s="155"/>
      <c r="HC12" s="155"/>
      <c r="HD12" s="155"/>
      <c r="HE12" s="155"/>
      <c r="HF12" s="155"/>
      <c r="HG12" s="155"/>
      <c r="HH12" s="155"/>
      <c r="HI12" s="155"/>
      <c r="HJ12" s="155"/>
      <c r="HK12" s="155"/>
      <c r="HL12" s="155"/>
      <c r="HM12" s="155"/>
      <c r="HN12" s="155"/>
      <c r="HO12" s="155"/>
      <c r="HP12" s="155"/>
      <c r="HQ12" s="155"/>
      <c r="HR12" s="155"/>
      <c r="HS12" s="155"/>
      <c r="HT12" s="155"/>
      <c r="HU12" s="155"/>
      <c r="HV12" s="155"/>
      <c r="HW12" s="155"/>
      <c r="HX12" s="155"/>
      <c r="HY12" s="155"/>
      <c r="HZ12" s="155"/>
      <c r="IA12" s="155"/>
      <c r="IB12" s="155"/>
      <c r="IC12" s="155"/>
      <c r="ID12" s="155"/>
      <c r="IE12" s="155"/>
      <c r="IF12" s="155"/>
      <c r="IG12" s="155"/>
      <c r="IH12" s="155"/>
      <c r="II12" s="155"/>
      <c r="IJ12" s="155"/>
      <c r="IK12" s="155"/>
      <c r="IL12" s="155"/>
      <c r="IM12" s="155"/>
      <c r="IN12" s="155"/>
      <c r="IO12" s="155"/>
      <c r="IP12" s="155"/>
      <c r="IQ12" s="155"/>
      <c r="IR12" s="155"/>
      <c r="IS12" s="155"/>
      <c r="IT12" s="155"/>
      <c r="IU12" s="155"/>
      <c r="IV12" s="155"/>
      <c r="IW12" s="155"/>
    </row>
    <row r="13" customFormat="false" ht="9" hidden="false" customHeight="false" outlineLevel="0" collapsed="false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155"/>
      <c r="FE13" s="155"/>
      <c r="FF13" s="155"/>
      <c r="FG13" s="155"/>
      <c r="FH13" s="155"/>
      <c r="FI13" s="155"/>
      <c r="FJ13" s="155"/>
      <c r="FK13" s="155"/>
      <c r="FL13" s="155"/>
      <c r="FM13" s="155"/>
      <c r="FN13" s="155"/>
      <c r="FO13" s="155"/>
      <c r="FP13" s="155"/>
      <c r="FQ13" s="155"/>
      <c r="FR13" s="155"/>
      <c r="FS13" s="155"/>
      <c r="FT13" s="155"/>
      <c r="FU13" s="155"/>
      <c r="FV13" s="155"/>
      <c r="FW13" s="155"/>
      <c r="FX13" s="155"/>
      <c r="FY13" s="155"/>
      <c r="FZ13" s="155"/>
      <c r="GA13" s="155"/>
      <c r="GB13" s="155"/>
      <c r="GC13" s="155"/>
      <c r="GD13" s="155"/>
      <c r="GE13" s="155"/>
      <c r="GF13" s="155"/>
      <c r="GG13" s="155"/>
      <c r="GH13" s="155"/>
      <c r="GI13" s="155"/>
      <c r="GJ13" s="155"/>
      <c r="GK13" s="155"/>
      <c r="GL13" s="155"/>
      <c r="GM13" s="155"/>
      <c r="GN13" s="155"/>
      <c r="GO13" s="155"/>
      <c r="GP13" s="155"/>
      <c r="GQ13" s="155"/>
      <c r="GR13" s="155"/>
      <c r="GS13" s="155"/>
      <c r="GT13" s="155"/>
      <c r="GU13" s="155"/>
      <c r="GV13" s="155"/>
      <c r="GW13" s="155"/>
      <c r="GX13" s="155"/>
      <c r="GY13" s="155"/>
      <c r="GZ13" s="155"/>
      <c r="HA13" s="155"/>
      <c r="HB13" s="155"/>
      <c r="HC13" s="155"/>
      <c r="HD13" s="155"/>
      <c r="HE13" s="155"/>
      <c r="HF13" s="155"/>
      <c r="HG13" s="155"/>
      <c r="HH13" s="155"/>
      <c r="HI13" s="155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5"/>
      <c r="IF13" s="155"/>
      <c r="IG13" s="155"/>
      <c r="IH13" s="155"/>
      <c r="II13" s="155"/>
      <c r="IJ13" s="155"/>
      <c r="IK13" s="155"/>
      <c r="IL13" s="155"/>
      <c r="IM13" s="155"/>
      <c r="IN13" s="155"/>
      <c r="IO13" s="155"/>
      <c r="IP13" s="155"/>
      <c r="IQ13" s="155"/>
      <c r="IR13" s="155"/>
      <c r="IS13" s="155"/>
      <c r="IT13" s="155"/>
      <c r="IU13" s="155"/>
      <c r="IV13" s="155"/>
      <c r="IW13" s="155"/>
    </row>
    <row r="14" customFormat="false" ht="9" hidden="false" customHeight="false" outlineLevel="0" collapsed="false">
      <c r="A14" s="156" t="s">
        <v>125</v>
      </c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7"/>
      <c r="AJ14" s="147"/>
      <c r="AK14" s="147"/>
      <c r="AL14" s="147"/>
      <c r="AM14" s="147"/>
    </row>
    <row r="15" customFormat="false" ht="9" hidden="false" customHeight="false" outlineLevel="0" collapsed="false">
      <c r="A15" s="157" t="s">
        <v>126</v>
      </c>
      <c r="D15" s="145"/>
      <c r="E15" s="145"/>
      <c r="F15" s="145"/>
      <c r="G15" s="145"/>
      <c r="H15" s="145"/>
      <c r="I15" s="145"/>
      <c r="J15" s="158" t="n">
        <f aca="false">'SPEC DETAILS'!C54</f>
        <v>5.1604</v>
      </c>
      <c r="K15" s="158" t="n">
        <f aca="false">'SPEC DETAILS'!D54</f>
        <v>5.1604</v>
      </c>
      <c r="L15" s="158" t="n">
        <f aca="false">'SPEC DETAILS'!E54</f>
        <v>5.1604</v>
      </c>
      <c r="M15" s="158" t="n">
        <f aca="false">'SPEC DETAILS'!F54</f>
        <v>4.4022</v>
      </c>
      <c r="N15" s="158" t="n">
        <f aca="false">'SPEC DETAILS'!G54</f>
        <v>4.4022</v>
      </c>
      <c r="O15" s="158" t="n">
        <f aca="false">'SPEC DETAILS'!H54</f>
        <v>4.4022</v>
      </c>
      <c r="P15" s="158" t="n">
        <f aca="false">'SPEC DETAILS'!I54</f>
        <v>4.4022</v>
      </c>
      <c r="Q15" s="158" t="n">
        <f aca="false">'SPEC DETAILS'!J54</f>
        <v>4.4022</v>
      </c>
      <c r="R15" s="158" t="n">
        <f aca="false">'SPEC DETAILS'!K54</f>
        <v>4.4022</v>
      </c>
      <c r="S15" s="158" t="n">
        <f aca="false">'SPEC DETAILS'!L54</f>
        <v>4.4022</v>
      </c>
      <c r="T15" s="158" t="n">
        <f aca="false">'SPEC DETAILS'!M54</f>
        <v>0</v>
      </c>
      <c r="U15" s="158" t="n">
        <f aca="false">'SPEC DETAILS'!N54</f>
        <v>0</v>
      </c>
      <c r="V15" s="158" t="n">
        <f aca="false">'SPEC DETAILS'!O54</f>
        <v>0</v>
      </c>
      <c r="W15" s="158" t="n">
        <f aca="false">'SPEC DETAILS'!P54</f>
        <v>0</v>
      </c>
      <c r="X15" s="158" t="n">
        <f aca="false">'SPEC DETAILS'!Q54</f>
        <v>0</v>
      </c>
      <c r="Y15" s="158" t="n">
        <f aca="false">'SPEC DETAILS'!R54</f>
        <v>0</v>
      </c>
      <c r="Z15" s="158" t="n">
        <f aca="false">'SPEC DETAILS'!S54</f>
        <v>0</v>
      </c>
      <c r="AA15" s="158" t="n">
        <f aca="false">'SPEC DETAILS'!T54</f>
        <v>0</v>
      </c>
      <c r="AB15" s="158" t="n">
        <f aca="false">'SPEC DETAILS'!U54</f>
        <v>0</v>
      </c>
      <c r="AC15" s="158" t="n">
        <f aca="false">'SPEC DETAILS'!V54</f>
        <v>0</v>
      </c>
      <c r="AD15" s="158" t="n">
        <f aca="false">'SPEC DETAILS'!W54</f>
        <v>0</v>
      </c>
      <c r="AE15" s="158" t="n">
        <f aca="false">'SPEC DETAILS'!X54</f>
        <v>0</v>
      </c>
      <c r="AF15" s="158" t="n">
        <f aca="false">'SPEC DETAILS'!Y54</f>
        <v>0</v>
      </c>
      <c r="AG15" s="158" t="n">
        <f aca="false">'SPEC DETAILS'!Z54</f>
        <v>0</v>
      </c>
      <c r="AH15" s="145"/>
      <c r="AI15" s="147"/>
      <c r="AJ15" s="147"/>
      <c r="AK15" s="147"/>
      <c r="AL15" s="147"/>
      <c r="AM15" s="147"/>
    </row>
    <row r="16" customFormat="false" ht="9" hidden="false" customHeight="false" outlineLevel="0" collapsed="false">
      <c r="A16" s="157" t="s">
        <v>127</v>
      </c>
      <c r="D16" s="145"/>
      <c r="E16" s="145"/>
      <c r="F16" s="145"/>
      <c r="G16" s="145"/>
      <c r="H16" s="145"/>
      <c r="I16" s="145"/>
      <c r="J16" s="158" t="n">
        <f aca="false">'SPEC DETAILS'!C55</f>
        <v>5.157</v>
      </c>
      <c r="K16" s="158" t="n">
        <f aca="false">'SPEC DETAILS'!D55</f>
        <v>5.157</v>
      </c>
      <c r="L16" s="158" t="n">
        <f aca="false">'SPEC DETAILS'!E55</f>
        <v>5.157</v>
      </c>
      <c r="M16" s="158" t="n">
        <f aca="false">'SPEC DETAILS'!F55</f>
        <v>4.3406</v>
      </c>
      <c r="N16" s="158" t="n">
        <f aca="false">'SPEC DETAILS'!G55</f>
        <v>4.3406</v>
      </c>
      <c r="O16" s="158" t="n">
        <f aca="false">'SPEC DETAILS'!H55</f>
        <v>4.3406</v>
      </c>
      <c r="P16" s="158" t="n">
        <f aca="false">'SPEC DETAILS'!I55</f>
        <v>4.3406</v>
      </c>
      <c r="Q16" s="158" t="n">
        <f aca="false">'SPEC DETAILS'!J55</f>
        <v>4.3406</v>
      </c>
      <c r="R16" s="158" t="n">
        <f aca="false">'SPEC DETAILS'!K55</f>
        <v>4.3406</v>
      </c>
      <c r="S16" s="158" t="n">
        <f aca="false">'SPEC DETAILS'!L55</f>
        <v>4.3406</v>
      </c>
      <c r="T16" s="158" t="n">
        <f aca="false">'SPEC DETAILS'!M55</f>
        <v>0</v>
      </c>
      <c r="U16" s="158" t="n">
        <f aca="false">'SPEC DETAILS'!N55</f>
        <v>0</v>
      </c>
      <c r="V16" s="158" t="n">
        <f aca="false">'SPEC DETAILS'!O55</f>
        <v>0</v>
      </c>
      <c r="W16" s="158" t="n">
        <f aca="false">'SPEC DETAILS'!P55</f>
        <v>0</v>
      </c>
      <c r="X16" s="158" t="n">
        <f aca="false">'SPEC DETAILS'!Q55</f>
        <v>0</v>
      </c>
      <c r="Y16" s="158" t="n">
        <f aca="false">'SPEC DETAILS'!R55</f>
        <v>0</v>
      </c>
      <c r="Z16" s="158" t="n">
        <f aca="false">'SPEC DETAILS'!S55</f>
        <v>0</v>
      </c>
      <c r="AA16" s="158" t="n">
        <f aca="false">'SPEC DETAILS'!T55</f>
        <v>0</v>
      </c>
      <c r="AB16" s="158" t="n">
        <f aca="false">'SPEC DETAILS'!U55</f>
        <v>0</v>
      </c>
      <c r="AC16" s="158" t="n">
        <f aca="false">'SPEC DETAILS'!V55</f>
        <v>0</v>
      </c>
      <c r="AD16" s="158" t="n">
        <f aca="false">'SPEC DETAILS'!W55</f>
        <v>0</v>
      </c>
      <c r="AE16" s="158" t="n">
        <f aca="false">'SPEC DETAILS'!X55</f>
        <v>0</v>
      </c>
      <c r="AF16" s="158" t="n">
        <f aca="false">'SPEC DETAILS'!Y55</f>
        <v>0</v>
      </c>
      <c r="AG16" s="158" t="n">
        <f aca="false">'SPEC DETAILS'!Z55</f>
        <v>0</v>
      </c>
      <c r="AH16" s="145"/>
      <c r="AI16" s="147"/>
      <c r="AJ16" s="147"/>
      <c r="AK16" s="147"/>
      <c r="AL16" s="147"/>
      <c r="AM16" s="147"/>
    </row>
    <row r="17" customFormat="false" ht="9" hidden="false" customHeight="false" outlineLevel="0" collapsed="false"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7"/>
      <c r="AJ17" s="147"/>
      <c r="AK17" s="147"/>
      <c r="AL17" s="147"/>
      <c r="AM17" s="147"/>
    </row>
    <row r="18" customFormat="false" ht="9" hidden="false" customHeight="false" outlineLevel="0" collapsed="false"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7"/>
      <c r="AJ18" s="147"/>
      <c r="AK18" s="147"/>
      <c r="AL18" s="147"/>
      <c r="AM18" s="147"/>
    </row>
    <row r="19" customFormat="false" ht="9" hidden="false" customHeight="false" outlineLevel="0" collapsed="false">
      <c r="A19" s="143" t="s">
        <v>129</v>
      </c>
      <c r="B19" s="144"/>
      <c r="D19" s="145"/>
      <c r="E19" s="145"/>
      <c r="F19" s="145"/>
      <c r="G19" s="145"/>
      <c r="H19" s="145"/>
      <c r="I19" s="142"/>
      <c r="J19" s="142" t="n">
        <f aca="false">J7</f>
        <v>37257</v>
      </c>
      <c r="K19" s="142" t="n">
        <f aca="false">K7</f>
        <v>37288</v>
      </c>
      <c r="L19" s="142" t="n">
        <f aca="false">L7</f>
        <v>37316</v>
      </c>
      <c r="M19" s="142" t="n">
        <f aca="false">M7</f>
        <v>37347</v>
      </c>
      <c r="N19" s="142" t="n">
        <f aca="false">N7</f>
        <v>37377</v>
      </c>
      <c r="O19" s="142" t="n">
        <f aca="false">O7</f>
        <v>37408</v>
      </c>
      <c r="P19" s="142" t="n">
        <f aca="false">P7</f>
        <v>37438</v>
      </c>
      <c r="Q19" s="142" t="n">
        <f aca="false">Q7</f>
        <v>37469</v>
      </c>
      <c r="R19" s="142" t="n">
        <f aca="false">R7</f>
        <v>37500</v>
      </c>
      <c r="S19" s="142" t="n">
        <f aca="false">S7</f>
        <v>37530</v>
      </c>
      <c r="T19" s="142" t="n">
        <f aca="false">T7</f>
        <v>37561</v>
      </c>
      <c r="U19" s="142" t="n">
        <f aca="false">U7</f>
        <v>37591</v>
      </c>
      <c r="V19" s="142" t="n">
        <f aca="false">V7</f>
        <v>37622</v>
      </c>
      <c r="W19" s="142" t="n">
        <f aca="false">W7</f>
        <v>37653</v>
      </c>
      <c r="X19" s="142" t="n">
        <f aca="false">X7</f>
        <v>37681</v>
      </c>
      <c r="Y19" s="142" t="n">
        <f aca="false">Y7</f>
        <v>37712</v>
      </c>
      <c r="Z19" s="142" t="n">
        <f aca="false">Z7</f>
        <v>37742</v>
      </c>
      <c r="AA19" s="142" t="n">
        <f aca="false">AA7</f>
        <v>37773</v>
      </c>
      <c r="AB19" s="142" t="n">
        <f aca="false">AB7</f>
        <v>37803</v>
      </c>
      <c r="AC19" s="142" t="n">
        <f aca="false">AC7</f>
        <v>37834</v>
      </c>
      <c r="AD19" s="142" t="n">
        <f aca="false">AD7</f>
        <v>37865</v>
      </c>
      <c r="AE19" s="142" t="n">
        <f aca="false">AE7</f>
        <v>37895</v>
      </c>
      <c r="AF19" s="142" t="n">
        <f aca="false">AF7</f>
        <v>37926</v>
      </c>
      <c r="AG19" s="142" t="n">
        <f aca="false">AG7</f>
        <v>37956</v>
      </c>
      <c r="AH19" s="146" t="s">
        <v>140</v>
      </c>
      <c r="AI19" s="147"/>
      <c r="AJ19" s="147"/>
      <c r="AK19" s="147"/>
      <c r="AL19" s="147"/>
      <c r="AM19" s="147"/>
    </row>
    <row r="20" customFormat="false" ht="9" hidden="false" customHeight="false" outlineLevel="0" collapsed="false">
      <c r="A20" s="148" t="s">
        <v>146</v>
      </c>
      <c r="B20" s="148"/>
      <c r="C20" s="148"/>
      <c r="D20" s="149"/>
      <c r="E20" s="149"/>
      <c r="F20" s="149"/>
      <c r="G20" s="149"/>
      <c r="H20" s="149"/>
      <c r="I20" s="149"/>
      <c r="J20" s="149" t="n">
        <f aca="false">'SPEC DETAILS'!C74</f>
        <v>0</v>
      </c>
      <c r="K20" s="149" t="n">
        <f aca="false">'SPEC DETAILS'!D74</f>
        <v>0</v>
      </c>
      <c r="L20" s="149" t="n">
        <f aca="false">'SPEC DETAILS'!E74</f>
        <v>0</v>
      </c>
      <c r="M20" s="149" t="n">
        <f aca="false">'SPEC DETAILS'!F74</f>
        <v>0</v>
      </c>
      <c r="N20" s="149" t="n">
        <f aca="false">'SPEC DETAILS'!G74</f>
        <v>0</v>
      </c>
      <c r="O20" s="149" t="n">
        <f aca="false">'SPEC DETAILS'!H74</f>
        <v>0</v>
      </c>
      <c r="P20" s="149" t="n">
        <f aca="false">'SPEC DETAILS'!I74</f>
        <v>0</v>
      </c>
      <c r="Q20" s="149" t="n">
        <f aca="false">'SPEC DETAILS'!J74</f>
        <v>0</v>
      </c>
      <c r="R20" s="149" t="n">
        <f aca="false">'SPEC DETAILS'!K74</f>
        <v>0</v>
      </c>
      <c r="S20" s="149" t="n">
        <f aca="false">'SPEC DETAILS'!L74</f>
        <v>0</v>
      </c>
      <c r="T20" s="149" t="n">
        <f aca="false">'SPEC DETAILS'!M74</f>
        <v>0</v>
      </c>
      <c r="U20" s="149" t="n">
        <f aca="false">'SPEC DETAILS'!N74</f>
        <v>0</v>
      </c>
      <c r="V20" s="149" t="n">
        <f aca="false">'SPEC DETAILS'!O74</f>
        <v>0</v>
      </c>
      <c r="W20" s="149" t="n">
        <f aca="false">'SPEC DETAILS'!P74</f>
        <v>0</v>
      </c>
      <c r="X20" s="149" t="n">
        <f aca="false">'SPEC DETAILS'!Q74</f>
        <v>0</v>
      </c>
      <c r="Y20" s="149" t="n">
        <f aca="false">'SPEC DETAILS'!R74</f>
        <v>0</v>
      </c>
      <c r="Z20" s="149" t="n">
        <f aca="false">'SPEC DETAILS'!S74</f>
        <v>0</v>
      </c>
      <c r="AA20" s="149" t="n">
        <f aca="false">'SPEC DETAILS'!T74</f>
        <v>0</v>
      </c>
      <c r="AB20" s="149" t="n">
        <f aca="false">'SPEC DETAILS'!U74</f>
        <v>0</v>
      </c>
      <c r="AC20" s="149" t="n">
        <f aca="false">'SPEC DETAILS'!V74</f>
        <v>0</v>
      </c>
      <c r="AD20" s="149" t="n">
        <f aca="false">'SPEC DETAILS'!W74</f>
        <v>0</v>
      </c>
      <c r="AE20" s="149" t="n">
        <f aca="false">'SPEC DETAILS'!X74</f>
        <v>0</v>
      </c>
      <c r="AF20" s="149" t="n">
        <f aca="false">'SPEC DETAILS'!Y74</f>
        <v>0</v>
      </c>
      <c r="AG20" s="149" t="n">
        <f aca="false">'SPEC DETAILS'!Z74</f>
        <v>0</v>
      </c>
      <c r="AH20" s="150"/>
      <c r="AI20" s="150"/>
      <c r="AJ20" s="150"/>
      <c r="AK20" s="150"/>
      <c r="AL20" s="150"/>
      <c r="AM20" s="150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4"/>
      <c r="EI20" s="144"/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4"/>
      <c r="FG20" s="144"/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4"/>
      <c r="GK20" s="144"/>
      <c r="GL20" s="144"/>
      <c r="GM20" s="144"/>
      <c r="GN20" s="144"/>
      <c r="GO20" s="144"/>
      <c r="GP20" s="144"/>
      <c r="GQ20" s="144"/>
      <c r="GR20" s="144"/>
      <c r="GS20" s="144"/>
      <c r="GT20" s="144"/>
      <c r="GU20" s="144"/>
      <c r="GV20" s="144"/>
      <c r="GW20" s="144"/>
      <c r="GX20" s="144"/>
      <c r="GY20" s="144"/>
      <c r="GZ20" s="144"/>
      <c r="HA20" s="144"/>
      <c r="HB20" s="144"/>
      <c r="HC20" s="144"/>
      <c r="HD20" s="144"/>
      <c r="HE20" s="144"/>
      <c r="HF20" s="144"/>
      <c r="HG20" s="144"/>
      <c r="HH20" s="144"/>
      <c r="HI20" s="144"/>
      <c r="HJ20" s="144"/>
      <c r="HK20" s="144"/>
      <c r="HL20" s="144"/>
      <c r="HM20" s="144"/>
      <c r="HN20" s="144"/>
      <c r="HO20" s="144"/>
      <c r="HP20" s="144"/>
      <c r="HQ20" s="144"/>
      <c r="HR20" s="144"/>
      <c r="HS20" s="144"/>
      <c r="HT20" s="144"/>
      <c r="HU20" s="144"/>
      <c r="HV20" s="144"/>
      <c r="HW20" s="144"/>
      <c r="HX20" s="144"/>
      <c r="HY20" s="144"/>
      <c r="HZ20" s="144"/>
      <c r="IA20" s="144"/>
      <c r="IB20" s="144"/>
      <c r="IC20" s="144"/>
      <c r="ID20" s="144"/>
      <c r="IE20" s="144"/>
      <c r="IF20" s="144"/>
      <c r="IG20" s="144"/>
      <c r="IH20" s="144"/>
      <c r="II20" s="144"/>
      <c r="IJ20" s="144"/>
      <c r="IK20" s="144"/>
      <c r="IL20" s="144"/>
      <c r="IM20" s="144"/>
      <c r="IN20" s="144"/>
      <c r="IO20" s="144"/>
      <c r="IP20" s="144"/>
      <c r="IQ20" s="144"/>
      <c r="IR20" s="144"/>
      <c r="IS20" s="144"/>
      <c r="IT20" s="144"/>
      <c r="IU20" s="144"/>
      <c r="IV20" s="144"/>
      <c r="IW20" s="144"/>
    </row>
    <row r="21" customFormat="false" ht="9" hidden="false" customHeight="false" outlineLevel="0" collapsed="false">
      <c r="A21" s="138" t="s">
        <v>153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7"/>
      <c r="AJ21" s="147"/>
      <c r="AK21" s="147"/>
      <c r="AL21" s="147"/>
      <c r="AM21" s="147"/>
    </row>
    <row r="22" customFormat="false" ht="9" hidden="false" customHeight="false" outlineLevel="0" collapsed="false">
      <c r="A22" s="151" t="s">
        <v>154</v>
      </c>
      <c r="B22" s="151"/>
      <c r="C22" s="151"/>
      <c r="D22" s="151"/>
      <c r="E22" s="151"/>
      <c r="F22" s="151"/>
      <c r="G22" s="151"/>
      <c r="H22" s="151"/>
      <c r="I22" s="151"/>
      <c r="J22" s="151" t="n">
        <f aca="false">J24-J23</f>
        <v>0</v>
      </c>
      <c r="K22" s="151" t="n">
        <f aca="false">K24-K23</f>
        <v>0</v>
      </c>
      <c r="L22" s="151" t="n">
        <f aca="false">L24-L23</f>
        <v>0</v>
      </c>
      <c r="M22" s="151" t="n">
        <f aca="false">M24-M23</f>
        <v>15602</v>
      </c>
      <c r="N22" s="151" t="n">
        <f aca="false">N24-N23</f>
        <v>16118</v>
      </c>
      <c r="O22" s="151" t="n">
        <f aca="false">O24-O23</f>
        <v>15562</v>
      </c>
      <c r="P22" s="151" t="n">
        <f aca="false">P24-P23</f>
        <v>16045</v>
      </c>
      <c r="Q22" s="151" t="n">
        <f aca="false">Q24-Q23</f>
        <v>16008</v>
      </c>
      <c r="R22" s="151" t="n">
        <f aca="false">R24-R23</f>
        <v>15456</v>
      </c>
      <c r="S22" s="151" t="n">
        <f aca="false">S24-S23</f>
        <v>15933</v>
      </c>
      <c r="T22" s="151" t="n">
        <f aca="false">T24-T23</f>
        <v>0</v>
      </c>
      <c r="U22" s="151" t="n">
        <f aca="false">U24-U23</f>
        <v>0</v>
      </c>
      <c r="V22" s="151" t="n">
        <f aca="false">V24-V23</f>
        <v>0</v>
      </c>
      <c r="W22" s="151" t="n">
        <f aca="false">W24-W23</f>
        <v>0</v>
      </c>
      <c r="X22" s="151" t="n">
        <f aca="false">X24-X23</f>
        <v>0</v>
      </c>
      <c r="Y22" s="151" t="n">
        <f aca="false">Y24-Y23</f>
        <v>0</v>
      </c>
      <c r="Z22" s="151" t="n">
        <f aca="false">Z24-Z23</f>
        <v>0</v>
      </c>
      <c r="AA22" s="151" t="n">
        <f aca="false">AA24-AA23</f>
        <v>0</v>
      </c>
      <c r="AB22" s="151" t="n">
        <f aca="false">AB24-AB23</f>
        <v>0</v>
      </c>
      <c r="AC22" s="151" t="n">
        <f aca="false">AC24-AC23</f>
        <v>0</v>
      </c>
      <c r="AD22" s="151" t="n">
        <f aca="false">AD24-AD23</f>
        <v>0</v>
      </c>
      <c r="AE22" s="151" t="n">
        <f aca="false">AE24-AE23</f>
        <v>0</v>
      </c>
      <c r="AF22" s="151" t="n">
        <f aca="false">AF24-AF23</f>
        <v>0</v>
      </c>
      <c r="AG22" s="151"/>
      <c r="AH22" s="151" t="n">
        <f aca="false">SUM(J22:AG22)</f>
        <v>110724</v>
      </c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  <c r="BI22" s="152"/>
      <c r="BJ22" s="152"/>
      <c r="BK22" s="152"/>
      <c r="BL22" s="152"/>
      <c r="BM22" s="152"/>
      <c r="BN22" s="152"/>
      <c r="BO22" s="152"/>
      <c r="BP22" s="152"/>
      <c r="BQ22" s="152"/>
      <c r="BR22" s="152"/>
      <c r="BS22" s="152"/>
      <c r="BT22" s="152"/>
      <c r="BU22" s="152"/>
      <c r="BV22" s="152"/>
      <c r="BW22" s="152"/>
      <c r="BX22" s="152"/>
      <c r="BY22" s="152"/>
      <c r="BZ22" s="152"/>
      <c r="CA22" s="152"/>
      <c r="CB22" s="152"/>
      <c r="CC22" s="152"/>
      <c r="CD22" s="152"/>
      <c r="CE22" s="152"/>
      <c r="CF22" s="152"/>
      <c r="CG22" s="152"/>
      <c r="CH22" s="152"/>
      <c r="CI22" s="152"/>
      <c r="CJ22" s="152"/>
      <c r="CK22" s="152"/>
      <c r="CL22" s="152"/>
      <c r="CM22" s="152"/>
      <c r="CN22" s="152"/>
      <c r="CO22" s="152"/>
      <c r="CP22" s="152"/>
      <c r="CQ22" s="152"/>
      <c r="CR22" s="152"/>
      <c r="CS22" s="152"/>
      <c r="CT22" s="152"/>
      <c r="CU22" s="152"/>
      <c r="CV22" s="152"/>
      <c r="CW22" s="152"/>
      <c r="CX22" s="152"/>
      <c r="CY22" s="152"/>
      <c r="CZ22" s="152"/>
      <c r="DA22" s="152"/>
      <c r="DB22" s="152"/>
      <c r="DC22" s="152"/>
      <c r="DD22" s="152"/>
      <c r="DE22" s="152"/>
      <c r="DF22" s="152"/>
      <c r="DG22" s="152"/>
      <c r="DH22" s="152"/>
      <c r="DI22" s="152"/>
      <c r="DJ22" s="152"/>
      <c r="DK22" s="152"/>
      <c r="DL22" s="152"/>
      <c r="DM22" s="152"/>
      <c r="DN22" s="152"/>
      <c r="DO22" s="152"/>
      <c r="DP22" s="152"/>
      <c r="DQ22" s="152"/>
      <c r="DR22" s="15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  <c r="FC22" s="152"/>
      <c r="FD22" s="152"/>
      <c r="FE22" s="152"/>
      <c r="FF22" s="152"/>
      <c r="FG22" s="152"/>
      <c r="FH22" s="152"/>
      <c r="FI22" s="152"/>
      <c r="FJ22" s="152"/>
      <c r="FK22" s="152"/>
      <c r="FL22" s="152"/>
      <c r="FM22" s="152"/>
      <c r="FN22" s="152"/>
      <c r="FO22" s="152"/>
      <c r="FP22" s="152"/>
      <c r="FQ22" s="152"/>
      <c r="FR22" s="152"/>
      <c r="FS22" s="152"/>
      <c r="FT22" s="152"/>
      <c r="FU22" s="152"/>
      <c r="FV22" s="152"/>
      <c r="FW22" s="152"/>
      <c r="FX22" s="152"/>
      <c r="FY22" s="152"/>
      <c r="FZ22" s="152"/>
      <c r="GA22" s="152"/>
      <c r="GB22" s="152"/>
      <c r="GC22" s="152"/>
      <c r="GD22" s="152"/>
      <c r="GE22" s="152"/>
      <c r="GF22" s="152"/>
      <c r="GG22" s="152"/>
      <c r="GH22" s="152"/>
      <c r="GI22" s="152"/>
      <c r="GJ22" s="152"/>
      <c r="GK22" s="152"/>
      <c r="GL22" s="152"/>
      <c r="GM22" s="152"/>
      <c r="GN22" s="152"/>
      <c r="GO22" s="152"/>
      <c r="GP22" s="152"/>
      <c r="GQ22" s="152"/>
      <c r="GR22" s="152"/>
      <c r="GS22" s="152"/>
      <c r="GT22" s="152"/>
      <c r="GU22" s="152"/>
      <c r="GV22" s="152"/>
      <c r="GW22" s="152"/>
      <c r="GX22" s="152"/>
      <c r="GY22" s="152"/>
      <c r="GZ22" s="152"/>
      <c r="HA22" s="152"/>
      <c r="HB22" s="152"/>
      <c r="HC22" s="152"/>
      <c r="HD22" s="152"/>
      <c r="HE22" s="152"/>
      <c r="HF22" s="152"/>
      <c r="HG22" s="152"/>
      <c r="HH22" s="152"/>
      <c r="HI22" s="152"/>
      <c r="HJ22" s="152"/>
      <c r="HK22" s="152"/>
      <c r="HL22" s="152"/>
      <c r="HM22" s="152"/>
      <c r="HN22" s="152"/>
      <c r="HO22" s="152"/>
      <c r="HP22" s="152"/>
      <c r="HQ22" s="152"/>
      <c r="HR22" s="152"/>
      <c r="HS22" s="152"/>
      <c r="HT22" s="152"/>
      <c r="HU22" s="152"/>
      <c r="HV22" s="152"/>
      <c r="HW22" s="152"/>
      <c r="HX22" s="152"/>
      <c r="HY22" s="152"/>
      <c r="HZ22" s="152"/>
      <c r="IA22" s="152"/>
      <c r="IB22" s="152"/>
      <c r="IC22" s="152"/>
      <c r="ID22" s="152"/>
      <c r="IE22" s="152"/>
      <c r="IF22" s="152"/>
      <c r="IG22" s="152"/>
      <c r="IH22" s="152"/>
      <c r="II22" s="152"/>
      <c r="IJ22" s="152"/>
      <c r="IK22" s="152"/>
      <c r="IL22" s="152"/>
      <c r="IM22" s="152"/>
      <c r="IN22" s="152"/>
      <c r="IO22" s="152"/>
      <c r="IP22" s="152"/>
      <c r="IQ22" s="152"/>
      <c r="IR22" s="152"/>
      <c r="IS22" s="152"/>
      <c r="IT22" s="152"/>
      <c r="IU22" s="152"/>
      <c r="IV22" s="152"/>
      <c r="IW22" s="152"/>
    </row>
    <row r="23" customFormat="false" ht="9" hidden="false" customHeight="false" outlineLevel="0" collapsed="false">
      <c r="A23" s="151" t="s">
        <v>155</v>
      </c>
      <c r="B23" s="151"/>
      <c r="C23" s="151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 t="n">
        <f aca="false">SUM(M23:AG23)</f>
        <v>0</v>
      </c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2"/>
      <c r="BN23" s="152"/>
      <c r="BO23" s="152"/>
      <c r="BP23" s="152"/>
      <c r="BQ23" s="152"/>
      <c r="BR23" s="152"/>
      <c r="BS23" s="152"/>
      <c r="BT23" s="152"/>
      <c r="BU23" s="152"/>
      <c r="BV23" s="152"/>
      <c r="BW23" s="152"/>
      <c r="BX23" s="152"/>
      <c r="BY23" s="152"/>
      <c r="BZ23" s="152"/>
      <c r="CA23" s="152"/>
      <c r="CB23" s="152"/>
      <c r="CC23" s="152"/>
      <c r="CD23" s="152"/>
      <c r="CE23" s="152"/>
      <c r="CF23" s="152"/>
      <c r="CG23" s="152"/>
      <c r="CH23" s="152"/>
      <c r="CI23" s="152"/>
      <c r="CJ23" s="152"/>
      <c r="CK23" s="152"/>
      <c r="CL23" s="152"/>
      <c r="CM23" s="152"/>
      <c r="CN23" s="152"/>
      <c r="CO23" s="152"/>
      <c r="CP23" s="152"/>
      <c r="CQ23" s="152"/>
      <c r="CR23" s="152"/>
      <c r="CS23" s="152"/>
      <c r="CT23" s="152"/>
      <c r="CU23" s="152"/>
      <c r="CV23" s="152"/>
      <c r="CW23" s="152"/>
      <c r="CX23" s="152"/>
      <c r="CY23" s="152"/>
      <c r="CZ23" s="152"/>
      <c r="DA23" s="152"/>
      <c r="DB23" s="152"/>
      <c r="DC23" s="152"/>
      <c r="DD23" s="152"/>
      <c r="DE23" s="152"/>
      <c r="DF23" s="152"/>
      <c r="DG23" s="152"/>
      <c r="DH23" s="152"/>
      <c r="DI23" s="152"/>
      <c r="DJ23" s="152"/>
      <c r="DK23" s="152"/>
      <c r="DL23" s="152"/>
      <c r="DM23" s="152"/>
      <c r="DN23" s="152"/>
      <c r="DO23" s="152"/>
      <c r="DP23" s="152"/>
      <c r="DQ23" s="152"/>
      <c r="DR23" s="152"/>
      <c r="DS23" s="152"/>
      <c r="DT23" s="152"/>
      <c r="DU23" s="152"/>
      <c r="DV23" s="152"/>
      <c r="DW23" s="152"/>
      <c r="DX23" s="152"/>
      <c r="DY23" s="152"/>
      <c r="DZ23" s="152"/>
      <c r="EA23" s="152"/>
      <c r="EB23" s="152"/>
      <c r="EC23" s="152"/>
      <c r="ED23" s="152"/>
      <c r="EE23" s="152"/>
      <c r="EF23" s="152"/>
      <c r="EG23" s="152"/>
      <c r="EH23" s="152"/>
      <c r="EI23" s="152"/>
      <c r="EJ23" s="152"/>
      <c r="EK23" s="152"/>
      <c r="EL23" s="152"/>
      <c r="EM23" s="152"/>
      <c r="EN23" s="152"/>
      <c r="EO23" s="152"/>
      <c r="EP23" s="152"/>
      <c r="EQ23" s="152"/>
      <c r="ER23" s="152"/>
      <c r="ES23" s="152"/>
      <c r="ET23" s="152"/>
      <c r="EU23" s="152"/>
      <c r="EV23" s="152"/>
      <c r="EW23" s="152"/>
      <c r="EX23" s="152"/>
      <c r="EY23" s="152"/>
      <c r="EZ23" s="152"/>
      <c r="FA23" s="152"/>
      <c r="FB23" s="152"/>
      <c r="FC23" s="152"/>
      <c r="FD23" s="152"/>
      <c r="FE23" s="152"/>
      <c r="FF23" s="152"/>
      <c r="FG23" s="152"/>
      <c r="FH23" s="152"/>
      <c r="FI23" s="152"/>
      <c r="FJ23" s="152"/>
      <c r="FK23" s="152"/>
      <c r="FL23" s="152"/>
      <c r="FM23" s="152"/>
      <c r="FN23" s="152"/>
      <c r="FO23" s="152"/>
      <c r="FP23" s="152"/>
      <c r="FQ23" s="152"/>
      <c r="FR23" s="152"/>
      <c r="FS23" s="152"/>
      <c r="FT23" s="152"/>
      <c r="FU23" s="152"/>
      <c r="FV23" s="152"/>
      <c r="FW23" s="152"/>
      <c r="FX23" s="152"/>
      <c r="FY23" s="152"/>
      <c r="FZ23" s="152"/>
      <c r="GA23" s="152"/>
      <c r="GB23" s="152"/>
      <c r="GC23" s="152"/>
      <c r="GD23" s="152"/>
      <c r="GE23" s="152"/>
      <c r="GF23" s="152"/>
      <c r="GG23" s="152"/>
      <c r="GH23" s="152"/>
      <c r="GI23" s="152"/>
      <c r="GJ23" s="152"/>
      <c r="GK23" s="152"/>
      <c r="GL23" s="152"/>
      <c r="GM23" s="152"/>
      <c r="GN23" s="152"/>
      <c r="GO23" s="152"/>
      <c r="GP23" s="152"/>
      <c r="GQ23" s="152"/>
      <c r="GR23" s="152"/>
      <c r="GS23" s="152"/>
      <c r="GT23" s="152"/>
      <c r="GU23" s="152"/>
      <c r="GV23" s="152"/>
      <c r="GW23" s="152"/>
      <c r="GX23" s="152"/>
      <c r="GY23" s="152"/>
      <c r="GZ23" s="152"/>
      <c r="HA23" s="152"/>
      <c r="HB23" s="152"/>
      <c r="HC23" s="152"/>
      <c r="HD23" s="152"/>
      <c r="HE23" s="152"/>
      <c r="HF23" s="152"/>
      <c r="HG23" s="152"/>
      <c r="HH23" s="152"/>
      <c r="HI23" s="152"/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52"/>
      <c r="HU23" s="152"/>
      <c r="HV23" s="152"/>
      <c r="HW23" s="152"/>
      <c r="HX23" s="152"/>
      <c r="HY23" s="152"/>
      <c r="HZ23" s="152"/>
      <c r="IA23" s="152"/>
      <c r="IB23" s="152"/>
      <c r="IC23" s="152"/>
      <c r="ID23" s="152"/>
      <c r="IE23" s="152"/>
      <c r="IF23" s="152"/>
      <c r="IG23" s="152"/>
      <c r="IH23" s="152"/>
      <c r="II23" s="152"/>
      <c r="IJ23" s="152"/>
      <c r="IK23" s="152"/>
      <c r="IL23" s="152"/>
      <c r="IM23" s="152"/>
      <c r="IN23" s="152"/>
      <c r="IO23" s="152"/>
      <c r="IP23" s="152"/>
      <c r="IQ23" s="152"/>
      <c r="IR23" s="152"/>
      <c r="IS23" s="152"/>
      <c r="IT23" s="152"/>
      <c r="IU23" s="152"/>
      <c r="IV23" s="152"/>
      <c r="IW23" s="152"/>
    </row>
    <row r="24" customFormat="false" ht="9" hidden="false" customHeight="false" outlineLevel="0" collapsed="false">
      <c r="A24" s="154" t="s">
        <v>157</v>
      </c>
      <c r="B24" s="154"/>
      <c r="C24" s="154"/>
      <c r="D24" s="154"/>
      <c r="E24" s="154"/>
      <c r="F24" s="154"/>
      <c r="G24" s="154"/>
      <c r="H24" s="154"/>
      <c r="I24" s="154"/>
      <c r="J24" s="154" t="n">
        <f aca="false">'SPEC DETAILS'!C100</f>
        <v>0</v>
      </c>
      <c r="K24" s="154" t="n">
        <f aca="false">'SPEC DETAILS'!D100</f>
        <v>0</v>
      </c>
      <c r="L24" s="154" t="n">
        <f aca="false">'SPEC DETAILS'!E100</f>
        <v>0</v>
      </c>
      <c r="M24" s="154" t="n">
        <f aca="false">'SPEC DETAILS'!F100</f>
        <v>15602</v>
      </c>
      <c r="N24" s="154" t="n">
        <f aca="false">'SPEC DETAILS'!G100</f>
        <v>16118</v>
      </c>
      <c r="O24" s="154" t="n">
        <f aca="false">'SPEC DETAILS'!H100</f>
        <v>15562</v>
      </c>
      <c r="P24" s="154" t="n">
        <f aca="false">'SPEC DETAILS'!I100</f>
        <v>16045</v>
      </c>
      <c r="Q24" s="154" t="n">
        <f aca="false">'SPEC DETAILS'!J100</f>
        <v>16008</v>
      </c>
      <c r="R24" s="154" t="n">
        <f aca="false">'SPEC DETAILS'!K100</f>
        <v>15456</v>
      </c>
      <c r="S24" s="154" t="n">
        <f aca="false">'SPEC DETAILS'!L100</f>
        <v>15933</v>
      </c>
      <c r="T24" s="154" t="n">
        <f aca="false">'SPEC DETAILS'!M100</f>
        <v>0</v>
      </c>
      <c r="U24" s="154" t="n">
        <f aca="false">'SPEC DETAILS'!N100</f>
        <v>0</v>
      </c>
      <c r="V24" s="154" t="n">
        <f aca="false">'SPEC DETAILS'!O100</f>
        <v>0</v>
      </c>
      <c r="W24" s="154" t="n">
        <f aca="false">'SPEC DETAILS'!P100</f>
        <v>0</v>
      </c>
      <c r="X24" s="154" t="n">
        <f aca="false">'SPEC DETAILS'!Q100</f>
        <v>0</v>
      </c>
      <c r="Y24" s="154" t="n">
        <f aca="false">'SPEC DETAILS'!R100</f>
        <v>0</v>
      </c>
      <c r="Z24" s="154" t="n">
        <f aca="false">'SPEC DETAILS'!S100</f>
        <v>0</v>
      </c>
      <c r="AA24" s="154" t="n">
        <f aca="false">'SPEC DETAILS'!T100</f>
        <v>0</v>
      </c>
      <c r="AB24" s="154" t="n">
        <f aca="false">'SPEC DETAILS'!U100</f>
        <v>0</v>
      </c>
      <c r="AC24" s="154" t="n">
        <f aca="false">'SPEC DETAILS'!V100</f>
        <v>0</v>
      </c>
      <c r="AD24" s="154" t="n">
        <f aca="false">'SPEC DETAILS'!W100</f>
        <v>0</v>
      </c>
      <c r="AE24" s="154" t="n">
        <f aca="false">'SPEC DETAILS'!X100</f>
        <v>0</v>
      </c>
      <c r="AF24" s="154" t="n">
        <f aca="false">'SPEC DETAILS'!Y100</f>
        <v>0</v>
      </c>
      <c r="AG24" s="154" t="n">
        <f aca="false">'SPEC DETAILS'!Z100</f>
        <v>0</v>
      </c>
      <c r="AH24" s="154" t="n">
        <f aca="false">SUM(AH22:AH23)</f>
        <v>110724</v>
      </c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55"/>
      <c r="CR24" s="155"/>
      <c r="CS24" s="155"/>
      <c r="CT24" s="155"/>
      <c r="CU24" s="155"/>
      <c r="CV24" s="155"/>
      <c r="CW24" s="155"/>
      <c r="CX24" s="155"/>
      <c r="CY24" s="155"/>
      <c r="CZ24" s="155"/>
      <c r="DA24" s="155"/>
      <c r="DB24" s="155"/>
      <c r="DC24" s="155"/>
      <c r="DD24" s="155"/>
      <c r="DE24" s="155"/>
      <c r="DF24" s="155"/>
      <c r="DG24" s="155"/>
      <c r="DH24" s="155"/>
      <c r="DI24" s="155"/>
      <c r="DJ24" s="155"/>
      <c r="DK24" s="155"/>
      <c r="DL24" s="155"/>
      <c r="DM24" s="155"/>
      <c r="DN24" s="155"/>
      <c r="DO24" s="155"/>
      <c r="DP24" s="155"/>
      <c r="DQ24" s="155"/>
      <c r="DR24" s="155"/>
      <c r="DS24" s="155"/>
      <c r="DT24" s="155"/>
      <c r="DU24" s="155"/>
      <c r="DV24" s="155"/>
      <c r="DW24" s="155"/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155"/>
      <c r="EL24" s="155"/>
      <c r="EM24" s="155"/>
      <c r="EN24" s="155"/>
      <c r="EO24" s="155"/>
      <c r="EP24" s="155"/>
      <c r="EQ24" s="155"/>
      <c r="ER24" s="155"/>
      <c r="ES24" s="155"/>
      <c r="ET24" s="155"/>
      <c r="EU24" s="155"/>
      <c r="EV24" s="155"/>
      <c r="EW24" s="155"/>
      <c r="EX24" s="155"/>
      <c r="EY24" s="155"/>
      <c r="EZ24" s="155"/>
      <c r="FA24" s="155"/>
      <c r="FB24" s="155"/>
      <c r="FC24" s="155"/>
      <c r="FD24" s="155"/>
      <c r="FE24" s="155"/>
      <c r="FF24" s="155"/>
      <c r="FG24" s="155"/>
      <c r="FH24" s="155"/>
      <c r="FI24" s="155"/>
      <c r="FJ24" s="155"/>
      <c r="FK24" s="155"/>
      <c r="FL24" s="155"/>
      <c r="FM24" s="155"/>
      <c r="FN24" s="155"/>
      <c r="FO24" s="155"/>
      <c r="FP24" s="155"/>
      <c r="FQ24" s="155"/>
      <c r="FR24" s="155"/>
      <c r="FS24" s="155"/>
      <c r="FT24" s="155"/>
      <c r="FU24" s="155"/>
      <c r="FV24" s="155"/>
      <c r="FW24" s="155"/>
      <c r="FX24" s="155"/>
      <c r="FY24" s="155"/>
      <c r="FZ24" s="155"/>
      <c r="GA24" s="155"/>
      <c r="GB24" s="155"/>
      <c r="GC24" s="155"/>
      <c r="GD24" s="155"/>
      <c r="GE24" s="155"/>
      <c r="GF24" s="155"/>
      <c r="GG24" s="155"/>
      <c r="GH24" s="155"/>
      <c r="GI24" s="155"/>
      <c r="GJ24" s="155"/>
      <c r="GK24" s="155"/>
      <c r="GL24" s="155"/>
      <c r="GM24" s="155"/>
      <c r="GN24" s="155"/>
      <c r="GO24" s="155"/>
      <c r="GP24" s="155"/>
      <c r="GQ24" s="155"/>
      <c r="GR24" s="155"/>
      <c r="GS24" s="155"/>
      <c r="GT24" s="155"/>
      <c r="GU24" s="155"/>
      <c r="GV24" s="155"/>
      <c r="GW24" s="155"/>
      <c r="GX24" s="155"/>
      <c r="GY24" s="155"/>
      <c r="GZ24" s="155"/>
      <c r="HA24" s="155"/>
      <c r="HB24" s="155"/>
      <c r="HC24" s="155"/>
      <c r="HD24" s="155"/>
      <c r="HE24" s="155"/>
      <c r="HF24" s="155"/>
      <c r="HG24" s="155"/>
      <c r="HH24" s="155"/>
      <c r="HI24" s="155"/>
      <c r="HJ24" s="155"/>
      <c r="HK24" s="155"/>
      <c r="HL24" s="155"/>
      <c r="HM24" s="155"/>
      <c r="HN24" s="155"/>
      <c r="HO24" s="155"/>
      <c r="HP24" s="155"/>
      <c r="HQ24" s="155"/>
      <c r="HR24" s="155"/>
      <c r="HS24" s="155"/>
      <c r="HT24" s="155"/>
      <c r="HU24" s="155"/>
      <c r="HV24" s="155"/>
      <c r="HW24" s="155"/>
      <c r="HX24" s="155"/>
      <c r="HY24" s="155"/>
      <c r="HZ24" s="155"/>
      <c r="IA24" s="155"/>
      <c r="IB24" s="155"/>
      <c r="IC24" s="155"/>
      <c r="ID24" s="155"/>
      <c r="IE24" s="155"/>
      <c r="IF24" s="155"/>
      <c r="IG24" s="155"/>
      <c r="IH24" s="155"/>
      <c r="II24" s="155"/>
      <c r="IJ24" s="155"/>
      <c r="IK24" s="155"/>
      <c r="IL24" s="155"/>
      <c r="IM24" s="155"/>
      <c r="IN24" s="155"/>
      <c r="IO24" s="155"/>
      <c r="IP24" s="155"/>
      <c r="IQ24" s="155"/>
      <c r="IR24" s="155"/>
      <c r="IS24" s="155"/>
      <c r="IT24" s="155"/>
      <c r="IU24" s="155"/>
      <c r="IV24" s="155"/>
      <c r="IW24" s="155"/>
    </row>
    <row r="25" customFormat="false" ht="9" hidden="false" customHeight="false" outlineLevel="0" collapsed="false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  <c r="BK25" s="155"/>
      <c r="BL25" s="155"/>
      <c r="BM25" s="155"/>
      <c r="BN25" s="155"/>
      <c r="BO25" s="155"/>
      <c r="BP25" s="155"/>
      <c r="BQ25" s="155"/>
      <c r="BR25" s="155"/>
      <c r="BS25" s="155"/>
      <c r="BT25" s="155"/>
      <c r="BU25" s="155"/>
      <c r="BV25" s="155"/>
      <c r="BW25" s="155"/>
      <c r="BX25" s="155"/>
      <c r="BY25" s="155"/>
      <c r="BZ25" s="155"/>
      <c r="CA25" s="155"/>
      <c r="CB25" s="155"/>
      <c r="CC25" s="155"/>
      <c r="CD25" s="155"/>
      <c r="CE25" s="155"/>
      <c r="CF25" s="155"/>
      <c r="CG25" s="155"/>
      <c r="CH25" s="155"/>
      <c r="CI25" s="155"/>
      <c r="CJ25" s="155"/>
      <c r="CK25" s="155"/>
      <c r="CL25" s="155"/>
      <c r="CM25" s="155"/>
      <c r="CN25" s="155"/>
      <c r="CO25" s="155"/>
      <c r="CP25" s="155"/>
      <c r="CQ25" s="155"/>
      <c r="CR25" s="155"/>
      <c r="CS25" s="155"/>
      <c r="CT25" s="155"/>
      <c r="CU25" s="155"/>
      <c r="CV25" s="155"/>
      <c r="CW25" s="155"/>
      <c r="CX25" s="155"/>
      <c r="CY25" s="155"/>
      <c r="CZ25" s="155"/>
      <c r="DA25" s="155"/>
      <c r="DB25" s="155"/>
      <c r="DC25" s="155"/>
      <c r="DD25" s="155"/>
      <c r="DE25" s="155"/>
      <c r="DF25" s="155"/>
      <c r="DG25" s="155"/>
      <c r="DH25" s="155"/>
      <c r="DI25" s="155"/>
      <c r="DJ25" s="155"/>
      <c r="DK25" s="155"/>
      <c r="DL25" s="155"/>
      <c r="DM25" s="155"/>
      <c r="DN25" s="155"/>
      <c r="DO25" s="155"/>
      <c r="DP25" s="155"/>
      <c r="DQ25" s="155"/>
      <c r="DR25" s="155"/>
      <c r="DS25" s="155"/>
      <c r="DT25" s="155"/>
      <c r="DU25" s="155"/>
      <c r="DV25" s="155"/>
      <c r="DW25" s="155"/>
      <c r="DX25" s="155"/>
      <c r="DY25" s="155"/>
      <c r="DZ25" s="155"/>
      <c r="EA25" s="155"/>
      <c r="EB25" s="155"/>
      <c r="EC25" s="155"/>
      <c r="ED25" s="155"/>
      <c r="EE25" s="155"/>
      <c r="EF25" s="155"/>
      <c r="EG25" s="155"/>
      <c r="EH25" s="155"/>
      <c r="EI25" s="155"/>
      <c r="EJ25" s="155"/>
      <c r="EK25" s="155"/>
      <c r="EL25" s="155"/>
      <c r="EM25" s="155"/>
      <c r="EN25" s="155"/>
      <c r="EO25" s="155"/>
      <c r="EP25" s="155"/>
      <c r="EQ25" s="155"/>
      <c r="ER25" s="155"/>
      <c r="ES25" s="155"/>
      <c r="ET25" s="155"/>
      <c r="EU25" s="155"/>
      <c r="EV25" s="155"/>
      <c r="EW25" s="155"/>
      <c r="EX25" s="155"/>
      <c r="EY25" s="155"/>
      <c r="EZ25" s="155"/>
      <c r="FA25" s="155"/>
      <c r="FB25" s="155"/>
      <c r="FC25" s="155"/>
      <c r="FD25" s="155"/>
      <c r="FE25" s="155"/>
      <c r="FF25" s="155"/>
      <c r="FG25" s="155"/>
      <c r="FH25" s="155"/>
      <c r="FI25" s="155"/>
      <c r="FJ25" s="155"/>
      <c r="FK25" s="155"/>
      <c r="FL25" s="155"/>
      <c r="FM25" s="155"/>
      <c r="FN25" s="155"/>
      <c r="FO25" s="155"/>
      <c r="FP25" s="155"/>
      <c r="FQ25" s="155"/>
      <c r="FR25" s="155"/>
      <c r="FS25" s="155"/>
      <c r="FT25" s="155"/>
      <c r="FU25" s="155"/>
      <c r="FV25" s="155"/>
      <c r="FW25" s="155"/>
      <c r="FX25" s="155"/>
      <c r="FY25" s="155"/>
      <c r="FZ25" s="155"/>
      <c r="GA25" s="155"/>
      <c r="GB25" s="155"/>
      <c r="GC25" s="155"/>
      <c r="GD25" s="155"/>
      <c r="GE25" s="155"/>
      <c r="GF25" s="155"/>
      <c r="GG25" s="155"/>
      <c r="GH25" s="155"/>
      <c r="GI25" s="155"/>
      <c r="GJ25" s="155"/>
      <c r="GK25" s="155"/>
      <c r="GL25" s="155"/>
      <c r="GM25" s="155"/>
      <c r="GN25" s="155"/>
      <c r="GO25" s="155"/>
      <c r="GP25" s="155"/>
      <c r="GQ25" s="155"/>
      <c r="GR25" s="155"/>
      <c r="GS25" s="155"/>
      <c r="GT25" s="155"/>
      <c r="GU25" s="155"/>
      <c r="GV25" s="155"/>
      <c r="GW25" s="155"/>
      <c r="GX25" s="155"/>
      <c r="GY25" s="155"/>
      <c r="GZ25" s="155"/>
      <c r="HA25" s="155"/>
      <c r="HB25" s="155"/>
      <c r="HC25" s="155"/>
      <c r="HD25" s="155"/>
      <c r="HE25" s="155"/>
      <c r="HF25" s="155"/>
      <c r="HG25" s="155"/>
      <c r="HH25" s="155"/>
      <c r="HI25" s="155"/>
      <c r="HJ25" s="155"/>
      <c r="HK25" s="155"/>
      <c r="HL25" s="155"/>
      <c r="HM25" s="155"/>
      <c r="HN25" s="155"/>
      <c r="HO25" s="155"/>
      <c r="HP25" s="155"/>
      <c r="HQ25" s="155"/>
      <c r="HR25" s="155"/>
      <c r="HS25" s="155"/>
      <c r="HT25" s="155"/>
      <c r="HU25" s="155"/>
      <c r="HV25" s="155"/>
      <c r="HW25" s="155"/>
      <c r="HX25" s="155"/>
      <c r="HY25" s="155"/>
      <c r="HZ25" s="155"/>
      <c r="IA25" s="155"/>
      <c r="IB25" s="155"/>
      <c r="IC25" s="155"/>
      <c r="ID25" s="155"/>
      <c r="IE25" s="155"/>
      <c r="IF25" s="155"/>
      <c r="IG25" s="155"/>
      <c r="IH25" s="155"/>
      <c r="II25" s="155"/>
      <c r="IJ25" s="155"/>
      <c r="IK25" s="155"/>
      <c r="IL25" s="155"/>
      <c r="IM25" s="155"/>
      <c r="IN25" s="155"/>
      <c r="IO25" s="155"/>
      <c r="IP25" s="155"/>
      <c r="IQ25" s="155"/>
      <c r="IR25" s="155"/>
      <c r="IS25" s="155"/>
      <c r="IT25" s="155"/>
      <c r="IU25" s="155"/>
      <c r="IV25" s="155"/>
      <c r="IW25" s="155"/>
    </row>
    <row r="26" customFormat="false" ht="9" hidden="false" customHeight="false" outlineLevel="0" collapsed="false">
      <c r="A26" s="156" t="s">
        <v>125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7"/>
      <c r="AJ26" s="147"/>
      <c r="AK26" s="147"/>
      <c r="AL26" s="147"/>
      <c r="AM26" s="147"/>
    </row>
    <row r="27" customFormat="false" ht="9" hidden="false" customHeight="false" outlineLevel="0" collapsed="false">
      <c r="A27" s="157" t="s">
        <v>126</v>
      </c>
      <c r="D27" s="145"/>
      <c r="E27" s="145"/>
      <c r="F27" s="145"/>
      <c r="G27" s="145"/>
      <c r="H27" s="145"/>
      <c r="I27" s="145"/>
      <c r="J27" s="158" t="n">
        <f aca="false">'SPEC DETAILS'!C94</f>
        <v>0</v>
      </c>
      <c r="K27" s="158" t="n">
        <f aca="false">'SPEC DETAILS'!D94</f>
        <v>0</v>
      </c>
      <c r="L27" s="158" t="n">
        <f aca="false">'SPEC DETAILS'!E94</f>
        <v>0</v>
      </c>
      <c r="M27" s="158" t="n">
        <f aca="false">'SPEC DETAILS'!F94</f>
        <v>2.3225</v>
      </c>
      <c r="N27" s="158" t="n">
        <f aca="false">'SPEC DETAILS'!G94</f>
        <v>2.3225</v>
      </c>
      <c r="O27" s="158" t="n">
        <f aca="false">'SPEC DETAILS'!H94</f>
        <v>2.3225</v>
      </c>
      <c r="P27" s="158" t="n">
        <f aca="false">'SPEC DETAILS'!I94</f>
        <v>2.3225</v>
      </c>
      <c r="Q27" s="158" t="n">
        <f aca="false">'SPEC DETAILS'!J94</f>
        <v>2.3225</v>
      </c>
      <c r="R27" s="158" t="n">
        <f aca="false">'SPEC DETAILS'!K94</f>
        <v>2.3225</v>
      </c>
      <c r="S27" s="158" t="n">
        <f aca="false">'SPEC DETAILS'!L94</f>
        <v>2.3225</v>
      </c>
      <c r="T27" s="158" t="n">
        <f aca="false">'SPEC DETAILS'!M94</f>
        <v>0</v>
      </c>
      <c r="U27" s="158" t="n">
        <f aca="false">'SPEC DETAILS'!N94</f>
        <v>0</v>
      </c>
      <c r="V27" s="158" t="n">
        <f aca="false">'SPEC DETAILS'!O94</f>
        <v>0</v>
      </c>
      <c r="W27" s="158" t="n">
        <f aca="false">'SPEC DETAILS'!P94</f>
        <v>0</v>
      </c>
      <c r="X27" s="158" t="n">
        <f aca="false">'SPEC DETAILS'!Q94</f>
        <v>0</v>
      </c>
      <c r="Y27" s="158" t="n">
        <f aca="false">'SPEC DETAILS'!R94</f>
        <v>0</v>
      </c>
      <c r="Z27" s="158" t="n">
        <f aca="false">'SPEC DETAILS'!S94</f>
        <v>0</v>
      </c>
      <c r="AA27" s="158" t="n">
        <f aca="false">'SPEC DETAILS'!T94</f>
        <v>0</v>
      </c>
      <c r="AB27" s="158" t="n">
        <f aca="false">'SPEC DETAILS'!U94</f>
        <v>0</v>
      </c>
      <c r="AC27" s="158" t="n">
        <f aca="false">'SPEC DETAILS'!V94</f>
        <v>0</v>
      </c>
      <c r="AD27" s="158" t="n">
        <f aca="false">'SPEC DETAILS'!W94</f>
        <v>0</v>
      </c>
      <c r="AE27" s="158" t="n">
        <f aca="false">'SPEC DETAILS'!X94</f>
        <v>0</v>
      </c>
      <c r="AF27" s="158" t="n">
        <f aca="false">'SPEC DETAILS'!Y94</f>
        <v>0</v>
      </c>
      <c r="AG27" s="158" t="n">
        <f aca="false">'SPEC DETAILS'!Z94</f>
        <v>0</v>
      </c>
      <c r="AH27" s="145"/>
      <c r="AI27" s="147"/>
      <c r="AJ27" s="147"/>
      <c r="AK27" s="147"/>
      <c r="AL27" s="147"/>
      <c r="AM27" s="147"/>
    </row>
    <row r="28" customFormat="false" ht="9" hidden="false" customHeight="false" outlineLevel="0" collapsed="false">
      <c r="A28" s="157" t="s">
        <v>127</v>
      </c>
      <c r="D28" s="145"/>
      <c r="E28" s="145"/>
      <c r="F28" s="145"/>
      <c r="G28" s="145"/>
      <c r="H28" s="145"/>
      <c r="I28" s="145"/>
      <c r="J28" s="158" t="n">
        <f aca="false">'SPEC DETAILS'!C95</f>
        <v>0</v>
      </c>
      <c r="K28" s="158" t="n">
        <f aca="false">'SPEC DETAILS'!D95</f>
        <v>0</v>
      </c>
      <c r="L28" s="158" t="n">
        <f aca="false">'SPEC DETAILS'!E95</f>
        <v>0</v>
      </c>
      <c r="M28" s="158" t="n">
        <f aca="false">'SPEC DETAILS'!F95</f>
        <v>2.3488</v>
      </c>
      <c r="N28" s="158" t="n">
        <f aca="false">'SPEC DETAILS'!G95</f>
        <v>2.3488</v>
      </c>
      <c r="O28" s="158" t="n">
        <f aca="false">'SPEC DETAILS'!H95</f>
        <v>2.3488</v>
      </c>
      <c r="P28" s="158" t="n">
        <f aca="false">'SPEC DETAILS'!I95</f>
        <v>2.3488</v>
      </c>
      <c r="Q28" s="158" t="n">
        <f aca="false">'SPEC DETAILS'!J95</f>
        <v>2.3488</v>
      </c>
      <c r="R28" s="158" t="n">
        <f aca="false">'SPEC DETAILS'!K95</f>
        <v>2.3488</v>
      </c>
      <c r="S28" s="158" t="n">
        <f aca="false">'SPEC DETAILS'!L95</f>
        <v>2.3488</v>
      </c>
      <c r="T28" s="158" t="n">
        <f aca="false">'SPEC DETAILS'!M95</f>
        <v>0</v>
      </c>
      <c r="U28" s="158" t="n">
        <f aca="false">'SPEC DETAILS'!N95</f>
        <v>0</v>
      </c>
      <c r="V28" s="158" t="n">
        <f aca="false">'SPEC DETAILS'!O95</f>
        <v>0</v>
      </c>
      <c r="W28" s="158" t="n">
        <f aca="false">'SPEC DETAILS'!P95</f>
        <v>0</v>
      </c>
      <c r="X28" s="158" t="n">
        <f aca="false">'SPEC DETAILS'!Q95</f>
        <v>0</v>
      </c>
      <c r="Y28" s="158" t="n">
        <f aca="false">'SPEC DETAILS'!R95</f>
        <v>0</v>
      </c>
      <c r="Z28" s="158" t="n">
        <f aca="false">'SPEC DETAILS'!S95</f>
        <v>0</v>
      </c>
      <c r="AA28" s="158" t="n">
        <f aca="false">'SPEC DETAILS'!T95</f>
        <v>0</v>
      </c>
      <c r="AB28" s="158" t="n">
        <f aca="false">'SPEC DETAILS'!U95</f>
        <v>0</v>
      </c>
      <c r="AC28" s="158" t="n">
        <f aca="false">'SPEC DETAILS'!V95</f>
        <v>0</v>
      </c>
      <c r="AD28" s="158" t="n">
        <f aca="false">'SPEC DETAILS'!W95</f>
        <v>0</v>
      </c>
      <c r="AE28" s="158" t="n">
        <f aca="false">'SPEC DETAILS'!X95</f>
        <v>0</v>
      </c>
      <c r="AF28" s="158" t="n">
        <f aca="false">'SPEC DETAILS'!Y95</f>
        <v>0</v>
      </c>
      <c r="AG28" s="158" t="n">
        <f aca="false">'SPEC DETAILS'!Z95</f>
        <v>0</v>
      </c>
      <c r="AH28" s="145"/>
      <c r="AI28" s="147"/>
      <c r="AJ28" s="147"/>
      <c r="AK28" s="147"/>
      <c r="AL28" s="147"/>
      <c r="AM28" s="147"/>
    </row>
    <row r="29" customFormat="false" ht="9" hidden="false" customHeight="false" outlineLevel="0" collapsed="false"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7"/>
      <c r="AJ29" s="147"/>
      <c r="AK29" s="147"/>
      <c r="AL29" s="147"/>
      <c r="AM29" s="147"/>
    </row>
    <row r="30" customFormat="false" ht="9" hidden="false" customHeight="false" outlineLevel="0" collapsed="false"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7"/>
      <c r="AJ30" s="147"/>
      <c r="AK30" s="147"/>
      <c r="AL30" s="147"/>
      <c r="AM30" s="147"/>
    </row>
    <row r="31" customFormat="false" ht="9" hidden="false" customHeight="false" outlineLevel="0" collapsed="false">
      <c r="A31" s="143" t="s">
        <v>130</v>
      </c>
      <c r="B31" s="144"/>
      <c r="D31" s="145"/>
      <c r="E31" s="145"/>
      <c r="F31" s="145"/>
      <c r="G31" s="145"/>
      <c r="H31" s="145"/>
      <c r="I31" s="142"/>
      <c r="J31" s="142" t="n">
        <f aca="false">J19</f>
        <v>37257</v>
      </c>
      <c r="K31" s="142" t="n">
        <f aca="false">K19</f>
        <v>37288</v>
      </c>
      <c r="L31" s="142" t="n">
        <f aca="false">L19</f>
        <v>37316</v>
      </c>
      <c r="M31" s="142" t="n">
        <f aca="false">M19</f>
        <v>37347</v>
      </c>
      <c r="N31" s="142" t="n">
        <f aca="false">N19</f>
        <v>37377</v>
      </c>
      <c r="O31" s="142" t="n">
        <f aca="false">O19</f>
        <v>37408</v>
      </c>
      <c r="P31" s="142" t="n">
        <f aca="false">P19</f>
        <v>37438</v>
      </c>
      <c r="Q31" s="142" t="n">
        <f aca="false">Q19</f>
        <v>37469</v>
      </c>
      <c r="R31" s="142" t="n">
        <f aca="false">R19</f>
        <v>37500</v>
      </c>
      <c r="S31" s="142" t="n">
        <f aca="false">S19</f>
        <v>37530</v>
      </c>
      <c r="T31" s="142" t="n">
        <f aca="false">T19</f>
        <v>37561</v>
      </c>
      <c r="U31" s="142" t="n">
        <f aca="false">U19</f>
        <v>37591</v>
      </c>
      <c r="V31" s="142" t="n">
        <f aca="false">V19</f>
        <v>37622</v>
      </c>
      <c r="W31" s="142" t="n">
        <f aca="false">W19</f>
        <v>37653</v>
      </c>
      <c r="X31" s="142" t="n">
        <f aca="false">X19</f>
        <v>37681</v>
      </c>
      <c r="Y31" s="142" t="n">
        <f aca="false">Y19</f>
        <v>37712</v>
      </c>
      <c r="Z31" s="142" t="n">
        <f aca="false">Z19</f>
        <v>37742</v>
      </c>
      <c r="AA31" s="142" t="n">
        <f aca="false">AA19</f>
        <v>37773</v>
      </c>
      <c r="AB31" s="142" t="n">
        <f aca="false">AB19</f>
        <v>37803</v>
      </c>
      <c r="AC31" s="142" t="n">
        <f aca="false">AC19</f>
        <v>37834</v>
      </c>
      <c r="AD31" s="142" t="n">
        <f aca="false">AD19</f>
        <v>37865</v>
      </c>
      <c r="AE31" s="142" t="n">
        <f aca="false">AE19</f>
        <v>37895</v>
      </c>
      <c r="AF31" s="142" t="n">
        <f aca="false">AF19</f>
        <v>37926</v>
      </c>
      <c r="AG31" s="142" t="n">
        <f aca="false">AG19</f>
        <v>37956</v>
      </c>
      <c r="AH31" s="146" t="s">
        <v>140</v>
      </c>
      <c r="AI31" s="147"/>
      <c r="AJ31" s="147"/>
      <c r="AK31" s="147"/>
      <c r="AL31" s="147"/>
      <c r="AM31" s="147"/>
    </row>
    <row r="32" customFormat="false" ht="9" hidden="false" customHeight="false" outlineLevel="0" collapsed="false">
      <c r="A32" s="148" t="s">
        <v>146</v>
      </c>
      <c r="B32" s="148"/>
      <c r="C32" s="148"/>
      <c r="D32" s="149"/>
      <c r="E32" s="149"/>
      <c r="F32" s="149"/>
      <c r="G32" s="149"/>
      <c r="H32" s="149"/>
      <c r="I32" s="149"/>
      <c r="J32" s="149" t="n">
        <f aca="false">'SPEC DETAILS'!C114</f>
        <v>0</v>
      </c>
      <c r="K32" s="149" t="n">
        <f aca="false">'SPEC DETAILS'!D114</f>
        <v>0</v>
      </c>
      <c r="L32" s="149" t="n">
        <f aca="false">'SPEC DETAILS'!E114</f>
        <v>0</v>
      </c>
      <c r="M32" s="149" t="n">
        <f aca="false">'SPEC DETAILS'!F114</f>
        <v>0</v>
      </c>
      <c r="N32" s="149" t="n">
        <f aca="false">'SPEC DETAILS'!G114</f>
        <v>0</v>
      </c>
      <c r="O32" s="149" t="n">
        <f aca="false">'SPEC DETAILS'!H114</f>
        <v>0</v>
      </c>
      <c r="P32" s="149" t="n">
        <f aca="false">'SPEC DETAILS'!I114</f>
        <v>0</v>
      </c>
      <c r="Q32" s="149" t="n">
        <f aca="false">'SPEC DETAILS'!J114</f>
        <v>0</v>
      </c>
      <c r="R32" s="149" t="n">
        <f aca="false">'SPEC DETAILS'!K114</f>
        <v>0</v>
      </c>
      <c r="S32" s="149" t="n">
        <f aca="false">'SPEC DETAILS'!L114</f>
        <v>0</v>
      </c>
      <c r="T32" s="149" t="n">
        <f aca="false">'SPEC DETAILS'!M114</f>
        <v>0</v>
      </c>
      <c r="U32" s="149" t="n">
        <f aca="false">'SPEC DETAILS'!N114</f>
        <v>0</v>
      </c>
      <c r="V32" s="149" t="n">
        <f aca="false">'SPEC DETAILS'!O114</f>
        <v>0</v>
      </c>
      <c r="W32" s="149" t="n">
        <f aca="false">'SPEC DETAILS'!P114</f>
        <v>0</v>
      </c>
      <c r="X32" s="149" t="n">
        <f aca="false">'SPEC DETAILS'!Q114</f>
        <v>0</v>
      </c>
      <c r="Y32" s="149" t="n">
        <f aca="false">'SPEC DETAILS'!R114</f>
        <v>0</v>
      </c>
      <c r="Z32" s="149" t="n">
        <f aca="false">'SPEC DETAILS'!S114</f>
        <v>0</v>
      </c>
      <c r="AA32" s="149" t="n">
        <f aca="false">'SPEC DETAILS'!T114</f>
        <v>0</v>
      </c>
      <c r="AB32" s="149" t="n">
        <f aca="false">'SPEC DETAILS'!U114</f>
        <v>0</v>
      </c>
      <c r="AC32" s="149" t="n">
        <f aca="false">'SPEC DETAILS'!V114</f>
        <v>0</v>
      </c>
      <c r="AD32" s="149" t="n">
        <f aca="false">'SPEC DETAILS'!W114</f>
        <v>0</v>
      </c>
      <c r="AE32" s="149" t="n">
        <f aca="false">'SPEC DETAILS'!X114</f>
        <v>0</v>
      </c>
      <c r="AF32" s="149" t="n">
        <f aca="false">'SPEC DETAILS'!Y114</f>
        <v>0</v>
      </c>
      <c r="AG32" s="149" t="n">
        <f aca="false">'SPEC DETAILS'!Z114</f>
        <v>0</v>
      </c>
      <c r="AH32" s="150"/>
      <c r="AI32" s="150"/>
      <c r="AJ32" s="150"/>
      <c r="AK32" s="150"/>
      <c r="AL32" s="150"/>
      <c r="AM32" s="150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44"/>
      <c r="CF32" s="144"/>
      <c r="CG32" s="144"/>
      <c r="CH32" s="144"/>
      <c r="CI32" s="144"/>
      <c r="CJ32" s="144"/>
      <c r="CK32" s="144"/>
      <c r="CL32" s="144"/>
      <c r="CM32" s="144"/>
      <c r="CN32" s="144"/>
      <c r="CO32" s="144"/>
      <c r="CP32" s="144"/>
      <c r="CQ32" s="144"/>
      <c r="CR32" s="144"/>
      <c r="CS32" s="144"/>
      <c r="CT32" s="144"/>
      <c r="CU32" s="144"/>
      <c r="CV32" s="144"/>
      <c r="CW32" s="144"/>
      <c r="CX32" s="144"/>
      <c r="CY32" s="144"/>
      <c r="CZ32" s="144"/>
      <c r="DA32" s="144"/>
      <c r="DB32" s="144"/>
      <c r="DC32" s="144"/>
      <c r="DD32" s="144"/>
      <c r="DE32" s="144"/>
      <c r="DF32" s="144"/>
      <c r="DG32" s="144"/>
      <c r="DH32" s="144"/>
      <c r="DI32" s="144"/>
      <c r="DJ32" s="144"/>
      <c r="DK32" s="144"/>
      <c r="DL32" s="144"/>
      <c r="DM32" s="144"/>
      <c r="DN32" s="144"/>
      <c r="DO32" s="144"/>
      <c r="DP32" s="144"/>
      <c r="DQ32" s="144"/>
      <c r="DR32" s="144"/>
      <c r="DS32" s="144"/>
      <c r="DT32" s="144"/>
      <c r="DU32" s="144"/>
      <c r="DV32" s="144"/>
      <c r="DW32" s="144"/>
      <c r="DX32" s="144"/>
      <c r="DY32" s="144"/>
      <c r="DZ32" s="144"/>
      <c r="EA32" s="144"/>
      <c r="EB32" s="144"/>
      <c r="EC32" s="144"/>
      <c r="ED32" s="144"/>
      <c r="EE32" s="144"/>
      <c r="EF32" s="144"/>
      <c r="EG32" s="144"/>
      <c r="EH32" s="144"/>
      <c r="EI32" s="144"/>
      <c r="EJ32" s="144"/>
      <c r="EK32" s="144"/>
      <c r="EL32" s="144"/>
      <c r="EM32" s="144"/>
      <c r="EN32" s="144"/>
      <c r="EO32" s="144"/>
      <c r="EP32" s="144"/>
      <c r="EQ32" s="144"/>
      <c r="ER32" s="144"/>
      <c r="ES32" s="144"/>
      <c r="ET32" s="144"/>
      <c r="EU32" s="144"/>
      <c r="EV32" s="144"/>
      <c r="EW32" s="144"/>
      <c r="EX32" s="144"/>
      <c r="EY32" s="144"/>
      <c r="EZ32" s="144"/>
      <c r="FA32" s="144"/>
      <c r="FB32" s="144"/>
      <c r="FC32" s="144"/>
      <c r="FD32" s="144"/>
      <c r="FE32" s="144"/>
      <c r="FF32" s="144"/>
      <c r="FG32" s="144"/>
      <c r="FH32" s="144"/>
      <c r="FI32" s="144"/>
      <c r="FJ32" s="144"/>
      <c r="FK32" s="144"/>
      <c r="FL32" s="144"/>
      <c r="FM32" s="144"/>
      <c r="FN32" s="144"/>
      <c r="FO32" s="144"/>
      <c r="FP32" s="144"/>
      <c r="FQ32" s="144"/>
      <c r="FR32" s="144"/>
      <c r="FS32" s="144"/>
      <c r="FT32" s="144"/>
      <c r="FU32" s="144"/>
      <c r="FV32" s="144"/>
      <c r="FW32" s="144"/>
      <c r="FX32" s="144"/>
      <c r="FY32" s="144"/>
      <c r="FZ32" s="144"/>
      <c r="GA32" s="144"/>
      <c r="GB32" s="144"/>
      <c r="GC32" s="144"/>
      <c r="GD32" s="144"/>
      <c r="GE32" s="144"/>
      <c r="GF32" s="144"/>
      <c r="GG32" s="144"/>
      <c r="GH32" s="144"/>
      <c r="GI32" s="144"/>
      <c r="GJ32" s="144"/>
      <c r="GK32" s="144"/>
      <c r="GL32" s="144"/>
      <c r="GM32" s="144"/>
      <c r="GN32" s="144"/>
      <c r="GO32" s="144"/>
      <c r="GP32" s="144"/>
      <c r="GQ32" s="144"/>
      <c r="GR32" s="144"/>
      <c r="GS32" s="144"/>
      <c r="GT32" s="144"/>
      <c r="GU32" s="144"/>
      <c r="GV32" s="144"/>
      <c r="GW32" s="144"/>
      <c r="GX32" s="144"/>
      <c r="GY32" s="144"/>
      <c r="GZ32" s="144"/>
      <c r="HA32" s="144"/>
      <c r="HB32" s="144"/>
      <c r="HC32" s="144"/>
      <c r="HD32" s="144"/>
      <c r="HE32" s="144"/>
      <c r="HF32" s="144"/>
      <c r="HG32" s="144"/>
      <c r="HH32" s="144"/>
      <c r="HI32" s="144"/>
      <c r="HJ32" s="144"/>
      <c r="HK32" s="144"/>
      <c r="HL32" s="144"/>
      <c r="HM32" s="144"/>
      <c r="HN32" s="144"/>
      <c r="HO32" s="144"/>
      <c r="HP32" s="144"/>
      <c r="HQ32" s="144"/>
      <c r="HR32" s="144"/>
      <c r="HS32" s="144"/>
      <c r="HT32" s="144"/>
      <c r="HU32" s="144"/>
      <c r="HV32" s="144"/>
      <c r="HW32" s="144"/>
      <c r="HX32" s="144"/>
      <c r="HY32" s="144"/>
      <c r="HZ32" s="144"/>
      <c r="IA32" s="144"/>
      <c r="IB32" s="144"/>
      <c r="IC32" s="144"/>
      <c r="ID32" s="144"/>
      <c r="IE32" s="144"/>
      <c r="IF32" s="144"/>
      <c r="IG32" s="144"/>
      <c r="IH32" s="144"/>
      <c r="II32" s="144"/>
      <c r="IJ32" s="144"/>
      <c r="IK32" s="144"/>
      <c r="IL32" s="144"/>
      <c r="IM32" s="144"/>
      <c r="IN32" s="144"/>
      <c r="IO32" s="144"/>
      <c r="IP32" s="144"/>
      <c r="IQ32" s="144"/>
      <c r="IR32" s="144"/>
      <c r="IS32" s="144"/>
      <c r="IT32" s="144"/>
      <c r="IU32" s="144"/>
      <c r="IV32" s="144"/>
      <c r="IW32" s="144"/>
    </row>
    <row r="33" customFormat="false" ht="9" hidden="false" customHeight="false" outlineLevel="0" collapsed="false">
      <c r="A33" s="138" t="s">
        <v>153</v>
      </c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7"/>
      <c r="AJ33" s="147"/>
      <c r="AK33" s="147"/>
      <c r="AL33" s="147"/>
      <c r="AM33" s="147"/>
    </row>
    <row r="34" customFormat="false" ht="9" hidden="false" customHeight="false" outlineLevel="0" collapsed="false">
      <c r="A34" s="151" t="s">
        <v>154</v>
      </c>
      <c r="B34" s="151"/>
      <c r="C34" s="151"/>
      <c r="D34" s="151"/>
      <c r="E34" s="151"/>
      <c r="F34" s="151"/>
      <c r="G34" s="151"/>
      <c r="H34" s="151"/>
      <c r="I34" s="151"/>
      <c r="J34" s="151" t="n">
        <f aca="false">J36-J35</f>
        <v>167024</v>
      </c>
      <c r="K34" s="151" t="n">
        <f aca="false">K36-K35</f>
        <v>150428</v>
      </c>
      <c r="L34" s="151" t="n">
        <f aca="false">L36-L35</f>
        <v>166145</v>
      </c>
      <c r="M34" s="151" t="n">
        <f aca="false">M36-M35</f>
        <v>25260</v>
      </c>
      <c r="N34" s="151" t="n">
        <f aca="false">N36-N35</f>
        <v>26096</v>
      </c>
      <c r="O34" s="151" t="n">
        <f aca="false">O36-O35</f>
        <v>25196</v>
      </c>
      <c r="P34" s="151" t="n">
        <f aca="false">P36-P35</f>
        <v>25978</v>
      </c>
      <c r="Q34" s="151" t="n">
        <f aca="false">Q36-Q35</f>
        <v>25918</v>
      </c>
      <c r="R34" s="159" t="n">
        <f aca="false">R36-R35</f>
        <v>25023</v>
      </c>
      <c r="S34" s="159" t="n">
        <f aca="false">S36-S35</f>
        <v>25796</v>
      </c>
      <c r="T34" s="159" t="n">
        <f aca="false">T36-T35</f>
        <v>0</v>
      </c>
      <c r="U34" s="159" t="n">
        <f aca="false">U36-U35</f>
        <v>0</v>
      </c>
      <c r="V34" s="159" t="n">
        <f aca="false">V36-V35</f>
        <v>0</v>
      </c>
      <c r="W34" s="159" t="n">
        <f aca="false">W36-W35</f>
        <v>0</v>
      </c>
      <c r="X34" s="159" t="n">
        <f aca="false">X36-X35</f>
        <v>0</v>
      </c>
      <c r="Y34" s="159" t="n">
        <f aca="false">Y36-Y35</f>
        <v>0</v>
      </c>
      <c r="Z34" s="159" t="n">
        <f aca="false">Z36-Z35</f>
        <v>0</v>
      </c>
      <c r="AA34" s="159" t="n">
        <f aca="false">AA36-AA35</f>
        <v>0</v>
      </c>
      <c r="AB34" s="159" t="n">
        <f aca="false">AB36-AB35</f>
        <v>0</v>
      </c>
      <c r="AC34" s="159" t="n">
        <f aca="false">AC36-AC35</f>
        <v>0</v>
      </c>
      <c r="AD34" s="159" t="n">
        <f aca="false">AD36-AD35</f>
        <v>0</v>
      </c>
      <c r="AE34" s="159" t="n">
        <f aca="false">AE36-AE35</f>
        <v>0</v>
      </c>
      <c r="AF34" s="159" t="n">
        <f aca="false">AF36-AF35</f>
        <v>0</v>
      </c>
      <c r="AG34" s="159"/>
      <c r="AH34" s="159" t="n">
        <f aca="false">SUM(J34:AG34)</f>
        <v>662864</v>
      </c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  <c r="CG34" s="152"/>
      <c r="CH34" s="152"/>
      <c r="CI34" s="152"/>
      <c r="CJ34" s="152"/>
      <c r="CK34" s="152"/>
      <c r="CL34" s="152"/>
      <c r="CM34" s="152"/>
      <c r="CN34" s="152"/>
      <c r="CO34" s="152"/>
      <c r="CP34" s="152"/>
      <c r="CQ34" s="152"/>
      <c r="CR34" s="152"/>
      <c r="CS34" s="152"/>
      <c r="CT34" s="152"/>
      <c r="CU34" s="152"/>
      <c r="CV34" s="152"/>
      <c r="CW34" s="152"/>
      <c r="CX34" s="152"/>
      <c r="CY34" s="152"/>
      <c r="CZ34" s="152"/>
      <c r="DA34" s="152"/>
      <c r="DB34" s="152"/>
      <c r="DC34" s="152"/>
      <c r="DD34" s="152"/>
      <c r="DE34" s="152"/>
      <c r="DF34" s="152"/>
      <c r="DG34" s="152"/>
      <c r="DH34" s="152"/>
      <c r="DI34" s="152"/>
      <c r="DJ34" s="152"/>
      <c r="DK34" s="152"/>
      <c r="DL34" s="152"/>
      <c r="DM34" s="152"/>
      <c r="DN34" s="152"/>
      <c r="DO34" s="152"/>
      <c r="DP34" s="152"/>
      <c r="DQ34" s="152"/>
      <c r="DR34" s="152"/>
      <c r="DS34" s="152"/>
      <c r="DT34" s="152"/>
      <c r="DU34" s="152"/>
      <c r="DV34" s="152"/>
      <c r="DW34" s="152"/>
      <c r="DX34" s="152"/>
      <c r="DY34" s="152"/>
      <c r="DZ34" s="152"/>
      <c r="EA34" s="152"/>
      <c r="EB34" s="152"/>
      <c r="EC34" s="152"/>
      <c r="ED34" s="152"/>
      <c r="EE34" s="152"/>
      <c r="EF34" s="152"/>
      <c r="EG34" s="152"/>
      <c r="EH34" s="152"/>
      <c r="EI34" s="152"/>
      <c r="EJ34" s="152"/>
      <c r="EK34" s="152"/>
      <c r="EL34" s="152"/>
      <c r="EM34" s="152"/>
      <c r="EN34" s="152"/>
      <c r="EO34" s="152"/>
      <c r="EP34" s="152"/>
      <c r="EQ34" s="152"/>
      <c r="ER34" s="152"/>
      <c r="ES34" s="152"/>
      <c r="ET34" s="152"/>
      <c r="EU34" s="152"/>
      <c r="EV34" s="152"/>
      <c r="EW34" s="152"/>
      <c r="EX34" s="152"/>
      <c r="EY34" s="152"/>
      <c r="EZ34" s="152"/>
      <c r="FA34" s="152"/>
      <c r="FB34" s="152"/>
      <c r="FC34" s="152"/>
      <c r="FD34" s="152"/>
      <c r="FE34" s="152"/>
      <c r="FF34" s="152"/>
      <c r="FG34" s="152"/>
      <c r="FH34" s="152"/>
      <c r="FI34" s="152"/>
      <c r="FJ34" s="152"/>
      <c r="FK34" s="152"/>
      <c r="FL34" s="152"/>
      <c r="FM34" s="152"/>
      <c r="FN34" s="152"/>
      <c r="FO34" s="152"/>
      <c r="FP34" s="152"/>
      <c r="FQ34" s="152"/>
      <c r="FR34" s="152"/>
      <c r="FS34" s="152"/>
      <c r="FT34" s="152"/>
      <c r="FU34" s="152"/>
      <c r="FV34" s="152"/>
      <c r="FW34" s="152"/>
      <c r="FX34" s="152"/>
      <c r="FY34" s="152"/>
      <c r="FZ34" s="152"/>
      <c r="GA34" s="152"/>
      <c r="GB34" s="152"/>
      <c r="GC34" s="152"/>
      <c r="GD34" s="152"/>
      <c r="GE34" s="152"/>
      <c r="GF34" s="152"/>
      <c r="GG34" s="152"/>
      <c r="GH34" s="152"/>
      <c r="GI34" s="152"/>
      <c r="GJ34" s="152"/>
      <c r="GK34" s="152"/>
      <c r="GL34" s="152"/>
      <c r="GM34" s="152"/>
      <c r="GN34" s="152"/>
      <c r="GO34" s="152"/>
      <c r="GP34" s="152"/>
      <c r="GQ34" s="152"/>
      <c r="GR34" s="152"/>
      <c r="GS34" s="152"/>
      <c r="GT34" s="152"/>
      <c r="GU34" s="152"/>
      <c r="GV34" s="152"/>
      <c r="GW34" s="152"/>
      <c r="GX34" s="152"/>
      <c r="GY34" s="152"/>
      <c r="GZ34" s="152"/>
      <c r="HA34" s="152"/>
      <c r="HB34" s="152"/>
      <c r="HC34" s="152"/>
      <c r="HD34" s="152"/>
      <c r="HE34" s="152"/>
      <c r="HF34" s="152"/>
      <c r="HG34" s="152"/>
      <c r="HH34" s="152"/>
      <c r="HI34" s="152"/>
      <c r="HJ34" s="152"/>
      <c r="HK34" s="152"/>
      <c r="HL34" s="152"/>
      <c r="HM34" s="152"/>
      <c r="HN34" s="152"/>
      <c r="HO34" s="152"/>
      <c r="HP34" s="152"/>
      <c r="HQ34" s="152"/>
      <c r="HR34" s="152"/>
      <c r="HS34" s="152"/>
      <c r="HT34" s="152"/>
      <c r="HU34" s="152"/>
      <c r="HV34" s="152"/>
      <c r="HW34" s="152"/>
      <c r="HX34" s="152"/>
      <c r="HY34" s="152"/>
      <c r="HZ34" s="152"/>
      <c r="IA34" s="152"/>
      <c r="IB34" s="152"/>
      <c r="IC34" s="152"/>
      <c r="ID34" s="152"/>
      <c r="IE34" s="152"/>
      <c r="IF34" s="152"/>
      <c r="IG34" s="152"/>
      <c r="IH34" s="152"/>
      <c r="II34" s="152"/>
      <c r="IJ34" s="152"/>
      <c r="IK34" s="152"/>
      <c r="IL34" s="152"/>
      <c r="IM34" s="152"/>
      <c r="IN34" s="152"/>
      <c r="IO34" s="152"/>
      <c r="IP34" s="152"/>
      <c r="IQ34" s="152"/>
      <c r="IR34" s="152"/>
      <c r="IS34" s="152"/>
      <c r="IT34" s="152"/>
      <c r="IU34" s="152"/>
      <c r="IV34" s="152"/>
      <c r="IW34" s="152"/>
    </row>
    <row r="35" customFormat="false" ht="9" hidden="false" customHeight="false" outlineLevel="0" collapsed="false">
      <c r="A35" s="151" t="s">
        <v>155</v>
      </c>
      <c r="B35" s="151"/>
      <c r="C35" s="151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2"/>
      <c r="Z35" s="152"/>
      <c r="AA35" s="152"/>
      <c r="AB35" s="152"/>
      <c r="AC35" s="152"/>
      <c r="AD35" s="152"/>
      <c r="AE35" s="152"/>
      <c r="AF35" s="152"/>
      <c r="AG35" s="152"/>
      <c r="AH35" s="152" t="n">
        <f aca="false">SUM(J35:AG35)</f>
        <v>0</v>
      </c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/>
      <c r="BM35" s="152"/>
      <c r="BN35" s="152"/>
      <c r="BO35" s="152"/>
      <c r="BP35" s="152"/>
      <c r="BQ35" s="152"/>
      <c r="BR35" s="152"/>
      <c r="BS35" s="152"/>
      <c r="BT35" s="152"/>
      <c r="BU35" s="152"/>
      <c r="BV35" s="152"/>
      <c r="BW35" s="152"/>
      <c r="BX35" s="152"/>
      <c r="BY35" s="152"/>
      <c r="BZ35" s="152"/>
      <c r="CA35" s="152"/>
      <c r="CB35" s="152"/>
      <c r="CC35" s="152"/>
      <c r="CD35" s="152"/>
      <c r="CE35" s="152"/>
      <c r="CF35" s="152"/>
      <c r="CG35" s="152"/>
      <c r="CH35" s="152"/>
      <c r="CI35" s="152"/>
      <c r="CJ35" s="152"/>
      <c r="CK35" s="152"/>
      <c r="CL35" s="152"/>
      <c r="CM35" s="152"/>
      <c r="CN35" s="152"/>
      <c r="CO35" s="152"/>
      <c r="CP35" s="152"/>
      <c r="CQ35" s="152"/>
      <c r="CR35" s="152"/>
      <c r="CS35" s="152"/>
      <c r="CT35" s="152"/>
      <c r="CU35" s="152"/>
      <c r="CV35" s="152"/>
      <c r="CW35" s="152"/>
      <c r="CX35" s="152"/>
      <c r="CY35" s="152"/>
      <c r="CZ35" s="152"/>
      <c r="DA35" s="152"/>
      <c r="DB35" s="152"/>
      <c r="DC35" s="152"/>
      <c r="DD35" s="152"/>
      <c r="DE35" s="152"/>
      <c r="DF35" s="152"/>
      <c r="DG35" s="152"/>
      <c r="DH35" s="152"/>
      <c r="DI35" s="152"/>
      <c r="DJ35" s="152"/>
      <c r="DK35" s="152"/>
      <c r="DL35" s="152"/>
      <c r="DM35" s="152"/>
      <c r="DN35" s="152"/>
      <c r="DO35" s="152"/>
      <c r="DP35" s="152"/>
      <c r="DQ35" s="152"/>
      <c r="DR35" s="152"/>
      <c r="DS35" s="152"/>
      <c r="DT35" s="152"/>
      <c r="DU35" s="152"/>
      <c r="DV35" s="152"/>
      <c r="DW35" s="152"/>
      <c r="DX35" s="152"/>
      <c r="DY35" s="152"/>
      <c r="DZ35" s="152"/>
      <c r="EA35" s="152"/>
      <c r="EB35" s="152"/>
      <c r="EC35" s="152"/>
      <c r="ED35" s="152"/>
      <c r="EE35" s="152"/>
      <c r="EF35" s="152"/>
      <c r="EG35" s="152"/>
      <c r="EH35" s="152"/>
      <c r="EI35" s="152"/>
      <c r="EJ35" s="152"/>
      <c r="EK35" s="152"/>
      <c r="EL35" s="152"/>
      <c r="EM35" s="152"/>
      <c r="EN35" s="152"/>
      <c r="EO35" s="152"/>
      <c r="EP35" s="152"/>
      <c r="EQ35" s="152"/>
      <c r="ER35" s="152"/>
      <c r="ES35" s="152"/>
      <c r="ET35" s="152"/>
      <c r="EU35" s="152"/>
      <c r="EV35" s="152"/>
      <c r="EW35" s="152"/>
      <c r="EX35" s="152"/>
      <c r="EY35" s="152"/>
      <c r="EZ35" s="152"/>
      <c r="FA35" s="152"/>
      <c r="FB35" s="152"/>
      <c r="FC35" s="152"/>
      <c r="FD35" s="152"/>
      <c r="FE35" s="152"/>
      <c r="FF35" s="152"/>
      <c r="FG35" s="152"/>
      <c r="FH35" s="152"/>
      <c r="FI35" s="152"/>
      <c r="FJ35" s="152"/>
      <c r="FK35" s="152"/>
      <c r="FL35" s="152"/>
      <c r="FM35" s="152"/>
      <c r="FN35" s="152"/>
      <c r="FO35" s="152"/>
      <c r="FP35" s="152"/>
      <c r="FQ35" s="152"/>
      <c r="FR35" s="152"/>
      <c r="FS35" s="152"/>
      <c r="FT35" s="152"/>
      <c r="FU35" s="152"/>
      <c r="FV35" s="152"/>
      <c r="FW35" s="152"/>
      <c r="FX35" s="152"/>
      <c r="FY35" s="152"/>
      <c r="FZ35" s="152"/>
      <c r="GA35" s="152"/>
      <c r="GB35" s="152"/>
      <c r="GC35" s="152"/>
      <c r="GD35" s="152"/>
      <c r="GE35" s="152"/>
      <c r="GF35" s="152"/>
      <c r="GG35" s="152"/>
      <c r="GH35" s="152"/>
      <c r="GI35" s="152"/>
      <c r="GJ35" s="152"/>
      <c r="GK35" s="152"/>
      <c r="GL35" s="152"/>
      <c r="GM35" s="152"/>
      <c r="GN35" s="152"/>
      <c r="GO35" s="152"/>
      <c r="GP35" s="152"/>
      <c r="GQ35" s="152"/>
      <c r="GR35" s="152"/>
      <c r="GS35" s="152"/>
      <c r="GT35" s="152"/>
      <c r="GU35" s="152"/>
      <c r="GV35" s="152"/>
      <c r="GW35" s="152"/>
      <c r="GX35" s="152"/>
      <c r="GY35" s="152"/>
      <c r="GZ35" s="152"/>
      <c r="HA35" s="152"/>
      <c r="HB35" s="152"/>
      <c r="HC35" s="152"/>
      <c r="HD35" s="152"/>
      <c r="HE35" s="152"/>
      <c r="HF35" s="152"/>
      <c r="HG35" s="152"/>
      <c r="HH35" s="152"/>
      <c r="HI35" s="152"/>
      <c r="HJ35" s="152"/>
      <c r="HK35" s="152"/>
      <c r="HL35" s="152"/>
      <c r="HM35" s="152"/>
      <c r="HN35" s="152"/>
      <c r="HO35" s="152"/>
      <c r="HP35" s="152"/>
      <c r="HQ35" s="152"/>
      <c r="HR35" s="152"/>
      <c r="HS35" s="152"/>
      <c r="HT35" s="152"/>
      <c r="HU35" s="152"/>
      <c r="HV35" s="152"/>
      <c r="HW35" s="152"/>
      <c r="HX35" s="152"/>
      <c r="HY35" s="152"/>
      <c r="HZ35" s="152"/>
      <c r="IA35" s="152"/>
      <c r="IB35" s="152"/>
      <c r="IC35" s="152"/>
      <c r="ID35" s="152"/>
      <c r="IE35" s="152"/>
      <c r="IF35" s="152"/>
      <c r="IG35" s="152"/>
      <c r="IH35" s="152"/>
      <c r="II35" s="152"/>
      <c r="IJ35" s="152"/>
      <c r="IK35" s="152"/>
      <c r="IL35" s="152"/>
      <c r="IM35" s="152"/>
      <c r="IN35" s="152"/>
      <c r="IO35" s="152"/>
      <c r="IP35" s="152"/>
      <c r="IQ35" s="152"/>
      <c r="IR35" s="152"/>
      <c r="IS35" s="152"/>
      <c r="IT35" s="152"/>
      <c r="IU35" s="152"/>
      <c r="IV35" s="152"/>
      <c r="IW35" s="152"/>
    </row>
    <row r="36" customFormat="false" ht="9" hidden="false" customHeight="false" outlineLevel="0" collapsed="false">
      <c r="A36" s="154" t="s">
        <v>158</v>
      </c>
      <c r="B36" s="154"/>
      <c r="C36" s="154"/>
      <c r="D36" s="154"/>
      <c r="E36" s="154"/>
      <c r="F36" s="154"/>
      <c r="G36" s="154"/>
      <c r="H36" s="154"/>
      <c r="I36" s="154"/>
      <c r="J36" s="154" t="n">
        <f aca="false">'SPEC DETAILS'!C140</f>
        <v>167024</v>
      </c>
      <c r="K36" s="154" t="n">
        <f aca="false">'SPEC DETAILS'!D140</f>
        <v>150428</v>
      </c>
      <c r="L36" s="154" t="n">
        <f aca="false">'SPEC DETAILS'!E140</f>
        <v>166145</v>
      </c>
      <c r="M36" s="154" t="n">
        <f aca="false">'SPEC DETAILS'!F140</f>
        <v>25260</v>
      </c>
      <c r="N36" s="154" t="n">
        <f aca="false">'SPEC DETAILS'!G140</f>
        <v>26096</v>
      </c>
      <c r="O36" s="154" t="n">
        <f aca="false">'SPEC DETAILS'!H140</f>
        <v>25196</v>
      </c>
      <c r="P36" s="154" t="n">
        <f aca="false">'SPEC DETAILS'!I140</f>
        <v>25978</v>
      </c>
      <c r="Q36" s="154" t="n">
        <f aca="false">'SPEC DETAILS'!J140</f>
        <v>25918</v>
      </c>
      <c r="R36" s="154" t="n">
        <f aca="false">'SPEC DETAILS'!K140</f>
        <v>25023</v>
      </c>
      <c r="S36" s="154" t="n">
        <f aca="false">'SPEC DETAILS'!L140</f>
        <v>25796</v>
      </c>
      <c r="T36" s="154" t="n">
        <f aca="false">'SPEC DETAILS'!M140</f>
        <v>0</v>
      </c>
      <c r="U36" s="154" t="n">
        <f aca="false">'SPEC DETAILS'!N140</f>
        <v>0</v>
      </c>
      <c r="V36" s="154" t="n">
        <f aca="false">'SPEC DETAILS'!O140</f>
        <v>0</v>
      </c>
      <c r="W36" s="154" t="n">
        <f aca="false">'SPEC DETAILS'!P140</f>
        <v>0</v>
      </c>
      <c r="X36" s="154" t="n">
        <f aca="false">'SPEC DETAILS'!Q140</f>
        <v>0</v>
      </c>
      <c r="Y36" s="154" t="n">
        <f aca="false">'SPEC DETAILS'!R140</f>
        <v>0</v>
      </c>
      <c r="Z36" s="154" t="n">
        <f aca="false">'SPEC DETAILS'!S140</f>
        <v>0</v>
      </c>
      <c r="AA36" s="154" t="n">
        <f aca="false">'SPEC DETAILS'!T140</f>
        <v>0</v>
      </c>
      <c r="AB36" s="154" t="n">
        <f aca="false">'SPEC DETAILS'!U140</f>
        <v>0</v>
      </c>
      <c r="AC36" s="154" t="n">
        <f aca="false">'SPEC DETAILS'!V140</f>
        <v>0</v>
      </c>
      <c r="AD36" s="154" t="n">
        <f aca="false">'SPEC DETAILS'!W140</f>
        <v>0</v>
      </c>
      <c r="AE36" s="154" t="n">
        <f aca="false">'SPEC DETAILS'!X140</f>
        <v>0</v>
      </c>
      <c r="AF36" s="154" t="n">
        <f aca="false">'SPEC DETAILS'!Y140</f>
        <v>0</v>
      </c>
      <c r="AG36" s="154" t="n">
        <f aca="false">'SPEC DETAILS'!Z140</f>
        <v>0</v>
      </c>
      <c r="AH36" s="154" t="n">
        <f aca="false">SUM(AH34:AH35)</f>
        <v>662864</v>
      </c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BZ36" s="155"/>
      <c r="CA36" s="155"/>
      <c r="CB36" s="155"/>
      <c r="CC36" s="155"/>
      <c r="CD36" s="155"/>
      <c r="CE36" s="155"/>
      <c r="CF36" s="155"/>
      <c r="CG36" s="155"/>
      <c r="CH36" s="155"/>
      <c r="CI36" s="155"/>
      <c r="CJ36" s="155"/>
      <c r="CK36" s="155"/>
      <c r="CL36" s="155"/>
      <c r="CM36" s="155"/>
      <c r="CN36" s="155"/>
      <c r="CO36" s="155"/>
      <c r="CP36" s="155"/>
      <c r="CQ36" s="155"/>
      <c r="CR36" s="155"/>
      <c r="CS36" s="155"/>
      <c r="CT36" s="155"/>
      <c r="CU36" s="155"/>
      <c r="CV36" s="155"/>
      <c r="CW36" s="155"/>
      <c r="CX36" s="155"/>
      <c r="CY36" s="155"/>
      <c r="CZ36" s="155"/>
      <c r="DA36" s="155"/>
      <c r="DB36" s="155"/>
      <c r="DC36" s="155"/>
      <c r="DD36" s="155"/>
      <c r="DE36" s="155"/>
      <c r="DF36" s="155"/>
      <c r="DG36" s="155"/>
      <c r="DH36" s="155"/>
      <c r="DI36" s="155"/>
      <c r="DJ36" s="155"/>
      <c r="DK36" s="155"/>
      <c r="DL36" s="155"/>
      <c r="DM36" s="155"/>
      <c r="DN36" s="155"/>
      <c r="DO36" s="155"/>
      <c r="DP36" s="155"/>
      <c r="DQ36" s="155"/>
      <c r="DR36" s="155"/>
      <c r="DS36" s="155"/>
      <c r="DT36" s="155"/>
      <c r="DU36" s="155"/>
      <c r="DV36" s="155"/>
      <c r="DW36" s="155"/>
      <c r="DX36" s="155"/>
      <c r="DY36" s="155"/>
      <c r="DZ36" s="155"/>
      <c r="EA36" s="155"/>
      <c r="EB36" s="155"/>
      <c r="EC36" s="155"/>
      <c r="ED36" s="155"/>
      <c r="EE36" s="155"/>
      <c r="EF36" s="155"/>
      <c r="EG36" s="155"/>
      <c r="EH36" s="155"/>
      <c r="EI36" s="155"/>
      <c r="EJ36" s="155"/>
      <c r="EK36" s="155"/>
      <c r="EL36" s="155"/>
      <c r="EM36" s="155"/>
      <c r="EN36" s="155"/>
      <c r="EO36" s="155"/>
      <c r="EP36" s="155"/>
      <c r="EQ36" s="155"/>
      <c r="ER36" s="155"/>
      <c r="ES36" s="155"/>
      <c r="ET36" s="155"/>
      <c r="EU36" s="155"/>
      <c r="EV36" s="155"/>
      <c r="EW36" s="155"/>
      <c r="EX36" s="155"/>
      <c r="EY36" s="155"/>
      <c r="EZ36" s="155"/>
      <c r="FA36" s="155"/>
      <c r="FB36" s="155"/>
      <c r="FC36" s="155"/>
      <c r="FD36" s="155"/>
      <c r="FE36" s="155"/>
      <c r="FF36" s="155"/>
      <c r="FG36" s="155"/>
      <c r="FH36" s="155"/>
      <c r="FI36" s="155"/>
      <c r="FJ36" s="155"/>
      <c r="FK36" s="155"/>
      <c r="FL36" s="155"/>
      <c r="FM36" s="155"/>
      <c r="FN36" s="155"/>
      <c r="FO36" s="155"/>
      <c r="FP36" s="155"/>
      <c r="FQ36" s="155"/>
      <c r="FR36" s="155"/>
      <c r="FS36" s="155"/>
      <c r="FT36" s="155"/>
      <c r="FU36" s="155"/>
      <c r="FV36" s="155"/>
      <c r="FW36" s="155"/>
      <c r="FX36" s="155"/>
      <c r="FY36" s="155"/>
      <c r="FZ36" s="155"/>
      <c r="GA36" s="155"/>
      <c r="GB36" s="155"/>
      <c r="GC36" s="155"/>
      <c r="GD36" s="155"/>
      <c r="GE36" s="155"/>
      <c r="GF36" s="155"/>
      <c r="GG36" s="155"/>
      <c r="GH36" s="155"/>
      <c r="GI36" s="155"/>
      <c r="GJ36" s="155"/>
      <c r="GK36" s="155"/>
      <c r="GL36" s="155"/>
      <c r="GM36" s="155"/>
      <c r="GN36" s="155"/>
      <c r="GO36" s="155"/>
      <c r="GP36" s="155"/>
      <c r="GQ36" s="155"/>
      <c r="GR36" s="155"/>
      <c r="GS36" s="155"/>
      <c r="GT36" s="155"/>
      <c r="GU36" s="155"/>
      <c r="GV36" s="155"/>
      <c r="GW36" s="155"/>
      <c r="GX36" s="155"/>
      <c r="GY36" s="155"/>
      <c r="GZ36" s="155"/>
      <c r="HA36" s="155"/>
      <c r="HB36" s="155"/>
      <c r="HC36" s="155"/>
      <c r="HD36" s="155"/>
      <c r="HE36" s="155"/>
      <c r="HF36" s="155"/>
      <c r="HG36" s="155"/>
      <c r="HH36" s="155"/>
      <c r="HI36" s="155"/>
      <c r="HJ36" s="155"/>
      <c r="HK36" s="155"/>
      <c r="HL36" s="155"/>
      <c r="HM36" s="155"/>
      <c r="HN36" s="155"/>
      <c r="HO36" s="155"/>
      <c r="HP36" s="155"/>
      <c r="HQ36" s="155"/>
      <c r="HR36" s="155"/>
      <c r="HS36" s="155"/>
      <c r="HT36" s="155"/>
      <c r="HU36" s="155"/>
      <c r="HV36" s="155"/>
      <c r="HW36" s="155"/>
      <c r="HX36" s="155"/>
      <c r="HY36" s="155"/>
      <c r="HZ36" s="155"/>
      <c r="IA36" s="155"/>
      <c r="IB36" s="155"/>
      <c r="IC36" s="155"/>
      <c r="ID36" s="155"/>
      <c r="IE36" s="155"/>
      <c r="IF36" s="155"/>
      <c r="IG36" s="155"/>
      <c r="IH36" s="155"/>
      <c r="II36" s="155"/>
      <c r="IJ36" s="155"/>
      <c r="IK36" s="155"/>
      <c r="IL36" s="155"/>
      <c r="IM36" s="155"/>
      <c r="IN36" s="155"/>
      <c r="IO36" s="155"/>
      <c r="IP36" s="155"/>
      <c r="IQ36" s="155"/>
      <c r="IR36" s="155"/>
      <c r="IS36" s="155"/>
      <c r="IT36" s="155"/>
      <c r="IU36" s="155"/>
      <c r="IV36" s="155"/>
      <c r="IW36" s="155"/>
    </row>
    <row r="37" customFormat="false" ht="9" hidden="false" customHeight="false" outlineLevel="0" collapsed="false">
      <c r="A37" s="155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  <c r="CA37" s="155"/>
      <c r="CB37" s="155"/>
      <c r="CC37" s="155"/>
      <c r="CD37" s="155"/>
      <c r="CE37" s="155"/>
      <c r="CF37" s="155"/>
      <c r="CG37" s="155"/>
      <c r="CH37" s="155"/>
      <c r="CI37" s="155"/>
      <c r="CJ37" s="155"/>
      <c r="CK37" s="155"/>
      <c r="CL37" s="155"/>
      <c r="CM37" s="155"/>
      <c r="CN37" s="155"/>
      <c r="CO37" s="155"/>
      <c r="CP37" s="155"/>
      <c r="CQ37" s="155"/>
      <c r="CR37" s="155"/>
      <c r="CS37" s="155"/>
      <c r="CT37" s="155"/>
      <c r="CU37" s="155"/>
      <c r="CV37" s="155"/>
      <c r="CW37" s="155"/>
      <c r="CX37" s="155"/>
      <c r="CY37" s="155"/>
      <c r="CZ37" s="155"/>
      <c r="DA37" s="155"/>
      <c r="DB37" s="155"/>
      <c r="DC37" s="155"/>
      <c r="DD37" s="155"/>
      <c r="DE37" s="155"/>
      <c r="DF37" s="155"/>
      <c r="DG37" s="155"/>
      <c r="DH37" s="155"/>
      <c r="DI37" s="155"/>
      <c r="DJ37" s="155"/>
      <c r="DK37" s="155"/>
      <c r="DL37" s="155"/>
      <c r="DM37" s="155"/>
      <c r="DN37" s="155"/>
      <c r="DO37" s="155"/>
      <c r="DP37" s="155"/>
      <c r="DQ37" s="155"/>
      <c r="DR37" s="155"/>
      <c r="DS37" s="155"/>
      <c r="DT37" s="155"/>
      <c r="DU37" s="155"/>
      <c r="DV37" s="155"/>
      <c r="DW37" s="155"/>
      <c r="DX37" s="155"/>
      <c r="DY37" s="155"/>
      <c r="DZ37" s="155"/>
      <c r="EA37" s="155"/>
      <c r="EB37" s="155"/>
      <c r="EC37" s="155"/>
      <c r="ED37" s="155"/>
      <c r="EE37" s="155"/>
      <c r="EF37" s="155"/>
      <c r="EG37" s="155"/>
      <c r="EH37" s="155"/>
      <c r="EI37" s="155"/>
      <c r="EJ37" s="155"/>
      <c r="EK37" s="155"/>
      <c r="EL37" s="155"/>
      <c r="EM37" s="155"/>
      <c r="EN37" s="155"/>
      <c r="EO37" s="155"/>
      <c r="EP37" s="155"/>
      <c r="EQ37" s="155"/>
      <c r="ER37" s="155"/>
      <c r="ES37" s="155"/>
      <c r="ET37" s="155"/>
      <c r="EU37" s="155"/>
      <c r="EV37" s="155"/>
      <c r="EW37" s="155"/>
      <c r="EX37" s="155"/>
      <c r="EY37" s="155"/>
      <c r="EZ37" s="155"/>
      <c r="FA37" s="155"/>
      <c r="FB37" s="155"/>
      <c r="FC37" s="155"/>
      <c r="FD37" s="155"/>
      <c r="FE37" s="155"/>
      <c r="FF37" s="155"/>
      <c r="FG37" s="155"/>
      <c r="FH37" s="155"/>
      <c r="FI37" s="155"/>
      <c r="FJ37" s="155"/>
      <c r="FK37" s="155"/>
      <c r="FL37" s="155"/>
      <c r="FM37" s="155"/>
      <c r="FN37" s="155"/>
      <c r="FO37" s="155"/>
      <c r="FP37" s="155"/>
      <c r="FQ37" s="155"/>
      <c r="FR37" s="155"/>
      <c r="FS37" s="155"/>
      <c r="FT37" s="155"/>
      <c r="FU37" s="155"/>
      <c r="FV37" s="155"/>
      <c r="FW37" s="155"/>
      <c r="FX37" s="155"/>
      <c r="FY37" s="155"/>
      <c r="FZ37" s="155"/>
      <c r="GA37" s="155"/>
      <c r="GB37" s="155"/>
      <c r="GC37" s="155"/>
      <c r="GD37" s="155"/>
      <c r="GE37" s="155"/>
      <c r="GF37" s="155"/>
      <c r="GG37" s="155"/>
      <c r="GH37" s="155"/>
      <c r="GI37" s="155"/>
      <c r="GJ37" s="155"/>
      <c r="GK37" s="155"/>
      <c r="GL37" s="155"/>
      <c r="GM37" s="155"/>
      <c r="GN37" s="155"/>
      <c r="GO37" s="155"/>
      <c r="GP37" s="155"/>
      <c r="GQ37" s="155"/>
      <c r="GR37" s="155"/>
      <c r="GS37" s="155"/>
      <c r="GT37" s="155"/>
      <c r="GU37" s="155"/>
      <c r="GV37" s="155"/>
      <c r="GW37" s="155"/>
      <c r="GX37" s="155"/>
      <c r="GY37" s="155"/>
      <c r="GZ37" s="155"/>
      <c r="HA37" s="155"/>
      <c r="HB37" s="155"/>
      <c r="HC37" s="155"/>
      <c r="HD37" s="155"/>
      <c r="HE37" s="155"/>
      <c r="HF37" s="155"/>
      <c r="HG37" s="155"/>
      <c r="HH37" s="155"/>
      <c r="HI37" s="155"/>
      <c r="HJ37" s="155"/>
      <c r="HK37" s="155"/>
      <c r="HL37" s="155"/>
      <c r="HM37" s="155"/>
      <c r="HN37" s="155"/>
      <c r="HO37" s="155"/>
      <c r="HP37" s="155"/>
      <c r="HQ37" s="155"/>
      <c r="HR37" s="155"/>
      <c r="HS37" s="155"/>
      <c r="HT37" s="155"/>
      <c r="HU37" s="155"/>
      <c r="HV37" s="155"/>
      <c r="HW37" s="155"/>
      <c r="HX37" s="155"/>
      <c r="HY37" s="155"/>
      <c r="HZ37" s="155"/>
      <c r="IA37" s="155"/>
      <c r="IB37" s="155"/>
      <c r="IC37" s="155"/>
      <c r="ID37" s="155"/>
      <c r="IE37" s="155"/>
      <c r="IF37" s="155"/>
      <c r="IG37" s="155"/>
      <c r="IH37" s="155"/>
      <c r="II37" s="155"/>
      <c r="IJ37" s="155"/>
      <c r="IK37" s="155"/>
      <c r="IL37" s="155"/>
      <c r="IM37" s="155"/>
      <c r="IN37" s="155"/>
      <c r="IO37" s="155"/>
      <c r="IP37" s="155"/>
      <c r="IQ37" s="155"/>
      <c r="IR37" s="155"/>
      <c r="IS37" s="155"/>
      <c r="IT37" s="155"/>
      <c r="IU37" s="155"/>
      <c r="IV37" s="155"/>
      <c r="IW37" s="155"/>
    </row>
    <row r="38" customFormat="false" ht="9" hidden="false" customHeight="false" outlineLevel="0" collapsed="false">
      <c r="A38" s="156" t="s">
        <v>125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  <c r="CA38" s="155"/>
      <c r="CB38" s="155"/>
      <c r="CC38" s="155"/>
      <c r="CD38" s="155"/>
      <c r="CE38" s="155"/>
      <c r="CF38" s="155"/>
      <c r="CG38" s="155"/>
      <c r="CH38" s="155"/>
      <c r="CI38" s="155"/>
      <c r="CJ38" s="155"/>
      <c r="CK38" s="155"/>
      <c r="CL38" s="155"/>
      <c r="CM38" s="155"/>
      <c r="CN38" s="155"/>
      <c r="CO38" s="155"/>
      <c r="CP38" s="155"/>
      <c r="CQ38" s="155"/>
      <c r="CR38" s="155"/>
      <c r="CS38" s="155"/>
      <c r="CT38" s="155"/>
      <c r="CU38" s="155"/>
      <c r="CV38" s="155"/>
      <c r="CW38" s="155"/>
      <c r="CX38" s="155"/>
      <c r="CY38" s="155"/>
      <c r="CZ38" s="155"/>
      <c r="DA38" s="155"/>
      <c r="DB38" s="155"/>
      <c r="DC38" s="155"/>
      <c r="DD38" s="155"/>
      <c r="DE38" s="155"/>
      <c r="DF38" s="155"/>
      <c r="DG38" s="155"/>
      <c r="DH38" s="155"/>
      <c r="DI38" s="155"/>
      <c r="DJ38" s="155"/>
      <c r="DK38" s="155"/>
      <c r="DL38" s="155"/>
      <c r="DM38" s="155"/>
      <c r="DN38" s="155"/>
      <c r="DO38" s="155"/>
      <c r="DP38" s="155"/>
      <c r="DQ38" s="155"/>
      <c r="DR38" s="155"/>
      <c r="DS38" s="155"/>
      <c r="DT38" s="155"/>
      <c r="DU38" s="155"/>
      <c r="DV38" s="155"/>
      <c r="DW38" s="155"/>
      <c r="DX38" s="155"/>
      <c r="DY38" s="155"/>
      <c r="DZ38" s="155"/>
      <c r="EA38" s="155"/>
      <c r="EB38" s="155"/>
      <c r="EC38" s="155"/>
      <c r="ED38" s="155"/>
      <c r="EE38" s="155"/>
      <c r="EF38" s="155"/>
      <c r="EG38" s="155"/>
      <c r="EH38" s="155"/>
      <c r="EI38" s="155"/>
      <c r="EJ38" s="155"/>
      <c r="EK38" s="155"/>
      <c r="EL38" s="155"/>
      <c r="EM38" s="155"/>
      <c r="EN38" s="155"/>
      <c r="EO38" s="155"/>
      <c r="EP38" s="155"/>
      <c r="EQ38" s="155"/>
      <c r="ER38" s="155"/>
      <c r="ES38" s="155"/>
      <c r="ET38" s="155"/>
      <c r="EU38" s="155"/>
      <c r="EV38" s="155"/>
      <c r="EW38" s="155"/>
      <c r="EX38" s="155"/>
      <c r="EY38" s="155"/>
      <c r="EZ38" s="155"/>
      <c r="FA38" s="155"/>
      <c r="FB38" s="155"/>
      <c r="FC38" s="155"/>
      <c r="FD38" s="155"/>
      <c r="FE38" s="155"/>
      <c r="FF38" s="155"/>
      <c r="FG38" s="155"/>
      <c r="FH38" s="155"/>
      <c r="FI38" s="155"/>
      <c r="FJ38" s="155"/>
      <c r="FK38" s="155"/>
      <c r="FL38" s="155"/>
      <c r="FM38" s="155"/>
      <c r="FN38" s="155"/>
      <c r="FO38" s="155"/>
      <c r="FP38" s="155"/>
      <c r="FQ38" s="155"/>
      <c r="FR38" s="155"/>
      <c r="FS38" s="155"/>
      <c r="FT38" s="155"/>
      <c r="FU38" s="155"/>
      <c r="FV38" s="155"/>
      <c r="FW38" s="155"/>
      <c r="FX38" s="155"/>
      <c r="FY38" s="155"/>
      <c r="FZ38" s="155"/>
      <c r="GA38" s="155"/>
      <c r="GB38" s="155"/>
      <c r="GC38" s="155"/>
      <c r="GD38" s="155"/>
      <c r="GE38" s="155"/>
      <c r="GF38" s="155"/>
      <c r="GG38" s="155"/>
      <c r="GH38" s="155"/>
      <c r="GI38" s="155"/>
      <c r="GJ38" s="155"/>
      <c r="GK38" s="155"/>
      <c r="GL38" s="155"/>
      <c r="GM38" s="155"/>
      <c r="GN38" s="155"/>
      <c r="GO38" s="155"/>
      <c r="GP38" s="155"/>
      <c r="GQ38" s="155"/>
      <c r="GR38" s="155"/>
      <c r="GS38" s="155"/>
      <c r="GT38" s="155"/>
      <c r="GU38" s="155"/>
      <c r="GV38" s="155"/>
      <c r="GW38" s="155"/>
      <c r="GX38" s="155"/>
      <c r="GY38" s="155"/>
      <c r="GZ38" s="155"/>
      <c r="HA38" s="155"/>
      <c r="HB38" s="155"/>
      <c r="HC38" s="155"/>
      <c r="HD38" s="155"/>
      <c r="HE38" s="155"/>
      <c r="HF38" s="155"/>
      <c r="HG38" s="155"/>
      <c r="HH38" s="155"/>
      <c r="HI38" s="155"/>
      <c r="HJ38" s="155"/>
      <c r="HK38" s="155"/>
      <c r="HL38" s="155"/>
      <c r="HM38" s="155"/>
      <c r="HN38" s="155"/>
      <c r="HO38" s="155"/>
      <c r="HP38" s="155"/>
      <c r="HQ38" s="155"/>
      <c r="HR38" s="155"/>
      <c r="HS38" s="155"/>
      <c r="HT38" s="155"/>
      <c r="HU38" s="155"/>
      <c r="HV38" s="155"/>
      <c r="HW38" s="155"/>
      <c r="HX38" s="155"/>
      <c r="HY38" s="155"/>
      <c r="HZ38" s="155"/>
      <c r="IA38" s="155"/>
      <c r="IB38" s="155"/>
      <c r="IC38" s="155"/>
      <c r="ID38" s="155"/>
      <c r="IE38" s="155"/>
      <c r="IF38" s="155"/>
      <c r="IG38" s="155"/>
      <c r="IH38" s="155"/>
      <c r="II38" s="155"/>
      <c r="IJ38" s="155"/>
      <c r="IK38" s="155"/>
      <c r="IL38" s="155"/>
      <c r="IM38" s="155"/>
      <c r="IN38" s="155"/>
      <c r="IO38" s="155"/>
      <c r="IP38" s="155"/>
      <c r="IQ38" s="155"/>
      <c r="IR38" s="155"/>
      <c r="IS38" s="155"/>
      <c r="IT38" s="155"/>
      <c r="IU38" s="155"/>
      <c r="IV38" s="155"/>
      <c r="IW38" s="155"/>
    </row>
    <row r="39" customFormat="false" ht="9" hidden="false" customHeight="false" outlineLevel="0" collapsed="false">
      <c r="A39" s="157" t="s">
        <v>126</v>
      </c>
      <c r="B39" s="155"/>
      <c r="C39" s="155"/>
      <c r="D39" s="155"/>
      <c r="E39" s="155"/>
      <c r="F39" s="155"/>
      <c r="G39" s="155"/>
      <c r="H39" s="155"/>
      <c r="I39" s="155"/>
      <c r="J39" s="158" t="n">
        <f aca="false">'SPEC DETAILS'!C134</f>
        <v>4.2578</v>
      </c>
      <c r="K39" s="158" t="n">
        <f aca="false">'SPEC DETAILS'!D134</f>
        <v>4.2578</v>
      </c>
      <c r="L39" s="158" t="n">
        <f aca="false">'SPEC DETAILS'!E134</f>
        <v>4.2578</v>
      </c>
      <c r="M39" s="158" t="n">
        <f aca="false">'SPEC DETAILS'!F134</f>
        <v>3.2256</v>
      </c>
      <c r="N39" s="158" t="n">
        <f aca="false">'SPEC DETAILS'!G134</f>
        <v>3.2256</v>
      </c>
      <c r="O39" s="158" t="n">
        <f aca="false">'SPEC DETAILS'!H134</f>
        <v>3.2256</v>
      </c>
      <c r="P39" s="158" t="n">
        <f aca="false">'SPEC DETAILS'!I134</f>
        <v>3.2256</v>
      </c>
      <c r="Q39" s="158" t="n">
        <f aca="false">'SPEC DETAILS'!J134</f>
        <v>3.2256</v>
      </c>
      <c r="R39" s="158" t="n">
        <f aca="false">'SPEC DETAILS'!K134</f>
        <v>3.2256</v>
      </c>
      <c r="S39" s="158" t="n">
        <f aca="false">'SPEC DETAILS'!L134</f>
        <v>3.2256</v>
      </c>
      <c r="T39" s="158" t="n">
        <f aca="false">'SPEC DETAILS'!M134</f>
        <v>0</v>
      </c>
      <c r="U39" s="158" t="n">
        <f aca="false">'SPEC DETAILS'!N134</f>
        <v>0</v>
      </c>
      <c r="V39" s="158" t="n">
        <f aca="false">'SPEC DETAILS'!O134</f>
        <v>0</v>
      </c>
      <c r="W39" s="158" t="n">
        <f aca="false">'SPEC DETAILS'!P134</f>
        <v>0</v>
      </c>
      <c r="X39" s="158" t="n">
        <f aca="false">'SPEC DETAILS'!Q134</f>
        <v>0</v>
      </c>
      <c r="Y39" s="158" t="n">
        <f aca="false">'SPEC DETAILS'!R134</f>
        <v>0</v>
      </c>
      <c r="Z39" s="158" t="n">
        <f aca="false">'SPEC DETAILS'!S134</f>
        <v>0</v>
      </c>
      <c r="AA39" s="158" t="n">
        <f aca="false">'SPEC DETAILS'!T134</f>
        <v>0</v>
      </c>
      <c r="AB39" s="158" t="n">
        <f aca="false">'SPEC DETAILS'!U134</f>
        <v>0</v>
      </c>
      <c r="AC39" s="158" t="n">
        <f aca="false">'SPEC DETAILS'!V134</f>
        <v>0</v>
      </c>
      <c r="AD39" s="158" t="n">
        <f aca="false">'SPEC DETAILS'!W134</f>
        <v>0</v>
      </c>
      <c r="AE39" s="158" t="n">
        <f aca="false">'SPEC DETAILS'!X134</f>
        <v>0</v>
      </c>
      <c r="AF39" s="158" t="n">
        <f aca="false">'SPEC DETAILS'!Y134</f>
        <v>0</v>
      </c>
      <c r="AG39" s="158" t="n">
        <f aca="false">'SPEC DETAILS'!Z134</f>
        <v>0</v>
      </c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  <c r="CA39" s="155"/>
      <c r="CB39" s="155"/>
      <c r="CC39" s="155"/>
      <c r="CD39" s="155"/>
      <c r="CE39" s="155"/>
      <c r="CF39" s="155"/>
      <c r="CG39" s="155"/>
      <c r="CH39" s="155"/>
      <c r="CI39" s="155"/>
      <c r="CJ39" s="155"/>
      <c r="CK39" s="155"/>
      <c r="CL39" s="155"/>
      <c r="CM39" s="155"/>
      <c r="CN39" s="155"/>
      <c r="CO39" s="155"/>
      <c r="CP39" s="155"/>
      <c r="CQ39" s="155"/>
      <c r="CR39" s="155"/>
      <c r="CS39" s="155"/>
      <c r="CT39" s="155"/>
      <c r="CU39" s="155"/>
      <c r="CV39" s="155"/>
      <c r="CW39" s="155"/>
      <c r="CX39" s="155"/>
      <c r="CY39" s="155"/>
      <c r="CZ39" s="155"/>
      <c r="DA39" s="155"/>
      <c r="DB39" s="155"/>
      <c r="DC39" s="155"/>
      <c r="DD39" s="155"/>
      <c r="DE39" s="155"/>
      <c r="DF39" s="155"/>
      <c r="DG39" s="155"/>
      <c r="DH39" s="155"/>
      <c r="DI39" s="155"/>
      <c r="DJ39" s="155"/>
      <c r="DK39" s="155"/>
      <c r="DL39" s="155"/>
      <c r="DM39" s="155"/>
      <c r="DN39" s="155"/>
      <c r="DO39" s="155"/>
      <c r="DP39" s="155"/>
      <c r="DQ39" s="155"/>
      <c r="DR39" s="155"/>
      <c r="DS39" s="155"/>
      <c r="DT39" s="155"/>
      <c r="DU39" s="155"/>
      <c r="DV39" s="155"/>
      <c r="DW39" s="155"/>
      <c r="DX39" s="155"/>
      <c r="DY39" s="155"/>
      <c r="DZ39" s="155"/>
      <c r="EA39" s="155"/>
      <c r="EB39" s="155"/>
      <c r="EC39" s="155"/>
      <c r="ED39" s="155"/>
      <c r="EE39" s="155"/>
      <c r="EF39" s="155"/>
      <c r="EG39" s="155"/>
      <c r="EH39" s="155"/>
      <c r="EI39" s="155"/>
      <c r="EJ39" s="155"/>
      <c r="EK39" s="155"/>
      <c r="EL39" s="155"/>
      <c r="EM39" s="155"/>
      <c r="EN39" s="155"/>
      <c r="EO39" s="155"/>
      <c r="EP39" s="155"/>
      <c r="EQ39" s="155"/>
      <c r="ER39" s="155"/>
      <c r="ES39" s="155"/>
      <c r="ET39" s="155"/>
      <c r="EU39" s="155"/>
      <c r="EV39" s="155"/>
      <c r="EW39" s="155"/>
      <c r="EX39" s="155"/>
      <c r="EY39" s="155"/>
      <c r="EZ39" s="155"/>
      <c r="FA39" s="155"/>
      <c r="FB39" s="155"/>
      <c r="FC39" s="155"/>
      <c r="FD39" s="155"/>
      <c r="FE39" s="155"/>
      <c r="FF39" s="155"/>
      <c r="FG39" s="155"/>
      <c r="FH39" s="155"/>
      <c r="FI39" s="155"/>
      <c r="FJ39" s="155"/>
      <c r="FK39" s="155"/>
      <c r="FL39" s="155"/>
      <c r="FM39" s="155"/>
      <c r="FN39" s="155"/>
      <c r="FO39" s="155"/>
      <c r="FP39" s="155"/>
      <c r="FQ39" s="155"/>
      <c r="FR39" s="155"/>
      <c r="FS39" s="155"/>
      <c r="FT39" s="155"/>
      <c r="FU39" s="155"/>
      <c r="FV39" s="155"/>
      <c r="FW39" s="155"/>
      <c r="FX39" s="155"/>
      <c r="FY39" s="155"/>
      <c r="FZ39" s="155"/>
      <c r="GA39" s="155"/>
      <c r="GB39" s="155"/>
      <c r="GC39" s="155"/>
      <c r="GD39" s="155"/>
      <c r="GE39" s="155"/>
      <c r="GF39" s="155"/>
      <c r="GG39" s="155"/>
      <c r="GH39" s="155"/>
      <c r="GI39" s="155"/>
      <c r="GJ39" s="155"/>
      <c r="GK39" s="155"/>
      <c r="GL39" s="155"/>
      <c r="GM39" s="155"/>
      <c r="GN39" s="155"/>
      <c r="GO39" s="155"/>
      <c r="GP39" s="155"/>
      <c r="GQ39" s="155"/>
      <c r="GR39" s="155"/>
      <c r="GS39" s="155"/>
      <c r="GT39" s="155"/>
      <c r="GU39" s="155"/>
      <c r="GV39" s="155"/>
      <c r="GW39" s="155"/>
      <c r="GX39" s="155"/>
      <c r="GY39" s="155"/>
      <c r="GZ39" s="155"/>
      <c r="HA39" s="155"/>
      <c r="HB39" s="155"/>
      <c r="HC39" s="155"/>
      <c r="HD39" s="155"/>
      <c r="HE39" s="155"/>
      <c r="HF39" s="155"/>
      <c r="HG39" s="155"/>
      <c r="HH39" s="155"/>
      <c r="HI39" s="155"/>
      <c r="HJ39" s="155"/>
      <c r="HK39" s="155"/>
      <c r="HL39" s="155"/>
      <c r="HM39" s="155"/>
      <c r="HN39" s="155"/>
      <c r="HO39" s="155"/>
      <c r="HP39" s="155"/>
      <c r="HQ39" s="155"/>
      <c r="HR39" s="155"/>
      <c r="HS39" s="155"/>
      <c r="HT39" s="155"/>
      <c r="HU39" s="155"/>
      <c r="HV39" s="155"/>
      <c r="HW39" s="155"/>
      <c r="HX39" s="155"/>
      <c r="HY39" s="155"/>
      <c r="HZ39" s="155"/>
      <c r="IA39" s="155"/>
      <c r="IB39" s="155"/>
      <c r="IC39" s="155"/>
      <c r="ID39" s="155"/>
      <c r="IE39" s="155"/>
      <c r="IF39" s="155"/>
      <c r="IG39" s="155"/>
      <c r="IH39" s="155"/>
      <c r="II39" s="155"/>
      <c r="IJ39" s="155"/>
      <c r="IK39" s="155"/>
      <c r="IL39" s="155"/>
      <c r="IM39" s="155"/>
      <c r="IN39" s="155"/>
      <c r="IO39" s="155"/>
      <c r="IP39" s="155"/>
      <c r="IQ39" s="155"/>
      <c r="IR39" s="155"/>
      <c r="IS39" s="155"/>
      <c r="IT39" s="155"/>
      <c r="IU39" s="155"/>
      <c r="IV39" s="155"/>
      <c r="IW39" s="155"/>
    </row>
    <row r="40" customFormat="false" ht="9" hidden="false" customHeight="false" outlineLevel="0" collapsed="false">
      <c r="A40" s="157" t="s">
        <v>127</v>
      </c>
      <c r="B40" s="155"/>
      <c r="C40" s="155"/>
      <c r="D40" s="155"/>
      <c r="E40" s="155"/>
      <c r="F40" s="155"/>
      <c r="G40" s="155"/>
      <c r="H40" s="155"/>
      <c r="I40" s="155"/>
      <c r="J40" s="158" t="n">
        <f aca="false">'SPEC DETAILS'!C135</f>
        <v>4.3778</v>
      </c>
      <c r="K40" s="158" t="n">
        <f aca="false">'SPEC DETAILS'!D135</f>
        <v>4.3778</v>
      </c>
      <c r="L40" s="158" t="n">
        <f aca="false">'SPEC DETAILS'!E135</f>
        <v>4.3778</v>
      </c>
      <c r="M40" s="158" t="n">
        <f aca="false">'SPEC DETAILS'!F135</f>
        <v>3.2469</v>
      </c>
      <c r="N40" s="158" t="n">
        <f aca="false">'SPEC DETAILS'!G135</f>
        <v>3.2469</v>
      </c>
      <c r="O40" s="158" t="n">
        <f aca="false">'SPEC DETAILS'!H135</f>
        <v>3.2469</v>
      </c>
      <c r="P40" s="158" t="n">
        <f aca="false">'SPEC DETAILS'!I135</f>
        <v>3.2469</v>
      </c>
      <c r="Q40" s="158" t="n">
        <f aca="false">'SPEC DETAILS'!J135</f>
        <v>3.2469</v>
      </c>
      <c r="R40" s="158" t="n">
        <f aca="false">'SPEC DETAILS'!K135</f>
        <v>3.2469</v>
      </c>
      <c r="S40" s="158" t="n">
        <f aca="false">'SPEC DETAILS'!L135</f>
        <v>3.2469</v>
      </c>
      <c r="T40" s="158" t="n">
        <f aca="false">'SPEC DETAILS'!M135</f>
        <v>0</v>
      </c>
      <c r="U40" s="158" t="n">
        <f aca="false">'SPEC DETAILS'!N135</f>
        <v>0</v>
      </c>
      <c r="V40" s="158" t="n">
        <f aca="false">'SPEC DETAILS'!O135</f>
        <v>0</v>
      </c>
      <c r="W40" s="158" t="n">
        <f aca="false">'SPEC DETAILS'!P135</f>
        <v>0</v>
      </c>
      <c r="X40" s="158" t="n">
        <f aca="false">'SPEC DETAILS'!Q135</f>
        <v>0</v>
      </c>
      <c r="Y40" s="158" t="n">
        <f aca="false">'SPEC DETAILS'!R135</f>
        <v>0</v>
      </c>
      <c r="Z40" s="158" t="n">
        <f aca="false">'SPEC DETAILS'!S135</f>
        <v>0</v>
      </c>
      <c r="AA40" s="158" t="n">
        <f aca="false">'SPEC DETAILS'!T135</f>
        <v>0</v>
      </c>
      <c r="AB40" s="158" t="n">
        <f aca="false">'SPEC DETAILS'!U135</f>
        <v>0</v>
      </c>
      <c r="AC40" s="158" t="n">
        <f aca="false">'SPEC DETAILS'!V135</f>
        <v>0</v>
      </c>
      <c r="AD40" s="158" t="n">
        <f aca="false">'SPEC DETAILS'!W135</f>
        <v>0</v>
      </c>
      <c r="AE40" s="158" t="n">
        <f aca="false">'SPEC DETAILS'!X135</f>
        <v>0</v>
      </c>
      <c r="AF40" s="158" t="n">
        <f aca="false">'SPEC DETAILS'!Y135</f>
        <v>0</v>
      </c>
      <c r="AG40" s="158" t="n">
        <f aca="false">'SPEC DETAILS'!Z135</f>
        <v>0</v>
      </c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  <c r="CA40" s="155"/>
      <c r="CB40" s="155"/>
      <c r="CC40" s="155"/>
      <c r="CD40" s="155"/>
      <c r="CE40" s="155"/>
      <c r="CF40" s="155"/>
      <c r="CG40" s="155"/>
      <c r="CH40" s="155"/>
      <c r="CI40" s="155"/>
      <c r="CJ40" s="155"/>
      <c r="CK40" s="155"/>
      <c r="CL40" s="155"/>
      <c r="CM40" s="155"/>
      <c r="CN40" s="155"/>
      <c r="CO40" s="155"/>
      <c r="CP40" s="155"/>
      <c r="CQ40" s="155"/>
      <c r="CR40" s="155"/>
      <c r="CS40" s="155"/>
      <c r="CT40" s="155"/>
      <c r="CU40" s="155"/>
      <c r="CV40" s="155"/>
      <c r="CW40" s="155"/>
      <c r="CX40" s="155"/>
      <c r="CY40" s="155"/>
      <c r="CZ40" s="155"/>
      <c r="DA40" s="155"/>
      <c r="DB40" s="155"/>
      <c r="DC40" s="155"/>
      <c r="DD40" s="155"/>
      <c r="DE40" s="155"/>
      <c r="DF40" s="155"/>
      <c r="DG40" s="155"/>
      <c r="DH40" s="155"/>
      <c r="DI40" s="155"/>
      <c r="DJ40" s="155"/>
      <c r="DK40" s="155"/>
      <c r="DL40" s="155"/>
      <c r="DM40" s="155"/>
      <c r="DN40" s="155"/>
      <c r="DO40" s="155"/>
      <c r="DP40" s="155"/>
      <c r="DQ40" s="155"/>
      <c r="DR40" s="155"/>
      <c r="DS40" s="155"/>
      <c r="DT40" s="155"/>
      <c r="DU40" s="155"/>
      <c r="DV40" s="155"/>
      <c r="DW40" s="155"/>
      <c r="DX40" s="155"/>
      <c r="DY40" s="155"/>
      <c r="DZ40" s="155"/>
      <c r="EA40" s="155"/>
      <c r="EB40" s="155"/>
      <c r="EC40" s="155"/>
      <c r="ED40" s="155"/>
      <c r="EE40" s="155"/>
      <c r="EF40" s="155"/>
      <c r="EG40" s="155"/>
      <c r="EH40" s="155"/>
      <c r="EI40" s="155"/>
      <c r="EJ40" s="155"/>
      <c r="EK40" s="155"/>
      <c r="EL40" s="155"/>
      <c r="EM40" s="155"/>
      <c r="EN40" s="155"/>
      <c r="EO40" s="155"/>
      <c r="EP40" s="155"/>
      <c r="EQ40" s="155"/>
      <c r="ER40" s="155"/>
      <c r="ES40" s="155"/>
      <c r="ET40" s="155"/>
      <c r="EU40" s="155"/>
      <c r="EV40" s="155"/>
      <c r="EW40" s="155"/>
      <c r="EX40" s="155"/>
      <c r="EY40" s="155"/>
      <c r="EZ40" s="155"/>
      <c r="FA40" s="155"/>
      <c r="FB40" s="155"/>
      <c r="FC40" s="155"/>
      <c r="FD40" s="155"/>
      <c r="FE40" s="155"/>
      <c r="FF40" s="155"/>
      <c r="FG40" s="155"/>
      <c r="FH40" s="155"/>
      <c r="FI40" s="155"/>
      <c r="FJ40" s="155"/>
      <c r="FK40" s="155"/>
      <c r="FL40" s="155"/>
      <c r="FM40" s="155"/>
      <c r="FN40" s="155"/>
      <c r="FO40" s="155"/>
      <c r="FP40" s="155"/>
      <c r="FQ40" s="155"/>
      <c r="FR40" s="155"/>
      <c r="FS40" s="155"/>
      <c r="FT40" s="155"/>
      <c r="FU40" s="155"/>
      <c r="FV40" s="155"/>
      <c r="FW40" s="155"/>
      <c r="FX40" s="155"/>
      <c r="FY40" s="155"/>
      <c r="FZ40" s="155"/>
      <c r="GA40" s="155"/>
      <c r="GB40" s="155"/>
      <c r="GC40" s="155"/>
      <c r="GD40" s="155"/>
      <c r="GE40" s="155"/>
      <c r="GF40" s="155"/>
      <c r="GG40" s="155"/>
      <c r="GH40" s="155"/>
      <c r="GI40" s="155"/>
      <c r="GJ40" s="155"/>
      <c r="GK40" s="155"/>
      <c r="GL40" s="155"/>
      <c r="GM40" s="155"/>
      <c r="GN40" s="155"/>
      <c r="GO40" s="155"/>
      <c r="GP40" s="155"/>
      <c r="GQ40" s="155"/>
      <c r="GR40" s="155"/>
      <c r="GS40" s="155"/>
      <c r="GT40" s="155"/>
      <c r="GU40" s="155"/>
      <c r="GV40" s="155"/>
      <c r="GW40" s="155"/>
      <c r="GX40" s="155"/>
      <c r="GY40" s="155"/>
      <c r="GZ40" s="155"/>
      <c r="HA40" s="155"/>
      <c r="HB40" s="155"/>
      <c r="HC40" s="155"/>
      <c r="HD40" s="155"/>
      <c r="HE40" s="155"/>
      <c r="HF40" s="155"/>
      <c r="HG40" s="155"/>
      <c r="HH40" s="155"/>
      <c r="HI40" s="155"/>
      <c r="HJ40" s="155"/>
      <c r="HK40" s="155"/>
      <c r="HL40" s="155"/>
      <c r="HM40" s="155"/>
      <c r="HN40" s="155"/>
      <c r="HO40" s="155"/>
      <c r="HP40" s="155"/>
      <c r="HQ40" s="155"/>
      <c r="HR40" s="155"/>
      <c r="HS40" s="155"/>
      <c r="HT40" s="155"/>
      <c r="HU40" s="155"/>
      <c r="HV40" s="155"/>
      <c r="HW40" s="155"/>
      <c r="HX40" s="155"/>
      <c r="HY40" s="155"/>
      <c r="HZ40" s="155"/>
      <c r="IA40" s="155"/>
      <c r="IB40" s="155"/>
      <c r="IC40" s="155"/>
      <c r="ID40" s="155"/>
      <c r="IE40" s="155"/>
      <c r="IF40" s="155"/>
      <c r="IG40" s="155"/>
      <c r="IH40" s="155"/>
      <c r="II40" s="155"/>
      <c r="IJ40" s="155"/>
      <c r="IK40" s="155"/>
      <c r="IL40" s="155"/>
      <c r="IM40" s="155"/>
      <c r="IN40" s="155"/>
      <c r="IO40" s="155"/>
      <c r="IP40" s="155"/>
      <c r="IQ40" s="155"/>
      <c r="IR40" s="155"/>
      <c r="IS40" s="155"/>
      <c r="IT40" s="155"/>
      <c r="IU40" s="155"/>
      <c r="IV40" s="155"/>
      <c r="IW40" s="155"/>
    </row>
    <row r="41" customFormat="false" ht="9" hidden="false" customHeight="false" outlineLevel="0" collapsed="false">
      <c r="A41" s="157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  <c r="CA41" s="155"/>
      <c r="CB41" s="155"/>
      <c r="CC41" s="155"/>
      <c r="CD41" s="155"/>
      <c r="CE41" s="155"/>
      <c r="CF41" s="155"/>
      <c r="CG41" s="155"/>
      <c r="CH41" s="155"/>
      <c r="CI41" s="155"/>
      <c r="CJ41" s="155"/>
      <c r="CK41" s="155"/>
      <c r="CL41" s="155"/>
      <c r="CM41" s="155"/>
      <c r="CN41" s="155"/>
      <c r="CO41" s="155"/>
      <c r="CP41" s="155"/>
      <c r="CQ41" s="155"/>
      <c r="CR41" s="155"/>
      <c r="CS41" s="155"/>
      <c r="CT41" s="155"/>
      <c r="CU41" s="155"/>
      <c r="CV41" s="155"/>
      <c r="CW41" s="155"/>
      <c r="CX41" s="155"/>
      <c r="CY41" s="155"/>
      <c r="CZ41" s="155"/>
      <c r="DA41" s="155"/>
      <c r="DB41" s="155"/>
      <c r="DC41" s="155"/>
      <c r="DD41" s="155"/>
      <c r="DE41" s="155"/>
      <c r="DF41" s="155"/>
      <c r="DG41" s="155"/>
      <c r="DH41" s="155"/>
      <c r="DI41" s="155"/>
      <c r="DJ41" s="155"/>
      <c r="DK41" s="155"/>
      <c r="DL41" s="155"/>
      <c r="DM41" s="155"/>
      <c r="DN41" s="155"/>
      <c r="DO41" s="155"/>
      <c r="DP41" s="155"/>
      <c r="DQ41" s="155"/>
      <c r="DR41" s="155"/>
      <c r="DS41" s="155"/>
      <c r="DT41" s="155"/>
      <c r="DU41" s="155"/>
      <c r="DV41" s="155"/>
      <c r="DW41" s="155"/>
      <c r="DX41" s="155"/>
      <c r="DY41" s="155"/>
      <c r="DZ41" s="155"/>
      <c r="EA41" s="155"/>
      <c r="EB41" s="155"/>
      <c r="EC41" s="155"/>
      <c r="ED41" s="155"/>
      <c r="EE41" s="155"/>
      <c r="EF41" s="155"/>
      <c r="EG41" s="155"/>
      <c r="EH41" s="155"/>
      <c r="EI41" s="155"/>
      <c r="EJ41" s="155"/>
      <c r="EK41" s="155"/>
      <c r="EL41" s="155"/>
      <c r="EM41" s="155"/>
      <c r="EN41" s="155"/>
      <c r="EO41" s="155"/>
      <c r="EP41" s="155"/>
      <c r="EQ41" s="155"/>
      <c r="ER41" s="155"/>
      <c r="ES41" s="155"/>
      <c r="ET41" s="155"/>
      <c r="EU41" s="155"/>
      <c r="EV41" s="155"/>
      <c r="EW41" s="155"/>
      <c r="EX41" s="155"/>
      <c r="EY41" s="155"/>
      <c r="EZ41" s="155"/>
      <c r="FA41" s="155"/>
      <c r="FB41" s="155"/>
      <c r="FC41" s="155"/>
      <c r="FD41" s="155"/>
      <c r="FE41" s="155"/>
      <c r="FF41" s="155"/>
      <c r="FG41" s="155"/>
      <c r="FH41" s="155"/>
      <c r="FI41" s="155"/>
      <c r="FJ41" s="155"/>
      <c r="FK41" s="155"/>
      <c r="FL41" s="155"/>
      <c r="FM41" s="155"/>
      <c r="FN41" s="155"/>
      <c r="FO41" s="155"/>
      <c r="FP41" s="155"/>
      <c r="FQ41" s="155"/>
      <c r="FR41" s="155"/>
      <c r="FS41" s="155"/>
      <c r="FT41" s="155"/>
      <c r="FU41" s="155"/>
      <c r="FV41" s="155"/>
      <c r="FW41" s="155"/>
      <c r="FX41" s="155"/>
      <c r="FY41" s="155"/>
      <c r="FZ41" s="155"/>
      <c r="GA41" s="155"/>
      <c r="GB41" s="155"/>
      <c r="GC41" s="155"/>
      <c r="GD41" s="155"/>
      <c r="GE41" s="155"/>
      <c r="GF41" s="155"/>
      <c r="GG41" s="155"/>
      <c r="GH41" s="155"/>
      <c r="GI41" s="155"/>
      <c r="GJ41" s="155"/>
      <c r="GK41" s="155"/>
      <c r="GL41" s="155"/>
      <c r="GM41" s="155"/>
      <c r="GN41" s="155"/>
      <c r="GO41" s="155"/>
      <c r="GP41" s="155"/>
      <c r="GQ41" s="155"/>
      <c r="GR41" s="155"/>
      <c r="GS41" s="155"/>
      <c r="GT41" s="155"/>
      <c r="GU41" s="155"/>
      <c r="GV41" s="155"/>
      <c r="GW41" s="155"/>
      <c r="GX41" s="155"/>
      <c r="GY41" s="155"/>
      <c r="GZ41" s="155"/>
      <c r="HA41" s="155"/>
      <c r="HB41" s="155"/>
      <c r="HC41" s="155"/>
      <c r="HD41" s="155"/>
      <c r="HE41" s="155"/>
      <c r="HF41" s="155"/>
      <c r="HG41" s="155"/>
      <c r="HH41" s="155"/>
      <c r="HI41" s="155"/>
      <c r="HJ41" s="155"/>
      <c r="HK41" s="155"/>
      <c r="HL41" s="155"/>
      <c r="HM41" s="155"/>
      <c r="HN41" s="155"/>
      <c r="HO41" s="155"/>
      <c r="HP41" s="155"/>
      <c r="HQ41" s="155"/>
      <c r="HR41" s="155"/>
      <c r="HS41" s="155"/>
      <c r="HT41" s="155"/>
      <c r="HU41" s="155"/>
      <c r="HV41" s="155"/>
      <c r="HW41" s="155"/>
      <c r="HX41" s="155"/>
      <c r="HY41" s="155"/>
      <c r="HZ41" s="155"/>
      <c r="IA41" s="155"/>
      <c r="IB41" s="155"/>
      <c r="IC41" s="155"/>
      <c r="ID41" s="155"/>
      <c r="IE41" s="155"/>
      <c r="IF41" s="155"/>
      <c r="IG41" s="155"/>
      <c r="IH41" s="155"/>
      <c r="II41" s="155"/>
      <c r="IJ41" s="155"/>
      <c r="IK41" s="155"/>
      <c r="IL41" s="155"/>
      <c r="IM41" s="155"/>
      <c r="IN41" s="155"/>
      <c r="IO41" s="155"/>
      <c r="IP41" s="155"/>
      <c r="IQ41" s="155"/>
      <c r="IR41" s="155"/>
      <c r="IS41" s="155"/>
      <c r="IT41" s="155"/>
      <c r="IU41" s="155"/>
      <c r="IV41" s="155"/>
      <c r="IW41" s="155"/>
    </row>
    <row r="42" customFormat="false" ht="9" hidden="false" customHeight="false" outlineLevel="0" collapsed="false">
      <c r="A42" s="157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55"/>
      <c r="BZ42" s="155"/>
      <c r="CA42" s="155"/>
      <c r="CB42" s="155"/>
      <c r="CC42" s="155"/>
      <c r="CD42" s="155"/>
      <c r="CE42" s="155"/>
      <c r="CF42" s="155"/>
      <c r="CG42" s="155"/>
      <c r="CH42" s="155"/>
      <c r="CI42" s="155"/>
      <c r="CJ42" s="155"/>
      <c r="CK42" s="155"/>
      <c r="CL42" s="155"/>
      <c r="CM42" s="155"/>
      <c r="CN42" s="155"/>
      <c r="CO42" s="155"/>
      <c r="CP42" s="155"/>
      <c r="CQ42" s="155"/>
      <c r="CR42" s="155"/>
      <c r="CS42" s="155"/>
      <c r="CT42" s="155"/>
      <c r="CU42" s="155"/>
      <c r="CV42" s="155"/>
      <c r="CW42" s="155"/>
      <c r="CX42" s="155"/>
      <c r="CY42" s="155"/>
      <c r="CZ42" s="155"/>
      <c r="DA42" s="155"/>
      <c r="DB42" s="155"/>
      <c r="DC42" s="155"/>
      <c r="DD42" s="155"/>
      <c r="DE42" s="155"/>
      <c r="DF42" s="155"/>
      <c r="DG42" s="155"/>
      <c r="DH42" s="155"/>
      <c r="DI42" s="155"/>
      <c r="DJ42" s="155"/>
      <c r="DK42" s="155"/>
      <c r="DL42" s="155"/>
      <c r="DM42" s="155"/>
      <c r="DN42" s="155"/>
      <c r="DO42" s="155"/>
      <c r="DP42" s="155"/>
      <c r="DQ42" s="155"/>
      <c r="DR42" s="155"/>
      <c r="DS42" s="155"/>
      <c r="DT42" s="155"/>
      <c r="DU42" s="155"/>
      <c r="DV42" s="155"/>
      <c r="DW42" s="155"/>
      <c r="DX42" s="155"/>
      <c r="DY42" s="155"/>
      <c r="DZ42" s="155"/>
      <c r="EA42" s="155"/>
      <c r="EB42" s="155"/>
      <c r="EC42" s="155"/>
      <c r="ED42" s="155"/>
      <c r="EE42" s="155"/>
      <c r="EF42" s="155"/>
      <c r="EG42" s="155"/>
      <c r="EH42" s="155"/>
      <c r="EI42" s="155"/>
      <c r="EJ42" s="155"/>
      <c r="EK42" s="155"/>
      <c r="EL42" s="155"/>
      <c r="EM42" s="155"/>
      <c r="EN42" s="155"/>
      <c r="EO42" s="155"/>
      <c r="EP42" s="155"/>
      <c r="EQ42" s="155"/>
      <c r="ER42" s="155"/>
      <c r="ES42" s="155"/>
      <c r="ET42" s="155"/>
      <c r="EU42" s="155"/>
      <c r="EV42" s="155"/>
      <c r="EW42" s="155"/>
      <c r="EX42" s="155"/>
      <c r="EY42" s="155"/>
      <c r="EZ42" s="155"/>
      <c r="FA42" s="155"/>
      <c r="FB42" s="155"/>
      <c r="FC42" s="155"/>
      <c r="FD42" s="155"/>
      <c r="FE42" s="155"/>
      <c r="FF42" s="155"/>
      <c r="FG42" s="155"/>
      <c r="FH42" s="155"/>
      <c r="FI42" s="155"/>
      <c r="FJ42" s="155"/>
      <c r="FK42" s="155"/>
      <c r="FL42" s="155"/>
      <c r="FM42" s="155"/>
      <c r="FN42" s="155"/>
      <c r="FO42" s="155"/>
      <c r="FP42" s="155"/>
      <c r="FQ42" s="155"/>
      <c r="FR42" s="155"/>
      <c r="FS42" s="155"/>
      <c r="FT42" s="155"/>
      <c r="FU42" s="155"/>
      <c r="FV42" s="155"/>
      <c r="FW42" s="155"/>
      <c r="FX42" s="155"/>
      <c r="FY42" s="155"/>
      <c r="FZ42" s="155"/>
      <c r="GA42" s="155"/>
      <c r="GB42" s="155"/>
      <c r="GC42" s="155"/>
      <c r="GD42" s="155"/>
      <c r="GE42" s="155"/>
      <c r="GF42" s="155"/>
      <c r="GG42" s="155"/>
      <c r="GH42" s="155"/>
      <c r="GI42" s="155"/>
      <c r="GJ42" s="155"/>
      <c r="GK42" s="155"/>
      <c r="GL42" s="155"/>
      <c r="GM42" s="155"/>
      <c r="GN42" s="155"/>
      <c r="GO42" s="155"/>
      <c r="GP42" s="155"/>
      <c r="GQ42" s="155"/>
      <c r="GR42" s="155"/>
      <c r="GS42" s="155"/>
      <c r="GT42" s="155"/>
      <c r="GU42" s="155"/>
      <c r="GV42" s="155"/>
      <c r="GW42" s="155"/>
      <c r="GX42" s="155"/>
      <c r="GY42" s="155"/>
      <c r="GZ42" s="155"/>
      <c r="HA42" s="155"/>
      <c r="HB42" s="155"/>
      <c r="HC42" s="155"/>
      <c r="HD42" s="155"/>
      <c r="HE42" s="155"/>
      <c r="HF42" s="155"/>
      <c r="HG42" s="155"/>
      <c r="HH42" s="155"/>
      <c r="HI42" s="155"/>
      <c r="HJ42" s="155"/>
      <c r="HK42" s="155"/>
      <c r="HL42" s="155"/>
      <c r="HM42" s="155"/>
      <c r="HN42" s="155"/>
      <c r="HO42" s="155"/>
      <c r="HP42" s="155"/>
      <c r="HQ42" s="155"/>
      <c r="HR42" s="155"/>
      <c r="HS42" s="155"/>
      <c r="HT42" s="155"/>
      <c r="HU42" s="155"/>
      <c r="HV42" s="155"/>
      <c r="HW42" s="155"/>
      <c r="HX42" s="155"/>
      <c r="HY42" s="155"/>
      <c r="HZ42" s="155"/>
      <c r="IA42" s="155"/>
      <c r="IB42" s="155"/>
      <c r="IC42" s="155"/>
      <c r="ID42" s="155"/>
      <c r="IE42" s="155"/>
      <c r="IF42" s="155"/>
      <c r="IG42" s="155"/>
      <c r="IH42" s="155"/>
      <c r="II42" s="155"/>
      <c r="IJ42" s="155"/>
      <c r="IK42" s="155"/>
      <c r="IL42" s="155"/>
      <c r="IM42" s="155"/>
      <c r="IN42" s="155"/>
      <c r="IO42" s="155"/>
      <c r="IP42" s="155"/>
      <c r="IQ42" s="155"/>
      <c r="IR42" s="155"/>
      <c r="IS42" s="155"/>
      <c r="IT42" s="155"/>
      <c r="IU42" s="155"/>
      <c r="IV42" s="155"/>
      <c r="IW42" s="155"/>
    </row>
    <row r="43" customFormat="false" ht="9" hidden="false" customHeight="false" outlineLevel="0" collapsed="false">
      <c r="A43" s="143" t="s">
        <v>114</v>
      </c>
      <c r="B43" s="144"/>
      <c r="D43" s="145"/>
      <c r="E43" s="145"/>
      <c r="F43" s="145"/>
      <c r="G43" s="145"/>
      <c r="H43" s="145"/>
      <c r="I43" s="142"/>
      <c r="J43" s="142" t="n">
        <f aca="false">J31</f>
        <v>37257</v>
      </c>
      <c r="K43" s="142" t="n">
        <f aca="false">K31</f>
        <v>37288</v>
      </c>
      <c r="L43" s="142" t="n">
        <f aca="false">L31</f>
        <v>37316</v>
      </c>
      <c r="M43" s="142" t="n">
        <f aca="false">M31</f>
        <v>37347</v>
      </c>
      <c r="N43" s="142" t="n">
        <f aca="false">N31</f>
        <v>37377</v>
      </c>
      <c r="O43" s="142" t="n">
        <f aca="false">O31</f>
        <v>37408</v>
      </c>
      <c r="P43" s="142" t="n">
        <f aca="false">P31</f>
        <v>37438</v>
      </c>
      <c r="Q43" s="142" t="n">
        <f aca="false">Q31</f>
        <v>37469</v>
      </c>
      <c r="R43" s="142" t="n">
        <f aca="false">R31</f>
        <v>37500</v>
      </c>
      <c r="S43" s="142" t="n">
        <f aca="false">S31</f>
        <v>37530</v>
      </c>
      <c r="T43" s="142" t="n">
        <f aca="false">T31</f>
        <v>37561</v>
      </c>
      <c r="U43" s="142" t="n">
        <f aca="false">U31</f>
        <v>37591</v>
      </c>
      <c r="V43" s="142" t="n">
        <f aca="false">V31</f>
        <v>37622</v>
      </c>
      <c r="W43" s="142" t="n">
        <f aca="false">W31</f>
        <v>37653</v>
      </c>
      <c r="X43" s="142" t="n">
        <f aca="false">X31</f>
        <v>37681</v>
      </c>
      <c r="Y43" s="142" t="n">
        <f aca="false">Y31</f>
        <v>37712</v>
      </c>
      <c r="Z43" s="142" t="n">
        <f aca="false">Z31</f>
        <v>37742</v>
      </c>
      <c r="AA43" s="142" t="n">
        <f aca="false">AA31</f>
        <v>37773</v>
      </c>
      <c r="AB43" s="142" t="n">
        <f aca="false">AB31</f>
        <v>37803</v>
      </c>
      <c r="AC43" s="142" t="n">
        <f aca="false">AC31</f>
        <v>37834</v>
      </c>
      <c r="AD43" s="142" t="n">
        <f aca="false">AD31</f>
        <v>37865</v>
      </c>
      <c r="AE43" s="142" t="n">
        <f aca="false">AE31</f>
        <v>37895</v>
      </c>
      <c r="AF43" s="142" t="n">
        <f aca="false">AF31</f>
        <v>37926</v>
      </c>
      <c r="AG43" s="142" t="n">
        <f aca="false">AG31</f>
        <v>37956</v>
      </c>
      <c r="AH43" s="146" t="s">
        <v>140</v>
      </c>
      <c r="AI43" s="147"/>
      <c r="AJ43" s="147"/>
      <c r="AK43" s="147"/>
      <c r="AL43" s="147"/>
      <c r="AM43" s="147"/>
    </row>
    <row r="44" customFormat="false" ht="9" hidden="false" customHeight="false" outlineLevel="0" collapsed="false">
      <c r="A44" s="148" t="s">
        <v>146</v>
      </c>
      <c r="B44" s="148"/>
      <c r="C44" s="148"/>
      <c r="D44" s="149"/>
      <c r="E44" s="149"/>
      <c r="F44" s="149"/>
      <c r="G44" s="149"/>
      <c r="H44" s="149"/>
      <c r="I44" s="149"/>
      <c r="J44" s="149" t="n">
        <f aca="false">'SPEC DETAILS'!C10</f>
        <v>0</v>
      </c>
      <c r="K44" s="149" t="n">
        <f aca="false">'SPEC DETAILS'!D10</f>
        <v>0</v>
      </c>
      <c r="L44" s="149" t="n">
        <f aca="false">'SPEC DETAILS'!E10</f>
        <v>0</v>
      </c>
      <c r="M44" s="149" t="n">
        <f aca="false">'SPEC DETAILS'!F10</f>
        <v>0</v>
      </c>
      <c r="N44" s="149" t="n">
        <f aca="false">'SPEC DETAILS'!G10</f>
        <v>0</v>
      </c>
      <c r="O44" s="149" t="n">
        <f aca="false">'SPEC DETAILS'!H10</f>
        <v>0</v>
      </c>
      <c r="P44" s="149" t="n">
        <f aca="false">'SPEC DETAILS'!I10</f>
        <v>0</v>
      </c>
      <c r="Q44" s="149" t="n">
        <f aca="false">'SPEC DETAILS'!J10</f>
        <v>0</v>
      </c>
      <c r="R44" s="149" t="n">
        <f aca="false">'SPEC DETAILS'!K10</f>
        <v>0</v>
      </c>
      <c r="S44" s="149" t="n">
        <f aca="false">'SPEC DETAILS'!L10</f>
        <v>0</v>
      </c>
      <c r="T44" s="149" t="n">
        <f aca="false">'SPEC DETAILS'!M10</f>
        <v>0</v>
      </c>
      <c r="U44" s="149" t="n">
        <f aca="false">'SPEC DETAILS'!N10</f>
        <v>0</v>
      </c>
      <c r="V44" s="149" t="n">
        <f aca="false">'SPEC DETAILS'!O10</f>
        <v>0</v>
      </c>
      <c r="W44" s="149" t="n">
        <f aca="false">'SPEC DETAILS'!P10</f>
        <v>0</v>
      </c>
      <c r="X44" s="149" t="n">
        <f aca="false">'SPEC DETAILS'!Q10</f>
        <v>0</v>
      </c>
      <c r="Y44" s="149" t="n">
        <f aca="false">'SPEC DETAILS'!R10</f>
        <v>0</v>
      </c>
      <c r="Z44" s="149" t="n">
        <f aca="false">'SPEC DETAILS'!S10</f>
        <v>0</v>
      </c>
      <c r="AA44" s="149" t="n">
        <f aca="false">'SPEC DETAILS'!T10</f>
        <v>0</v>
      </c>
      <c r="AB44" s="149" t="n">
        <f aca="false">'SPEC DETAILS'!U10</f>
        <v>0</v>
      </c>
      <c r="AC44" s="149" t="n">
        <f aca="false">'SPEC DETAILS'!V10</f>
        <v>0</v>
      </c>
      <c r="AD44" s="149" t="n">
        <f aca="false">'SPEC DETAILS'!W10</f>
        <v>0</v>
      </c>
      <c r="AE44" s="149" t="n">
        <f aca="false">'SPEC DETAILS'!X10</f>
        <v>0</v>
      </c>
      <c r="AF44" s="149" t="n">
        <f aca="false">'SPEC DETAILS'!Y10</f>
        <v>0</v>
      </c>
      <c r="AG44" s="149" t="n">
        <f aca="false">'SPEC DETAILS'!Z10</f>
        <v>0</v>
      </c>
      <c r="AH44" s="150"/>
      <c r="AI44" s="150"/>
      <c r="AJ44" s="150"/>
      <c r="AK44" s="150"/>
      <c r="AL44" s="150"/>
      <c r="AM44" s="150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  <c r="BI44" s="144"/>
      <c r="BJ44" s="144"/>
      <c r="BK44" s="144"/>
      <c r="BL44" s="144"/>
      <c r="BM44" s="144"/>
      <c r="BN44" s="144"/>
      <c r="BO44" s="144"/>
      <c r="BP44" s="144"/>
      <c r="BQ44" s="144"/>
      <c r="BR44" s="144"/>
      <c r="BS44" s="144"/>
      <c r="BT44" s="144"/>
      <c r="BU44" s="144"/>
      <c r="BV44" s="144"/>
      <c r="BW44" s="144"/>
      <c r="BX44" s="144"/>
      <c r="BY44" s="144"/>
      <c r="BZ44" s="144"/>
      <c r="CA44" s="144"/>
      <c r="CB44" s="144"/>
      <c r="CC44" s="144"/>
      <c r="CD44" s="144"/>
      <c r="CE44" s="144"/>
      <c r="CF44" s="144"/>
      <c r="CG44" s="144"/>
      <c r="CH44" s="144"/>
      <c r="CI44" s="144"/>
      <c r="CJ44" s="144"/>
      <c r="CK44" s="144"/>
      <c r="CL44" s="144"/>
      <c r="CM44" s="144"/>
      <c r="CN44" s="144"/>
      <c r="CO44" s="144"/>
      <c r="CP44" s="144"/>
      <c r="CQ44" s="144"/>
      <c r="CR44" s="144"/>
      <c r="CS44" s="144"/>
      <c r="CT44" s="144"/>
      <c r="CU44" s="144"/>
      <c r="CV44" s="144"/>
      <c r="CW44" s="144"/>
      <c r="CX44" s="144"/>
      <c r="CY44" s="144"/>
      <c r="CZ44" s="144"/>
      <c r="DA44" s="144"/>
      <c r="DB44" s="144"/>
      <c r="DC44" s="144"/>
      <c r="DD44" s="144"/>
      <c r="DE44" s="144"/>
      <c r="DF44" s="144"/>
      <c r="DG44" s="144"/>
      <c r="DH44" s="144"/>
      <c r="DI44" s="144"/>
      <c r="DJ44" s="144"/>
      <c r="DK44" s="144"/>
      <c r="DL44" s="144"/>
      <c r="DM44" s="144"/>
      <c r="DN44" s="144"/>
      <c r="DO44" s="144"/>
      <c r="DP44" s="144"/>
      <c r="DQ44" s="144"/>
      <c r="DR44" s="144"/>
      <c r="DS44" s="144"/>
      <c r="DT44" s="144"/>
      <c r="DU44" s="144"/>
      <c r="DV44" s="144"/>
      <c r="DW44" s="144"/>
      <c r="DX44" s="144"/>
      <c r="DY44" s="144"/>
      <c r="DZ44" s="144"/>
      <c r="EA44" s="144"/>
      <c r="EB44" s="144"/>
      <c r="EC44" s="144"/>
      <c r="ED44" s="144"/>
      <c r="EE44" s="144"/>
      <c r="EF44" s="144"/>
      <c r="EG44" s="144"/>
      <c r="EH44" s="144"/>
      <c r="EI44" s="144"/>
      <c r="EJ44" s="144"/>
      <c r="EK44" s="144"/>
      <c r="EL44" s="144"/>
      <c r="EM44" s="144"/>
      <c r="EN44" s="144"/>
      <c r="EO44" s="144"/>
      <c r="EP44" s="144"/>
      <c r="EQ44" s="144"/>
      <c r="ER44" s="144"/>
      <c r="ES44" s="144"/>
      <c r="ET44" s="144"/>
      <c r="EU44" s="144"/>
      <c r="EV44" s="144"/>
      <c r="EW44" s="144"/>
      <c r="EX44" s="144"/>
      <c r="EY44" s="144"/>
      <c r="EZ44" s="144"/>
      <c r="FA44" s="144"/>
      <c r="FB44" s="144"/>
      <c r="FC44" s="144"/>
      <c r="FD44" s="144"/>
      <c r="FE44" s="144"/>
      <c r="FF44" s="144"/>
      <c r="FG44" s="144"/>
      <c r="FH44" s="144"/>
      <c r="FI44" s="144"/>
      <c r="FJ44" s="144"/>
      <c r="FK44" s="144"/>
      <c r="FL44" s="144"/>
      <c r="FM44" s="144"/>
      <c r="FN44" s="144"/>
      <c r="FO44" s="144"/>
      <c r="FP44" s="144"/>
      <c r="FQ44" s="144"/>
      <c r="FR44" s="144"/>
      <c r="FS44" s="144"/>
      <c r="FT44" s="144"/>
      <c r="FU44" s="144"/>
      <c r="FV44" s="144"/>
      <c r="FW44" s="144"/>
      <c r="FX44" s="144"/>
      <c r="FY44" s="144"/>
      <c r="FZ44" s="144"/>
      <c r="GA44" s="144"/>
      <c r="GB44" s="144"/>
      <c r="GC44" s="144"/>
      <c r="GD44" s="144"/>
      <c r="GE44" s="144"/>
      <c r="GF44" s="144"/>
      <c r="GG44" s="144"/>
      <c r="GH44" s="144"/>
      <c r="GI44" s="144"/>
      <c r="GJ44" s="144"/>
      <c r="GK44" s="144"/>
      <c r="GL44" s="144"/>
      <c r="GM44" s="144"/>
      <c r="GN44" s="144"/>
      <c r="GO44" s="144"/>
      <c r="GP44" s="144"/>
      <c r="GQ44" s="144"/>
      <c r="GR44" s="144"/>
      <c r="GS44" s="144"/>
      <c r="GT44" s="144"/>
      <c r="GU44" s="144"/>
      <c r="GV44" s="144"/>
      <c r="GW44" s="144"/>
      <c r="GX44" s="144"/>
      <c r="GY44" s="144"/>
      <c r="GZ44" s="144"/>
      <c r="HA44" s="144"/>
      <c r="HB44" s="144"/>
      <c r="HC44" s="144"/>
      <c r="HD44" s="144"/>
      <c r="HE44" s="144"/>
      <c r="HF44" s="144"/>
      <c r="HG44" s="144"/>
      <c r="HH44" s="144"/>
      <c r="HI44" s="144"/>
      <c r="HJ44" s="144"/>
      <c r="HK44" s="144"/>
      <c r="HL44" s="144"/>
      <c r="HM44" s="144"/>
      <c r="HN44" s="144"/>
      <c r="HO44" s="144"/>
      <c r="HP44" s="144"/>
      <c r="HQ44" s="144"/>
      <c r="HR44" s="144"/>
      <c r="HS44" s="144"/>
      <c r="HT44" s="144"/>
      <c r="HU44" s="144"/>
      <c r="HV44" s="144"/>
      <c r="HW44" s="144"/>
      <c r="HX44" s="144"/>
      <c r="HY44" s="144"/>
      <c r="HZ44" s="144"/>
      <c r="IA44" s="144"/>
      <c r="IB44" s="144"/>
      <c r="IC44" s="144"/>
      <c r="ID44" s="144"/>
      <c r="IE44" s="144"/>
      <c r="IF44" s="144"/>
      <c r="IG44" s="144"/>
      <c r="IH44" s="144"/>
      <c r="II44" s="144"/>
      <c r="IJ44" s="144"/>
      <c r="IK44" s="144"/>
      <c r="IL44" s="144"/>
      <c r="IM44" s="144"/>
      <c r="IN44" s="144"/>
      <c r="IO44" s="144"/>
      <c r="IP44" s="144"/>
      <c r="IQ44" s="144"/>
      <c r="IR44" s="144"/>
      <c r="IS44" s="144"/>
      <c r="IT44" s="144"/>
      <c r="IU44" s="144"/>
      <c r="IV44" s="144"/>
      <c r="IW44" s="144"/>
    </row>
    <row r="45" customFormat="false" ht="9" hidden="false" customHeight="false" outlineLevel="0" collapsed="false">
      <c r="A45" s="138" t="s">
        <v>153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7"/>
      <c r="AJ45" s="147"/>
      <c r="AK45" s="147"/>
      <c r="AL45" s="147"/>
      <c r="AM45" s="147"/>
    </row>
    <row r="46" customFormat="false" ht="9" hidden="false" customHeight="false" outlineLevel="0" collapsed="false">
      <c r="A46" s="151" t="s">
        <v>154</v>
      </c>
      <c r="B46" s="151"/>
      <c r="C46" s="151"/>
      <c r="D46" s="151"/>
      <c r="E46" s="151"/>
      <c r="F46" s="151"/>
      <c r="G46" s="151"/>
      <c r="H46" s="151"/>
      <c r="I46" s="151"/>
      <c r="J46" s="151" t="n">
        <f aca="false">J48-J47</f>
        <v>51032</v>
      </c>
      <c r="K46" s="151" t="n">
        <f aca="false">K48-K47</f>
        <v>27136</v>
      </c>
      <c r="L46" s="151" t="n">
        <f aca="false">L48-L47</f>
        <v>10431</v>
      </c>
      <c r="M46" s="151" t="n">
        <f aca="false">M48-M47</f>
        <v>0</v>
      </c>
      <c r="N46" s="151" t="n">
        <f aca="false">N48-N47</f>
        <v>0</v>
      </c>
      <c r="O46" s="151" t="n">
        <f aca="false">O48-O47</f>
        <v>0</v>
      </c>
      <c r="P46" s="151" t="n">
        <f aca="false">P48-P47</f>
        <v>0</v>
      </c>
      <c r="Q46" s="151" t="n">
        <f aca="false">Q48-Q47</f>
        <v>0</v>
      </c>
      <c r="R46" s="151" t="n">
        <f aca="false">R48-R47</f>
        <v>0</v>
      </c>
      <c r="S46" s="151" t="n">
        <f aca="false">S48-S47</f>
        <v>0</v>
      </c>
      <c r="T46" s="151" t="n">
        <f aca="false">T48-T47</f>
        <v>0</v>
      </c>
      <c r="U46" s="151" t="n">
        <f aca="false">U48-U47</f>
        <v>0</v>
      </c>
      <c r="V46" s="151" t="n">
        <f aca="false">V48-V47</f>
        <v>0</v>
      </c>
      <c r="W46" s="151" t="n">
        <f aca="false">W48-W47</f>
        <v>0</v>
      </c>
      <c r="X46" s="151" t="n">
        <f aca="false">X48-X47</f>
        <v>0</v>
      </c>
      <c r="Y46" s="151" t="n">
        <f aca="false">Y48-Y47</f>
        <v>0</v>
      </c>
      <c r="Z46" s="151" t="n">
        <f aca="false">Z48-Z47</f>
        <v>0</v>
      </c>
      <c r="AA46" s="151" t="n">
        <f aca="false">AA48-AA47</f>
        <v>0</v>
      </c>
      <c r="AB46" s="151" t="n">
        <f aca="false">AB48-AB47</f>
        <v>0</v>
      </c>
      <c r="AC46" s="151" t="n">
        <f aca="false">AC48-AC47</f>
        <v>0</v>
      </c>
      <c r="AD46" s="151" t="n">
        <f aca="false">AD48-AD47</f>
        <v>0</v>
      </c>
      <c r="AE46" s="151" t="n">
        <f aca="false">AE48-AE47</f>
        <v>0</v>
      </c>
      <c r="AF46" s="151" t="n">
        <f aca="false">AF48-AF47</f>
        <v>0</v>
      </c>
      <c r="AG46" s="151"/>
      <c r="AH46" s="151" t="n">
        <f aca="false">SUM(J46:AG46)</f>
        <v>88599</v>
      </c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  <c r="BI46" s="152"/>
      <c r="BJ46" s="152"/>
      <c r="BK46" s="152"/>
      <c r="BL46" s="152"/>
      <c r="BM46" s="152"/>
      <c r="BN46" s="152"/>
      <c r="BO46" s="152"/>
      <c r="BP46" s="152"/>
      <c r="BQ46" s="152"/>
      <c r="BR46" s="152"/>
      <c r="BS46" s="152"/>
      <c r="BT46" s="152"/>
      <c r="BU46" s="152"/>
      <c r="BV46" s="152"/>
      <c r="BW46" s="152"/>
      <c r="BX46" s="152"/>
      <c r="BY46" s="152"/>
      <c r="BZ46" s="152"/>
      <c r="CA46" s="152"/>
      <c r="CB46" s="152"/>
      <c r="CC46" s="152"/>
      <c r="CD46" s="152"/>
      <c r="CE46" s="152"/>
      <c r="CF46" s="152"/>
      <c r="CG46" s="152"/>
      <c r="CH46" s="152"/>
      <c r="CI46" s="152"/>
      <c r="CJ46" s="152"/>
      <c r="CK46" s="152"/>
      <c r="CL46" s="152"/>
      <c r="CM46" s="152"/>
      <c r="CN46" s="152"/>
      <c r="CO46" s="152"/>
      <c r="CP46" s="152"/>
      <c r="CQ46" s="152"/>
      <c r="CR46" s="152"/>
      <c r="CS46" s="152"/>
      <c r="CT46" s="152"/>
      <c r="CU46" s="152"/>
      <c r="CV46" s="152"/>
      <c r="CW46" s="152"/>
      <c r="CX46" s="152"/>
      <c r="CY46" s="152"/>
      <c r="CZ46" s="152"/>
      <c r="DA46" s="152"/>
      <c r="DB46" s="152"/>
      <c r="DC46" s="152"/>
      <c r="DD46" s="152"/>
      <c r="DE46" s="152"/>
      <c r="DF46" s="152"/>
      <c r="DG46" s="152"/>
      <c r="DH46" s="152"/>
      <c r="DI46" s="152"/>
      <c r="DJ46" s="152"/>
      <c r="DK46" s="152"/>
      <c r="DL46" s="152"/>
      <c r="DM46" s="152"/>
      <c r="DN46" s="152"/>
      <c r="DO46" s="152"/>
      <c r="DP46" s="152"/>
      <c r="DQ46" s="152"/>
      <c r="DR46" s="152"/>
      <c r="DS46" s="152"/>
      <c r="DT46" s="152"/>
      <c r="DU46" s="152"/>
      <c r="DV46" s="152"/>
      <c r="DW46" s="152"/>
      <c r="DX46" s="152"/>
      <c r="DY46" s="152"/>
      <c r="DZ46" s="152"/>
      <c r="EA46" s="152"/>
      <c r="EB46" s="152"/>
      <c r="EC46" s="152"/>
      <c r="ED46" s="152"/>
      <c r="EE46" s="152"/>
      <c r="EF46" s="152"/>
      <c r="EG46" s="152"/>
      <c r="EH46" s="152"/>
      <c r="EI46" s="152"/>
      <c r="EJ46" s="152"/>
      <c r="EK46" s="152"/>
      <c r="EL46" s="152"/>
      <c r="EM46" s="152"/>
      <c r="EN46" s="152"/>
      <c r="EO46" s="152"/>
      <c r="EP46" s="152"/>
      <c r="EQ46" s="152"/>
      <c r="ER46" s="152"/>
      <c r="ES46" s="152"/>
      <c r="ET46" s="152"/>
      <c r="EU46" s="152"/>
      <c r="EV46" s="152"/>
      <c r="EW46" s="152"/>
      <c r="EX46" s="152"/>
      <c r="EY46" s="152"/>
      <c r="EZ46" s="152"/>
      <c r="FA46" s="152"/>
      <c r="FB46" s="152"/>
      <c r="FC46" s="152"/>
      <c r="FD46" s="152"/>
      <c r="FE46" s="152"/>
      <c r="FF46" s="152"/>
      <c r="FG46" s="152"/>
      <c r="FH46" s="152"/>
      <c r="FI46" s="152"/>
      <c r="FJ46" s="152"/>
      <c r="FK46" s="152"/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152"/>
      <c r="GK46" s="152"/>
      <c r="GL46" s="152"/>
      <c r="GM46" s="152"/>
      <c r="GN46" s="152"/>
      <c r="GO46" s="152"/>
      <c r="GP46" s="152"/>
      <c r="GQ46" s="152"/>
      <c r="GR46" s="152"/>
      <c r="GS46" s="152"/>
      <c r="GT46" s="152"/>
      <c r="GU46" s="152"/>
      <c r="GV46" s="152"/>
      <c r="GW46" s="152"/>
      <c r="GX46" s="152"/>
      <c r="GY46" s="152"/>
      <c r="GZ46" s="152"/>
      <c r="HA46" s="152"/>
      <c r="HB46" s="152"/>
      <c r="HC46" s="152"/>
      <c r="HD46" s="152"/>
      <c r="HE46" s="152"/>
      <c r="HF46" s="152"/>
      <c r="HG46" s="152"/>
      <c r="HH46" s="152"/>
      <c r="HI46" s="152"/>
      <c r="HJ46" s="152"/>
      <c r="HK46" s="152"/>
      <c r="HL46" s="152"/>
      <c r="HM46" s="152"/>
      <c r="HN46" s="152"/>
      <c r="HO46" s="152"/>
      <c r="HP46" s="152"/>
      <c r="HQ46" s="152"/>
      <c r="HR46" s="152"/>
      <c r="HS46" s="152"/>
      <c r="HT46" s="152"/>
      <c r="HU46" s="152"/>
      <c r="HV46" s="152"/>
      <c r="HW46" s="152"/>
      <c r="HX46" s="152"/>
      <c r="HY46" s="152"/>
      <c r="HZ46" s="152"/>
      <c r="IA46" s="152"/>
      <c r="IB46" s="152"/>
      <c r="IC46" s="152"/>
      <c r="ID46" s="152"/>
      <c r="IE46" s="152"/>
      <c r="IF46" s="152"/>
      <c r="IG46" s="152"/>
      <c r="IH46" s="152"/>
      <c r="II46" s="152"/>
      <c r="IJ46" s="152"/>
      <c r="IK46" s="152"/>
      <c r="IL46" s="152"/>
      <c r="IM46" s="152"/>
      <c r="IN46" s="152"/>
      <c r="IO46" s="152"/>
      <c r="IP46" s="152"/>
      <c r="IQ46" s="152"/>
      <c r="IR46" s="152"/>
      <c r="IS46" s="152"/>
      <c r="IT46" s="152"/>
      <c r="IU46" s="152"/>
      <c r="IV46" s="152"/>
      <c r="IW46" s="152"/>
    </row>
    <row r="47" customFormat="false" ht="9" hidden="false" customHeight="false" outlineLevel="0" collapsed="false">
      <c r="A47" s="151" t="s">
        <v>155</v>
      </c>
      <c r="B47" s="151"/>
      <c r="C47" s="151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1" t="n">
        <f aca="false">SUM(J47:AG47)</f>
        <v>0</v>
      </c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152"/>
      <c r="BN47" s="152"/>
      <c r="BO47" s="152"/>
      <c r="BP47" s="152"/>
      <c r="BQ47" s="152"/>
      <c r="BR47" s="152"/>
      <c r="BS47" s="152"/>
      <c r="BT47" s="152"/>
      <c r="BU47" s="152"/>
      <c r="BV47" s="152"/>
      <c r="BW47" s="152"/>
      <c r="BX47" s="152"/>
      <c r="BY47" s="152"/>
      <c r="BZ47" s="152"/>
      <c r="CA47" s="152"/>
      <c r="CB47" s="152"/>
      <c r="CC47" s="152"/>
      <c r="CD47" s="152"/>
      <c r="CE47" s="152"/>
      <c r="CF47" s="152"/>
      <c r="CG47" s="152"/>
      <c r="CH47" s="152"/>
      <c r="CI47" s="152"/>
      <c r="CJ47" s="152"/>
      <c r="CK47" s="152"/>
      <c r="CL47" s="152"/>
      <c r="CM47" s="152"/>
      <c r="CN47" s="152"/>
      <c r="CO47" s="152"/>
      <c r="CP47" s="152"/>
      <c r="CQ47" s="152"/>
      <c r="CR47" s="152"/>
      <c r="CS47" s="152"/>
      <c r="CT47" s="152"/>
      <c r="CU47" s="152"/>
      <c r="CV47" s="152"/>
      <c r="CW47" s="152"/>
      <c r="CX47" s="152"/>
      <c r="CY47" s="152"/>
      <c r="CZ47" s="152"/>
      <c r="DA47" s="152"/>
      <c r="DB47" s="152"/>
      <c r="DC47" s="152"/>
      <c r="DD47" s="152"/>
      <c r="DE47" s="152"/>
      <c r="DF47" s="152"/>
      <c r="DG47" s="152"/>
      <c r="DH47" s="152"/>
      <c r="DI47" s="152"/>
      <c r="DJ47" s="152"/>
      <c r="DK47" s="152"/>
      <c r="DL47" s="152"/>
      <c r="DM47" s="152"/>
      <c r="DN47" s="152"/>
      <c r="DO47" s="152"/>
      <c r="DP47" s="152"/>
      <c r="DQ47" s="152"/>
      <c r="DR47" s="152"/>
      <c r="DS47" s="152"/>
      <c r="DT47" s="152"/>
      <c r="DU47" s="152"/>
      <c r="DV47" s="152"/>
      <c r="DW47" s="152"/>
      <c r="DX47" s="152"/>
      <c r="DY47" s="152"/>
      <c r="DZ47" s="152"/>
      <c r="EA47" s="152"/>
      <c r="EB47" s="152"/>
      <c r="EC47" s="152"/>
      <c r="ED47" s="152"/>
      <c r="EE47" s="152"/>
      <c r="EF47" s="152"/>
      <c r="EG47" s="152"/>
      <c r="EH47" s="152"/>
      <c r="EI47" s="152"/>
      <c r="EJ47" s="152"/>
      <c r="EK47" s="152"/>
      <c r="EL47" s="152"/>
      <c r="EM47" s="152"/>
      <c r="EN47" s="152"/>
      <c r="EO47" s="152"/>
      <c r="EP47" s="152"/>
      <c r="EQ47" s="152"/>
      <c r="ER47" s="152"/>
      <c r="ES47" s="152"/>
      <c r="ET47" s="152"/>
      <c r="EU47" s="152"/>
      <c r="EV47" s="152"/>
      <c r="EW47" s="152"/>
      <c r="EX47" s="152"/>
      <c r="EY47" s="152"/>
      <c r="EZ47" s="152"/>
      <c r="FA47" s="152"/>
      <c r="FB47" s="152"/>
      <c r="FC47" s="152"/>
      <c r="FD47" s="152"/>
      <c r="FE47" s="152"/>
      <c r="FF47" s="152"/>
      <c r="FG47" s="152"/>
      <c r="FH47" s="152"/>
      <c r="FI47" s="152"/>
      <c r="FJ47" s="152"/>
      <c r="FK47" s="152"/>
      <c r="FL47" s="152"/>
      <c r="FM47" s="152"/>
      <c r="FN47" s="152"/>
      <c r="FO47" s="152"/>
      <c r="FP47" s="152"/>
      <c r="FQ47" s="152"/>
      <c r="FR47" s="152"/>
      <c r="FS47" s="152"/>
      <c r="FT47" s="152"/>
      <c r="FU47" s="152"/>
      <c r="FV47" s="152"/>
      <c r="FW47" s="152"/>
      <c r="FX47" s="152"/>
      <c r="FY47" s="152"/>
      <c r="FZ47" s="152"/>
      <c r="GA47" s="152"/>
      <c r="GB47" s="152"/>
      <c r="GC47" s="152"/>
      <c r="GD47" s="152"/>
      <c r="GE47" s="152"/>
      <c r="GF47" s="152"/>
      <c r="GG47" s="152"/>
      <c r="GH47" s="152"/>
      <c r="GI47" s="152"/>
      <c r="GJ47" s="152"/>
      <c r="GK47" s="152"/>
      <c r="GL47" s="152"/>
      <c r="GM47" s="152"/>
      <c r="GN47" s="152"/>
      <c r="GO47" s="152"/>
      <c r="GP47" s="152"/>
      <c r="GQ47" s="152"/>
      <c r="GR47" s="152"/>
      <c r="GS47" s="152"/>
      <c r="GT47" s="152"/>
      <c r="GU47" s="152"/>
      <c r="GV47" s="152"/>
      <c r="GW47" s="152"/>
      <c r="GX47" s="152"/>
      <c r="GY47" s="152"/>
      <c r="GZ47" s="152"/>
      <c r="HA47" s="152"/>
      <c r="HB47" s="152"/>
      <c r="HC47" s="152"/>
      <c r="HD47" s="152"/>
      <c r="HE47" s="152"/>
      <c r="HF47" s="152"/>
      <c r="HG47" s="152"/>
      <c r="HH47" s="152"/>
      <c r="HI47" s="152"/>
      <c r="HJ47" s="152"/>
      <c r="HK47" s="152"/>
      <c r="HL47" s="152"/>
      <c r="HM47" s="152"/>
      <c r="HN47" s="152"/>
      <c r="HO47" s="152"/>
      <c r="HP47" s="152"/>
      <c r="HQ47" s="152"/>
      <c r="HR47" s="152"/>
      <c r="HS47" s="152"/>
      <c r="HT47" s="152"/>
      <c r="HU47" s="152"/>
      <c r="HV47" s="152"/>
      <c r="HW47" s="152"/>
      <c r="HX47" s="152"/>
      <c r="HY47" s="152"/>
      <c r="HZ47" s="152"/>
      <c r="IA47" s="152"/>
      <c r="IB47" s="152"/>
      <c r="IC47" s="152"/>
      <c r="ID47" s="152"/>
      <c r="IE47" s="152"/>
      <c r="IF47" s="152"/>
      <c r="IG47" s="152"/>
      <c r="IH47" s="152"/>
      <c r="II47" s="152"/>
      <c r="IJ47" s="152"/>
      <c r="IK47" s="152"/>
      <c r="IL47" s="152"/>
      <c r="IM47" s="152"/>
      <c r="IN47" s="152"/>
      <c r="IO47" s="152"/>
      <c r="IP47" s="152"/>
      <c r="IQ47" s="152"/>
      <c r="IR47" s="152"/>
      <c r="IS47" s="152"/>
      <c r="IT47" s="152"/>
      <c r="IU47" s="152"/>
      <c r="IV47" s="152"/>
      <c r="IW47" s="152"/>
    </row>
    <row r="48" customFormat="false" ht="9" hidden="false" customHeight="false" outlineLevel="0" collapsed="false">
      <c r="A48" s="154" t="s">
        <v>159</v>
      </c>
      <c r="B48" s="154"/>
      <c r="C48" s="154"/>
      <c r="D48" s="154"/>
      <c r="E48" s="154"/>
      <c r="F48" s="154"/>
      <c r="G48" s="154"/>
      <c r="H48" s="154"/>
      <c r="I48" s="154"/>
      <c r="J48" s="154" t="n">
        <f aca="false">'SPEC DETAILS'!C20</f>
        <v>51032</v>
      </c>
      <c r="K48" s="154" t="n">
        <f aca="false">'SPEC DETAILS'!D20</f>
        <v>27136</v>
      </c>
      <c r="L48" s="154" t="n">
        <f aca="false">'SPEC DETAILS'!E20</f>
        <v>10431</v>
      </c>
      <c r="M48" s="154" t="n">
        <f aca="false">'SPEC DETAILS'!F20</f>
        <v>0</v>
      </c>
      <c r="N48" s="154" t="n">
        <f aca="false">'SPEC DETAILS'!G20</f>
        <v>0</v>
      </c>
      <c r="O48" s="154" t="n">
        <f aca="false">'SPEC DETAILS'!H20</f>
        <v>0</v>
      </c>
      <c r="P48" s="154" t="n">
        <f aca="false">'SPEC DETAILS'!I20</f>
        <v>0</v>
      </c>
      <c r="Q48" s="154" t="n">
        <f aca="false">'SPEC DETAILS'!J20</f>
        <v>0</v>
      </c>
      <c r="R48" s="154" t="n">
        <f aca="false">'SPEC DETAILS'!K20</f>
        <v>0</v>
      </c>
      <c r="S48" s="154" t="n">
        <f aca="false">'SPEC DETAILS'!L20</f>
        <v>0</v>
      </c>
      <c r="T48" s="154" t="n">
        <f aca="false">'SPEC DETAILS'!M20</f>
        <v>0</v>
      </c>
      <c r="U48" s="154" t="n">
        <f aca="false">'SPEC DETAILS'!N20</f>
        <v>0</v>
      </c>
      <c r="V48" s="154" t="n">
        <f aca="false">'SPEC DETAILS'!O20</f>
        <v>0</v>
      </c>
      <c r="W48" s="154" t="n">
        <f aca="false">'SPEC DETAILS'!P20</f>
        <v>0</v>
      </c>
      <c r="X48" s="154" t="n">
        <f aca="false">'SPEC DETAILS'!Q20</f>
        <v>0</v>
      </c>
      <c r="Y48" s="154" t="n">
        <f aca="false">'SPEC DETAILS'!R20</f>
        <v>0</v>
      </c>
      <c r="Z48" s="154" t="n">
        <f aca="false">'SPEC DETAILS'!S20</f>
        <v>0</v>
      </c>
      <c r="AA48" s="154" t="n">
        <f aca="false">'SPEC DETAILS'!T20</f>
        <v>0</v>
      </c>
      <c r="AB48" s="154" t="n">
        <f aca="false">'SPEC DETAILS'!U20</f>
        <v>0</v>
      </c>
      <c r="AC48" s="154" t="n">
        <f aca="false">'SPEC DETAILS'!V20</f>
        <v>0</v>
      </c>
      <c r="AD48" s="154" t="n">
        <f aca="false">'SPEC DETAILS'!W20</f>
        <v>0</v>
      </c>
      <c r="AE48" s="154" t="n">
        <f aca="false">'SPEC DETAILS'!X20</f>
        <v>0</v>
      </c>
      <c r="AF48" s="154" t="n">
        <f aca="false">'SPEC DETAILS'!Y20</f>
        <v>0</v>
      </c>
      <c r="AG48" s="154" t="n">
        <f aca="false">'SPEC DETAILS'!Z20</f>
        <v>0</v>
      </c>
      <c r="AH48" s="154" t="n">
        <f aca="false">SUM(AH46:AH47)</f>
        <v>88599</v>
      </c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5"/>
      <c r="BQ48" s="155"/>
      <c r="BR48" s="155"/>
      <c r="BS48" s="155"/>
      <c r="BT48" s="155"/>
      <c r="BU48" s="155"/>
      <c r="BV48" s="155"/>
      <c r="BW48" s="155"/>
      <c r="BX48" s="155"/>
      <c r="BY48" s="155"/>
      <c r="BZ48" s="155"/>
      <c r="CA48" s="155"/>
      <c r="CB48" s="155"/>
      <c r="CC48" s="155"/>
      <c r="CD48" s="155"/>
      <c r="CE48" s="155"/>
      <c r="CF48" s="155"/>
      <c r="CG48" s="155"/>
      <c r="CH48" s="155"/>
      <c r="CI48" s="155"/>
      <c r="CJ48" s="155"/>
      <c r="CK48" s="155"/>
      <c r="CL48" s="155"/>
      <c r="CM48" s="155"/>
      <c r="CN48" s="155"/>
      <c r="CO48" s="155"/>
      <c r="CP48" s="155"/>
      <c r="CQ48" s="155"/>
      <c r="CR48" s="155"/>
      <c r="CS48" s="155"/>
      <c r="CT48" s="155"/>
      <c r="CU48" s="155"/>
      <c r="CV48" s="155"/>
      <c r="CW48" s="155"/>
      <c r="CX48" s="155"/>
      <c r="CY48" s="155"/>
      <c r="CZ48" s="155"/>
      <c r="DA48" s="155"/>
      <c r="DB48" s="155"/>
      <c r="DC48" s="155"/>
      <c r="DD48" s="155"/>
      <c r="DE48" s="155"/>
      <c r="DF48" s="155"/>
      <c r="DG48" s="155"/>
      <c r="DH48" s="155"/>
      <c r="DI48" s="155"/>
      <c r="DJ48" s="155"/>
      <c r="DK48" s="155"/>
      <c r="DL48" s="155"/>
      <c r="DM48" s="155"/>
      <c r="DN48" s="155"/>
      <c r="DO48" s="155"/>
      <c r="DP48" s="155"/>
      <c r="DQ48" s="155"/>
      <c r="DR48" s="155"/>
      <c r="DS48" s="155"/>
      <c r="DT48" s="155"/>
      <c r="DU48" s="155"/>
      <c r="DV48" s="155"/>
      <c r="DW48" s="155"/>
      <c r="DX48" s="155"/>
      <c r="DY48" s="155"/>
      <c r="DZ48" s="155"/>
      <c r="EA48" s="155"/>
      <c r="EB48" s="155"/>
      <c r="EC48" s="155"/>
      <c r="ED48" s="155"/>
      <c r="EE48" s="155"/>
      <c r="EF48" s="155"/>
      <c r="EG48" s="155"/>
      <c r="EH48" s="155"/>
      <c r="EI48" s="155"/>
      <c r="EJ48" s="155"/>
      <c r="EK48" s="155"/>
      <c r="EL48" s="155"/>
      <c r="EM48" s="155"/>
      <c r="EN48" s="155"/>
      <c r="EO48" s="155"/>
      <c r="EP48" s="155"/>
      <c r="EQ48" s="155"/>
      <c r="ER48" s="155"/>
      <c r="ES48" s="155"/>
      <c r="ET48" s="155"/>
      <c r="EU48" s="155"/>
      <c r="EV48" s="155"/>
      <c r="EW48" s="155"/>
      <c r="EX48" s="155"/>
      <c r="EY48" s="155"/>
      <c r="EZ48" s="155"/>
      <c r="FA48" s="155"/>
      <c r="FB48" s="155"/>
      <c r="FC48" s="155"/>
      <c r="FD48" s="155"/>
      <c r="FE48" s="155"/>
      <c r="FF48" s="155"/>
      <c r="FG48" s="155"/>
      <c r="FH48" s="155"/>
      <c r="FI48" s="155"/>
      <c r="FJ48" s="155"/>
      <c r="FK48" s="155"/>
      <c r="FL48" s="155"/>
      <c r="FM48" s="155"/>
      <c r="FN48" s="155"/>
      <c r="FO48" s="155"/>
      <c r="FP48" s="155"/>
      <c r="FQ48" s="155"/>
      <c r="FR48" s="155"/>
      <c r="FS48" s="155"/>
      <c r="FT48" s="155"/>
      <c r="FU48" s="155"/>
      <c r="FV48" s="155"/>
      <c r="FW48" s="155"/>
      <c r="FX48" s="155"/>
      <c r="FY48" s="155"/>
      <c r="FZ48" s="155"/>
      <c r="GA48" s="155"/>
      <c r="GB48" s="155"/>
      <c r="GC48" s="155"/>
      <c r="GD48" s="155"/>
      <c r="GE48" s="155"/>
      <c r="GF48" s="155"/>
      <c r="GG48" s="155"/>
      <c r="GH48" s="155"/>
      <c r="GI48" s="155"/>
      <c r="GJ48" s="155"/>
      <c r="GK48" s="155"/>
      <c r="GL48" s="155"/>
      <c r="GM48" s="155"/>
      <c r="GN48" s="155"/>
      <c r="GO48" s="155"/>
      <c r="GP48" s="155"/>
      <c r="GQ48" s="155"/>
      <c r="GR48" s="155"/>
      <c r="GS48" s="155"/>
      <c r="GT48" s="155"/>
      <c r="GU48" s="155"/>
      <c r="GV48" s="155"/>
      <c r="GW48" s="155"/>
      <c r="GX48" s="155"/>
      <c r="GY48" s="155"/>
      <c r="GZ48" s="155"/>
      <c r="HA48" s="155"/>
      <c r="HB48" s="155"/>
      <c r="HC48" s="155"/>
      <c r="HD48" s="155"/>
      <c r="HE48" s="155"/>
      <c r="HF48" s="155"/>
      <c r="HG48" s="155"/>
      <c r="HH48" s="155"/>
      <c r="HI48" s="155"/>
      <c r="HJ48" s="155"/>
      <c r="HK48" s="155"/>
      <c r="HL48" s="155"/>
      <c r="HM48" s="155"/>
      <c r="HN48" s="155"/>
      <c r="HO48" s="155"/>
      <c r="HP48" s="155"/>
      <c r="HQ48" s="155"/>
      <c r="HR48" s="155"/>
      <c r="HS48" s="155"/>
      <c r="HT48" s="155"/>
      <c r="HU48" s="155"/>
      <c r="HV48" s="155"/>
      <c r="HW48" s="155"/>
      <c r="HX48" s="155"/>
      <c r="HY48" s="155"/>
      <c r="HZ48" s="155"/>
      <c r="IA48" s="155"/>
      <c r="IB48" s="155"/>
      <c r="IC48" s="155"/>
      <c r="ID48" s="155"/>
      <c r="IE48" s="155"/>
      <c r="IF48" s="155"/>
      <c r="IG48" s="155"/>
      <c r="IH48" s="155"/>
      <c r="II48" s="155"/>
      <c r="IJ48" s="155"/>
      <c r="IK48" s="155"/>
      <c r="IL48" s="155"/>
      <c r="IM48" s="155"/>
      <c r="IN48" s="155"/>
      <c r="IO48" s="155"/>
      <c r="IP48" s="155"/>
      <c r="IQ48" s="155"/>
      <c r="IR48" s="155"/>
      <c r="IS48" s="155"/>
      <c r="IT48" s="155"/>
      <c r="IU48" s="155"/>
      <c r="IV48" s="155"/>
      <c r="IW48" s="155"/>
    </row>
    <row r="49" customFormat="false" ht="9" hidden="false" customHeight="false" outlineLevel="0" collapsed="false"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7"/>
      <c r="AJ49" s="147"/>
      <c r="AK49" s="147"/>
      <c r="AL49" s="147"/>
      <c r="AM49" s="147"/>
    </row>
    <row r="50" customFormat="false" ht="9" hidden="false" customHeight="false" outlineLevel="0" collapsed="false">
      <c r="A50" s="156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7"/>
      <c r="AJ50" s="147"/>
      <c r="AK50" s="147"/>
      <c r="AL50" s="147"/>
      <c r="AM50" s="147"/>
    </row>
    <row r="51" customFormat="false" ht="9" hidden="false" customHeight="false" outlineLevel="0" collapsed="false">
      <c r="A51" s="157"/>
      <c r="B51" s="144"/>
      <c r="C51" s="139"/>
      <c r="D51" s="147"/>
      <c r="E51" s="147"/>
      <c r="F51" s="147"/>
      <c r="G51" s="147"/>
      <c r="H51" s="147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1"/>
      <c r="AI51" s="147"/>
      <c r="AJ51" s="147"/>
      <c r="AK51" s="147"/>
      <c r="AL51" s="147"/>
      <c r="AM51" s="147"/>
    </row>
    <row r="52" customFormat="false" ht="9" hidden="false" customHeight="false" outlineLevel="0" collapsed="false">
      <c r="A52" s="157"/>
      <c r="B52" s="144"/>
      <c r="C52" s="139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</row>
    <row r="53" customFormat="false" ht="9" hidden="false" customHeight="false" outlineLevel="0" collapsed="false">
      <c r="A53" s="144"/>
      <c r="B53" s="144"/>
      <c r="C53" s="144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144"/>
      <c r="BG53" s="144"/>
      <c r="BH53" s="144"/>
      <c r="BI53" s="144"/>
      <c r="BJ53" s="144"/>
      <c r="BK53" s="144"/>
      <c r="BL53" s="144"/>
      <c r="BM53" s="144"/>
      <c r="BN53" s="144"/>
      <c r="BO53" s="144"/>
      <c r="BP53" s="144"/>
      <c r="BQ53" s="144"/>
      <c r="BR53" s="144"/>
      <c r="BS53" s="144"/>
      <c r="BT53" s="144"/>
      <c r="BU53" s="144"/>
      <c r="BV53" s="144"/>
      <c r="BW53" s="144"/>
      <c r="BX53" s="144"/>
      <c r="BY53" s="144"/>
      <c r="BZ53" s="144"/>
      <c r="CA53" s="144"/>
      <c r="CB53" s="144"/>
      <c r="CC53" s="144"/>
      <c r="CD53" s="144"/>
      <c r="CE53" s="144"/>
      <c r="CF53" s="144"/>
      <c r="CG53" s="144"/>
      <c r="CH53" s="144"/>
      <c r="CI53" s="144"/>
      <c r="CJ53" s="144"/>
      <c r="CK53" s="144"/>
      <c r="CL53" s="144"/>
      <c r="CM53" s="144"/>
      <c r="CN53" s="144"/>
      <c r="CO53" s="144"/>
      <c r="CP53" s="144"/>
      <c r="CQ53" s="144"/>
      <c r="CR53" s="144"/>
      <c r="CS53" s="144"/>
      <c r="CT53" s="144"/>
      <c r="CU53" s="144"/>
      <c r="CV53" s="144"/>
      <c r="CW53" s="144"/>
      <c r="CX53" s="144"/>
      <c r="CY53" s="144"/>
      <c r="CZ53" s="144"/>
      <c r="DA53" s="144"/>
      <c r="DB53" s="144"/>
      <c r="DC53" s="144"/>
      <c r="DD53" s="144"/>
      <c r="DE53" s="144"/>
      <c r="DF53" s="144"/>
      <c r="DG53" s="144"/>
      <c r="DH53" s="144"/>
      <c r="DI53" s="144"/>
      <c r="DJ53" s="144"/>
      <c r="DK53" s="144"/>
      <c r="DL53" s="144"/>
      <c r="DM53" s="144"/>
      <c r="DN53" s="144"/>
      <c r="DO53" s="144"/>
      <c r="DP53" s="144"/>
      <c r="DQ53" s="144"/>
      <c r="DR53" s="144"/>
      <c r="DS53" s="144"/>
      <c r="DT53" s="144"/>
      <c r="DU53" s="144"/>
      <c r="DV53" s="144"/>
      <c r="DW53" s="144"/>
      <c r="DX53" s="144"/>
      <c r="DY53" s="144"/>
      <c r="DZ53" s="144"/>
      <c r="EA53" s="144"/>
      <c r="EB53" s="144"/>
      <c r="EC53" s="144"/>
      <c r="ED53" s="144"/>
      <c r="EE53" s="144"/>
      <c r="EF53" s="144"/>
      <c r="EG53" s="144"/>
      <c r="EH53" s="144"/>
      <c r="EI53" s="144"/>
      <c r="EJ53" s="144"/>
      <c r="EK53" s="144"/>
      <c r="EL53" s="144"/>
      <c r="EM53" s="144"/>
      <c r="EN53" s="144"/>
      <c r="EO53" s="144"/>
      <c r="EP53" s="144"/>
      <c r="EQ53" s="144"/>
      <c r="ER53" s="144"/>
      <c r="ES53" s="144"/>
      <c r="ET53" s="144"/>
      <c r="EU53" s="144"/>
      <c r="EV53" s="144"/>
      <c r="EW53" s="144"/>
      <c r="EX53" s="144"/>
      <c r="EY53" s="144"/>
      <c r="EZ53" s="144"/>
      <c r="FA53" s="144"/>
      <c r="FB53" s="144"/>
      <c r="FC53" s="144"/>
      <c r="FD53" s="144"/>
      <c r="FE53" s="144"/>
      <c r="FF53" s="144"/>
      <c r="FG53" s="144"/>
      <c r="FH53" s="144"/>
      <c r="FI53" s="144"/>
      <c r="FJ53" s="144"/>
      <c r="FK53" s="144"/>
      <c r="FL53" s="144"/>
      <c r="FM53" s="144"/>
      <c r="FN53" s="144"/>
      <c r="FO53" s="144"/>
      <c r="FP53" s="144"/>
      <c r="FQ53" s="144"/>
      <c r="FR53" s="144"/>
      <c r="FS53" s="144"/>
      <c r="FT53" s="144"/>
      <c r="FU53" s="144"/>
      <c r="FV53" s="144"/>
      <c r="FW53" s="144"/>
      <c r="FX53" s="144"/>
      <c r="FY53" s="144"/>
      <c r="FZ53" s="144"/>
      <c r="GA53" s="144"/>
      <c r="GB53" s="144"/>
      <c r="GC53" s="144"/>
      <c r="GD53" s="144"/>
      <c r="GE53" s="144"/>
      <c r="GF53" s="144"/>
      <c r="GG53" s="144"/>
      <c r="GH53" s="144"/>
      <c r="GI53" s="144"/>
      <c r="GJ53" s="144"/>
      <c r="GK53" s="144"/>
      <c r="GL53" s="144"/>
      <c r="GM53" s="144"/>
      <c r="GN53" s="144"/>
      <c r="GO53" s="144"/>
      <c r="GP53" s="144"/>
      <c r="GQ53" s="144"/>
      <c r="GR53" s="144"/>
      <c r="GS53" s="144"/>
      <c r="GT53" s="144"/>
      <c r="GU53" s="144"/>
      <c r="GV53" s="144"/>
      <c r="GW53" s="144"/>
      <c r="GX53" s="144"/>
      <c r="GY53" s="144"/>
      <c r="GZ53" s="144"/>
      <c r="HA53" s="144"/>
      <c r="HB53" s="144"/>
      <c r="HC53" s="144"/>
      <c r="HD53" s="144"/>
      <c r="HE53" s="144"/>
      <c r="HF53" s="144"/>
      <c r="HG53" s="144"/>
      <c r="HH53" s="144"/>
      <c r="HI53" s="144"/>
      <c r="HJ53" s="144"/>
      <c r="HK53" s="144"/>
      <c r="HL53" s="144"/>
      <c r="HM53" s="144"/>
      <c r="HN53" s="144"/>
      <c r="HO53" s="144"/>
      <c r="HP53" s="144"/>
      <c r="HQ53" s="144"/>
      <c r="HR53" s="144"/>
      <c r="HS53" s="144"/>
      <c r="HT53" s="144"/>
      <c r="HU53" s="144"/>
      <c r="HV53" s="144"/>
      <c r="HW53" s="144"/>
      <c r="HX53" s="144"/>
      <c r="HY53" s="144"/>
      <c r="HZ53" s="144"/>
      <c r="IA53" s="144"/>
      <c r="IB53" s="144"/>
      <c r="IC53" s="144"/>
      <c r="ID53" s="144"/>
      <c r="IE53" s="144"/>
      <c r="IF53" s="144"/>
      <c r="IG53" s="144"/>
      <c r="IH53" s="144"/>
      <c r="II53" s="144"/>
      <c r="IJ53" s="144"/>
      <c r="IK53" s="144"/>
      <c r="IL53" s="144"/>
      <c r="IM53" s="144"/>
      <c r="IN53" s="144"/>
      <c r="IO53" s="144"/>
      <c r="IP53" s="144"/>
      <c r="IQ53" s="144"/>
      <c r="IR53" s="144"/>
      <c r="IS53" s="144"/>
      <c r="IT53" s="144"/>
      <c r="IU53" s="144"/>
      <c r="IV53" s="144"/>
      <c r="IW53" s="144"/>
    </row>
    <row r="54" customFormat="false" ht="9" hidden="false" customHeight="false" outlineLevel="0" collapsed="false">
      <c r="A54" s="139"/>
      <c r="B54" s="139"/>
      <c r="C54" s="139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</row>
    <row r="55" customFormat="false" ht="9" hidden="false" customHeight="false" outlineLevel="0" collapsed="false">
      <c r="A55" s="152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  <c r="BI55" s="152"/>
      <c r="BJ55" s="152"/>
      <c r="BK55" s="152"/>
      <c r="BL55" s="152"/>
      <c r="BM55" s="152"/>
      <c r="BN55" s="152"/>
      <c r="BO55" s="152"/>
      <c r="BP55" s="152"/>
      <c r="BQ55" s="152"/>
      <c r="BR55" s="152"/>
      <c r="BS55" s="152"/>
      <c r="BT55" s="152"/>
      <c r="BU55" s="152"/>
      <c r="BV55" s="152"/>
      <c r="BW55" s="152"/>
      <c r="BX55" s="152"/>
      <c r="BY55" s="152"/>
      <c r="BZ55" s="152"/>
      <c r="CA55" s="152"/>
      <c r="CB55" s="152"/>
      <c r="CC55" s="152"/>
      <c r="CD55" s="152"/>
      <c r="CE55" s="152"/>
      <c r="CF55" s="152"/>
      <c r="CG55" s="152"/>
      <c r="CH55" s="152"/>
      <c r="CI55" s="152"/>
      <c r="CJ55" s="152"/>
      <c r="CK55" s="152"/>
      <c r="CL55" s="152"/>
      <c r="CM55" s="152"/>
      <c r="CN55" s="152"/>
      <c r="CO55" s="152"/>
      <c r="CP55" s="152"/>
      <c r="CQ55" s="152"/>
      <c r="CR55" s="152"/>
      <c r="CS55" s="152"/>
      <c r="CT55" s="152"/>
      <c r="CU55" s="152"/>
      <c r="CV55" s="152"/>
      <c r="CW55" s="152"/>
      <c r="CX55" s="152"/>
      <c r="CY55" s="152"/>
      <c r="CZ55" s="152"/>
      <c r="DA55" s="152"/>
      <c r="DB55" s="152"/>
      <c r="DC55" s="152"/>
      <c r="DD55" s="152"/>
      <c r="DE55" s="152"/>
      <c r="DF55" s="152"/>
      <c r="DG55" s="152"/>
      <c r="DH55" s="152"/>
      <c r="DI55" s="152"/>
      <c r="DJ55" s="152"/>
      <c r="DK55" s="152"/>
      <c r="DL55" s="152"/>
      <c r="DM55" s="152"/>
      <c r="DN55" s="152"/>
      <c r="DO55" s="152"/>
      <c r="DP55" s="152"/>
      <c r="DQ55" s="152"/>
      <c r="DR55" s="152"/>
      <c r="DS55" s="152"/>
      <c r="DT55" s="152"/>
      <c r="DU55" s="152"/>
      <c r="DV55" s="152"/>
      <c r="DW55" s="152"/>
      <c r="DX55" s="152"/>
      <c r="DY55" s="152"/>
      <c r="DZ55" s="152"/>
      <c r="EA55" s="152"/>
      <c r="EB55" s="152"/>
      <c r="EC55" s="152"/>
      <c r="ED55" s="152"/>
      <c r="EE55" s="152"/>
      <c r="EF55" s="152"/>
      <c r="EG55" s="152"/>
      <c r="EH55" s="152"/>
      <c r="EI55" s="152"/>
      <c r="EJ55" s="152"/>
      <c r="EK55" s="152"/>
      <c r="EL55" s="152"/>
      <c r="EM55" s="152"/>
      <c r="EN55" s="152"/>
      <c r="EO55" s="152"/>
      <c r="EP55" s="152"/>
      <c r="EQ55" s="152"/>
      <c r="ER55" s="152"/>
      <c r="ES55" s="152"/>
      <c r="ET55" s="152"/>
      <c r="EU55" s="152"/>
      <c r="EV55" s="152"/>
      <c r="EW55" s="152"/>
      <c r="EX55" s="152"/>
      <c r="EY55" s="152"/>
      <c r="EZ55" s="152"/>
      <c r="FA55" s="152"/>
      <c r="FB55" s="152"/>
      <c r="FC55" s="152"/>
      <c r="FD55" s="152"/>
      <c r="FE55" s="152"/>
      <c r="FF55" s="152"/>
      <c r="FG55" s="152"/>
      <c r="FH55" s="152"/>
      <c r="FI55" s="152"/>
      <c r="FJ55" s="152"/>
      <c r="FK55" s="152"/>
      <c r="FL55" s="152"/>
      <c r="FM55" s="152"/>
      <c r="FN55" s="152"/>
      <c r="FO55" s="152"/>
      <c r="FP55" s="152"/>
      <c r="FQ55" s="152"/>
      <c r="FR55" s="152"/>
      <c r="FS55" s="152"/>
      <c r="FT55" s="152"/>
      <c r="FU55" s="152"/>
      <c r="FV55" s="152"/>
      <c r="FW55" s="152"/>
      <c r="FX55" s="152"/>
      <c r="FY55" s="152"/>
      <c r="FZ55" s="152"/>
      <c r="GA55" s="152"/>
      <c r="GB55" s="152"/>
      <c r="GC55" s="152"/>
      <c r="GD55" s="152"/>
      <c r="GE55" s="152"/>
      <c r="GF55" s="152"/>
      <c r="GG55" s="152"/>
      <c r="GH55" s="152"/>
      <c r="GI55" s="152"/>
      <c r="GJ55" s="152"/>
      <c r="GK55" s="152"/>
      <c r="GL55" s="152"/>
      <c r="GM55" s="152"/>
      <c r="GN55" s="152"/>
      <c r="GO55" s="152"/>
      <c r="GP55" s="152"/>
      <c r="GQ55" s="152"/>
      <c r="GR55" s="152"/>
      <c r="GS55" s="152"/>
      <c r="GT55" s="152"/>
      <c r="GU55" s="152"/>
      <c r="GV55" s="152"/>
      <c r="GW55" s="152"/>
      <c r="GX55" s="152"/>
      <c r="GY55" s="152"/>
      <c r="GZ55" s="152"/>
      <c r="HA55" s="152"/>
      <c r="HB55" s="152"/>
      <c r="HC55" s="152"/>
      <c r="HD55" s="152"/>
      <c r="HE55" s="152"/>
      <c r="HF55" s="152"/>
      <c r="HG55" s="152"/>
      <c r="HH55" s="152"/>
      <c r="HI55" s="152"/>
      <c r="HJ55" s="152"/>
      <c r="HK55" s="152"/>
      <c r="HL55" s="152"/>
      <c r="HM55" s="152"/>
      <c r="HN55" s="152"/>
      <c r="HO55" s="152"/>
      <c r="HP55" s="152"/>
      <c r="HQ55" s="152"/>
      <c r="HR55" s="152"/>
      <c r="HS55" s="152"/>
      <c r="HT55" s="152"/>
      <c r="HU55" s="152"/>
      <c r="HV55" s="152"/>
      <c r="HW55" s="152"/>
      <c r="HX55" s="152"/>
      <c r="HY55" s="152"/>
      <c r="HZ55" s="152"/>
      <c r="IA55" s="152"/>
      <c r="IB55" s="152"/>
      <c r="IC55" s="152"/>
      <c r="ID55" s="152"/>
      <c r="IE55" s="152"/>
      <c r="IF55" s="152"/>
      <c r="IG55" s="152"/>
      <c r="IH55" s="152"/>
      <c r="II55" s="152"/>
      <c r="IJ55" s="152"/>
      <c r="IK55" s="152"/>
      <c r="IL55" s="152"/>
      <c r="IM55" s="152"/>
      <c r="IN55" s="152"/>
      <c r="IO55" s="152"/>
      <c r="IP55" s="152"/>
      <c r="IQ55" s="152"/>
      <c r="IR55" s="152"/>
      <c r="IS55" s="152"/>
      <c r="IT55" s="152"/>
      <c r="IU55" s="152"/>
      <c r="IV55" s="152"/>
      <c r="IW55" s="152"/>
    </row>
    <row r="56" customFormat="false" ht="9" hidden="false" customHeight="false" outlineLevel="0" collapsed="false">
      <c r="A56" s="152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  <c r="BI56" s="152"/>
      <c r="BJ56" s="152"/>
      <c r="BK56" s="152"/>
      <c r="BL56" s="152"/>
      <c r="BM56" s="152"/>
      <c r="BN56" s="152"/>
      <c r="BO56" s="152"/>
      <c r="BP56" s="152"/>
      <c r="BQ56" s="152"/>
      <c r="BR56" s="152"/>
      <c r="BS56" s="152"/>
      <c r="BT56" s="152"/>
      <c r="BU56" s="152"/>
      <c r="BV56" s="152"/>
      <c r="BW56" s="152"/>
      <c r="BX56" s="152"/>
      <c r="BY56" s="152"/>
      <c r="BZ56" s="152"/>
      <c r="CA56" s="152"/>
      <c r="CB56" s="152"/>
      <c r="CC56" s="152"/>
      <c r="CD56" s="152"/>
      <c r="CE56" s="152"/>
      <c r="CF56" s="152"/>
      <c r="CG56" s="152"/>
      <c r="CH56" s="152"/>
      <c r="CI56" s="152"/>
      <c r="CJ56" s="152"/>
      <c r="CK56" s="152"/>
      <c r="CL56" s="152"/>
      <c r="CM56" s="152"/>
      <c r="CN56" s="152"/>
      <c r="CO56" s="152"/>
      <c r="CP56" s="152"/>
      <c r="CQ56" s="152"/>
      <c r="CR56" s="152"/>
      <c r="CS56" s="152"/>
      <c r="CT56" s="152"/>
      <c r="CU56" s="152"/>
      <c r="CV56" s="152"/>
      <c r="CW56" s="152"/>
      <c r="CX56" s="152"/>
      <c r="CY56" s="152"/>
      <c r="CZ56" s="152"/>
      <c r="DA56" s="152"/>
      <c r="DB56" s="152"/>
      <c r="DC56" s="152"/>
      <c r="DD56" s="152"/>
      <c r="DE56" s="152"/>
      <c r="DF56" s="152"/>
      <c r="DG56" s="152"/>
      <c r="DH56" s="152"/>
      <c r="DI56" s="152"/>
      <c r="DJ56" s="152"/>
      <c r="DK56" s="152"/>
      <c r="DL56" s="152"/>
      <c r="DM56" s="152"/>
      <c r="DN56" s="152"/>
      <c r="DO56" s="152"/>
      <c r="DP56" s="152"/>
      <c r="DQ56" s="152"/>
      <c r="DR56" s="152"/>
      <c r="DS56" s="152"/>
      <c r="DT56" s="152"/>
      <c r="DU56" s="152"/>
      <c r="DV56" s="152"/>
      <c r="DW56" s="152"/>
      <c r="DX56" s="152"/>
      <c r="DY56" s="152"/>
      <c r="DZ56" s="152"/>
      <c r="EA56" s="152"/>
      <c r="EB56" s="152"/>
      <c r="EC56" s="152"/>
      <c r="ED56" s="152"/>
      <c r="EE56" s="152"/>
      <c r="EF56" s="152"/>
      <c r="EG56" s="152"/>
      <c r="EH56" s="152"/>
      <c r="EI56" s="152"/>
      <c r="EJ56" s="152"/>
      <c r="EK56" s="152"/>
      <c r="EL56" s="152"/>
      <c r="EM56" s="152"/>
      <c r="EN56" s="152"/>
      <c r="EO56" s="152"/>
      <c r="EP56" s="152"/>
      <c r="EQ56" s="152"/>
      <c r="ER56" s="152"/>
      <c r="ES56" s="152"/>
      <c r="ET56" s="152"/>
      <c r="EU56" s="152"/>
      <c r="EV56" s="152"/>
      <c r="EW56" s="152"/>
      <c r="EX56" s="152"/>
      <c r="EY56" s="152"/>
      <c r="EZ56" s="152"/>
      <c r="FA56" s="152"/>
      <c r="FB56" s="152"/>
      <c r="FC56" s="152"/>
      <c r="FD56" s="152"/>
      <c r="FE56" s="152"/>
      <c r="FF56" s="152"/>
      <c r="FG56" s="152"/>
      <c r="FH56" s="152"/>
      <c r="FI56" s="152"/>
      <c r="FJ56" s="152"/>
      <c r="FK56" s="152"/>
      <c r="FL56" s="152"/>
      <c r="FM56" s="152"/>
      <c r="FN56" s="152"/>
      <c r="FO56" s="152"/>
      <c r="FP56" s="152"/>
      <c r="FQ56" s="152"/>
      <c r="FR56" s="152"/>
      <c r="FS56" s="152"/>
      <c r="FT56" s="152"/>
      <c r="FU56" s="152"/>
      <c r="FV56" s="152"/>
      <c r="FW56" s="152"/>
      <c r="FX56" s="152"/>
      <c r="FY56" s="152"/>
      <c r="FZ56" s="152"/>
      <c r="GA56" s="152"/>
      <c r="GB56" s="152"/>
      <c r="GC56" s="152"/>
      <c r="GD56" s="152"/>
      <c r="GE56" s="152"/>
      <c r="GF56" s="152"/>
      <c r="GG56" s="152"/>
      <c r="GH56" s="152"/>
      <c r="GI56" s="152"/>
      <c r="GJ56" s="152"/>
      <c r="GK56" s="152"/>
      <c r="GL56" s="152"/>
      <c r="GM56" s="152"/>
      <c r="GN56" s="152"/>
      <c r="GO56" s="152"/>
      <c r="GP56" s="152"/>
      <c r="GQ56" s="152"/>
      <c r="GR56" s="152"/>
      <c r="GS56" s="152"/>
      <c r="GT56" s="152"/>
      <c r="GU56" s="152"/>
      <c r="GV56" s="152"/>
      <c r="GW56" s="152"/>
      <c r="GX56" s="152"/>
      <c r="GY56" s="152"/>
      <c r="GZ56" s="152"/>
      <c r="HA56" s="152"/>
      <c r="HB56" s="152"/>
      <c r="HC56" s="152"/>
      <c r="HD56" s="152"/>
      <c r="HE56" s="152"/>
      <c r="HF56" s="152"/>
      <c r="HG56" s="152"/>
      <c r="HH56" s="152"/>
      <c r="HI56" s="152"/>
      <c r="HJ56" s="152"/>
      <c r="HK56" s="152"/>
      <c r="HL56" s="152"/>
      <c r="HM56" s="152"/>
      <c r="HN56" s="152"/>
      <c r="HO56" s="152"/>
      <c r="HP56" s="152"/>
      <c r="HQ56" s="152"/>
      <c r="HR56" s="152"/>
      <c r="HS56" s="152"/>
      <c r="HT56" s="152"/>
      <c r="HU56" s="152"/>
      <c r="HV56" s="152"/>
      <c r="HW56" s="152"/>
      <c r="HX56" s="152"/>
      <c r="HY56" s="152"/>
      <c r="HZ56" s="152"/>
      <c r="IA56" s="152"/>
      <c r="IB56" s="152"/>
      <c r="IC56" s="152"/>
      <c r="ID56" s="152"/>
      <c r="IE56" s="152"/>
      <c r="IF56" s="152"/>
      <c r="IG56" s="152"/>
      <c r="IH56" s="152"/>
      <c r="II56" s="152"/>
      <c r="IJ56" s="152"/>
      <c r="IK56" s="152"/>
      <c r="IL56" s="152"/>
      <c r="IM56" s="152"/>
      <c r="IN56" s="152"/>
      <c r="IO56" s="152"/>
      <c r="IP56" s="152"/>
      <c r="IQ56" s="152"/>
      <c r="IR56" s="152"/>
      <c r="IS56" s="152"/>
      <c r="IT56" s="152"/>
      <c r="IU56" s="152"/>
      <c r="IV56" s="152"/>
      <c r="IW56" s="152"/>
    </row>
    <row r="57" customFormat="false" ht="9" hidden="false" customHeight="false" outlineLevel="0" collapsed="false">
      <c r="A57" s="155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  <c r="BK57" s="155"/>
      <c r="BL57" s="155"/>
      <c r="BM57" s="155"/>
      <c r="BN57" s="155"/>
      <c r="BO57" s="155"/>
      <c r="BP57" s="155"/>
      <c r="BQ57" s="155"/>
      <c r="BR57" s="155"/>
      <c r="BS57" s="155"/>
      <c r="BT57" s="155"/>
      <c r="BU57" s="155"/>
      <c r="BV57" s="155"/>
      <c r="BW57" s="155"/>
      <c r="BX57" s="155"/>
      <c r="BY57" s="155"/>
      <c r="BZ57" s="155"/>
      <c r="CA57" s="155"/>
      <c r="CB57" s="155"/>
      <c r="CC57" s="155"/>
      <c r="CD57" s="155"/>
      <c r="CE57" s="155"/>
      <c r="CF57" s="155"/>
      <c r="CG57" s="155"/>
      <c r="CH57" s="155"/>
      <c r="CI57" s="155"/>
      <c r="CJ57" s="155"/>
      <c r="CK57" s="155"/>
      <c r="CL57" s="155"/>
      <c r="CM57" s="155"/>
      <c r="CN57" s="155"/>
      <c r="CO57" s="155"/>
      <c r="CP57" s="155"/>
      <c r="CQ57" s="155"/>
      <c r="CR57" s="155"/>
      <c r="CS57" s="155"/>
      <c r="CT57" s="155"/>
      <c r="CU57" s="155"/>
      <c r="CV57" s="155"/>
      <c r="CW57" s="155"/>
      <c r="CX57" s="155"/>
      <c r="CY57" s="155"/>
      <c r="CZ57" s="155"/>
      <c r="DA57" s="155"/>
      <c r="DB57" s="155"/>
      <c r="DC57" s="155"/>
      <c r="DD57" s="155"/>
      <c r="DE57" s="155"/>
      <c r="DF57" s="155"/>
      <c r="DG57" s="155"/>
      <c r="DH57" s="155"/>
      <c r="DI57" s="155"/>
      <c r="DJ57" s="155"/>
      <c r="DK57" s="155"/>
      <c r="DL57" s="155"/>
      <c r="DM57" s="155"/>
      <c r="DN57" s="155"/>
      <c r="DO57" s="155"/>
      <c r="DP57" s="155"/>
      <c r="DQ57" s="155"/>
      <c r="DR57" s="155"/>
      <c r="DS57" s="155"/>
      <c r="DT57" s="155"/>
      <c r="DU57" s="155"/>
      <c r="DV57" s="155"/>
      <c r="DW57" s="155"/>
      <c r="DX57" s="155"/>
      <c r="DY57" s="155"/>
      <c r="DZ57" s="155"/>
      <c r="EA57" s="155"/>
      <c r="EB57" s="155"/>
      <c r="EC57" s="155"/>
      <c r="ED57" s="155"/>
      <c r="EE57" s="155"/>
      <c r="EF57" s="155"/>
      <c r="EG57" s="155"/>
      <c r="EH57" s="155"/>
      <c r="EI57" s="155"/>
      <c r="EJ57" s="155"/>
      <c r="EK57" s="155"/>
      <c r="EL57" s="155"/>
      <c r="EM57" s="155"/>
      <c r="EN57" s="155"/>
      <c r="EO57" s="155"/>
      <c r="EP57" s="155"/>
      <c r="EQ57" s="155"/>
      <c r="ER57" s="155"/>
      <c r="ES57" s="155"/>
      <c r="ET57" s="155"/>
      <c r="EU57" s="155"/>
      <c r="EV57" s="155"/>
      <c r="EW57" s="155"/>
      <c r="EX57" s="155"/>
      <c r="EY57" s="155"/>
      <c r="EZ57" s="155"/>
      <c r="FA57" s="155"/>
      <c r="FB57" s="155"/>
      <c r="FC57" s="155"/>
      <c r="FD57" s="155"/>
      <c r="FE57" s="155"/>
      <c r="FF57" s="155"/>
      <c r="FG57" s="155"/>
      <c r="FH57" s="155"/>
      <c r="FI57" s="155"/>
      <c r="FJ57" s="155"/>
      <c r="FK57" s="155"/>
      <c r="FL57" s="155"/>
      <c r="FM57" s="155"/>
      <c r="FN57" s="155"/>
      <c r="FO57" s="155"/>
      <c r="FP57" s="155"/>
      <c r="FQ57" s="155"/>
      <c r="FR57" s="155"/>
      <c r="FS57" s="155"/>
      <c r="FT57" s="155"/>
      <c r="FU57" s="155"/>
      <c r="FV57" s="155"/>
      <c r="FW57" s="155"/>
      <c r="FX57" s="155"/>
      <c r="FY57" s="155"/>
      <c r="FZ57" s="155"/>
      <c r="GA57" s="155"/>
      <c r="GB57" s="155"/>
      <c r="GC57" s="155"/>
      <c r="GD57" s="155"/>
      <c r="GE57" s="155"/>
      <c r="GF57" s="155"/>
      <c r="GG57" s="155"/>
      <c r="GH57" s="155"/>
      <c r="GI57" s="155"/>
      <c r="GJ57" s="155"/>
      <c r="GK57" s="155"/>
      <c r="GL57" s="155"/>
      <c r="GM57" s="155"/>
      <c r="GN57" s="155"/>
      <c r="GO57" s="155"/>
      <c r="GP57" s="155"/>
      <c r="GQ57" s="155"/>
      <c r="GR57" s="155"/>
      <c r="GS57" s="155"/>
      <c r="GT57" s="155"/>
      <c r="GU57" s="155"/>
      <c r="GV57" s="155"/>
      <c r="GW57" s="155"/>
      <c r="GX57" s="155"/>
      <c r="GY57" s="155"/>
      <c r="GZ57" s="155"/>
      <c r="HA57" s="155"/>
      <c r="HB57" s="155"/>
      <c r="HC57" s="155"/>
      <c r="HD57" s="155"/>
      <c r="HE57" s="155"/>
      <c r="HF57" s="155"/>
      <c r="HG57" s="155"/>
      <c r="HH57" s="155"/>
      <c r="HI57" s="155"/>
      <c r="HJ57" s="155"/>
      <c r="HK57" s="155"/>
      <c r="HL57" s="155"/>
      <c r="HM57" s="155"/>
      <c r="HN57" s="155"/>
      <c r="HO57" s="155"/>
      <c r="HP57" s="155"/>
      <c r="HQ57" s="155"/>
      <c r="HR57" s="155"/>
      <c r="HS57" s="155"/>
      <c r="HT57" s="155"/>
      <c r="HU57" s="155"/>
      <c r="HV57" s="155"/>
      <c r="HW57" s="155"/>
      <c r="HX57" s="155"/>
      <c r="HY57" s="155"/>
      <c r="HZ57" s="155"/>
      <c r="IA57" s="155"/>
      <c r="IB57" s="155"/>
      <c r="IC57" s="155"/>
      <c r="ID57" s="155"/>
      <c r="IE57" s="155"/>
      <c r="IF57" s="155"/>
      <c r="IG57" s="155"/>
      <c r="IH57" s="155"/>
      <c r="II57" s="155"/>
      <c r="IJ57" s="155"/>
      <c r="IK57" s="155"/>
      <c r="IL57" s="155"/>
      <c r="IM57" s="155"/>
      <c r="IN57" s="155"/>
      <c r="IO57" s="155"/>
      <c r="IP57" s="155"/>
      <c r="IQ57" s="155"/>
      <c r="IR57" s="155"/>
      <c r="IS57" s="155"/>
      <c r="IT57" s="155"/>
      <c r="IU57" s="155"/>
      <c r="IV57" s="155"/>
      <c r="IW57" s="1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105" activePane="bottomLeft" state="frozen"/>
      <selection pane="topLeft" activeCell="A1" activeCellId="0" sqref="A1"/>
      <selection pane="bottom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62" width="10.15"/>
    <col collapsed="false" customWidth="true" hidden="false" outlineLevel="0" max="2" min="2" style="163" width="8.49"/>
    <col collapsed="false" customWidth="true" hidden="false" outlineLevel="0" max="3" min="3" style="163" width="10.49"/>
    <col collapsed="false" customWidth="true" hidden="false" outlineLevel="0" max="4" min="4" style="162" width="10.33"/>
    <col collapsed="false" customWidth="true" hidden="false" outlineLevel="0" max="5" min="5" style="162" width="12.83"/>
    <col collapsed="false" customWidth="true" hidden="false" outlineLevel="0" max="6" min="6" style="162" width="10.83"/>
    <col collapsed="false" customWidth="false" hidden="false" outlineLevel="0" max="257" min="7" style="162" width="9.33"/>
  </cols>
  <sheetData>
    <row r="1" customFormat="false" ht="8.25" hidden="false" customHeight="false" outlineLevel="0" collapsed="false">
      <c r="A1" s="164" t="s">
        <v>160</v>
      </c>
      <c r="B1" s="165"/>
      <c r="C1" s="166" t="n">
        <f aca="false">SUM(B130:B65536)</f>
        <v>665950</v>
      </c>
      <c r="E1" s="167" t="s">
        <v>161</v>
      </c>
    </row>
    <row r="2" customFormat="false" ht="8.25" hidden="false" customHeight="false" outlineLevel="0" collapsed="false">
      <c r="A2" s="167" t="s">
        <v>162</v>
      </c>
      <c r="B2" s="168"/>
      <c r="C2" s="166" t="n">
        <f aca="false">SUM(C130:C65536)</f>
        <v>147196</v>
      </c>
      <c r="E2" s="167" t="s">
        <v>163</v>
      </c>
      <c r="F2" s="166" t="n">
        <f aca="false">SUM(C123:C142)</f>
        <v>192687</v>
      </c>
    </row>
    <row r="3" customFormat="false" ht="8.25" hidden="false" customHeight="false" outlineLevel="0" collapsed="false">
      <c r="B3" s="168"/>
      <c r="C3" s="162"/>
    </row>
    <row r="4" customFormat="false" ht="13.5" hidden="false" customHeight="true" outlineLevel="0" collapsed="false">
      <c r="A4" s="162" t="s">
        <v>164</v>
      </c>
      <c r="B4" s="163" t="s">
        <v>165</v>
      </c>
      <c r="C4" s="163" t="s">
        <v>166</v>
      </c>
    </row>
    <row r="5" customFormat="false" ht="8.25" hidden="true" customHeight="false" outlineLevel="0" collapsed="false">
      <c r="A5" s="169" t="n">
        <v>37049</v>
      </c>
      <c r="B5" s="163" t="n">
        <v>910686</v>
      </c>
      <c r="C5" s="163" t="n">
        <v>-96407</v>
      </c>
    </row>
    <row r="6" customFormat="false" ht="8.25" hidden="true" customHeight="false" outlineLevel="0" collapsed="false">
      <c r="A6" s="169" t="n">
        <v>37050</v>
      </c>
      <c r="B6" s="163" t="n">
        <v>-3726232</v>
      </c>
      <c r="C6" s="163" t="n">
        <v>-41209</v>
      </c>
    </row>
    <row r="7" customFormat="false" ht="8.25" hidden="true" customHeight="false" outlineLevel="0" collapsed="false">
      <c r="A7" s="169" t="n">
        <v>37053</v>
      </c>
      <c r="B7" s="163" t="n">
        <v>-4747160</v>
      </c>
      <c r="C7" s="163" t="n">
        <v>-679473</v>
      </c>
    </row>
    <row r="8" customFormat="false" ht="8.25" hidden="true" customHeight="false" outlineLevel="0" collapsed="false">
      <c r="A8" s="169" t="n">
        <v>37054</v>
      </c>
      <c r="B8" s="163" t="n">
        <v>-3504225</v>
      </c>
      <c r="C8" s="163" t="n">
        <v>-242540</v>
      </c>
    </row>
    <row r="9" customFormat="false" ht="8.25" hidden="true" customHeight="false" outlineLevel="0" collapsed="false">
      <c r="A9" s="169" t="n">
        <v>37055</v>
      </c>
      <c r="B9" s="163" t="n">
        <v>6075442</v>
      </c>
      <c r="C9" s="163" t="n">
        <v>415218</v>
      </c>
    </row>
    <row r="10" customFormat="false" ht="8.25" hidden="true" customHeight="false" outlineLevel="0" collapsed="false">
      <c r="A10" s="169" t="n">
        <v>37056</v>
      </c>
      <c r="B10" s="163" t="n">
        <v>3150686</v>
      </c>
      <c r="C10" s="163" t="n">
        <v>269179</v>
      </c>
    </row>
    <row r="11" customFormat="false" ht="8.25" hidden="true" customHeight="false" outlineLevel="0" collapsed="false">
      <c r="A11" s="169" t="n">
        <v>37057</v>
      </c>
      <c r="B11" s="163" t="n">
        <v>1245395</v>
      </c>
      <c r="C11" s="163" t="n">
        <v>237068</v>
      </c>
    </row>
    <row r="12" customFormat="false" ht="8.25" hidden="true" customHeight="false" outlineLevel="0" collapsed="false">
      <c r="A12" s="169" t="n">
        <v>37060</v>
      </c>
      <c r="B12" s="163" t="n">
        <v>2290543</v>
      </c>
      <c r="C12" s="163" t="n">
        <v>172538</v>
      </c>
    </row>
    <row r="13" customFormat="false" ht="8.25" hidden="true" customHeight="false" outlineLevel="0" collapsed="false">
      <c r="A13" s="169" t="n">
        <v>37061</v>
      </c>
      <c r="B13" s="163" t="n">
        <v>1268341</v>
      </c>
      <c r="C13" s="163" t="n">
        <v>0</v>
      </c>
    </row>
    <row r="14" customFormat="false" ht="8.25" hidden="true" customHeight="false" outlineLevel="0" collapsed="false">
      <c r="A14" s="169" t="n">
        <v>37062</v>
      </c>
      <c r="B14" s="163" t="n">
        <v>3165392</v>
      </c>
      <c r="C14" s="163" t="n">
        <v>3503</v>
      </c>
    </row>
    <row r="15" customFormat="false" ht="8.25" hidden="true" customHeight="false" outlineLevel="0" collapsed="false">
      <c r="A15" s="169" t="n">
        <v>37063</v>
      </c>
      <c r="B15" s="163" t="n">
        <v>1378094</v>
      </c>
      <c r="C15" s="163" t="n">
        <v>-943</v>
      </c>
    </row>
    <row r="16" customFormat="false" ht="8.25" hidden="true" customHeight="false" outlineLevel="0" collapsed="false">
      <c r="A16" s="169" t="n">
        <v>37064</v>
      </c>
      <c r="B16" s="163" t="n">
        <v>739237</v>
      </c>
      <c r="C16" s="163" t="n">
        <v>175098</v>
      </c>
    </row>
    <row r="17" customFormat="false" ht="8.25" hidden="true" customHeight="false" outlineLevel="0" collapsed="false">
      <c r="A17" s="169" t="n">
        <v>37067</v>
      </c>
      <c r="B17" s="163" t="n">
        <v>6043683</v>
      </c>
      <c r="C17" s="163" t="n">
        <v>328112</v>
      </c>
    </row>
    <row r="18" customFormat="false" ht="8.25" hidden="true" customHeight="false" outlineLevel="0" collapsed="false">
      <c r="A18" s="169" t="n">
        <v>37068</v>
      </c>
      <c r="B18" s="163" t="n">
        <v>-710085</v>
      </c>
      <c r="C18" s="163" t="n">
        <v>151607</v>
      </c>
    </row>
    <row r="19" customFormat="false" ht="8.25" hidden="true" customHeight="false" outlineLevel="0" collapsed="false">
      <c r="A19" s="169" t="n">
        <v>37069</v>
      </c>
      <c r="B19" s="163" t="n">
        <v>-2411126</v>
      </c>
      <c r="C19" s="163" t="n">
        <v>209253</v>
      </c>
    </row>
    <row r="20" customFormat="false" ht="8.25" hidden="true" customHeight="false" outlineLevel="0" collapsed="false">
      <c r="A20" s="169" t="n">
        <v>37070</v>
      </c>
      <c r="B20" s="163" t="n">
        <v>1344183</v>
      </c>
      <c r="C20" s="163" t="n">
        <v>-52150</v>
      </c>
    </row>
    <row r="21" customFormat="false" ht="8.25" hidden="true" customHeight="false" outlineLevel="0" collapsed="false">
      <c r="A21" s="169" t="n">
        <v>37078</v>
      </c>
      <c r="B21" s="163" t="n">
        <v>-3552958</v>
      </c>
      <c r="C21" s="163" t="n">
        <v>-41118</v>
      </c>
    </row>
    <row r="22" customFormat="false" ht="8.25" hidden="true" customHeight="false" outlineLevel="0" collapsed="false">
      <c r="A22" s="169" t="n">
        <v>37081</v>
      </c>
      <c r="B22" s="163" t="n">
        <v>2496573</v>
      </c>
      <c r="C22" s="163" t="n">
        <v>257546</v>
      </c>
    </row>
    <row r="23" customFormat="false" ht="8.25" hidden="true" customHeight="false" outlineLevel="0" collapsed="false">
      <c r="A23" s="169" t="n">
        <v>37082</v>
      </c>
      <c r="B23" s="163" t="n">
        <v>2391506</v>
      </c>
      <c r="C23" s="163" t="n">
        <v>-54154</v>
      </c>
    </row>
    <row r="24" customFormat="false" ht="8.25" hidden="true" customHeight="false" outlineLevel="0" collapsed="false">
      <c r="A24" s="169" t="n">
        <v>37083</v>
      </c>
      <c r="B24" s="163" t="n">
        <v>1290930</v>
      </c>
      <c r="C24" s="163" t="n">
        <v>-47741</v>
      </c>
    </row>
    <row r="25" customFormat="false" ht="8.25" hidden="true" customHeight="false" outlineLevel="0" collapsed="false">
      <c r="A25" s="169" t="n">
        <v>37084</v>
      </c>
      <c r="B25" s="163" t="n">
        <v>-163646</v>
      </c>
      <c r="C25" s="163" t="n">
        <v>-127438</v>
      </c>
    </row>
    <row r="26" customFormat="false" ht="8.25" hidden="true" customHeight="false" outlineLevel="0" collapsed="false">
      <c r="A26" s="169" t="n">
        <v>37085</v>
      </c>
      <c r="B26" s="163" t="n">
        <v>3948581</v>
      </c>
      <c r="C26" s="163" t="n">
        <v>347297</v>
      </c>
    </row>
    <row r="27" customFormat="false" ht="8.25" hidden="true" customHeight="false" outlineLevel="0" collapsed="false">
      <c r="A27" s="169" t="n">
        <v>37088</v>
      </c>
      <c r="B27" s="163" t="n">
        <v>-1226974</v>
      </c>
      <c r="C27" s="163" t="n">
        <v>376095</v>
      </c>
    </row>
    <row r="28" customFormat="false" ht="8.25" hidden="true" customHeight="false" outlineLevel="0" collapsed="false">
      <c r="A28" s="169" t="n">
        <v>37089</v>
      </c>
      <c r="B28" s="163" t="n">
        <v>-601084</v>
      </c>
      <c r="C28" s="163" t="n">
        <v>-110326</v>
      </c>
    </row>
    <row r="29" customFormat="false" ht="8.25" hidden="true" customHeight="false" outlineLevel="0" collapsed="false">
      <c r="A29" s="169" t="n">
        <v>37090</v>
      </c>
      <c r="B29" s="163" t="n">
        <v>-143260</v>
      </c>
      <c r="C29" s="163" t="n">
        <v>1477</v>
      </c>
    </row>
    <row r="30" customFormat="false" ht="8.25" hidden="true" customHeight="false" outlineLevel="0" collapsed="false">
      <c r="A30" s="169" t="n">
        <v>37091</v>
      </c>
      <c r="B30" s="163" t="n">
        <v>2150621</v>
      </c>
      <c r="C30" s="163" t="n">
        <v>-7512</v>
      </c>
    </row>
    <row r="31" customFormat="false" ht="8.25" hidden="true" customHeight="false" outlineLevel="0" collapsed="false">
      <c r="A31" s="169" t="n">
        <v>37092</v>
      </c>
      <c r="B31" s="163" t="n">
        <v>-3255965</v>
      </c>
      <c r="C31" s="163" t="n">
        <v>-5018</v>
      </c>
    </row>
    <row r="32" customFormat="false" ht="8.25" hidden="true" customHeight="false" outlineLevel="0" collapsed="false">
      <c r="A32" s="169" t="n">
        <v>37095</v>
      </c>
      <c r="B32" s="163" t="n">
        <v>-7068505</v>
      </c>
      <c r="C32" s="163" t="n">
        <v>-28682</v>
      </c>
    </row>
    <row r="33" customFormat="false" ht="8.25" hidden="true" customHeight="false" outlineLevel="0" collapsed="false">
      <c r="A33" s="169" t="n">
        <v>37096</v>
      </c>
      <c r="B33" s="163" t="n">
        <v>-325783</v>
      </c>
      <c r="C33" s="163" t="n">
        <v>-13906</v>
      </c>
    </row>
    <row r="34" customFormat="false" ht="8.25" hidden="true" customHeight="false" outlineLevel="0" collapsed="false">
      <c r="A34" s="169" t="n">
        <v>37097</v>
      </c>
      <c r="B34" s="163" t="n">
        <v>-3204</v>
      </c>
      <c r="C34" s="163" t="n">
        <v>87</v>
      </c>
    </row>
    <row r="35" customFormat="false" ht="8.25" hidden="true" customHeight="false" outlineLevel="0" collapsed="false">
      <c r="A35" s="169" t="n">
        <v>37098</v>
      </c>
      <c r="B35" s="163" t="n">
        <v>833046</v>
      </c>
      <c r="C35" s="163" t="n">
        <v>-13227</v>
      </c>
    </row>
    <row r="36" customFormat="false" ht="8.25" hidden="true" customHeight="false" outlineLevel="0" collapsed="false">
      <c r="A36" s="169" t="n">
        <v>37099</v>
      </c>
      <c r="B36" s="163" t="n">
        <v>1024060</v>
      </c>
      <c r="C36" s="163" t="n">
        <v>-48236</v>
      </c>
    </row>
    <row r="37" customFormat="false" ht="8.25" hidden="true" customHeight="false" outlineLevel="0" collapsed="false">
      <c r="A37" s="169" t="n">
        <v>37102</v>
      </c>
      <c r="B37" s="163" t="n">
        <v>-1129456</v>
      </c>
      <c r="C37" s="163" t="n">
        <v>-174632</v>
      </c>
    </row>
    <row r="38" customFormat="false" ht="8.25" hidden="true" customHeight="false" outlineLevel="0" collapsed="false">
      <c r="A38" s="169" t="n">
        <v>37103</v>
      </c>
      <c r="B38" s="163" t="n">
        <v>-92215</v>
      </c>
      <c r="C38" s="163" t="n">
        <v>56114</v>
      </c>
    </row>
    <row r="39" customFormat="false" ht="8.25" hidden="true" customHeight="false" outlineLevel="0" collapsed="false">
      <c r="A39" s="169" t="n">
        <v>37104</v>
      </c>
      <c r="B39" s="163" t="n">
        <v>3258408</v>
      </c>
      <c r="C39" s="163" t="n">
        <v>238295</v>
      </c>
    </row>
    <row r="40" customFormat="false" ht="8.25" hidden="true" customHeight="false" outlineLevel="0" collapsed="false">
      <c r="A40" s="169" t="n">
        <v>37105</v>
      </c>
      <c r="B40" s="163" t="n">
        <v>-1196089</v>
      </c>
      <c r="C40" s="163" t="n">
        <v>-6030</v>
      </c>
    </row>
    <row r="41" customFormat="false" ht="8.25" hidden="true" customHeight="false" outlineLevel="0" collapsed="false">
      <c r="A41" s="169" t="n">
        <v>37106</v>
      </c>
      <c r="B41" s="163" t="n">
        <v>1275855</v>
      </c>
      <c r="C41" s="163" t="n">
        <v>-13673</v>
      </c>
    </row>
    <row r="42" customFormat="false" ht="8.25" hidden="true" customHeight="false" outlineLevel="0" collapsed="false">
      <c r="A42" s="169" t="n">
        <v>37109</v>
      </c>
      <c r="B42" s="163" t="n">
        <v>-2323857</v>
      </c>
      <c r="C42" s="163" t="n">
        <v>-15105</v>
      </c>
    </row>
    <row r="43" customFormat="false" ht="8.25" hidden="true" customHeight="false" outlineLevel="0" collapsed="false">
      <c r="A43" s="169" t="n">
        <v>37110</v>
      </c>
      <c r="B43" s="163" t="n">
        <v>308448</v>
      </c>
      <c r="C43" s="163" t="n">
        <v>21</v>
      </c>
    </row>
    <row r="44" customFormat="false" ht="8.25" hidden="true" customHeight="false" outlineLevel="0" collapsed="false">
      <c r="A44" s="169" t="n">
        <v>37111</v>
      </c>
      <c r="B44" s="163" t="n">
        <v>1183435</v>
      </c>
      <c r="C44" s="163" t="n">
        <v>-3037</v>
      </c>
    </row>
    <row r="45" customFormat="false" ht="8.25" hidden="true" customHeight="false" outlineLevel="0" collapsed="false">
      <c r="A45" s="169" t="n">
        <v>37112</v>
      </c>
      <c r="B45" s="163" t="n">
        <v>1159535</v>
      </c>
      <c r="C45" s="163" t="n">
        <v>36281</v>
      </c>
    </row>
    <row r="46" customFormat="false" ht="8.25" hidden="true" customHeight="false" outlineLevel="0" collapsed="false">
      <c r="A46" s="169" t="n">
        <v>37113</v>
      </c>
      <c r="B46" s="163" t="n">
        <v>-595706</v>
      </c>
      <c r="C46" s="163" t="n">
        <v>-67795</v>
      </c>
    </row>
    <row r="47" customFormat="false" ht="8.25" hidden="true" customHeight="false" outlineLevel="0" collapsed="false">
      <c r="A47" s="169" t="n">
        <v>37116</v>
      </c>
      <c r="B47" s="163" t="n">
        <v>-6281869</v>
      </c>
      <c r="C47" s="163" t="n">
        <v>-31454</v>
      </c>
    </row>
    <row r="48" customFormat="false" ht="8.25" hidden="true" customHeight="false" outlineLevel="0" collapsed="false">
      <c r="A48" s="169" t="n">
        <v>37117</v>
      </c>
      <c r="B48" s="163" t="n">
        <v>-44611</v>
      </c>
      <c r="C48" s="163" t="n">
        <v>-141926</v>
      </c>
    </row>
    <row r="49" customFormat="false" ht="8.25" hidden="true" customHeight="false" outlineLevel="0" collapsed="false">
      <c r="A49" s="169" t="n">
        <v>37118</v>
      </c>
      <c r="B49" s="163" t="n">
        <v>-1707207</v>
      </c>
      <c r="C49" s="163" t="n">
        <v>-581874</v>
      </c>
    </row>
    <row r="50" customFormat="false" ht="8.25" hidden="true" customHeight="false" outlineLevel="0" collapsed="false">
      <c r="A50" s="169" t="n">
        <v>37119</v>
      </c>
      <c r="B50" s="163" t="n">
        <v>27549</v>
      </c>
      <c r="C50" s="163" t="n">
        <v>180452</v>
      </c>
    </row>
    <row r="51" customFormat="false" ht="8.25" hidden="true" customHeight="false" outlineLevel="0" collapsed="false">
      <c r="A51" s="169" t="n">
        <v>37120</v>
      </c>
      <c r="B51" s="163" t="n">
        <v>634746</v>
      </c>
      <c r="C51" s="163" t="n">
        <v>61751</v>
      </c>
    </row>
    <row r="52" customFormat="false" ht="8.25" hidden="true" customHeight="false" outlineLevel="0" collapsed="false">
      <c r="A52" s="169" t="n">
        <v>37123</v>
      </c>
      <c r="B52" s="163" t="n">
        <v>1044671</v>
      </c>
      <c r="C52" s="163" t="n">
        <v>195339</v>
      </c>
    </row>
    <row r="53" customFormat="false" ht="8.25" hidden="true" customHeight="false" outlineLevel="0" collapsed="false">
      <c r="A53" s="169" t="n">
        <v>37124</v>
      </c>
      <c r="B53" s="163" t="n">
        <v>-546792</v>
      </c>
      <c r="C53" s="163" t="n">
        <v>131992</v>
      </c>
    </row>
    <row r="54" customFormat="false" ht="8.25" hidden="true" customHeight="false" outlineLevel="0" collapsed="false">
      <c r="A54" s="169" t="n">
        <v>37125</v>
      </c>
      <c r="B54" s="163" t="n">
        <v>1777844</v>
      </c>
      <c r="C54" s="163" t="n">
        <v>325935</v>
      </c>
    </row>
    <row r="55" customFormat="false" ht="8.25" hidden="true" customHeight="false" outlineLevel="0" collapsed="false">
      <c r="A55" s="169" t="n">
        <v>37126</v>
      </c>
      <c r="B55" s="163" t="n">
        <v>-343241</v>
      </c>
      <c r="C55" s="163" t="n">
        <v>-55436</v>
      </c>
    </row>
    <row r="56" customFormat="false" ht="8.25" hidden="true" customHeight="false" outlineLevel="0" collapsed="false">
      <c r="A56" s="169" t="n">
        <v>37127</v>
      </c>
      <c r="B56" s="163" t="n">
        <v>918192</v>
      </c>
      <c r="C56" s="163" t="n">
        <v>106781</v>
      </c>
    </row>
    <row r="57" customFormat="false" ht="8.25" hidden="true" customHeight="false" outlineLevel="0" collapsed="false">
      <c r="A57" s="169" t="n">
        <v>37130</v>
      </c>
      <c r="B57" s="163" t="n">
        <v>1529049</v>
      </c>
      <c r="C57" s="163" t="n">
        <v>118184</v>
      </c>
    </row>
    <row r="58" customFormat="false" ht="8.25" hidden="true" customHeight="false" outlineLevel="0" collapsed="false">
      <c r="A58" s="169" t="n">
        <v>37131</v>
      </c>
      <c r="B58" s="163" t="n">
        <v>198209</v>
      </c>
      <c r="C58" s="163" t="n">
        <v>-38815</v>
      </c>
    </row>
    <row r="59" customFormat="false" ht="8.25" hidden="true" customHeight="false" outlineLevel="0" collapsed="false">
      <c r="A59" s="169" t="n">
        <v>37132</v>
      </c>
      <c r="B59" s="163" t="n">
        <v>1578880</v>
      </c>
      <c r="C59" s="163" t="n">
        <v>-15565</v>
      </c>
    </row>
    <row r="60" customFormat="false" ht="8.25" hidden="true" customHeight="false" outlineLevel="0" collapsed="false">
      <c r="A60" s="169" t="n">
        <v>37133</v>
      </c>
      <c r="B60" s="163" t="n">
        <v>-262400</v>
      </c>
      <c r="C60" s="163" t="n">
        <v>79444</v>
      </c>
    </row>
    <row r="61" customFormat="false" ht="9" hidden="true" customHeight="false" outlineLevel="0" collapsed="false">
      <c r="A61" s="170" t="n">
        <v>37134</v>
      </c>
      <c r="B61" s="171" t="n">
        <v>404653</v>
      </c>
      <c r="C61" s="171" t="n">
        <v>46715</v>
      </c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  <c r="CH61" s="172"/>
      <c r="CI61" s="172"/>
      <c r="CJ61" s="172"/>
      <c r="CK61" s="172"/>
      <c r="CL61" s="172"/>
      <c r="CM61" s="172"/>
      <c r="CN61" s="172"/>
      <c r="CO61" s="172"/>
      <c r="CP61" s="172"/>
      <c r="CQ61" s="172"/>
      <c r="CR61" s="172"/>
      <c r="CS61" s="172"/>
      <c r="CT61" s="172"/>
      <c r="CU61" s="172"/>
      <c r="CV61" s="172"/>
      <c r="CW61" s="172"/>
      <c r="CX61" s="172"/>
      <c r="CY61" s="172"/>
      <c r="CZ61" s="172"/>
      <c r="DA61" s="172"/>
      <c r="DB61" s="172"/>
      <c r="DC61" s="172"/>
      <c r="DD61" s="172"/>
      <c r="DE61" s="172"/>
      <c r="DF61" s="172"/>
      <c r="DG61" s="172"/>
      <c r="DH61" s="172"/>
      <c r="DI61" s="172"/>
      <c r="DJ61" s="172"/>
      <c r="DK61" s="172"/>
      <c r="DL61" s="172"/>
      <c r="DM61" s="172"/>
      <c r="DN61" s="172"/>
      <c r="DO61" s="172"/>
      <c r="DP61" s="172"/>
      <c r="DQ61" s="172"/>
      <c r="DR61" s="172"/>
      <c r="DS61" s="172"/>
      <c r="DT61" s="172"/>
      <c r="DU61" s="172"/>
      <c r="DV61" s="172"/>
      <c r="DW61" s="172"/>
      <c r="DX61" s="172"/>
      <c r="DY61" s="172"/>
      <c r="DZ61" s="172"/>
      <c r="EA61" s="172"/>
      <c r="EB61" s="172"/>
      <c r="EC61" s="172"/>
      <c r="ED61" s="172"/>
      <c r="EE61" s="172"/>
      <c r="EF61" s="172"/>
      <c r="EG61" s="172"/>
      <c r="EH61" s="172"/>
      <c r="EI61" s="172"/>
      <c r="EJ61" s="172"/>
      <c r="EK61" s="172"/>
      <c r="EL61" s="172"/>
      <c r="EM61" s="172"/>
      <c r="EN61" s="172"/>
      <c r="EO61" s="172"/>
      <c r="EP61" s="172"/>
      <c r="EQ61" s="172"/>
      <c r="ER61" s="172"/>
      <c r="ES61" s="172"/>
      <c r="ET61" s="172"/>
      <c r="EU61" s="172"/>
      <c r="EV61" s="172"/>
      <c r="EW61" s="172"/>
      <c r="EX61" s="172"/>
      <c r="EY61" s="172"/>
      <c r="EZ61" s="172"/>
      <c r="FA61" s="172"/>
      <c r="FB61" s="172"/>
      <c r="FC61" s="172"/>
      <c r="FD61" s="172"/>
      <c r="FE61" s="172"/>
      <c r="FF61" s="172"/>
      <c r="FG61" s="172"/>
      <c r="FH61" s="172"/>
      <c r="FI61" s="172"/>
      <c r="FJ61" s="172"/>
      <c r="FK61" s="172"/>
      <c r="FL61" s="172"/>
      <c r="FM61" s="172"/>
      <c r="FN61" s="172"/>
      <c r="FO61" s="172"/>
      <c r="FP61" s="172"/>
      <c r="FQ61" s="172"/>
      <c r="FR61" s="172"/>
      <c r="FS61" s="172"/>
      <c r="FT61" s="172"/>
      <c r="FU61" s="172"/>
      <c r="FV61" s="172"/>
      <c r="FW61" s="172"/>
      <c r="FX61" s="172"/>
      <c r="FY61" s="172"/>
      <c r="FZ61" s="172"/>
      <c r="GA61" s="172"/>
      <c r="GB61" s="172"/>
      <c r="GC61" s="172"/>
      <c r="GD61" s="172"/>
      <c r="GE61" s="172"/>
      <c r="GF61" s="172"/>
      <c r="GG61" s="172"/>
      <c r="GH61" s="172"/>
      <c r="GI61" s="172"/>
      <c r="GJ61" s="172"/>
      <c r="GK61" s="172"/>
      <c r="GL61" s="172"/>
      <c r="GM61" s="172"/>
      <c r="GN61" s="172"/>
      <c r="GO61" s="172"/>
      <c r="GP61" s="172"/>
      <c r="GQ61" s="172"/>
      <c r="GR61" s="172"/>
      <c r="GS61" s="172"/>
      <c r="GT61" s="172"/>
      <c r="GU61" s="172"/>
      <c r="GV61" s="172"/>
      <c r="GW61" s="172"/>
      <c r="GX61" s="172"/>
      <c r="GY61" s="172"/>
      <c r="GZ61" s="172"/>
      <c r="HA61" s="172"/>
      <c r="HB61" s="172"/>
      <c r="HC61" s="172"/>
      <c r="HD61" s="172"/>
      <c r="HE61" s="172"/>
      <c r="HF61" s="172"/>
      <c r="HG61" s="172"/>
      <c r="HH61" s="172"/>
      <c r="HI61" s="172"/>
      <c r="HJ61" s="172"/>
      <c r="HK61" s="172"/>
      <c r="HL61" s="172"/>
      <c r="HM61" s="172"/>
      <c r="HN61" s="172"/>
      <c r="HO61" s="172"/>
      <c r="HP61" s="172"/>
      <c r="HQ61" s="172"/>
      <c r="HR61" s="172"/>
      <c r="HS61" s="172"/>
      <c r="HT61" s="172"/>
      <c r="HU61" s="172"/>
      <c r="HV61" s="172"/>
      <c r="HW61" s="172"/>
      <c r="HX61" s="172"/>
      <c r="HY61" s="172"/>
      <c r="HZ61" s="172"/>
      <c r="IA61" s="172"/>
      <c r="IB61" s="172"/>
      <c r="IC61" s="172"/>
      <c r="ID61" s="172"/>
      <c r="IE61" s="172"/>
      <c r="IF61" s="172"/>
      <c r="IG61" s="172"/>
      <c r="IH61" s="172"/>
      <c r="II61" s="172"/>
      <c r="IJ61" s="172"/>
      <c r="IK61" s="172"/>
      <c r="IL61" s="172"/>
      <c r="IM61" s="172"/>
      <c r="IN61" s="172"/>
      <c r="IO61" s="172"/>
      <c r="IP61" s="172"/>
      <c r="IQ61" s="172"/>
      <c r="IR61" s="172"/>
      <c r="IS61" s="172"/>
      <c r="IT61" s="172"/>
      <c r="IU61" s="172"/>
      <c r="IV61" s="172"/>
      <c r="IW61" s="172"/>
    </row>
    <row r="62" customFormat="false" ht="9" hidden="true" customHeight="false" outlineLevel="0" collapsed="false">
      <c r="A62" s="169" t="n">
        <v>37138</v>
      </c>
      <c r="B62" s="163" t="n">
        <v>2030401</v>
      </c>
      <c r="C62" s="163" t="n">
        <v>112705</v>
      </c>
    </row>
    <row r="63" customFormat="false" ht="8.25" hidden="true" customHeight="false" outlineLevel="0" collapsed="false">
      <c r="A63" s="169" t="n">
        <v>37139</v>
      </c>
      <c r="B63" s="163" t="n">
        <v>-267932</v>
      </c>
      <c r="C63" s="163" t="n">
        <v>-34426</v>
      </c>
    </row>
    <row r="64" customFormat="false" ht="8.25" hidden="true" customHeight="false" outlineLevel="0" collapsed="false">
      <c r="A64" s="169" t="n">
        <v>37140</v>
      </c>
      <c r="B64" s="163" t="n">
        <v>-174272</v>
      </c>
      <c r="C64" s="163" t="n">
        <v>-52637</v>
      </c>
    </row>
    <row r="65" customFormat="false" ht="8.25" hidden="true" customHeight="false" outlineLevel="0" collapsed="false">
      <c r="A65" s="169" t="n">
        <v>37141</v>
      </c>
      <c r="B65" s="163" t="n">
        <v>-259290</v>
      </c>
      <c r="C65" s="163" t="n">
        <v>-24800</v>
      </c>
    </row>
    <row r="66" customFormat="false" ht="8.25" hidden="true" customHeight="false" outlineLevel="0" collapsed="false">
      <c r="A66" s="169" t="n">
        <v>37144</v>
      </c>
      <c r="B66" s="163" t="n">
        <v>155904</v>
      </c>
      <c r="C66" s="163" t="n">
        <v>130658</v>
      </c>
    </row>
    <row r="67" customFormat="false" ht="8.25" hidden="true" customHeight="false" outlineLevel="0" collapsed="false">
      <c r="A67" s="169" t="n">
        <v>37146</v>
      </c>
      <c r="B67" s="163" t="n">
        <v>10329</v>
      </c>
      <c r="C67" s="163" t="n">
        <v>184</v>
      </c>
    </row>
    <row r="68" customFormat="false" ht="8.25" hidden="true" customHeight="false" outlineLevel="0" collapsed="false">
      <c r="A68" s="169" t="n">
        <v>37147</v>
      </c>
      <c r="B68" s="163" t="n">
        <v>-1035151</v>
      </c>
      <c r="C68" s="163" t="n">
        <v>-237553</v>
      </c>
    </row>
    <row r="69" customFormat="false" ht="8.25" hidden="true" customHeight="false" outlineLevel="0" collapsed="false">
      <c r="A69" s="169" t="n">
        <v>37148</v>
      </c>
      <c r="B69" s="163" t="n">
        <v>131955</v>
      </c>
      <c r="C69" s="163" t="n">
        <v>-83968</v>
      </c>
    </row>
    <row r="70" customFormat="false" ht="8.25" hidden="true" customHeight="false" outlineLevel="0" collapsed="false">
      <c r="A70" s="169" t="n">
        <v>37151</v>
      </c>
      <c r="B70" s="163" t="n">
        <v>-519455</v>
      </c>
      <c r="C70" s="163" t="n">
        <v>208462</v>
      </c>
    </row>
    <row r="71" customFormat="false" ht="8.25" hidden="true" customHeight="false" outlineLevel="0" collapsed="false">
      <c r="A71" s="169" t="n">
        <v>37152</v>
      </c>
      <c r="B71" s="163" t="n">
        <v>927493</v>
      </c>
      <c r="C71" s="163" t="n">
        <v>186962</v>
      </c>
    </row>
    <row r="72" customFormat="false" ht="8.25" hidden="true" customHeight="false" outlineLevel="0" collapsed="false">
      <c r="A72" s="169" t="n">
        <v>37153</v>
      </c>
      <c r="B72" s="163" t="n">
        <v>278897</v>
      </c>
      <c r="C72" s="163" t="n">
        <v>24355</v>
      </c>
    </row>
    <row r="73" customFormat="false" ht="8.25" hidden="true" customHeight="false" outlineLevel="0" collapsed="false">
      <c r="A73" s="169" t="n">
        <v>37154</v>
      </c>
      <c r="B73" s="163" t="n">
        <v>-324249</v>
      </c>
      <c r="C73" s="163" t="n">
        <v>-41376</v>
      </c>
    </row>
    <row r="74" customFormat="false" ht="8.25" hidden="true" customHeight="false" outlineLevel="0" collapsed="false">
      <c r="A74" s="169" t="n">
        <v>37155</v>
      </c>
      <c r="B74" s="163" t="n">
        <v>131147</v>
      </c>
      <c r="C74" s="163" t="n">
        <v>23229</v>
      </c>
    </row>
    <row r="75" customFormat="false" ht="8.25" hidden="true" customHeight="false" outlineLevel="0" collapsed="false">
      <c r="A75" s="169" t="n">
        <v>37158</v>
      </c>
      <c r="B75" s="163" t="n">
        <v>649428</v>
      </c>
      <c r="C75" s="163" t="n">
        <v>432388</v>
      </c>
    </row>
    <row r="76" customFormat="false" ht="8.25" hidden="true" customHeight="false" outlineLevel="0" collapsed="false">
      <c r="A76" s="169" t="n">
        <v>37159</v>
      </c>
      <c r="B76" s="163" t="n">
        <v>-1177383</v>
      </c>
      <c r="C76" s="163" t="n">
        <v>-320385</v>
      </c>
    </row>
    <row r="77" customFormat="false" ht="8.25" hidden="true" customHeight="false" outlineLevel="0" collapsed="false">
      <c r="A77" s="169" t="n">
        <v>37160</v>
      </c>
      <c r="B77" s="163" t="n">
        <v>330499</v>
      </c>
      <c r="C77" s="163" t="n">
        <v>1003</v>
      </c>
    </row>
    <row r="78" customFormat="false" ht="8.25" hidden="true" customHeight="false" outlineLevel="0" collapsed="false">
      <c r="A78" s="169" t="n">
        <v>37161</v>
      </c>
      <c r="B78" s="163" t="n">
        <v>237216</v>
      </c>
      <c r="C78" s="163" t="n">
        <v>65472</v>
      </c>
    </row>
    <row r="79" customFormat="false" ht="9" hidden="true" customHeight="false" outlineLevel="0" collapsed="false">
      <c r="A79" s="170" t="n">
        <v>37162</v>
      </c>
      <c r="B79" s="171" t="n">
        <v>-413713</v>
      </c>
      <c r="C79" s="171" t="n">
        <f aca="false">54299-4503</f>
        <v>49796</v>
      </c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  <c r="AO79" s="172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2"/>
      <c r="CB79" s="172"/>
      <c r="CC79" s="172"/>
      <c r="CD79" s="172"/>
      <c r="CE79" s="172"/>
      <c r="CF79" s="172"/>
      <c r="CG79" s="172"/>
      <c r="CH79" s="172"/>
      <c r="CI79" s="172"/>
      <c r="CJ79" s="172"/>
      <c r="CK79" s="172"/>
      <c r="CL79" s="172"/>
      <c r="CM79" s="172"/>
      <c r="CN79" s="172"/>
      <c r="CO79" s="172"/>
      <c r="CP79" s="172"/>
      <c r="CQ79" s="172"/>
      <c r="CR79" s="172"/>
      <c r="CS79" s="172"/>
      <c r="CT79" s="172"/>
      <c r="CU79" s="172"/>
      <c r="CV79" s="172"/>
      <c r="CW79" s="172"/>
      <c r="CX79" s="172"/>
      <c r="CY79" s="172"/>
      <c r="CZ79" s="172"/>
      <c r="DA79" s="172"/>
      <c r="DB79" s="172"/>
      <c r="DC79" s="172"/>
      <c r="DD79" s="172"/>
      <c r="DE79" s="172"/>
      <c r="DF79" s="172"/>
      <c r="DG79" s="172"/>
      <c r="DH79" s="172"/>
      <c r="DI79" s="172"/>
      <c r="DJ79" s="172"/>
      <c r="DK79" s="172"/>
      <c r="DL79" s="172"/>
      <c r="DM79" s="172"/>
      <c r="DN79" s="172"/>
      <c r="DO79" s="172"/>
      <c r="DP79" s="172"/>
      <c r="DQ79" s="172"/>
      <c r="DR79" s="172"/>
      <c r="DS79" s="172"/>
      <c r="DT79" s="172"/>
      <c r="DU79" s="172"/>
      <c r="DV79" s="172"/>
      <c r="DW79" s="172"/>
      <c r="DX79" s="172"/>
      <c r="DY79" s="172"/>
      <c r="DZ79" s="172"/>
      <c r="EA79" s="172"/>
      <c r="EB79" s="172"/>
      <c r="EC79" s="172"/>
      <c r="ED79" s="172"/>
      <c r="EE79" s="172"/>
      <c r="EF79" s="172"/>
      <c r="EG79" s="172"/>
      <c r="EH79" s="172"/>
      <c r="EI79" s="172"/>
      <c r="EJ79" s="172"/>
      <c r="EK79" s="172"/>
      <c r="EL79" s="172"/>
      <c r="EM79" s="172"/>
      <c r="EN79" s="172"/>
      <c r="EO79" s="172"/>
      <c r="EP79" s="172"/>
      <c r="EQ79" s="172"/>
      <c r="ER79" s="172"/>
      <c r="ES79" s="172"/>
      <c r="ET79" s="172"/>
      <c r="EU79" s="172"/>
      <c r="EV79" s="172"/>
      <c r="EW79" s="172"/>
      <c r="EX79" s="172"/>
      <c r="EY79" s="172"/>
      <c r="EZ79" s="172"/>
      <c r="FA79" s="172"/>
      <c r="FB79" s="172"/>
      <c r="FC79" s="172"/>
      <c r="FD79" s="172"/>
      <c r="FE79" s="172"/>
      <c r="FF79" s="172"/>
      <c r="FG79" s="172"/>
      <c r="FH79" s="172"/>
      <c r="FI79" s="172"/>
      <c r="FJ79" s="172"/>
      <c r="FK79" s="172"/>
      <c r="FL79" s="172"/>
      <c r="FM79" s="172"/>
      <c r="FN79" s="172"/>
      <c r="FO79" s="172"/>
      <c r="FP79" s="172"/>
      <c r="FQ79" s="172"/>
      <c r="FR79" s="172"/>
      <c r="FS79" s="172"/>
      <c r="FT79" s="172"/>
      <c r="FU79" s="172"/>
      <c r="FV79" s="172"/>
      <c r="FW79" s="172"/>
      <c r="FX79" s="172"/>
      <c r="FY79" s="172"/>
      <c r="FZ79" s="172"/>
      <c r="GA79" s="172"/>
      <c r="GB79" s="172"/>
      <c r="GC79" s="172"/>
      <c r="GD79" s="172"/>
      <c r="GE79" s="172"/>
      <c r="GF79" s="172"/>
      <c r="GG79" s="172"/>
      <c r="GH79" s="172"/>
      <c r="GI79" s="172"/>
      <c r="GJ79" s="172"/>
      <c r="GK79" s="172"/>
      <c r="GL79" s="172"/>
      <c r="GM79" s="172"/>
      <c r="GN79" s="172"/>
      <c r="GO79" s="172"/>
      <c r="GP79" s="172"/>
      <c r="GQ79" s="172"/>
      <c r="GR79" s="172"/>
      <c r="GS79" s="172"/>
      <c r="GT79" s="172"/>
      <c r="GU79" s="172"/>
      <c r="GV79" s="172"/>
      <c r="GW79" s="172"/>
      <c r="GX79" s="172"/>
      <c r="GY79" s="172"/>
      <c r="GZ79" s="172"/>
      <c r="HA79" s="172"/>
      <c r="HB79" s="172"/>
      <c r="HC79" s="172"/>
      <c r="HD79" s="172"/>
      <c r="HE79" s="172"/>
      <c r="HF79" s="172"/>
      <c r="HG79" s="172"/>
      <c r="HH79" s="172"/>
      <c r="HI79" s="172"/>
      <c r="HJ79" s="172"/>
      <c r="HK79" s="172"/>
      <c r="HL79" s="172"/>
      <c r="HM79" s="172"/>
      <c r="HN79" s="172"/>
      <c r="HO79" s="172"/>
      <c r="HP79" s="172"/>
      <c r="HQ79" s="172"/>
      <c r="HR79" s="172"/>
      <c r="HS79" s="172"/>
      <c r="HT79" s="172"/>
      <c r="HU79" s="172"/>
      <c r="HV79" s="172"/>
      <c r="HW79" s="172"/>
      <c r="HX79" s="172"/>
      <c r="HY79" s="172"/>
      <c r="HZ79" s="172"/>
      <c r="IA79" s="172"/>
      <c r="IB79" s="172"/>
      <c r="IC79" s="172"/>
      <c r="ID79" s="172"/>
      <c r="IE79" s="172"/>
      <c r="IF79" s="172"/>
      <c r="IG79" s="172"/>
      <c r="IH79" s="172"/>
      <c r="II79" s="172"/>
      <c r="IJ79" s="172"/>
      <c r="IK79" s="172"/>
      <c r="IL79" s="172"/>
      <c r="IM79" s="172"/>
      <c r="IN79" s="172"/>
      <c r="IO79" s="172"/>
      <c r="IP79" s="172"/>
      <c r="IQ79" s="172"/>
      <c r="IR79" s="172"/>
      <c r="IS79" s="172"/>
      <c r="IT79" s="172"/>
      <c r="IU79" s="172"/>
      <c r="IV79" s="172"/>
      <c r="IW79" s="172"/>
    </row>
    <row r="80" customFormat="false" ht="9" hidden="true" customHeight="false" outlineLevel="0" collapsed="false">
      <c r="A80" s="169" t="n">
        <v>37165</v>
      </c>
      <c r="B80" s="163" t="n">
        <v>-398024</v>
      </c>
      <c r="C80" s="163" t="n">
        <v>126107</v>
      </c>
    </row>
    <row r="81" customFormat="false" ht="8.25" hidden="true" customHeight="false" outlineLevel="0" collapsed="false">
      <c r="A81" s="169" t="n">
        <v>37166</v>
      </c>
      <c r="B81" s="163" t="n">
        <v>-39333</v>
      </c>
      <c r="C81" s="163" t="n">
        <v>-11017</v>
      </c>
    </row>
    <row r="82" customFormat="false" ht="8.25" hidden="true" customHeight="false" outlineLevel="0" collapsed="false">
      <c r="A82" s="169" t="n">
        <v>37167</v>
      </c>
      <c r="B82" s="163" t="n">
        <v>312679</v>
      </c>
      <c r="C82" s="163" t="n">
        <v>11605</v>
      </c>
    </row>
    <row r="83" customFormat="false" ht="8.25" hidden="true" customHeight="false" outlineLevel="0" collapsed="false">
      <c r="A83" s="169" t="n">
        <v>37168</v>
      </c>
      <c r="B83" s="163" t="n">
        <v>209436</v>
      </c>
      <c r="C83" s="163" t="n">
        <v>-150906</v>
      </c>
    </row>
    <row r="84" customFormat="false" ht="8.25" hidden="true" customHeight="false" outlineLevel="0" collapsed="false">
      <c r="A84" s="169" t="n">
        <v>37169</v>
      </c>
      <c r="B84" s="163" t="n">
        <v>-301617</v>
      </c>
      <c r="C84" s="163" t="n">
        <v>192637</v>
      </c>
    </row>
    <row r="85" customFormat="false" ht="8.25" hidden="true" customHeight="false" outlineLevel="0" collapsed="false">
      <c r="A85" s="169" t="n">
        <v>37172</v>
      </c>
      <c r="B85" s="163" t="n">
        <v>111378</v>
      </c>
      <c r="C85" s="163" t="n">
        <v>88301</v>
      </c>
    </row>
    <row r="86" customFormat="false" ht="8.25" hidden="true" customHeight="false" outlineLevel="0" collapsed="false">
      <c r="A86" s="169" t="n">
        <v>37173</v>
      </c>
      <c r="B86" s="163" t="n">
        <v>349385</v>
      </c>
      <c r="C86" s="163" t="n">
        <v>-65303</v>
      </c>
    </row>
    <row r="87" customFormat="false" ht="8.25" hidden="true" customHeight="false" outlineLevel="0" collapsed="false">
      <c r="A87" s="169" t="n">
        <v>37174</v>
      </c>
      <c r="B87" s="163" t="n">
        <v>51354</v>
      </c>
      <c r="C87" s="163" t="n">
        <v>-242299</v>
      </c>
    </row>
    <row r="88" customFormat="false" ht="8.25" hidden="true" customHeight="false" outlineLevel="0" collapsed="false">
      <c r="A88" s="169" t="n">
        <v>37175</v>
      </c>
      <c r="B88" s="163" t="n">
        <v>32035</v>
      </c>
      <c r="C88" s="163" t="n">
        <v>-43187</v>
      </c>
    </row>
    <row r="89" customFormat="false" ht="8.25" hidden="true" customHeight="false" outlineLevel="0" collapsed="false">
      <c r="A89" s="169" t="n">
        <v>37176</v>
      </c>
      <c r="B89" s="163" t="n">
        <v>-49485</v>
      </c>
      <c r="C89" s="163" t="n">
        <v>136891</v>
      </c>
    </row>
    <row r="90" customFormat="false" ht="8.25" hidden="true" customHeight="false" outlineLevel="0" collapsed="false">
      <c r="A90" s="169" t="n">
        <v>37179</v>
      </c>
      <c r="B90" s="163" t="n">
        <v>34540</v>
      </c>
      <c r="C90" s="163" t="n">
        <v>36038</v>
      </c>
    </row>
    <row r="91" customFormat="false" ht="8.25" hidden="true" customHeight="false" outlineLevel="0" collapsed="false">
      <c r="A91" s="169" t="n">
        <v>37180</v>
      </c>
      <c r="B91" s="163" t="n">
        <v>-444586</v>
      </c>
      <c r="C91" s="163" t="n">
        <v>-141051</v>
      </c>
    </row>
    <row r="92" customFormat="false" ht="8.25" hidden="true" customHeight="false" outlineLevel="0" collapsed="false">
      <c r="A92" s="169" t="n">
        <v>37181</v>
      </c>
      <c r="B92" s="163" t="n">
        <v>-269704</v>
      </c>
      <c r="C92" s="163" t="n">
        <v>110306</v>
      </c>
    </row>
    <row r="93" customFormat="false" ht="8.25" hidden="true" customHeight="false" outlineLevel="0" collapsed="false">
      <c r="A93" s="169" t="n">
        <v>37182</v>
      </c>
      <c r="B93" s="163" t="n">
        <v>-416871</v>
      </c>
      <c r="C93" s="163" t="n">
        <v>-179355</v>
      </c>
    </row>
    <row r="94" customFormat="false" ht="8.25" hidden="true" customHeight="false" outlineLevel="0" collapsed="false">
      <c r="A94" s="169" t="n">
        <v>37183</v>
      </c>
      <c r="B94" s="163" t="n">
        <v>-1174327</v>
      </c>
      <c r="C94" s="163" t="n">
        <v>-283033</v>
      </c>
    </row>
    <row r="95" customFormat="false" ht="8.25" hidden="true" customHeight="false" outlineLevel="0" collapsed="false">
      <c r="A95" s="169" t="n">
        <v>37186</v>
      </c>
      <c r="B95" s="163" t="n">
        <v>393687</v>
      </c>
      <c r="C95" s="163" t="n">
        <v>-217384</v>
      </c>
    </row>
    <row r="96" customFormat="false" ht="8.25" hidden="true" customHeight="false" outlineLevel="0" collapsed="false">
      <c r="A96" s="169" t="n">
        <v>37187</v>
      </c>
      <c r="B96" s="163" t="n">
        <v>-166299</v>
      </c>
      <c r="C96" s="163" t="n">
        <v>202661</v>
      </c>
    </row>
    <row r="97" customFormat="false" ht="8.25" hidden="true" customHeight="false" outlineLevel="0" collapsed="false">
      <c r="A97" s="169" t="n">
        <v>37188</v>
      </c>
      <c r="B97" s="163" t="n">
        <v>181651</v>
      </c>
      <c r="C97" s="163" t="n">
        <v>-256952</v>
      </c>
    </row>
    <row r="98" customFormat="false" ht="8.25" hidden="true" customHeight="false" outlineLevel="0" collapsed="false">
      <c r="A98" s="169" t="n">
        <v>37189</v>
      </c>
      <c r="B98" s="163" t="n">
        <v>-140019</v>
      </c>
      <c r="C98" s="163" t="n">
        <v>-42208</v>
      </c>
    </row>
    <row r="99" customFormat="false" ht="8.25" hidden="true" customHeight="false" outlineLevel="0" collapsed="false">
      <c r="A99" s="169" t="n">
        <v>37190</v>
      </c>
      <c r="B99" s="163" t="n">
        <v>277883</v>
      </c>
      <c r="C99" s="163" t="n">
        <v>-30893</v>
      </c>
    </row>
    <row r="100" customFormat="false" ht="8.25" hidden="true" customHeight="false" outlineLevel="0" collapsed="false">
      <c r="A100" s="169" t="n">
        <v>37193</v>
      </c>
      <c r="B100" s="163" t="n">
        <v>-313999</v>
      </c>
      <c r="C100" s="163" t="n">
        <v>37550</v>
      </c>
    </row>
    <row r="101" customFormat="false" ht="8.25" hidden="true" customHeight="false" outlineLevel="0" collapsed="false">
      <c r="A101" s="169" t="n">
        <v>37194</v>
      </c>
      <c r="B101" s="163" t="n">
        <v>-276743</v>
      </c>
      <c r="C101" s="163" t="n">
        <v>-105916</v>
      </c>
    </row>
    <row r="102" customFormat="false" ht="9" hidden="true" customHeight="false" outlineLevel="0" collapsed="false">
      <c r="A102" s="170" t="n">
        <v>37195</v>
      </c>
      <c r="B102" s="171" t="n">
        <v>-419461</v>
      </c>
      <c r="C102" s="171" t="n">
        <v>94742</v>
      </c>
      <c r="D102" s="172"/>
      <c r="E102" s="171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72"/>
      <c r="AG102" s="172"/>
      <c r="AH102" s="172"/>
      <c r="AI102" s="172"/>
      <c r="AJ102" s="172"/>
      <c r="AK102" s="172"/>
      <c r="AL102" s="172"/>
      <c r="AM102" s="172"/>
      <c r="AN102" s="172"/>
      <c r="AO102" s="172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172"/>
      <c r="BN102" s="172"/>
      <c r="BO102" s="172"/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72"/>
      <c r="CB102" s="172"/>
      <c r="CC102" s="172"/>
      <c r="CD102" s="172"/>
      <c r="CE102" s="172"/>
      <c r="CF102" s="172"/>
      <c r="CG102" s="172"/>
      <c r="CH102" s="172"/>
      <c r="CI102" s="172"/>
      <c r="CJ102" s="172"/>
      <c r="CK102" s="172"/>
      <c r="CL102" s="172"/>
      <c r="CM102" s="172"/>
      <c r="CN102" s="172"/>
      <c r="CO102" s="172"/>
      <c r="CP102" s="172"/>
      <c r="CQ102" s="172"/>
      <c r="CR102" s="172"/>
      <c r="CS102" s="172"/>
      <c r="CT102" s="172"/>
      <c r="CU102" s="172"/>
      <c r="CV102" s="172"/>
      <c r="CW102" s="172"/>
      <c r="CX102" s="172"/>
      <c r="CY102" s="172"/>
      <c r="CZ102" s="172"/>
      <c r="DA102" s="172"/>
      <c r="DB102" s="172"/>
      <c r="DC102" s="172"/>
      <c r="DD102" s="172"/>
      <c r="DE102" s="172"/>
      <c r="DF102" s="172"/>
      <c r="DG102" s="172"/>
      <c r="DH102" s="172"/>
      <c r="DI102" s="172"/>
      <c r="DJ102" s="172"/>
      <c r="DK102" s="172"/>
      <c r="DL102" s="172"/>
      <c r="DM102" s="172"/>
      <c r="DN102" s="172"/>
      <c r="DO102" s="172"/>
      <c r="DP102" s="172"/>
      <c r="DQ102" s="172"/>
      <c r="DR102" s="172"/>
      <c r="DS102" s="172"/>
      <c r="DT102" s="172"/>
      <c r="DU102" s="172"/>
      <c r="DV102" s="172"/>
      <c r="DW102" s="172"/>
      <c r="DX102" s="172"/>
      <c r="DY102" s="172"/>
      <c r="DZ102" s="172"/>
      <c r="EA102" s="172"/>
      <c r="EB102" s="172"/>
      <c r="EC102" s="172"/>
      <c r="ED102" s="172"/>
      <c r="EE102" s="172"/>
      <c r="EF102" s="172"/>
      <c r="EG102" s="172"/>
      <c r="EH102" s="172"/>
      <c r="EI102" s="172"/>
      <c r="EJ102" s="172"/>
      <c r="EK102" s="172"/>
      <c r="EL102" s="172"/>
      <c r="EM102" s="172"/>
      <c r="EN102" s="172"/>
      <c r="EO102" s="172"/>
      <c r="EP102" s="172"/>
      <c r="EQ102" s="172"/>
      <c r="ER102" s="172"/>
      <c r="ES102" s="172"/>
      <c r="ET102" s="172"/>
      <c r="EU102" s="172"/>
      <c r="EV102" s="172"/>
      <c r="EW102" s="172"/>
      <c r="EX102" s="172"/>
      <c r="EY102" s="172"/>
      <c r="EZ102" s="172"/>
      <c r="FA102" s="172"/>
      <c r="FB102" s="172"/>
      <c r="FC102" s="172"/>
      <c r="FD102" s="172"/>
      <c r="FE102" s="172"/>
      <c r="FF102" s="172"/>
      <c r="FG102" s="172"/>
      <c r="FH102" s="172"/>
      <c r="FI102" s="172"/>
      <c r="FJ102" s="172"/>
      <c r="FK102" s="172"/>
      <c r="FL102" s="172"/>
      <c r="FM102" s="172"/>
      <c r="FN102" s="172"/>
      <c r="FO102" s="172"/>
      <c r="FP102" s="172"/>
      <c r="FQ102" s="172"/>
      <c r="FR102" s="172"/>
      <c r="FS102" s="172"/>
      <c r="FT102" s="172"/>
      <c r="FU102" s="172"/>
      <c r="FV102" s="172"/>
      <c r="FW102" s="172"/>
      <c r="FX102" s="172"/>
      <c r="FY102" s="172"/>
      <c r="FZ102" s="172"/>
      <c r="GA102" s="172"/>
      <c r="GB102" s="172"/>
      <c r="GC102" s="172"/>
      <c r="GD102" s="172"/>
      <c r="GE102" s="172"/>
      <c r="GF102" s="172"/>
      <c r="GG102" s="172"/>
      <c r="GH102" s="172"/>
      <c r="GI102" s="172"/>
      <c r="GJ102" s="172"/>
      <c r="GK102" s="172"/>
      <c r="GL102" s="172"/>
      <c r="GM102" s="172"/>
      <c r="GN102" s="172"/>
      <c r="GO102" s="172"/>
      <c r="GP102" s="172"/>
      <c r="GQ102" s="172"/>
      <c r="GR102" s="172"/>
      <c r="GS102" s="172"/>
      <c r="GT102" s="172"/>
      <c r="GU102" s="172"/>
      <c r="GV102" s="172"/>
      <c r="GW102" s="172"/>
      <c r="GX102" s="172"/>
      <c r="GY102" s="172"/>
      <c r="GZ102" s="172"/>
      <c r="HA102" s="172"/>
      <c r="HB102" s="172"/>
      <c r="HC102" s="172"/>
      <c r="HD102" s="172"/>
      <c r="HE102" s="172"/>
      <c r="HF102" s="172"/>
      <c r="HG102" s="172"/>
      <c r="HH102" s="172"/>
      <c r="HI102" s="172"/>
      <c r="HJ102" s="172"/>
      <c r="HK102" s="172"/>
      <c r="HL102" s="172"/>
      <c r="HM102" s="172"/>
      <c r="HN102" s="172"/>
      <c r="HO102" s="172"/>
      <c r="HP102" s="172"/>
      <c r="HQ102" s="172"/>
      <c r="HR102" s="172"/>
      <c r="HS102" s="172"/>
      <c r="HT102" s="172"/>
      <c r="HU102" s="172"/>
      <c r="HV102" s="172"/>
      <c r="HW102" s="172"/>
      <c r="HX102" s="172"/>
      <c r="HY102" s="172"/>
      <c r="HZ102" s="172"/>
      <c r="IA102" s="172"/>
      <c r="IB102" s="172"/>
      <c r="IC102" s="172"/>
      <c r="ID102" s="172"/>
      <c r="IE102" s="172"/>
      <c r="IF102" s="172"/>
      <c r="IG102" s="172"/>
      <c r="IH102" s="172"/>
      <c r="II102" s="172"/>
      <c r="IJ102" s="172"/>
      <c r="IK102" s="172"/>
      <c r="IL102" s="172"/>
      <c r="IM102" s="172"/>
      <c r="IN102" s="172"/>
      <c r="IO102" s="172"/>
      <c r="IP102" s="172"/>
      <c r="IQ102" s="172"/>
      <c r="IR102" s="172"/>
      <c r="IS102" s="172"/>
      <c r="IT102" s="172"/>
      <c r="IU102" s="172"/>
      <c r="IV102" s="172"/>
      <c r="IW102" s="172"/>
    </row>
    <row r="103" customFormat="false" ht="9" hidden="true" customHeight="false" outlineLevel="0" collapsed="false">
      <c r="A103" s="169" t="n">
        <v>37196</v>
      </c>
      <c r="B103" s="163" t="n">
        <v>245388</v>
      </c>
      <c r="C103" s="163" t="n">
        <v>267</v>
      </c>
      <c r="E103" s="173"/>
    </row>
    <row r="104" customFormat="false" ht="8.25" hidden="true" customHeight="false" outlineLevel="0" collapsed="false">
      <c r="A104" s="169" t="n">
        <v>37197</v>
      </c>
      <c r="B104" s="163" t="n">
        <v>-152120</v>
      </c>
      <c r="C104" s="163" t="n">
        <v>12235.9399999999</v>
      </c>
      <c r="E104" s="173"/>
    </row>
    <row r="105" customFormat="false" ht="8.25" hidden="true" customHeight="false" outlineLevel="0" collapsed="false">
      <c r="A105" s="169" t="n">
        <v>37200</v>
      </c>
      <c r="B105" s="163" t="n">
        <v>-265527</v>
      </c>
      <c r="C105" s="163" t="n">
        <v>-110696</v>
      </c>
      <c r="E105" s="173"/>
    </row>
    <row r="106" customFormat="false" ht="8.25" hidden="true" customHeight="false" outlineLevel="0" collapsed="false">
      <c r="A106" s="169" t="n">
        <v>37201</v>
      </c>
      <c r="B106" s="163" t="n">
        <v>-492586</v>
      </c>
      <c r="C106" s="163" t="n">
        <v>9411</v>
      </c>
      <c r="E106" s="173"/>
    </row>
    <row r="107" customFormat="false" ht="8.25" hidden="true" customHeight="false" outlineLevel="0" collapsed="false">
      <c r="A107" s="169" t="n">
        <v>37202</v>
      </c>
      <c r="B107" s="163" t="n">
        <v>19552</v>
      </c>
      <c r="C107" s="163" t="n">
        <v>-10531</v>
      </c>
      <c r="E107" s="174"/>
    </row>
    <row r="108" customFormat="false" ht="8.25" hidden="true" customHeight="false" outlineLevel="0" collapsed="false">
      <c r="A108" s="169" t="n">
        <v>37203</v>
      </c>
      <c r="B108" s="163" t="n">
        <v>-402571</v>
      </c>
      <c r="C108" s="163" t="n">
        <v>-185055</v>
      </c>
    </row>
    <row r="109" customFormat="false" ht="8.25" hidden="true" customHeight="false" outlineLevel="0" collapsed="false">
      <c r="A109" s="169" t="n">
        <v>37204</v>
      </c>
      <c r="B109" s="163" t="n">
        <v>-217343</v>
      </c>
      <c r="C109" s="163" t="n">
        <v>48972</v>
      </c>
    </row>
    <row r="110" customFormat="false" ht="8.25" hidden="true" customHeight="false" outlineLevel="0" collapsed="false">
      <c r="A110" s="169" t="n">
        <v>37207</v>
      </c>
      <c r="B110" s="163" t="n">
        <v>151613</v>
      </c>
      <c r="C110" s="163" t="n">
        <v>93607</v>
      </c>
    </row>
    <row r="111" customFormat="false" ht="8.25" hidden="true" customHeight="false" outlineLevel="0" collapsed="false">
      <c r="A111" s="169" t="n">
        <v>37208</v>
      </c>
      <c r="B111" s="163" t="n">
        <v>170042</v>
      </c>
      <c r="C111" s="163" t="n">
        <v>-99569</v>
      </c>
    </row>
    <row r="112" customFormat="false" ht="8.25" hidden="true" customHeight="false" outlineLevel="0" collapsed="false">
      <c r="A112" s="169" t="n">
        <v>37209</v>
      </c>
      <c r="B112" s="163" t="n">
        <v>176655</v>
      </c>
      <c r="C112" s="163" t="n">
        <v>121148</v>
      </c>
    </row>
    <row r="113" customFormat="false" ht="8.25" hidden="true" customHeight="false" outlineLevel="0" collapsed="false">
      <c r="A113" s="169" t="n">
        <v>37210</v>
      </c>
      <c r="B113" s="163" t="n">
        <v>450645</v>
      </c>
      <c r="C113" s="163" t="n">
        <v>181968</v>
      </c>
    </row>
    <row r="114" customFormat="false" ht="8.25" hidden="true" customHeight="false" outlineLevel="0" collapsed="false">
      <c r="A114" s="169" t="n">
        <v>37211</v>
      </c>
      <c r="B114" s="163" t="n">
        <v>-414707</v>
      </c>
      <c r="C114" s="163" t="n">
        <v>-44698</v>
      </c>
    </row>
    <row r="115" customFormat="false" ht="8.25" hidden="true" customHeight="false" outlineLevel="0" collapsed="false">
      <c r="A115" s="169" t="n">
        <v>37214</v>
      </c>
      <c r="B115" s="163" t="n">
        <v>-493700</v>
      </c>
      <c r="C115" s="163" t="n">
        <v>9821</v>
      </c>
    </row>
    <row r="116" customFormat="false" ht="8.25" hidden="true" customHeight="false" outlineLevel="0" collapsed="false">
      <c r="A116" s="169" t="n">
        <v>37215</v>
      </c>
      <c r="B116" s="163" t="n">
        <v>37487</v>
      </c>
      <c r="C116" s="163" t="n">
        <v>-59188</v>
      </c>
    </row>
    <row r="117" customFormat="false" ht="8.25" hidden="true" customHeight="false" outlineLevel="0" collapsed="false">
      <c r="A117" s="169" t="n">
        <v>37216</v>
      </c>
      <c r="B117" s="163" t="n">
        <v>1206935</v>
      </c>
      <c r="C117" s="163" t="n">
        <v>109520</v>
      </c>
    </row>
    <row r="118" customFormat="false" ht="8.25" hidden="true" customHeight="false" outlineLevel="0" collapsed="false">
      <c r="A118" s="169" t="n">
        <v>37221</v>
      </c>
      <c r="B118" s="163" t="n">
        <v>1548124</v>
      </c>
      <c r="C118" s="163" t="n">
        <v>47610</v>
      </c>
    </row>
    <row r="119" customFormat="false" ht="8.25" hidden="true" customHeight="false" outlineLevel="0" collapsed="false">
      <c r="A119" s="169" t="n">
        <v>37222</v>
      </c>
      <c r="B119" s="163" t="n">
        <v>-588067</v>
      </c>
      <c r="C119" s="163" t="n">
        <v>30</v>
      </c>
    </row>
    <row r="120" customFormat="false" ht="8.25" hidden="true" customHeight="false" outlineLevel="0" collapsed="false">
      <c r="A120" s="169" t="n">
        <v>37223</v>
      </c>
      <c r="B120" s="163" t="n">
        <v>307183</v>
      </c>
      <c r="C120" s="163" t="n">
        <v>4022</v>
      </c>
    </row>
    <row r="121" customFormat="false" ht="8.25" hidden="true" customHeight="false" outlineLevel="0" collapsed="false">
      <c r="A121" s="169" t="n">
        <v>37224</v>
      </c>
      <c r="B121" s="163" t="n">
        <v>773383</v>
      </c>
      <c r="C121" s="163" t="n">
        <v>78118</v>
      </c>
    </row>
    <row r="122" customFormat="false" ht="9" hidden="true" customHeight="false" outlineLevel="0" collapsed="false">
      <c r="A122" s="170" t="n">
        <v>37225</v>
      </c>
      <c r="B122" s="171" t="n">
        <v>-1163676</v>
      </c>
      <c r="C122" s="171" t="n">
        <v>-107770</v>
      </c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72"/>
      <c r="AF122" s="172"/>
      <c r="AG122" s="172"/>
      <c r="AH122" s="172"/>
      <c r="AI122" s="172"/>
      <c r="AJ122" s="172"/>
      <c r="AK122" s="172"/>
      <c r="AL122" s="172"/>
      <c r="AM122" s="172"/>
      <c r="AN122" s="172"/>
      <c r="AO122" s="172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172"/>
      <c r="BN122" s="172"/>
      <c r="BO122" s="172"/>
      <c r="BP122" s="172"/>
      <c r="BQ122" s="172"/>
      <c r="BR122" s="172"/>
      <c r="BS122" s="172"/>
      <c r="BT122" s="172"/>
      <c r="BU122" s="172"/>
      <c r="BV122" s="172"/>
      <c r="BW122" s="172"/>
      <c r="BX122" s="172"/>
      <c r="BY122" s="172"/>
      <c r="BZ122" s="172"/>
      <c r="CA122" s="172"/>
      <c r="CB122" s="172"/>
      <c r="CC122" s="172"/>
      <c r="CD122" s="172"/>
      <c r="CE122" s="172"/>
      <c r="CF122" s="172"/>
      <c r="CG122" s="172"/>
      <c r="CH122" s="172"/>
      <c r="CI122" s="172"/>
      <c r="CJ122" s="172"/>
      <c r="CK122" s="172"/>
      <c r="CL122" s="172"/>
      <c r="CM122" s="172"/>
      <c r="CN122" s="172"/>
      <c r="CO122" s="172"/>
      <c r="CP122" s="172"/>
      <c r="CQ122" s="172"/>
      <c r="CR122" s="172"/>
      <c r="CS122" s="172"/>
      <c r="CT122" s="172"/>
      <c r="CU122" s="172"/>
      <c r="CV122" s="172"/>
      <c r="CW122" s="172"/>
      <c r="CX122" s="172"/>
      <c r="CY122" s="172"/>
      <c r="CZ122" s="172"/>
      <c r="DA122" s="172"/>
      <c r="DB122" s="172"/>
      <c r="DC122" s="172"/>
      <c r="DD122" s="172"/>
      <c r="DE122" s="172"/>
      <c r="DF122" s="172"/>
      <c r="DG122" s="172"/>
      <c r="DH122" s="172"/>
      <c r="DI122" s="172"/>
      <c r="DJ122" s="172"/>
      <c r="DK122" s="172"/>
      <c r="DL122" s="172"/>
      <c r="DM122" s="172"/>
      <c r="DN122" s="172"/>
      <c r="DO122" s="172"/>
      <c r="DP122" s="172"/>
      <c r="DQ122" s="172"/>
      <c r="DR122" s="172"/>
      <c r="DS122" s="172"/>
      <c r="DT122" s="172"/>
      <c r="DU122" s="172"/>
      <c r="DV122" s="172"/>
      <c r="DW122" s="172"/>
      <c r="DX122" s="172"/>
      <c r="DY122" s="172"/>
      <c r="DZ122" s="172"/>
      <c r="EA122" s="172"/>
      <c r="EB122" s="172"/>
      <c r="EC122" s="172"/>
      <c r="ED122" s="172"/>
      <c r="EE122" s="172"/>
      <c r="EF122" s="172"/>
      <c r="EG122" s="172"/>
      <c r="EH122" s="172"/>
      <c r="EI122" s="172"/>
      <c r="EJ122" s="172"/>
      <c r="EK122" s="172"/>
      <c r="EL122" s="172"/>
      <c r="EM122" s="172"/>
      <c r="EN122" s="172"/>
      <c r="EO122" s="172"/>
      <c r="EP122" s="172"/>
      <c r="EQ122" s="172"/>
      <c r="ER122" s="172"/>
      <c r="ES122" s="172"/>
      <c r="ET122" s="172"/>
      <c r="EU122" s="172"/>
      <c r="EV122" s="172"/>
      <c r="EW122" s="172"/>
      <c r="EX122" s="172"/>
      <c r="EY122" s="172"/>
      <c r="EZ122" s="172"/>
      <c r="FA122" s="172"/>
      <c r="FB122" s="172"/>
      <c r="FC122" s="172"/>
      <c r="FD122" s="172"/>
      <c r="FE122" s="172"/>
      <c r="FF122" s="172"/>
      <c r="FG122" s="172"/>
      <c r="FH122" s="172"/>
      <c r="FI122" s="172"/>
      <c r="FJ122" s="172"/>
      <c r="FK122" s="172"/>
      <c r="FL122" s="172"/>
      <c r="FM122" s="172"/>
      <c r="FN122" s="172"/>
      <c r="FO122" s="172"/>
      <c r="FP122" s="172"/>
      <c r="FQ122" s="172"/>
      <c r="FR122" s="172"/>
      <c r="FS122" s="172"/>
      <c r="FT122" s="172"/>
      <c r="FU122" s="172"/>
      <c r="FV122" s="172"/>
      <c r="FW122" s="172"/>
      <c r="FX122" s="172"/>
      <c r="FY122" s="172"/>
      <c r="FZ122" s="172"/>
      <c r="GA122" s="172"/>
      <c r="GB122" s="172"/>
      <c r="GC122" s="172"/>
      <c r="GD122" s="172"/>
      <c r="GE122" s="172"/>
      <c r="GF122" s="172"/>
      <c r="GG122" s="172"/>
      <c r="GH122" s="172"/>
      <c r="GI122" s="172"/>
      <c r="GJ122" s="172"/>
      <c r="GK122" s="172"/>
      <c r="GL122" s="172"/>
      <c r="GM122" s="172"/>
      <c r="GN122" s="172"/>
      <c r="GO122" s="172"/>
      <c r="GP122" s="172"/>
      <c r="GQ122" s="172"/>
      <c r="GR122" s="172"/>
      <c r="GS122" s="172"/>
      <c r="GT122" s="172"/>
      <c r="GU122" s="172"/>
      <c r="GV122" s="172"/>
      <c r="GW122" s="172"/>
      <c r="GX122" s="172"/>
      <c r="GY122" s="172"/>
      <c r="GZ122" s="172"/>
      <c r="HA122" s="172"/>
      <c r="HB122" s="172"/>
      <c r="HC122" s="172"/>
      <c r="HD122" s="172"/>
      <c r="HE122" s="172"/>
      <c r="HF122" s="172"/>
      <c r="HG122" s="172"/>
      <c r="HH122" s="172"/>
      <c r="HI122" s="172"/>
      <c r="HJ122" s="172"/>
      <c r="HK122" s="172"/>
      <c r="HL122" s="172"/>
      <c r="HM122" s="172"/>
      <c r="HN122" s="172"/>
      <c r="HO122" s="172"/>
      <c r="HP122" s="172"/>
      <c r="HQ122" s="172"/>
      <c r="HR122" s="172"/>
      <c r="HS122" s="172"/>
      <c r="HT122" s="172"/>
      <c r="HU122" s="172"/>
      <c r="HV122" s="172"/>
      <c r="HW122" s="172"/>
      <c r="HX122" s="172"/>
      <c r="HY122" s="172"/>
      <c r="HZ122" s="172"/>
      <c r="IA122" s="172"/>
      <c r="IB122" s="172"/>
      <c r="IC122" s="172"/>
      <c r="ID122" s="172"/>
      <c r="IE122" s="172"/>
      <c r="IF122" s="172"/>
      <c r="IG122" s="172"/>
      <c r="IH122" s="172"/>
      <c r="II122" s="172"/>
      <c r="IJ122" s="172"/>
      <c r="IK122" s="172"/>
      <c r="IL122" s="172"/>
      <c r="IM122" s="172"/>
      <c r="IN122" s="172"/>
      <c r="IO122" s="172"/>
      <c r="IP122" s="172"/>
      <c r="IQ122" s="172"/>
      <c r="IR122" s="172"/>
      <c r="IS122" s="172"/>
      <c r="IT122" s="172"/>
      <c r="IU122" s="172"/>
      <c r="IV122" s="172"/>
      <c r="IW122" s="172"/>
    </row>
    <row r="123" customFormat="false" ht="8.25" hidden="false" customHeight="false" outlineLevel="0" collapsed="false">
      <c r="A123" s="169" t="n">
        <v>37228</v>
      </c>
      <c r="B123" s="163" t="n">
        <v>-481454</v>
      </c>
      <c r="C123" s="163" t="n">
        <v>23531</v>
      </c>
    </row>
    <row r="124" customFormat="false" ht="8.25" hidden="false" customHeight="false" outlineLevel="0" collapsed="false">
      <c r="A124" s="169" t="n">
        <v>37229</v>
      </c>
      <c r="B124" s="163" t="n">
        <v>543856</v>
      </c>
      <c r="C124" s="163" t="n">
        <v>12960</v>
      </c>
    </row>
    <row r="125" customFormat="false" ht="8.25" hidden="false" customHeight="false" outlineLevel="0" collapsed="false">
      <c r="A125" s="169" t="n">
        <v>37230</v>
      </c>
      <c r="B125" s="163" t="n">
        <v>325347</v>
      </c>
      <c r="C125" s="163" t="n">
        <v>127029</v>
      </c>
    </row>
    <row r="126" customFormat="false" ht="8.25" hidden="false" customHeight="false" outlineLevel="0" collapsed="false">
      <c r="A126" s="169" t="n">
        <v>37231</v>
      </c>
      <c r="B126" s="163" t="n">
        <v>26728</v>
      </c>
      <c r="C126" s="163" t="n">
        <v>4477</v>
      </c>
    </row>
    <row r="127" customFormat="false" ht="8.25" hidden="false" customHeight="false" outlineLevel="0" collapsed="false">
      <c r="A127" s="169" t="n">
        <v>37232</v>
      </c>
      <c r="B127" s="163" t="n">
        <v>-1074863</v>
      </c>
      <c r="C127" s="163" t="n">
        <v>-20208</v>
      </c>
    </row>
    <row r="128" customFormat="false" ht="8.25" hidden="false" customHeight="false" outlineLevel="0" collapsed="false">
      <c r="A128" s="169" t="n">
        <v>37235</v>
      </c>
      <c r="B128" s="163" t="n">
        <v>-349919</v>
      </c>
      <c r="C128" s="163" t="n">
        <v>-120310</v>
      </c>
    </row>
    <row r="129" customFormat="false" ht="8.25" hidden="false" customHeight="false" outlineLevel="0" collapsed="false">
      <c r="A129" s="169" t="n">
        <v>37236</v>
      </c>
      <c r="B129" s="163" t="n">
        <v>-249331</v>
      </c>
      <c r="C129" s="163" t="n">
        <v>18012</v>
      </c>
    </row>
    <row r="130" customFormat="false" ht="8.25" hidden="false" customHeight="false" outlineLevel="0" collapsed="false">
      <c r="A130" s="169" t="n">
        <v>37237</v>
      </c>
      <c r="B130" s="163" t="n">
        <v>174995</v>
      </c>
      <c r="C130" s="163" t="n">
        <v>84363</v>
      </c>
    </row>
    <row r="131" customFormat="false" ht="8.25" hidden="false" customHeight="false" outlineLevel="0" collapsed="false">
      <c r="A131" s="169" t="n">
        <v>37238</v>
      </c>
      <c r="B131" s="163" t="n">
        <v>413945</v>
      </c>
      <c r="C131" s="163" t="n">
        <v>-11621</v>
      </c>
    </row>
    <row r="132" customFormat="false" ht="8.25" hidden="false" customHeight="false" outlineLevel="0" collapsed="false">
      <c r="A132" s="169" t="n">
        <v>37239</v>
      </c>
      <c r="B132" s="163" t="n">
        <v>-111770</v>
      </c>
      <c r="C132" s="163" t="n">
        <v>-118863</v>
      </c>
    </row>
    <row r="133" customFormat="false" ht="8.25" hidden="false" customHeight="false" outlineLevel="0" collapsed="false">
      <c r="A133" s="169" t="n">
        <v>37242</v>
      </c>
      <c r="B133" s="163" t="n">
        <v>152869</v>
      </c>
      <c r="C133" s="163" t="n">
        <v>109481</v>
      </c>
    </row>
    <row r="134" customFormat="false" ht="8.25" hidden="false" customHeight="false" outlineLevel="0" collapsed="false">
      <c r="A134" s="169" t="n">
        <v>37243</v>
      </c>
      <c r="B134" s="163" t="n">
        <v>35911</v>
      </c>
      <c r="C134" s="163" t="n">
        <v>83836</v>
      </c>
    </row>
    <row r="135" customFormat="false" ht="8.25" hidden="false" customHeight="false" outlineLevel="0" collapsed="false">
      <c r="A135" s="169" t="n">
        <v>37244</v>
      </c>
    </row>
    <row r="136" customFormat="false" ht="8.25" hidden="false" customHeight="false" outlineLevel="0" collapsed="false">
      <c r="A136" s="169" t="n">
        <v>37245</v>
      </c>
    </row>
    <row r="137" customFormat="false" ht="8.25" hidden="false" customHeight="false" outlineLevel="0" collapsed="false">
      <c r="A137" s="169" t="n">
        <v>37246</v>
      </c>
    </row>
    <row r="138" customFormat="false" ht="8.25" hidden="false" customHeight="false" outlineLevel="0" collapsed="false">
      <c r="A138" s="169" t="n">
        <v>37249</v>
      </c>
    </row>
    <row r="139" customFormat="false" ht="8.25" hidden="false" customHeight="false" outlineLevel="0" collapsed="false">
      <c r="A139" s="169" t="n">
        <v>37251</v>
      </c>
    </row>
    <row r="140" customFormat="false" ht="8.25" hidden="false" customHeight="false" outlineLevel="0" collapsed="false">
      <c r="A140" s="169" t="n">
        <v>37252</v>
      </c>
    </row>
    <row r="141" customFormat="false" ht="8.25" hidden="false" customHeight="false" outlineLevel="0" collapsed="false">
      <c r="A141" s="169" t="n">
        <v>37253</v>
      </c>
    </row>
    <row r="142" customFormat="false" ht="9" hidden="false" customHeight="false" outlineLevel="0" collapsed="false">
      <c r="A142" s="170" t="n">
        <v>37256</v>
      </c>
      <c r="B142" s="171"/>
      <c r="C142" s="171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  <c r="R142" s="172"/>
      <c r="S142" s="172"/>
      <c r="T142" s="172"/>
      <c r="U142" s="172"/>
      <c r="V142" s="172"/>
      <c r="W142" s="172"/>
      <c r="X142" s="172"/>
      <c r="Y142" s="172"/>
      <c r="Z142" s="172"/>
      <c r="AA142" s="172"/>
      <c r="AB142" s="172"/>
      <c r="AC142" s="172"/>
      <c r="AD142" s="172"/>
      <c r="AE142" s="172"/>
      <c r="AF142" s="172"/>
      <c r="AG142" s="172"/>
      <c r="AH142" s="172"/>
      <c r="AI142" s="172"/>
      <c r="AJ142" s="172"/>
      <c r="AK142" s="172"/>
      <c r="AL142" s="172"/>
      <c r="AM142" s="172"/>
      <c r="AN142" s="172"/>
      <c r="AO142" s="172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172"/>
      <c r="BD142" s="172"/>
      <c r="BE142" s="172"/>
      <c r="BF142" s="172"/>
      <c r="BG142" s="172"/>
      <c r="BH142" s="172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  <c r="CH142" s="172"/>
      <c r="CI142" s="172"/>
      <c r="CJ142" s="172"/>
      <c r="CK142" s="172"/>
      <c r="CL142" s="172"/>
      <c r="CM142" s="172"/>
      <c r="CN142" s="172"/>
      <c r="CO142" s="172"/>
      <c r="CP142" s="172"/>
      <c r="CQ142" s="172"/>
      <c r="CR142" s="172"/>
      <c r="CS142" s="172"/>
      <c r="CT142" s="172"/>
      <c r="CU142" s="172"/>
      <c r="CV142" s="172"/>
      <c r="CW142" s="172"/>
      <c r="CX142" s="172"/>
      <c r="CY142" s="172"/>
      <c r="CZ142" s="172"/>
      <c r="DA142" s="172"/>
      <c r="DB142" s="172"/>
      <c r="DC142" s="172"/>
      <c r="DD142" s="172"/>
      <c r="DE142" s="172"/>
      <c r="DF142" s="172"/>
      <c r="DG142" s="172"/>
      <c r="DH142" s="172"/>
      <c r="DI142" s="172"/>
      <c r="DJ142" s="172"/>
      <c r="DK142" s="172"/>
      <c r="DL142" s="172"/>
      <c r="DM142" s="172"/>
      <c r="DN142" s="172"/>
      <c r="DO142" s="172"/>
      <c r="DP142" s="172"/>
      <c r="DQ142" s="172"/>
      <c r="DR142" s="172"/>
      <c r="DS142" s="172"/>
      <c r="DT142" s="172"/>
      <c r="DU142" s="172"/>
      <c r="DV142" s="172"/>
      <c r="DW142" s="172"/>
      <c r="DX142" s="172"/>
      <c r="DY142" s="172"/>
      <c r="DZ142" s="172"/>
      <c r="EA142" s="172"/>
      <c r="EB142" s="172"/>
      <c r="EC142" s="172"/>
      <c r="ED142" s="172"/>
      <c r="EE142" s="172"/>
      <c r="EF142" s="172"/>
      <c r="EG142" s="172"/>
      <c r="EH142" s="172"/>
      <c r="EI142" s="172"/>
      <c r="EJ142" s="172"/>
      <c r="EK142" s="172"/>
      <c r="EL142" s="172"/>
      <c r="EM142" s="172"/>
      <c r="EN142" s="172"/>
      <c r="EO142" s="172"/>
      <c r="EP142" s="172"/>
      <c r="EQ142" s="172"/>
      <c r="ER142" s="172"/>
      <c r="ES142" s="172"/>
      <c r="ET142" s="172"/>
      <c r="EU142" s="172"/>
      <c r="EV142" s="172"/>
      <c r="EW142" s="172"/>
      <c r="EX142" s="172"/>
      <c r="EY142" s="172"/>
      <c r="EZ142" s="172"/>
      <c r="FA142" s="172"/>
      <c r="FB142" s="172"/>
      <c r="FC142" s="172"/>
      <c r="FD142" s="172"/>
      <c r="FE142" s="172"/>
      <c r="FF142" s="172"/>
      <c r="FG142" s="172"/>
      <c r="FH142" s="172"/>
      <c r="FI142" s="172"/>
      <c r="FJ142" s="172"/>
      <c r="FK142" s="172"/>
      <c r="FL142" s="172"/>
      <c r="FM142" s="172"/>
      <c r="FN142" s="172"/>
      <c r="FO142" s="172"/>
      <c r="FP142" s="172"/>
      <c r="FQ142" s="172"/>
      <c r="FR142" s="172"/>
      <c r="FS142" s="172"/>
      <c r="FT142" s="172"/>
      <c r="FU142" s="172"/>
      <c r="FV142" s="172"/>
      <c r="FW142" s="172"/>
      <c r="FX142" s="172"/>
      <c r="FY142" s="172"/>
      <c r="FZ142" s="172"/>
      <c r="GA142" s="172"/>
      <c r="GB142" s="172"/>
      <c r="GC142" s="172"/>
      <c r="GD142" s="172"/>
      <c r="GE142" s="172"/>
      <c r="GF142" s="172"/>
      <c r="GG142" s="172"/>
      <c r="GH142" s="172"/>
      <c r="GI142" s="172"/>
      <c r="GJ142" s="172"/>
      <c r="GK142" s="172"/>
      <c r="GL142" s="172"/>
      <c r="GM142" s="172"/>
      <c r="GN142" s="172"/>
      <c r="GO142" s="172"/>
      <c r="GP142" s="172"/>
      <c r="GQ142" s="172"/>
      <c r="GR142" s="172"/>
      <c r="GS142" s="172"/>
      <c r="GT142" s="172"/>
      <c r="GU142" s="172"/>
      <c r="GV142" s="172"/>
      <c r="GW142" s="172"/>
      <c r="GX142" s="172"/>
      <c r="GY142" s="172"/>
      <c r="GZ142" s="172"/>
      <c r="HA142" s="172"/>
      <c r="HB142" s="172"/>
      <c r="HC142" s="172"/>
      <c r="HD142" s="172"/>
      <c r="HE142" s="172"/>
      <c r="HF142" s="172"/>
      <c r="HG142" s="172"/>
      <c r="HH142" s="172"/>
      <c r="HI142" s="172"/>
      <c r="HJ142" s="172"/>
      <c r="HK142" s="172"/>
      <c r="HL142" s="172"/>
      <c r="HM142" s="172"/>
      <c r="HN142" s="172"/>
      <c r="HO142" s="172"/>
      <c r="HP142" s="172"/>
      <c r="HQ142" s="172"/>
      <c r="HR142" s="172"/>
      <c r="HS142" s="172"/>
      <c r="HT142" s="172"/>
      <c r="HU142" s="172"/>
      <c r="HV142" s="172"/>
      <c r="HW142" s="172"/>
      <c r="HX142" s="172"/>
      <c r="HY142" s="172"/>
      <c r="HZ142" s="172"/>
      <c r="IA142" s="172"/>
      <c r="IB142" s="172"/>
      <c r="IC142" s="172"/>
      <c r="ID142" s="172"/>
      <c r="IE142" s="172"/>
      <c r="IF142" s="172"/>
      <c r="IG142" s="172"/>
      <c r="IH142" s="172"/>
      <c r="II142" s="172"/>
      <c r="IJ142" s="172"/>
      <c r="IK142" s="172"/>
      <c r="IL142" s="172"/>
      <c r="IM142" s="172"/>
      <c r="IN142" s="172"/>
      <c r="IO142" s="172"/>
      <c r="IP142" s="172"/>
      <c r="IQ142" s="172"/>
      <c r="IR142" s="172"/>
      <c r="IS142" s="172"/>
      <c r="IT142" s="172"/>
      <c r="IU142" s="172"/>
      <c r="IV142" s="172"/>
      <c r="IW142" s="172"/>
    </row>
    <row r="143" customFormat="false" ht="9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62" width="10.15"/>
    <col collapsed="false" customWidth="true" hidden="false" outlineLevel="0" max="2" min="2" style="162" width="8.33"/>
    <col collapsed="false" customWidth="true" hidden="false" outlineLevel="0" max="3" min="3" style="162" width="7.15"/>
    <col collapsed="false" customWidth="true" hidden="false" outlineLevel="0" max="4" min="4" style="162" width="8.33"/>
    <col collapsed="false" customWidth="true" hidden="false" outlineLevel="0" max="5" min="5" style="162" width="10.15"/>
    <col collapsed="false" customWidth="false" hidden="false" outlineLevel="0" max="257" min="6" style="162" width="9.33"/>
  </cols>
  <sheetData>
    <row r="1" customFormat="false" ht="8.25" hidden="false" customHeight="false" outlineLevel="0" collapsed="false">
      <c r="A1" s="167" t="s">
        <v>167</v>
      </c>
    </row>
    <row r="3" customFormat="false" ht="8.25" hidden="false" customHeight="false" outlineLevel="0" collapsed="false">
      <c r="A3" s="162" t="s">
        <v>164</v>
      </c>
      <c r="B3" s="175" t="s">
        <v>165</v>
      </c>
      <c r="C3" s="175" t="s">
        <v>166</v>
      </c>
      <c r="D3" s="175" t="s">
        <v>34</v>
      </c>
    </row>
    <row r="4" customFormat="false" ht="8.25" hidden="true" customHeight="false" outlineLevel="0" collapsed="false">
      <c r="A4" s="169" t="n">
        <v>37105</v>
      </c>
      <c r="B4" s="168" t="n">
        <v>2346369</v>
      </c>
      <c r="C4" s="168" t="n">
        <v>0</v>
      </c>
      <c r="D4" s="168" t="n">
        <v>2346369</v>
      </c>
      <c r="E4" s="169"/>
    </row>
    <row r="5" customFormat="false" ht="8.25" hidden="true" customHeight="false" outlineLevel="0" collapsed="false">
      <c r="A5" s="169" t="n">
        <v>37106</v>
      </c>
      <c r="B5" s="168" t="n">
        <v>2188870</v>
      </c>
      <c r="C5" s="168" t="n">
        <v>0</v>
      </c>
      <c r="D5" s="168" t="n">
        <v>2188870</v>
      </c>
      <c r="E5" s="169"/>
    </row>
    <row r="6" customFormat="false" ht="8.25" hidden="true" customHeight="false" outlineLevel="0" collapsed="false">
      <c r="A6" s="169" t="n">
        <v>37109</v>
      </c>
      <c r="B6" s="168" t="n">
        <v>2225325</v>
      </c>
      <c r="C6" s="168" t="n">
        <v>0</v>
      </c>
      <c r="D6" s="168" t="n">
        <v>2225325</v>
      </c>
      <c r="E6" s="169"/>
    </row>
    <row r="7" customFormat="false" ht="8.25" hidden="true" customHeight="false" outlineLevel="0" collapsed="false">
      <c r="A7" s="169" t="n">
        <v>37110</v>
      </c>
      <c r="B7" s="168" t="n">
        <v>2124985</v>
      </c>
      <c r="C7" s="168" t="n">
        <v>0</v>
      </c>
      <c r="D7" s="168" t="n">
        <v>2124985</v>
      </c>
      <c r="E7" s="169"/>
    </row>
    <row r="8" customFormat="false" ht="8.25" hidden="true" customHeight="false" outlineLevel="0" collapsed="false">
      <c r="A8" s="169" t="n">
        <v>37111</v>
      </c>
      <c r="B8" s="168" t="n">
        <v>2145674</v>
      </c>
      <c r="C8" s="168" t="n">
        <v>0</v>
      </c>
      <c r="D8" s="168" t="n">
        <v>2145674</v>
      </c>
      <c r="E8" s="169"/>
    </row>
    <row r="9" customFormat="false" ht="8.25" hidden="true" customHeight="false" outlineLevel="0" collapsed="false">
      <c r="A9" s="169" t="n">
        <v>37112</v>
      </c>
      <c r="B9" s="168" t="n">
        <v>2094985</v>
      </c>
      <c r="C9" s="168" t="n">
        <v>89125</v>
      </c>
      <c r="D9" s="168" t="n">
        <v>2122819</v>
      </c>
      <c r="E9" s="169"/>
    </row>
    <row r="10" customFormat="false" ht="8.25" hidden="true" customHeight="false" outlineLevel="0" collapsed="false">
      <c r="A10" s="169" t="n">
        <v>37113</v>
      </c>
      <c r="B10" s="168" t="n">
        <v>2079287</v>
      </c>
      <c r="C10" s="168" t="n">
        <v>93406</v>
      </c>
      <c r="D10" s="168" t="n">
        <v>2124676</v>
      </c>
      <c r="E10" s="169"/>
    </row>
    <row r="11" customFormat="false" ht="8.25" hidden="true" customHeight="false" outlineLevel="0" collapsed="false">
      <c r="A11" s="169" t="n">
        <v>37116</v>
      </c>
      <c r="B11" s="168" t="n">
        <v>1611819</v>
      </c>
      <c r="C11" s="168" t="n">
        <v>91114</v>
      </c>
      <c r="D11" s="168" t="n">
        <v>1624772</v>
      </c>
      <c r="E11" s="169"/>
    </row>
    <row r="12" customFormat="false" ht="8.25" hidden="true" customHeight="false" outlineLevel="0" collapsed="false">
      <c r="A12" s="169" t="n">
        <v>37117</v>
      </c>
      <c r="B12" s="168" t="n">
        <v>1644596</v>
      </c>
      <c r="C12" s="168" t="n">
        <v>199856</v>
      </c>
      <c r="D12" s="168" t="n">
        <v>1671632</v>
      </c>
      <c r="E12" s="169"/>
    </row>
    <row r="13" customFormat="false" ht="8.25" hidden="true" customHeight="false" outlineLevel="0" collapsed="false">
      <c r="A13" s="169" t="n">
        <v>37118</v>
      </c>
      <c r="B13" s="168" t="n">
        <v>1777097</v>
      </c>
      <c r="C13" s="168" t="n">
        <v>235752</v>
      </c>
      <c r="D13" s="168" t="n">
        <v>1807253</v>
      </c>
      <c r="E13" s="169"/>
    </row>
    <row r="14" customFormat="false" ht="8.25" hidden="true" customHeight="false" outlineLevel="0" collapsed="false">
      <c r="A14" s="169" t="n">
        <v>37119</v>
      </c>
      <c r="B14" s="168" t="n">
        <v>1743795</v>
      </c>
      <c r="C14" s="168" t="n">
        <v>230380</v>
      </c>
      <c r="D14" s="168" t="n">
        <v>1779408</v>
      </c>
      <c r="E14" s="169"/>
    </row>
    <row r="15" customFormat="false" ht="8.25" hidden="true" customHeight="false" outlineLevel="0" collapsed="false">
      <c r="A15" s="169" t="n">
        <v>37120</v>
      </c>
      <c r="B15" s="168" t="n">
        <v>1716027</v>
      </c>
      <c r="C15" s="168" t="n">
        <v>227200</v>
      </c>
      <c r="D15" s="168" t="n">
        <v>1753635</v>
      </c>
      <c r="E15" s="169"/>
    </row>
    <row r="16" customFormat="false" ht="8.25" hidden="true" customHeight="false" outlineLevel="0" collapsed="false">
      <c r="A16" s="169" t="n">
        <v>37123</v>
      </c>
      <c r="B16" s="168" t="n">
        <v>1664305</v>
      </c>
      <c r="C16" s="168" t="n">
        <v>218625</v>
      </c>
      <c r="D16" s="168" t="n">
        <v>1701884</v>
      </c>
      <c r="E16" s="169"/>
    </row>
    <row r="17" customFormat="false" ht="8.25" hidden="true" customHeight="false" outlineLevel="0" collapsed="false">
      <c r="A17" s="169" t="n">
        <v>37124</v>
      </c>
      <c r="B17" s="168" t="n">
        <v>1874522</v>
      </c>
      <c r="C17" s="168" t="n">
        <v>217562</v>
      </c>
      <c r="D17" s="168" t="n">
        <v>1904918</v>
      </c>
      <c r="E17" s="169"/>
    </row>
    <row r="18" customFormat="false" ht="8.25" hidden="true" customHeight="false" outlineLevel="0" collapsed="false">
      <c r="A18" s="169" t="n">
        <v>37125</v>
      </c>
      <c r="B18" s="168" t="n">
        <v>1748801</v>
      </c>
      <c r="C18" s="168" t="n">
        <v>15436</v>
      </c>
      <c r="D18" s="168" t="n">
        <v>1752036</v>
      </c>
      <c r="E18" s="169"/>
    </row>
    <row r="19" customFormat="false" ht="8.25" hidden="true" customHeight="false" outlineLevel="0" collapsed="false">
      <c r="A19" s="169" t="n">
        <v>37126</v>
      </c>
      <c r="B19" s="168" t="n">
        <v>1821611</v>
      </c>
      <c r="C19" s="168" t="n">
        <v>181116</v>
      </c>
      <c r="D19" s="168" t="n">
        <v>1934968</v>
      </c>
      <c r="E19" s="169"/>
    </row>
    <row r="20" customFormat="false" ht="8.25" hidden="true" customHeight="false" outlineLevel="0" collapsed="false">
      <c r="A20" s="169" t="n">
        <v>37127</v>
      </c>
      <c r="B20" s="168" t="n">
        <v>1776291</v>
      </c>
      <c r="C20" s="168" t="n">
        <v>175056</v>
      </c>
      <c r="D20" s="168" t="n">
        <v>1889856</v>
      </c>
      <c r="E20" s="169"/>
    </row>
    <row r="21" customFormat="false" ht="8.25" hidden="true" customHeight="false" outlineLevel="0" collapsed="false">
      <c r="A21" s="169" t="n">
        <v>37130</v>
      </c>
      <c r="B21" s="168" t="n">
        <v>1688411</v>
      </c>
      <c r="C21" s="168" t="n">
        <v>18470</v>
      </c>
      <c r="D21" s="168" t="n">
        <v>1695783</v>
      </c>
      <c r="E21" s="169"/>
    </row>
    <row r="22" customFormat="false" ht="8.25" hidden="true" customHeight="false" outlineLevel="0" collapsed="false">
      <c r="A22" s="169" t="n">
        <v>37131</v>
      </c>
      <c r="B22" s="168" t="n">
        <v>1648123</v>
      </c>
      <c r="C22" s="168" t="n">
        <v>0</v>
      </c>
      <c r="D22" s="168" t="n">
        <v>1648123</v>
      </c>
      <c r="E22" s="169"/>
    </row>
    <row r="23" customFormat="false" ht="8.25" hidden="true" customHeight="false" outlineLevel="0" collapsed="false">
      <c r="A23" s="169" t="n">
        <v>37132</v>
      </c>
      <c r="B23" s="168" t="n">
        <v>1788488</v>
      </c>
      <c r="C23" s="168" t="n">
        <v>11501</v>
      </c>
      <c r="D23" s="168" t="n">
        <v>1795643</v>
      </c>
      <c r="E23" s="169"/>
    </row>
    <row r="24" customFormat="false" ht="8.25" hidden="true" customHeight="false" outlineLevel="0" collapsed="false">
      <c r="A24" s="169" t="n">
        <v>37133</v>
      </c>
      <c r="B24" s="168" t="n">
        <v>1894682</v>
      </c>
      <c r="C24" s="168" t="n">
        <v>208792</v>
      </c>
      <c r="D24" s="168" t="n">
        <v>2018097</v>
      </c>
      <c r="E24" s="169"/>
    </row>
    <row r="25" customFormat="false" ht="8.25" hidden="true" customHeight="false" outlineLevel="0" collapsed="false">
      <c r="A25" s="169" t="n">
        <v>37134</v>
      </c>
      <c r="B25" s="168" t="n">
        <v>1955089</v>
      </c>
      <c r="C25" s="168" t="n">
        <v>11215</v>
      </c>
      <c r="D25" s="168" t="n">
        <v>1956700</v>
      </c>
      <c r="E25" s="169"/>
    </row>
    <row r="26" customFormat="false" ht="8.25" hidden="true" customHeight="false" outlineLevel="0" collapsed="false">
      <c r="A26" s="169" t="n">
        <v>37138</v>
      </c>
      <c r="B26" s="168" t="n">
        <v>1973918</v>
      </c>
      <c r="C26" s="168" t="n">
        <v>87818</v>
      </c>
      <c r="D26" s="168" t="n">
        <v>2024788</v>
      </c>
      <c r="E26" s="169"/>
    </row>
    <row r="27" customFormat="false" ht="8.25" hidden="true" customHeight="false" outlineLevel="0" collapsed="false">
      <c r="A27" s="169" t="n">
        <v>37139</v>
      </c>
      <c r="B27" s="168" t="n">
        <v>1973918</v>
      </c>
      <c r="C27" s="168" t="n">
        <v>175766</v>
      </c>
      <c r="D27" s="168" t="n">
        <v>2024788</v>
      </c>
      <c r="E27" s="169"/>
    </row>
    <row r="28" customFormat="false" ht="8.25" hidden="true" customHeight="false" outlineLevel="0" collapsed="false">
      <c r="A28" s="169" t="n">
        <v>37140</v>
      </c>
      <c r="B28" s="168" t="n">
        <v>850299</v>
      </c>
      <c r="C28" s="168" t="n">
        <v>178332</v>
      </c>
      <c r="D28" s="168" t="n">
        <v>918272</v>
      </c>
      <c r="E28" s="169"/>
    </row>
    <row r="29" customFormat="false" ht="8.25" hidden="true" customHeight="false" outlineLevel="0" collapsed="false">
      <c r="A29" s="169" t="n">
        <v>37141</v>
      </c>
      <c r="B29" s="168" t="n">
        <v>995491</v>
      </c>
      <c r="C29" s="168" t="n">
        <v>184335</v>
      </c>
      <c r="D29" s="168" t="n">
        <v>1095875</v>
      </c>
      <c r="E29" s="169"/>
    </row>
    <row r="30" customFormat="false" ht="8.25" hidden="true" customHeight="false" outlineLevel="0" collapsed="false">
      <c r="A30" s="169" t="n">
        <v>37144</v>
      </c>
      <c r="B30" s="168" t="n">
        <v>1216305</v>
      </c>
      <c r="C30" s="168" t="n">
        <v>178635</v>
      </c>
      <c r="D30" s="168" t="n">
        <v>1305412</v>
      </c>
      <c r="E30" s="169"/>
    </row>
    <row r="31" customFormat="false" ht="8.25" hidden="true" customHeight="false" outlineLevel="0" collapsed="false">
      <c r="A31" s="169" t="n">
        <v>37146</v>
      </c>
      <c r="B31" s="168" t="n">
        <v>1255926</v>
      </c>
      <c r="C31" s="168" t="n">
        <v>178635</v>
      </c>
      <c r="D31" s="168" t="n">
        <v>1343274</v>
      </c>
    </row>
    <row r="32" customFormat="false" ht="8.25" hidden="true" customHeight="false" outlineLevel="0" collapsed="false">
      <c r="A32" s="169" t="n">
        <v>37147</v>
      </c>
      <c r="B32" s="168" t="n">
        <v>1323775</v>
      </c>
      <c r="C32" s="168" t="n">
        <v>188977</v>
      </c>
      <c r="D32" s="168" t="n">
        <v>1420686</v>
      </c>
    </row>
    <row r="33" customFormat="false" ht="8.25" hidden="true" customHeight="false" outlineLevel="0" collapsed="false">
      <c r="A33" s="169" t="n">
        <v>37148</v>
      </c>
      <c r="B33" s="168" t="n">
        <v>1378447</v>
      </c>
      <c r="C33" s="168" t="n">
        <v>195228</v>
      </c>
      <c r="D33" s="168" t="n">
        <v>1471332</v>
      </c>
    </row>
    <row r="34" customFormat="false" ht="8.25" hidden="true" customHeight="false" outlineLevel="0" collapsed="false">
      <c r="A34" s="169" t="n">
        <v>37151</v>
      </c>
      <c r="B34" s="168" t="n">
        <v>1308291</v>
      </c>
      <c r="C34" s="168" t="n">
        <v>162123</v>
      </c>
      <c r="D34" s="168" t="n">
        <v>1386316</v>
      </c>
    </row>
    <row r="35" customFormat="false" ht="8.25" hidden="true" customHeight="false" outlineLevel="0" collapsed="false">
      <c r="A35" s="169" t="n">
        <v>37152</v>
      </c>
      <c r="B35" s="168" t="n">
        <v>1524084</v>
      </c>
      <c r="C35" s="168" t="n">
        <v>76340</v>
      </c>
      <c r="D35" s="168" t="n">
        <v>1559652</v>
      </c>
    </row>
    <row r="36" customFormat="false" ht="8.25" hidden="true" customHeight="false" outlineLevel="0" collapsed="false">
      <c r="A36" s="169" t="n">
        <v>37153</v>
      </c>
      <c r="B36" s="168" t="n">
        <v>1336349</v>
      </c>
      <c r="C36" s="168" t="n">
        <v>177127</v>
      </c>
      <c r="D36" s="168" t="n">
        <v>1478968</v>
      </c>
    </row>
    <row r="37" customFormat="false" ht="8.25" hidden="true" customHeight="false" outlineLevel="0" collapsed="false">
      <c r="A37" s="169" t="n">
        <v>37154</v>
      </c>
      <c r="B37" s="168" t="n">
        <v>1268363</v>
      </c>
      <c r="C37" s="168" t="n">
        <v>171181</v>
      </c>
      <c r="D37" s="168" t="n">
        <v>1399296</v>
      </c>
    </row>
    <row r="38" customFormat="false" ht="8.25" hidden="true" customHeight="false" outlineLevel="0" collapsed="false">
      <c r="A38" s="169" t="n">
        <v>37155</v>
      </c>
      <c r="B38" s="168" t="n">
        <v>1211328</v>
      </c>
      <c r="C38" s="168" t="n">
        <v>171048</v>
      </c>
      <c r="D38" s="168" t="n">
        <v>1343675</v>
      </c>
    </row>
    <row r="39" customFormat="false" ht="8.25" hidden="true" customHeight="false" outlineLevel="0" collapsed="false">
      <c r="A39" s="169" t="n">
        <v>37158</v>
      </c>
      <c r="B39" s="168" t="n">
        <v>1507055</v>
      </c>
      <c r="C39" s="168" t="n">
        <v>292917</v>
      </c>
      <c r="D39" s="168" t="n">
        <v>1773048</v>
      </c>
    </row>
    <row r="40" customFormat="false" ht="8.25" hidden="true" customHeight="false" outlineLevel="0" collapsed="false">
      <c r="A40" s="169" t="n">
        <v>37159</v>
      </c>
      <c r="B40" s="168" t="n">
        <v>1350778</v>
      </c>
      <c r="C40" s="168" t="n">
        <v>66536</v>
      </c>
      <c r="D40" s="168" t="n">
        <v>1494675</v>
      </c>
    </row>
    <row r="41" customFormat="false" ht="8.25" hidden="true" customHeight="false" outlineLevel="0" collapsed="false">
      <c r="A41" s="169" t="n">
        <v>37160</v>
      </c>
      <c r="B41" s="168" t="n">
        <v>1365565</v>
      </c>
      <c r="C41" s="168" t="n">
        <v>249445</v>
      </c>
      <c r="D41" s="168" t="n">
        <v>1585881</v>
      </c>
    </row>
    <row r="42" customFormat="false" ht="8.25" hidden="true" customHeight="false" outlineLevel="0" collapsed="false">
      <c r="A42" s="169" t="n">
        <v>37161</v>
      </c>
      <c r="B42" s="168" t="n">
        <v>1406354</v>
      </c>
      <c r="C42" s="168" t="n">
        <v>256233</v>
      </c>
      <c r="D42" s="168" t="n">
        <v>1647277</v>
      </c>
    </row>
    <row r="43" customFormat="false" ht="8.25" hidden="true" customHeight="false" outlineLevel="0" collapsed="false">
      <c r="A43" s="169" t="n">
        <v>37162</v>
      </c>
      <c r="B43" s="168" t="n">
        <v>1483992</v>
      </c>
      <c r="C43" s="168" t="n">
        <v>256028</v>
      </c>
      <c r="D43" s="168" t="n">
        <v>1711306</v>
      </c>
    </row>
    <row r="44" customFormat="false" ht="8.25" hidden="true" customHeight="false" outlineLevel="0" collapsed="false">
      <c r="A44" s="169" t="n">
        <v>37165</v>
      </c>
      <c r="B44" s="168" t="n">
        <v>1438638</v>
      </c>
      <c r="C44" s="168" t="n">
        <v>13047</v>
      </c>
      <c r="D44" s="168" t="n">
        <v>1443693</v>
      </c>
    </row>
    <row r="45" customFormat="false" ht="8.25" hidden="true" customHeight="false" outlineLevel="0" collapsed="false">
      <c r="A45" s="169" t="n">
        <v>37166</v>
      </c>
      <c r="B45" s="168" t="n">
        <v>1284451</v>
      </c>
      <c r="C45" s="168" t="n">
        <v>168294</v>
      </c>
      <c r="D45" s="168" t="n">
        <v>1399647</v>
      </c>
    </row>
    <row r="46" customFormat="false" ht="8.25" hidden="true" customHeight="false" outlineLevel="0" collapsed="false">
      <c r="A46" s="169" t="n">
        <v>37167</v>
      </c>
      <c r="B46" s="168" t="n">
        <v>554984</v>
      </c>
      <c r="C46" s="168" t="n">
        <v>200018</v>
      </c>
      <c r="D46" s="168" t="n">
        <v>455999</v>
      </c>
    </row>
    <row r="47" customFormat="false" ht="8.25" hidden="true" customHeight="false" outlineLevel="0" collapsed="false">
      <c r="A47" s="169" t="n">
        <v>37168</v>
      </c>
      <c r="B47" s="168" t="n">
        <v>632764</v>
      </c>
      <c r="C47" s="168" t="n">
        <v>207064</v>
      </c>
      <c r="D47" s="168" t="n">
        <v>513338</v>
      </c>
    </row>
    <row r="48" customFormat="false" ht="8.25" hidden="true" customHeight="false" outlineLevel="0" collapsed="false">
      <c r="A48" s="169" t="n">
        <v>37169</v>
      </c>
      <c r="B48" s="168" t="n">
        <v>490476</v>
      </c>
      <c r="C48" s="168" t="n">
        <v>26644</v>
      </c>
      <c r="D48" s="168" t="n">
        <v>476734</v>
      </c>
    </row>
    <row r="49" customFormat="false" ht="8.25" hidden="true" customHeight="false" outlineLevel="0" collapsed="false">
      <c r="A49" s="169" t="n">
        <v>37172</v>
      </c>
      <c r="B49" s="168" t="n">
        <v>559630</v>
      </c>
      <c r="C49" s="168" t="n">
        <v>84475</v>
      </c>
      <c r="D49" s="168" t="n">
        <v>580179</v>
      </c>
    </row>
    <row r="50" customFormat="false" ht="8.25" hidden="true" customHeight="false" outlineLevel="0" collapsed="false">
      <c r="A50" s="169" t="n">
        <v>37173</v>
      </c>
      <c r="B50" s="168" t="n">
        <v>515339</v>
      </c>
      <c r="C50" s="168" t="n">
        <v>66890</v>
      </c>
      <c r="D50" s="168" t="n">
        <v>542774</v>
      </c>
    </row>
    <row r="51" customFormat="false" ht="8.25" hidden="true" customHeight="false" outlineLevel="0" collapsed="false">
      <c r="A51" s="169" t="n">
        <v>37174</v>
      </c>
      <c r="B51" s="168" t="n">
        <v>495302</v>
      </c>
      <c r="C51" s="168" t="n">
        <v>206736</v>
      </c>
      <c r="D51" s="168" t="n">
        <v>551578</v>
      </c>
    </row>
    <row r="52" customFormat="false" ht="8.25" hidden="true" customHeight="false" outlineLevel="0" collapsed="false">
      <c r="A52" s="169" t="n">
        <v>37175</v>
      </c>
      <c r="B52" s="168" t="n">
        <v>538061</v>
      </c>
      <c r="C52" s="168" t="n">
        <v>184786</v>
      </c>
      <c r="D52" s="168" t="n">
        <v>610523</v>
      </c>
    </row>
    <row r="53" customFormat="false" ht="8.25" hidden="true" customHeight="false" outlineLevel="0" collapsed="false">
      <c r="A53" s="169" t="n">
        <v>37176</v>
      </c>
      <c r="B53" s="168" t="n">
        <v>602751</v>
      </c>
      <c r="C53" s="168" t="n">
        <v>169216</v>
      </c>
      <c r="D53" s="168" t="n">
        <v>683323</v>
      </c>
    </row>
    <row r="54" customFormat="false" ht="8.25" hidden="true" customHeight="false" outlineLevel="0" collapsed="false">
      <c r="A54" s="169" t="n">
        <v>37179</v>
      </c>
      <c r="B54" s="168" t="n">
        <v>580128</v>
      </c>
      <c r="C54" s="168" t="n">
        <v>89178</v>
      </c>
      <c r="D54" s="168" t="n">
        <v>620210</v>
      </c>
    </row>
    <row r="55" customFormat="false" ht="8.25" hidden="true" customHeight="false" outlineLevel="0" collapsed="false">
      <c r="A55" s="169" t="n">
        <v>37180</v>
      </c>
      <c r="B55" s="168" t="n">
        <v>513093</v>
      </c>
      <c r="C55" s="168" t="n">
        <v>118142</v>
      </c>
      <c r="D55" s="168" t="n">
        <v>508063</v>
      </c>
    </row>
    <row r="56" customFormat="false" ht="8.25" hidden="true" customHeight="false" outlineLevel="0" collapsed="false">
      <c r="A56" s="169" t="n">
        <v>37181</v>
      </c>
      <c r="B56" s="168" t="n">
        <v>580584</v>
      </c>
      <c r="C56" s="168" t="n">
        <v>116719</v>
      </c>
      <c r="D56" s="168" t="n">
        <v>654376</v>
      </c>
    </row>
    <row r="57" customFormat="false" ht="8.25" hidden="true" customHeight="false" outlineLevel="0" collapsed="false">
      <c r="A57" s="169" t="n">
        <v>37182</v>
      </c>
      <c r="B57" s="168" t="n">
        <v>548558</v>
      </c>
      <c r="C57" s="168" t="n">
        <v>193706</v>
      </c>
      <c r="D57" s="168" t="n">
        <v>641275</v>
      </c>
    </row>
    <row r="58" customFormat="false" ht="8.25" hidden="true" customHeight="false" outlineLevel="0" collapsed="false">
      <c r="A58" s="169" t="n">
        <v>37183</v>
      </c>
      <c r="B58" s="168" t="n">
        <v>534120</v>
      </c>
      <c r="C58" s="168" t="n">
        <v>229094</v>
      </c>
      <c r="D58" s="168" t="n">
        <v>590621</v>
      </c>
    </row>
    <row r="59" customFormat="false" ht="8.25" hidden="true" customHeight="false" outlineLevel="0" collapsed="false">
      <c r="A59" s="169" t="n">
        <v>37186</v>
      </c>
      <c r="B59" s="168" t="n">
        <v>596225</v>
      </c>
      <c r="C59" s="168" t="n">
        <v>250266</v>
      </c>
      <c r="D59" s="168" t="n">
        <v>552601</v>
      </c>
    </row>
    <row r="60" customFormat="false" ht="8.25" hidden="true" customHeight="false" outlineLevel="0" collapsed="false">
      <c r="A60" s="169" t="n">
        <v>37187</v>
      </c>
      <c r="B60" s="168" t="n">
        <v>555530</v>
      </c>
      <c r="C60" s="168" t="n">
        <v>167130</v>
      </c>
      <c r="D60" s="168" t="n">
        <v>621551</v>
      </c>
    </row>
    <row r="61" customFormat="false" ht="8.25" hidden="true" customHeight="false" outlineLevel="0" collapsed="false">
      <c r="A61" s="169" t="n">
        <v>37188</v>
      </c>
      <c r="B61" s="168" t="n">
        <v>578453</v>
      </c>
      <c r="C61" s="168" t="n">
        <v>109855</v>
      </c>
      <c r="D61" s="168" t="n">
        <v>580196</v>
      </c>
    </row>
    <row r="62" customFormat="false" ht="8.25" hidden="true" customHeight="false" outlineLevel="0" collapsed="false">
      <c r="A62" s="169" t="n">
        <v>37189</v>
      </c>
      <c r="B62" s="168" t="n">
        <v>566703</v>
      </c>
      <c r="C62" s="168" t="n">
        <v>105129</v>
      </c>
      <c r="D62" s="168" t="n">
        <v>564393</v>
      </c>
    </row>
    <row r="63" customFormat="false" ht="8.25" hidden="true" customHeight="false" outlineLevel="0" collapsed="false">
      <c r="A63" s="169" t="n">
        <v>37190</v>
      </c>
      <c r="B63" s="168" t="n">
        <v>580917</v>
      </c>
      <c r="C63" s="168" t="n">
        <v>0</v>
      </c>
      <c r="D63" s="168" t="n">
        <v>580917</v>
      </c>
    </row>
    <row r="64" customFormat="false" ht="8.25" hidden="true" customHeight="false" outlineLevel="0" collapsed="false">
      <c r="A64" s="169" t="n">
        <v>37193</v>
      </c>
      <c r="B64" s="168" t="n">
        <v>595709</v>
      </c>
      <c r="C64" s="168" t="n">
        <v>161855</v>
      </c>
      <c r="D64" s="168" t="n">
        <v>609024</v>
      </c>
    </row>
    <row r="65" customFormat="false" ht="8.25" hidden="true" customHeight="false" outlineLevel="0" collapsed="false">
      <c r="A65" s="169" t="n">
        <v>37194</v>
      </c>
      <c r="B65" s="168" t="n">
        <v>625084</v>
      </c>
      <c r="C65" s="168" t="n">
        <v>160900</v>
      </c>
      <c r="D65" s="168" t="n">
        <v>606918</v>
      </c>
    </row>
    <row r="66" customFormat="false" ht="8.25" hidden="true" customHeight="false" outlineLevel="0" collapsed="false">
      <c r="A66" s="169" t="n">
        <v>37195</v>
      </c>
      <c r="B66" s="168" t="n">
        <v>625364</v>
      </c>
      <c r="C66" s="168" t="n">
        <v>21529</v>
      </c>
      <c r="D66" s="168" t="n">
        <v>625364</v>
      </c>
    </row>
    <row r="67" customFormat="false" ht="8.25" hidden="true" customHeight="false" outlineLevel="0" collapsed="false">
      <c r="A67" s="169" t="n">
        <v>37196</v>
      </c>
      <c r="B67" s="168" t="n">
        <v>407821</v>
      </c>
      <c r="C67" s="168" t="n">
        <v>105873</v>
      </c>
      <c r="D67" s="168" t="n">
        <v>390990</v>
      </c>
    </row>
    <row r="68" customFormat="false" ht="8.25" hidden="true" customHeight="false" outlineLevel="0" collapsed="false">
      <c r="A68" s="169" t="n">
        <v>37197</v>
      </c>
      <c r="B68" s="168" t="n">
        <v>409054</v>
      </c>
      <c r="C68" s="168" t="n">
        <v>49989</v>
      </c>
      <c r="D68" s="168" t="n">
        <v>413583</v>
      </c>
    </row>
    <row r="69" customFormat="false" ht="8.25" hidden="true" customHeight="false" outlineLevel="0" collapsed="false">
      <c r="A69" s="169" t="n">
        <v>37200</v>
      </c>
      <c r="B69" s="168" t="n">
        <v>546870</v>
      </c>
      <c r="C69" s="168" t="n">
        <v>261305</v>
      </c>
      <c r="D69" s="168" t="n">
        <v>740934</v>
      </c>
    </row>
    <row r="70" customFormat="false" ht="8.25" hidden="true" customHeight="false" outlineLevel="0" collapsed="false">
      <c r="A70" s="169" t="n">
        <v>37201</v>
      </c>
      <c r="B70" s="168" t="n">
        <v>618400</v>
      </c>
      <c r="C70" s="168" t="n">
        <v>283409</v>
      </c>
      <c r="D70" s="168" t="n">
        <v>855367</v>
      </c>
    </row>
    <row r="71" customFormat="false" ht="8.25" hidden="true" customHeight="false" outlineLevel="0" collapsed="false">
      <c r="A71" s="169" t="n">
        <v>37202</v>
      </c>
      <c r="B71" s="168" t="n">
        <v>559293</v>
      </c>
      <c r="C71" s="168" t="n">
        <v>241141</v>
      </c>
      <c r="D71" s="168" t="n">
        <v>747592</v>
      </c>
    </row>
    <row r="72" customFormat="false" ht="8.25" hidden="true" customHeight="false" outlineLevel="0" collapsed="false">
      <c r="A72" s="169" t="n">
        <v>37203</v>
      </c>
      <c r="B72" s="168" t="n">
        <v>566614</v>
      </c>
      <c r="C72" s="168" t="n">
        <v>248951</v>
      </c>
      <c r="D72" s="168" t="n">
        <v>759008</v>
      </c>
    </row>
    <row r="73" customFormat="false" ht="8.25" hidden="true" customHeight="false" outlineLevel="0" collapsed="false">
      <c r="A73" s="169" t="n">
        <v>37204</v>
      </c>
      <c r="B73" s="168" t="n">
        <v>582274</v>
      </c>
      <c r="C73" s="168" t="n">
        <v>112543</v>
      </c>
      <c r="D73" s="168" t="n">
        <v>673397</v>
      </c>
    </row>
    <row r="74" customFormat="false" ht="8.25" hidden="true" customHeight="false" outlineLevel="0" collapsed="false">
      <c r="A74" s="169" t="n">
        <v>37207</v>
      </c>
      <c r="B74" s="168" t="n">
        <v>728022</v>
      </c>
      <c r="C74" s="168" t="n">
        <v>238102</v>
      </c>
      <c r="D74" s="168" t="n">
        <v>953205</v>
      </c>
    </row>
    <row r="75" customFormat="false" ht="8.25" hidden="true" customHeight="false" outlineLevel="0" collapsed="false">
      <c r="A75" s="169" t="n">
        <v>37208</v>
      </c>
      <c r="B75" s="168" t="n">
        <v>618940</v>
      </c>
      <c r="C75" s="168" t="n">
        <v>242383</v>
      </c>
      <c r="D75" s="168" t="n">
        <v>808640</v>
      </c>
    </row>
    <row r="76" customFormat="false" ht="8.25" hidden="true" customHeight="false" outlineLevel="0" collapsed="false">
      <c r="A76" s="169" t="n">
        <v>37209</v>
      </c>
      <c r="B76" s="168" t="n">
        <v>690967</v>
      </c>
      <c r="C76" s="168" t="n">
        <v>371495</v>
      </c>
      <c r="D76" s="168" t="n">
        <v>1019463</v>
      </c>
    </row>
    <row r="77" customFormat="false" ht="8.25" hidden="true" customHeight="false" outlineLevel="0" collapsed="false">
      <c r="A77" s="169" t="n">
        <v>37210</v>
      </c>
      <c r="B77" s="168" t="n">
        <v>728217</v>
      </c>
      <c r="C77" s="168" t="n">
        <v>89160</v>
      </c>
      <c r="D77" s="168" t="n">
        <v>794310</v>
      </c>
    </row>
    <row r="78" customFormat="false" ht="8.25" hidden="true" customHeight="false" outlineLevel="0" collapsed="false">
      <c r="A78" s="169" t="n">
        <v>37211</v>
      </c>
      <c r="B78" s="168" t="n">
        <v>629777</v>
      </c>
      <c r="C78" s="168" t="n">
        <v>91761</v>
      </c>
      <c r="D78" s="168" t="n">
        <v>683206</v>
      </c>
    </row>
    <row r="79" customFormat="false" ht="8.25" hidden="true" customHeight="false" outlineLevel="0" collapsed="false">
      <c r="A79" s="169" t="n">
        <v>37214</v>
      </c>
      <c r="B79" s="168" t="n">
        <v>450432</v>
      </c>
      <c r="C79" s="168" t="n">
        <v>73633</v>
      </c>
      <c r="D79" s="168" t="n">
        <v>463600</v>
      </c>
    </row>
    <row r="80" customFormat="false" ht="8.25" hidden="true" customHeight="false" outlineLevel="0" collapsed="false">
      <c r="A80" s="169" t="n">
        <v>37215</v>
      </c>
      <c r="B80" s="168" t="n">
        <v>516967</v>
      </c>
      <c r="C80" s="168" t="n">
        <v>207174</v>
      </c>
      <c r="D80" s="168" t="n">
        <v>648405</v>
      </c>
    </row>
    <row r="81" customFormat="false" ht="8.25" hidden="true" customHeight="false" outlineLevel="0" collapsed="false">
      <c r="A81" s="169" t="n">
        <v>37216</v>
      </c>
      <c r="B81" s="168" t="n">
        <v>681358</v>
      </c>
      <c r="C81" s="168" t="n">
        <v>73108</v>
      </c>
      <c r="D81" s="168" t="n">
        <v>731807</v>
      </c>
    </row>
    <row r="82" customFormat="false" ht="8.25" hidden="true" customHeight="false" outlineLevel="0" collapsed="false">
      <c r="A82" s="169" t="n">
        <v>37221</v>
      </c>
      <c r="B82" s="168" t="n">
        <v>729554</v>
      </c>
      <c r="C82" s="168" t="n">
        <v>0</v>
      </c>
      <c r="D82" s="168" t="n">
        <v>729554</v>
      </c>
    </row>
    <row r="83" customFormat="false" ht="8.25" hidden="true" customHeight="false" outlineLevel="0" collapsed="false">
      <c r="A83" s="169" t="n">
        <v>37222</v>
      </c>
      <c r="B83" s="168" t="n">
        <v>776344</v>
      </c>
      <c r="C83" s="168" t="n">
        <v>0</v>
      </c>
      <c r="D83" s="168" t="n">
        <v>776344</v>
      </c>
    </row>
    <row r="84" customFormat="false" ht="8.25" hidden="true" customHeight="false" outlineLevel="0" collapsed="false">
      <c r="A84" s="169" t="n">
        <v>37223</v>
      </c>
      <c r="B84" s="168" t="n">
        <v>918458</v>
      </c>
      <c r="C84" s="168" t="n">
        <v>0</v>
      </c>
      <c r="D84" s="168" t="n">
        <v>918458</v>
      </c>
    </row>
    <row r="85" customFormat="false" ht="8.25" hidden="true" customHeight="false" outlineLevel="0" collapsed="false">
      <c r="A85" s="169" t="n">
        <v>37224</v>
      </c>
      <c r="B85" s="168" t="n">
        <v>913348</v>
      </c>
      <c r="C85" s="168" t="n">
        <v>115680</v>
      </c>
      <c r="D85" s="168" t="n">
        <v>1006161</v>
      </c>
    </row>
    <row r="86" customFormat="false" ht="8.25" hidden="true" customHeight="false" outlineLevel="0" collapsed="false">
      <c r="A86" s="169" t="n">
        <v>37225</v>
      </c>
      <c r="B86" s="168" t="n">
        <v>980641</v>
      </c>
      <c r="C86" s="168" t="n">
        <v>133559</v>
      </c>
      <c r="D86" s="168" t="n">
        <v>1088013</v>
      </c>
    </row>
    <row r="87" customFormat="false" ht="8.25" hidden="false" customHeight="false" outlineLevel="0" collapsed="false">
      <c r="A87" s="169" t="n">
        <v>37228</v>
      </c>
      <c r="B87" s="168" t="n">
        <v>589757</v>
      </c>
      <c r="C87" s="168" t="n">
        <v>40250</v>
      </c>
      <c r="D87" s="168" t="n">
        <v>612067</v>
      </c>
    </row>
    <row r="88" customFormat="false" ht="8.25" hidden="false" customHeight="false" outlineLevel="0" collapsed="false">
      <c r="A88" s="169" t="n">
        <v>37229</v>
      </c>
      <c r="B88" s="168" t="n">
        <v>511250</v>
      </c>
      <c r="C88" s="168" t="n">
        <v>102060</v>
      </c>
      <c r="D88" s="168" t="n">
        <v>548295</v>
      </c>
    </row>
    <row r="89" customFormat="false" ht="8.25" hidden="false" customHeight="false" outlineLevel="0" collapsed="false">
      <c r="A89" s="169" t="n">
        <v>37230</v>
      </c>
      <c r="B89" s="168" t="n">
        <v>508541</v>
      </c>
      <c r="C89" s="168" t="n">
        <v>138638</v>
      </c>
      <c r="D89" s="168" t="n">
        <v>596458</v>
      </c>
    </row>
    <row r="90" customFormat="false" ht="8.25" hidden="false" customHeight="false" outlineLevel="0" collapsed="false">
      <c r="A90" s="169" t="n">
        <v>37231</v>
      </c>
      <c r="B90" s="168" t="n">
        <v>529505</v>
      </c>
      <c r="C90" s="168" t="n">
        <v>157877</v>
      </c>
      <c r="D90" s="168" t="n">
        <v>657434</v>
      </c>
    </row>
    <row r="91" customFormat="false" ht="8.25" hidden="false" customHeight="false" outlineLevel="0" collapsed="false">
      <c r="A91" s="169" t="n">
        <v>37232</v>
      </c>
      <c r="B91" s="168" t="n">
        <v>484805</v>
      </c>
      <c r="C91" s="168" t="n">
        <v>128411</v>
      </c>
      <c r="D91" s="168" t="n">
        <v>582765</v>
      </c>
    </row>
    <row r="92" customFormat="false" ht="8.25" hidden="false" customHeight="false" outlineLevel="0" collapsed="false">
      <c r="A92" s="169" t="n">
        <v>37235</v>
      </c>
      <c r="B92" s="168" t="n">
        <v>346165</v>
      </c>
      <c r="C92" s="168" t="n">
        <v>150060</v>
      </c>
      <c r="D92" s="168" t="n">
        <v>390093</v>
      </c>
    </row>
    <row r="93" customFormat="false" ht="8.25" hidden="false" customHeight="false" outlineLevel="0" collapsed="false">
      <c r="A93" s="169" t="n">
        <v>37236</v>
      </c>
      <c r="B93" s="168" t="n">
        <v>490929</v>
      </c>
      <c r="C93" s="168" t="n">
        <v>164620</v>
      </c>
      <c r="D93" s="168" t="n">
        <v>626061</v>
      </c>
    </row>
    <row r="94" customFormat="false" ht="8.25" hidden="false" customHeight="false" outlineLevel="0" collapsed="false">
      <c r="A94" s="169" t="n">
        <v>37237</v>
      </c>
      <c r="B94" s="168" t="n">
        <v>527434</v>
      </c>
      <c r="C94" s="168" t="n">
        <v>335675</v>
      </c>
      <c r="D94" s="168" t="n">
        <v>809776</v>
      </c>
    </row>
    <row r="95" customFormat="false" ht="8.25" hidden="false" customHeight="false" outlineLevel="0" collapsed="false">
      <c r="A95" s="169" t="n">
        <v>37238</v>
      </c>
      <c r="B95" s="168" t="n">
        <v>390067</v>
      </c>
      <c r="C95" s="168" t="n">
        <v>277123</v>
      </c>
      <c r="D95" s="168" t="n">
        <v>609705</v>
      </c>
    </row>
    <row r="96" customFormat="false" ht="8.25" hidden="false" customHeight="false" outlineLevel="0" collapsed="false">
      <c r="A96" s="169" t="n">
        <v>37239</v>
      </c>
      <c r="B96" s="168" t="n">
        <v>301541</v>
      </c>
      <c r="C96" s="168" t="n">
        <v>283690</v>
      </c>
      <c r="D96" s="168" t="n">
        <v>441246</v>
      </c>
    </row>
    <row r="97" customFormat="false" ht="8.25" hidden="false" customHeight="false" outlineLevel="0" collapsed="false">
      <c r="A97" s="169" t="n">
        <v>37242</v>
      </c>
      <c r="B97" s="168" t="n">
        <v>410206</v>
      </c>
      <c r="C97" s="168" t="n">
        <v>134457</v>
      </c>
      <c r="D97" s="168" t="n">
        <v>504708</v>
      </c>
    </row>
    <row r="98" customFormat="false" ht="8.25" hidden="false" customHeight="false" outlineLevel="0" collapsed="false">
      <c r="A98" s="169" t="n">
        <v>37243</v>
      </c>
      <c r="B98" s="168" t="n">
        <v>407381</v>
      </c>
      <c r="C98" s="168" t="n">
        <v>0</v>
      </c>
      <c r="D98" s="168" t="n">
        <v>407381</v>
      </c>
    </row>
    <row r="99" customFormat="false" ht="8.25" hidden="false" customHeight="false" outlineLevel="0" collapsed="false">
      <c r="B99" s="168"/>
      <c r="C99" s="168"/>
      <c r="D99" s="168"/>
    </row>
    <row r="100" customFormat="false" ht="8.25" hidden="false" customHeight="false" outlineLevel="0" collapsed="false">
      <c r="B100" s="168"/>
      <c r="C100" s="168"/>
      <c r="D100" s="168"/>
    </row>
    <row r="101" customFormat="false" ht="8.25" hidden="false" customHeight="false" outlineLevel="0" collapsed="false">
      <c r="B101" s="168"/>
      <c r="C101" s="168"/>
      <c r="D101" s="168"/>
    </row>
    <row r="102" customFormat="false" ht="8.25" hidden="false" customHeight="false" outlineLevel="0" collapsed="false">
      <c r="B102" s="168"/>
      <c r="C102" s="168"/>
      <c r="D102" s="168"/>
    </row>
    <row r="103" customFormat="false" ht="8.25" hidden="false" customHeight="false" outlineLevel="0" collapsed="false">
      <c r="B103" s="168"/>
      <c r="C103" s="168"/>
      <c r="D103" s="168"/>
    </row>
    <row r="104" customFormat="false" ht="8.25" hidden="false" customHeight="false" outlineLevel="0" collapsed="false">
      <c r="B104" s="168"/>
      <c r="C104" s="168"/>
      <c r="D104" s="168"/>
    </row>
    <row r="105" customFormat="false" ht="8.25" hidden="false" customHeight="false" outlineLevel="0" collapsed="false">
      <c r="B105" s="168"/>
      <c r="C105" s="168"/>
      <c r="D105" s="168"/>
    </row>
    <row r="106" customFormat="false" ht="8.25" hidden="false" customHeight="false" outlineLevel="0" collapsed="false">
      <c r="B106" s="168"/>
      <c r="C106" s="168"/>
      <c r="D106" s="168"/>
    </row>
    <row r="107" customFormat="false" ht="8.25" hidden="false" customHeight="false" outlineLevel="0" collapsed="false">
      <c r="B107" s="168"/>
      <c r="C107" s="168"/>
      <c r="D107" s="168"/>
    </row>
    <row r="108" customFormat="false" ht="8.25" hidden="false" customHeight="false" outlineLevel="0" collapsed="false">
      <c r="B108" s="168"/>
      <c r="C108" s="168"/>
      <c r="D108" s="168"/>
    </row>
    <row r="109" customFormat="false" ht="8.25" hidden="false" customHeight="false" outlineLevel="0" collapsed="false">
      <c r="B109" s="168"/>
      <c r="C109" s="168"/>
      <c r="D109" s="168"/>
    </row>
    <row r="110" customFormat="false" ht="8.25" hidden="false" customHeight="false" outlineLevel="0" collapsed="false">
      <c r="B110" s="168"/>
      <c r="C110" s="168"/>
      <c r="D110" s="168"/>
    </row>
    <row r="111" customFormat="false" ht="8.25" hidden="false" customHeight="false" outlineLevel="0" collapsed="false">
      <c r="B111" s="168"/>
      <c r="C111" s="168"/>
      <c r="D111" s="168"/>
    </row>
    <row r="112" customFormat="false" ht="8.25" hidden="false" customHeight="false" outlineLevel="0" collapsed="false">
      <c r="B112" s="168"/>
      <c r="C112" s="168"/>
      <c r="D112" s="168"/>
    </row>
    <row r="113" customFormat="false" ht="8.25" hidden="false" customHeight="false" outlineLevel="0" collapsed="false">
      <c r="B113" s="168"/>
      <c r="C113" s="168"/>
      <c r="D113" s="168"/>
    </row>
    <row r="114" customFormat="false" ht="8.25" hidden="false" customHeight="false" outlineLevel="0" collapsed="false">
      <c r="B114" s="168"/>
      <c r="C114" s="168"/>
      <c r="D114" s="168"/>
    </row>
    <row r="115" customFormat="false" ht="8.25" hidden="false" customHeight="false" outlineLevel="0" collapsed="false">
      <c r="B115" s="168"/>
      <c r="C115" s="168"/>
      <c r="D115" s="168"/>
    </row>
    <row r="116" customFormat="false" ht="8.25" hidden="false" customHeight="false" outlineLevel="0" collapsed="false">
      <c r="B116" s="168"/>
      <c r="C116" s="168"/>
      <c r="D116" s="168"/>
    </row>
    <row r="117" customFormat="false" ht="8.25" hidden="false" customHeight="false" outlineLevel="0" collapsed="false">
      <c r="B117" s="168"/>
      <c r="C117" s="168"/>
      <c r="D117" s="168"/>
    </row>
    <row r="118" customFormat="false" ht="8.25" hidden="false" customHeight="false" outlineLevel="0" collapsed="false">
      <c r="B118" s="168"/>
      <c r="C118" s="168"/>
      <c r="D118" s="168"/>
    </row>
    <row r="119" customFormat="false" ht="8.25" hidden="false" customHeight="false" outlineLevel="0" collapsed="false">
      <c r="B119" s="168"/>
      <c r="C119" s="168"/>
      <c r="D119" s="168"/>
    </row>
    <row r="120" customFormat="false" ht="8.25" hidden="false" customHeight="false" outlineLevel="0" collapsed="false">
      <c r="B120" s="168"/>
      <c r="C120" s="168"/>
      <c r="D120" s="168"/>
    </row>
    <row r="121" customFormat="false" ht="8.25" hidden="false" customHeight="false" outlineLevel="0" collapsed="false">
      <c r="B121" s="168"/>
      <c r="C121" s="168"/>
      <c r="D121" s="168"/>
    </row>
    <row r="122" customFormat="false" ht="8.25" hidden="false" customHeight="false" outlineLevel="0" collapsed="false">
      <c r="B122" s="168"/>
      <c r="C122" s="168"/>
      <c r="D122" s="168"/>
    </row>
    <row r="123" customFormat="false" ht="8.25" hidden="false" customHeight="false" outlineLevel="0" collapsed="false">
      <c r="B123" s="168"/>
      <c r="C123" s="168"/>
      <c r="D123" s="168"/>
    </row>
    <row r="124" customFormat="false" ht="8.25" hidden="false" customHeight="false" outlineLevel="0" collapsed="false">
      <c r="B124" s="168"/>
      <c r="C124" s="168"/>
      <c r="D124" s="168"/>
    </row>
    <row r="125" customFormat="false" ht="8.25" hidden="false" customHeight="false" outlineLevel="0" collapsed="false">
      <c r="B125" s="168"/>
      <c r="C125" s="168"/>
      <c r="D125" s="168"/>
    </row>
    <row r="126" customFormat="false" ht="8.25" hidden="false" customHeight="false" outlineLevel="0" collapsed="false">
      <c r="B126" s="168"/>
      <c r="C126" s="168"/>
      <c r="D126" s="168"/>
    </row>
    <row r="127" customFormat="false" ht="8.25" hidden="false" customHeight="false" outlineLevel="0" collapsed="false">
      <c r="B127" s="168"/>
      <c r="C127" s="168"/>
      <c r="D127" s="168"/>
    </row>
    <row r="128" customFormat="false" ht="8.25" hidden="false" customHeight="false" outlineLevel="0" collapsed="false">
      <c r="B128" s="168"/>
      <c r="C128" s="168"/>
      <c r="D128" s="168"/>
    </row>
    <row r="129" customFormat="false" ht="8.25" hidden="false" customHeight="false" outlineLevel="0" collapsed="false">
      <c r="B129" s="168"/>
      <c r="C129" s="168"/>
      <c r="D129" s="168"/>
    </row>
    <row r="130" customFormat="false" ht="8.25" hidden="false" customHeight="false" outlineLevel="0" collapsed="false">
      <c r="B130" s="168"/>
      <c r="C130" s="168"/>
      <c r="D130" s="168"/>
    </row>
    <row r="131" customFormat="false" ht="8.25" hidden="false" customHeight="false" outlineLevel="0" collapsed="false">
      <c r="B131" s="168"/>
      <c r="C131" s="168"/>
      <c r="D131" s="168"/>
    </row>
    <row r="132" customFormat="false" ht="8.25" hidden="false" customHeight="false" outlineLevel="0" collapsed="false">
      <c r="B132" s="168"/>
      <c r="C132" s="168"/>
      <c r="D132" s="168"/>
    </row>
    <row r="133" customFormat="false" ht="8.25" hidden="false" customHeight="false" outlineLevel="0" collapsed="false">
      <c r="B133" s="168"/>
      <c r="C133" s="168"/>
      <c r="D133" s="168"/>
    </row>
    <row r="134" customFormat="false" ht="8.25" hidden="false" customHeight="false" outlineLevel="0" collapsed="false">
      <c r="B134" s="168"/>
      <c r="C134" s="168"/>
      <c r="D134" s="168"/>
    </row>
    <row r="135" customFormat="false" ht="8.25" hidden="false" customHeight="false" outlineLevel="0" collapsed="false">
      <c r="B135" s="168"/>
      <c r="C135" s="168"/>
      <c r="D135" s="168"/>
    </row>
    <row r="136" customFormat="false" ht="8.25" hidden="false" customHeight="false" outlineLevel="0" collapsed="false">
      <c r="B136" s="168"/>
      <c r="C136" s="168"/>
      <c r="D136" s="168"/>
    </row>
    <row r="137" customFormat="false" ht="8.25" hidden="false" customHeight="false" outlineLevel="0" collapsed="false">
      <c r="B137" s="168"/>
      <c r="C137" s="168"/>
      <c r="D137" s="168"/>
    </row>
    <row r="138" customFormat="false" ht="8.25" hidden="false" customHeight="false" outlineLevel="0" collapsed="false">
      <c r="B138" s="168"/>
      <c r="C138" s="168"/>
      <c r="D138" s="168"/>
    </row>
    <row r="139" customFormat="false" ht="8.25" hidden="false" customHeight="false" outlineLevel="0" collapsed="false">
      <c r="B139" s="168"/>
      <c r="C139" s="168"/>
      <c r="D139" s="168"/>
    </row>
    <row r="140" customFormat="false" ht="8.25" hidden="false" customHeight="false" outlineLevel="0" collapsed="false">
      <c r="B140" s="168"/>
      <c r="C140" s="168"/>
      <c r="D140" s="168"/>
    </row>
    <row r="141" customFormat="false" ht="8.25" hidden="false" customHeight="false" outlineLevel="0" collapsed="false">
      <c r="B141" s="168"/>
      <c r="C141" s="168"/>
      <c r="D141" s="168"/>
    </row>
    <row r="142" customFormat="false" ht="8.25" hidden="false" customHeight="false" outlineLevel="0" collapsed="false">
      <c r="B142" s="168"/>
      <c r="C142" s="168"/>
      <c r="D142" s="168"/>
    </row>
    <row r="143" customFormat="false" ht="8.25" hidden="false" customHeight="false" outlineLevel="0" collapsed="false">
      <c r="B143" s="168"/>
      <c r="C143" s="168"/>
      <c r="D143" s="168"/>
    </row>
    <row r="144" customFormat="false" ht="8.25" hidden="false" customHeight="false" outlineLevel="0" collapsed="false">
      <c r="B144" s="168"/>
      <c r="C144" s="168"/>
      <c r="D144" s="168"/>
    </row>
    <row r="145" customFormat="false" ht="8.25" hidden="false" customHeight="false" outlineLevel="0" collapsed="false">
      <c r="B145" s="168"/>
      <c r="C145" s="168"/>
      <c r="D145" s="168"/>
    </row>
    <row r="146" customFormat="false" ht="8.25" hidden="false" customHeight="false" outlineLevel="0" collapsed="false">
      <c r="B146" s="168"/>
      <c r="C146" s="168"/>
      <c r="D146" s="168"/>
    </row>
    <row r="147" customFormat="false" ht="8.25" hidden="false" customHeight="false" outlineLevel="0" collapsed="false">
      <c r="B147" s="168"/>
      <c r="C147" s="168"/>
      <c r="D147" s="168"/>
    </row>
    <row r="148" customFormat="false" ht="8.25" hidden="false" customHeight="false" outlineLevel="0" collapsed="false">
      <c r="B148" s="168"/>
      <c r="C148" s="168"/>
      <c r="D148" s="168"/>
    </row>
    <row r="149" customFormat="false" ht="8.25" hidden="false" customHeight="false" outlineLevel="0" collapsed="false">
      <c r="B149" s="168"/>
      <c r="C149" s="168"/>
      <c r="D149" s="168"/>
    </row>
    <row r="150" customFormat="false" ht="8.25" hidden="false" customHeight="false" outlineLevel="0" collapsed="false">
      <c r="B150" s="168"/>
      <c r="C150" s="168"/>
      <c r="D150" s="168"/>
    </row>
    <row r="151" customFormat="false" ht="8.25" hidden="false" customHeight="false" outlineLevel="0" collapsed="false">
      <c r="B151" s="168"/>
      <c r="C151" s="168"/>
      <c r="D151" s="168"/>
    </row>
    <row r="152" customFormat="false" ht="8.25" hidden="false" customHeight="false" outlineLevel="0" collapsed="false">
      <c r="B152" s="168"/>
      <c r="C152" s="168"/>
      <c r="D152" s="168"/>
    </row>
    <row r="153" customFormat="false" ht="8.25" hidden="false" customHeight="false" outlineLevel="0" collapsed="false">
      <c r="B153" s="168"/>
      <c r="C153" s="168"/>
      <c r="D153" s="168"/>
    </row>
    <row r="154" customFormat="false" ht="8.25" hidden="false" customHeight="false" outlineLevel="0" collapsed="false">
      <c r="B154" s="168"/>
      <c r="C154" s="168"/>
      <c r="D154" s="168"/>
    </row>
    <row r="155" customFormat="false" ht="8.25" hidden="false" customHeight="false" outlineLevel="0" collapsed="false">
      <c r="B155" s="168"/>
      <c r="C155" s="168"/>
      <c r="D155" s="168"/>
    </row>
    <row r="156" customFormat="false" ht="8.25" hidden="false" customHeight="false" outlineLevel="0" collapsed="false">
      <c r="B156" s="168"/>
      <c r="C156" s="168"/>
      <c r="D156" s="168"/>
    </row>
    <row r="157" customFormat="false" ht="8.25" hidden="false" customHeight="false" outlineLevel="0" collapsed="false">
      <c r="B157" s="168"/>
      <c r="C157" s="168"/>
      <c r="D157" s="168"/>
    </row>
    <row r="158" customFormat="false" ht="8.25" hidden="false" customHeight="false" outlineLevel="0" collapsed="false">
      <c r="B158" s="168"/>
      <c r="C158" s="168"/>
      <c r="D158" s="168"/>
    </row>
    <row r="159" customFormat="false" ht="8.25" hidden="false" customHeight="false" outlineLevel="0" collapsed="false">
      <c r="B159" s="168"/>
      <c r="C159" s="168"/>
      <c r="D159" s="168"/>
    </row>
    <row r="160" customFormat="false" ht="8.25" hidden="false" customHeight="false" outlineLevel="0" collapsed="false">
      <c r="B160" s="168"/>
      <c r="C160" s="168"/>
      <c r="D160" s="168"/>
    </row>
    <row r="161" customFormat="false" ht="8.25" hidden="false" customHeight="false" outlineLevel="0" collapsed="false">
      <c r="B161" s="168"/>
      <c r="C161" s="168"/>
      <c r="D161" s="168"/>
    </row>
    <row r="162" customFormat="false" ht="8.25" hidden="false" customHeight="false" outlineLevel="0" collapsed="false">
      <c r="B162" s="168"/>
      <c r="C162" s="168"/>
      <c r="D162" s="168"/>
    </row>
    <row r="163" customFormat="false" ht="8.25" hidden="false" customHeight="false" outlineLevel="0" collapsed="false">
      <c r="B163" s="168"/>
      <c r="C163" s="168"/>
      <c r="D163" s="168"/>
    </row>
    <row r="164" customFormat="false" ht="8.25" hidden="false" customHeight="false" outlineLevel="0" collapsed="false">
      <c r="B164" s="168"/>
      <c r="C164" s="168"/>
      <c r="D164" s="168"/>
    </row>
    <row r="165" customFormat="false" ht="8.25" hidden="false" customHeight="false" outlineLevel="0" collapsed="false">
      <c r="B165" s="168"/>
      <c r="C165" s="168"/>
      <c r="D165" s="168"/>
    </row>
    <row r="166" customFormat="false" ht="8.25" hidden="false" customHeight="false" outlineLevel="0" collapsed="false">
      <c r="B166" s="168"/>
      <c r="C166" s="168"/>
      <c r="D166" s="168"/>
    </row>
    <row r="167" customFormat="false" ht="8.25" hidden="false" customHeight="false" outlineLevel="0" collapsed="false">
      <c r="B167" s="168"/>
      <c r="C167" s="168"/>
      <c r="D167" s="168"/>
    </row>
    <row r="168" customFormat="false" ht="8.25" hidden="false" customHeight="false" outlineLevel="0" collapsed="false">
      <c r="B168" s="168"/>
      <c r="C168" s="168"/>
      <c r="D168" s="168"/>
    </row>
    <row r="169" customFormat="false" ht="8.25" hidden="false" customHeight="false" outlineLevel="0" collapsed="false">
      <c r="B169" s="168"/>
      <c r="C169" s="168"/>
      <c r="D169" s="168"/>
    </row>
    <row r="170" customFormat="false" ht="8.25" hidden="false" customHeight="false" outlineLevel="0" collapsed="false">
      <c r="B170" s="168"/>
      <c r="C170" s="168"/>
      <c r="D170" s="168"/>
    </row>
    <row r="171" customFormat="false" ht="8.25" hidden="false" customHeight="false" outlineLevel="0" collapsed="false">
      <c r="B171" s="168"/>
      <c r="C171" s="168"/>
      <c r="D171" s="168"/>
    </row>
    <row r="172" customFormat="false" ht="8.25" hidden="false" customHeight="false" outlineLevel="0" collapsed="false">
      <c r="B172" s="168"/>
      <c r="C172" s="168"/>
      <c r="D172" s="168"/>
    </row>
    <row r="173" customFormat="false" ht="8.25" hidden="false" customHeight="false" outlineLevel="0" collapsed="false">
      <c r="B173" s="168"/>
      <c r="C173" s="168"/>
      <c r="D173" s="168"/>
    </row>
    <row r="174" customFormat="false" ht="8.25" hidden="false" customHeight="false" outlineLevel="0" collapsed="false">
      <c r="B174" s="168"/>
      <c r="C174" s="168"/>
      <c r="D174" s="168"/>
    </row>
    <row r="175" customFormat="false" ht="8.25" hidden="false" customHeight="false" outlineLevel="0" collapsed="false">
      <c r="B175" s="168"/>
      <c r="C175" s="168"/>
      <c r="D175" s="168"/>
    </row>
    <row r="176" customFormat="false" ht="8.25" hidden="false" customHeight="false" outlineLevel="0" collapsed="false">
      <c r="B176" s="168"/>
      <c r="C176" s="168"/>
      <c r="D176" s="168"/>
    </row>
    <row r="177" customFormat="false" ht="8.25" hidden="false" customHeight="false" outlineLevel="0" collapsed="false">
      <c r="B177" s="168"/>
      <c r="C177" s="168"/>
      <c r="D177" s="168"/>
    </row>
    <row r="178" customFormat="false" ht="8.25" hidden="false" customHeight="false" outlineLevel="0" collapsed="false">
      <c r="B178" s="168"/>
      <c r="C178" s="168"/>
      <c r="D178" s="168"/>
    </row>
    <row r="179" customFormat="false" ht="8.25" hidden="false" customHeight="false" outlineLevel="0" collapsed="false">
      <c r="B179" s="168"/>
      <c r="C179" s="168"/>
      <c r="D179" s="168"/>
    </row>
    <row r="180" customFormat="false" ht="8.25" hidden="false" customHeight="false" outlineLevel="0" collapsed="false">
      <c r="B180" s="168"/>
      <c r="C180" s="168"/>
      <c r="D180" s="168"/>
    </row>
    <row r="181" customFormat="false" ht="8.25" hidden="false" customHeight="false" outlineLevel="0" collapsed="false">
      <c r="B181" s="168"/>
      <c r="C181" s="168"/>
      <c r="D181" s="168"/>
    </row>
    <row r="182" customFormat="false" ht="8.25" hidden="false" customHeight="false" outlineLevel="0" collapsed="false">
      <c r="B182" s="168"/>
      <c r="C182" s="168"/>
      <c r="D182" s="168"/>
    </row>
    <row r="183" customFormat="false" ht="8.25" hidden="false" customHeight="false" outlineLevel="0" collapsed="false">
      <c r="B183" s="168"/>
      <c r="C183" s="168"/>
      <c r="D183" s="168"/>
    </row>
    <row r="184" customFormat="false" ht="8.25" hidden="false" customHeight="false" outlineLevel="0" collapsed="false">
      <c r="B184" s="168"/>
      <c r="C184" s="168"/>
      <c r="D184" s="168"/>
    </row>
    <row r="185" customFormat="false" ht="8.25" hidden="false" customHeight="false" outlineLevel="0" collapsed="false">
      <c r="B185" s="168"/>
      <c r="C185" s="168"/>
      <c r="D185" s="168"/>
    </row>
    <row r="186" customFormat="false" ht="8.25" hidden="false" customHeight="false" outlineLevel="0" collapsed="false">
      <c r="B186" s="168"/>
      <c r="C186" s="168"/>
      <c r="D186" s="168"/>
    </row>
    <row r="187" customFormat="false" ht="8.25" hidden="false" customHeight="false" outlineLevel="0" collapsed="false">
      <c r="B187" s="168"/>
      <c r="C187" s="168"/>
      <c r="D187" s="168"/>
    </row>
    <row r="188" customFormat="false" ht="8.25" hidden="false" customHeight="false" outlineLevel="0" collapsed="false">
      <c r="B188" s="168"/>
      <c r="C188" s="168"/>
      <c r="D188" s="168"/>
    </row>
    <row r="189" customFormat="false" ht="8.25" hidden="false" customHeight="false" outlineLevel="0" collapsed="false">
      <c r="B189" s="168"/>
      <c r="C189" s="168"/>
      <c r="D189" s="168"/>
    </row>
    <row r="190" customFormat="false" ht="8.25" hidden="false" customHeight="false" outlineLevel="0" collapsed="false">
      <c r="B190" s="168"/>
      <c r="C190" s="168"/>
      <c r="D190" s="168"/>
    </row>
    <row r="191" customFormat="false" ht="8.25" hidden="false" customHeight="false" outlineLevel="0" collapsed="false">
      <c r="B191" s="168"/>
      <c r="C191" s="168"/>
      <c r="D191" s="168"/>
    </row>
    <row r="192" customFormat="false" ht="8.25" hidden="false" customHeight="false" outlineLevel="0" collapsed="false">
      <c r="B192" s="168"/>
      <c r="C192" s="168"/>
      <c r="D192" s="168"/>
    </row>
    <row r="193" customFormat="false" ht="8.25" hidden="false" customHeight="false" outlineLevel="0" collapsed="false">
      <c r="B193" s="168"/>
      <c r="C193" s="168"/>
      <c r="D193" s="168"/>
    </row>
    <row r="194" customFormat="false" ht="8.25" hidden="false" customHeight="false" outlineLevel="0" collapsed="false">
      <c r="B194" s="168"/>
      <c r="C194" s="168"/>
      <c r="D194" s="168"/>
    </row>
    <row r="195" customFormat="false" ht="8.25" hidden="false" customHeight="false" outlineLevel="0" collapsed="false">
      <c r="B195" s="168"/>
      <c r="C195" s="168"/>
      <c r="D195" s="168"/>
    </row>
    <row r="196" customFormat="false" ht="8.25" hidden="false" customHeight="false" outlineLevel="0" collapsed="false">
      <c r="B196" s="168"/>
      <c r="C196" s="168"/>
      <c r="D196" s="168"/>
    </row>
    <row r="197" customFormat="false" ht="8.25" hidden="false" customHeight="false" outlineLevel="0" collapsed="false">
      <c r="B197" s="168"/>
      <c r="C197" s="168"/>
      <c r="D197" s="168"/>
    </row>
    <row r="198" customFormat="false" ht="8.25" hidden="false" customHeight="false" outlineLevel="0" collapsed="false">
      <c r="B198" s="168"/>
      <c r="C198" s="168"/>
      <c r="D198" s="168"/>
    </row>
    <row r="199" customFormat="false" ht="8.25" hidden="false" customHeight="false" outlineLevel="0" collapsed="false">
      <c r="B199" s="168"/>
      <c r="C199" s="168"/>
      <c r="D199" s="168"/>
    </row>
    <row r="200" customFormat="false" ht="8.25" hidden="false" customHeight="false" outlineLevel="0" collapsed="false">
      <c r="B200" s="168"/>
      <c r="C200" s="168"/>
      <c r="D200" s="168"/>
    </row>
    <row r="201" customFormat="false" ht="8.25" hidden="false" customHeight="false" outlineLevel="0" collapsed="false">
      <c r="B201" s="168"/>
      <c r="C201" s="168"/>
      <c r="D201" s="168"/>
    </row>
    <row r="202" customFormat="false" ht="8.25" hidden="false" customHeight="false" outlineLevel="0" collapsed="false">
      <c r="B202" s="168"/>
      <c r="C202" s="168"/>
      <c r="D202" s="168"/>
    </row>
    <row r="203" customFormat="false" ht="8.25" hidden="false" customHeight="false" outlineLevel="0" collapsed="false">
      <c r="B203" s="168"/>
      <c r="C203" s="168"/>
      <c r="D203" s="168"/>
    </row>
    <row r="204" customFormat="false" ht="8.25" hidden="false" customHeight="false" outlineLevel="0" collapsed="false">
      <c r="B204" s="168"/>
      <c r="C204" s="168"/>
      <c r="D204" s="168"/>
    </row>
    <row r="205" customFormat="false" ht="8.25" hidden="false" customHeight="false" outlineLevel="0" collapsed="false">
      <c r="B205" s="168"/>
      <c r="C205" s="168"/>
      <c r="D205" s="168"/>
    </row>
    <row r="206" customFormat="false" ht="8.25" hidden="false" customHeight="false" outlineLevel="0" collapsed="false">
      <c r="B206" s="168"/>
      <c r="C206" s="168"/>
      <c r="D206" s="168"/>
    </row>
    <row r="207" customFormat="false" ht="8.25" hidden="false" customHeight="false" outlineLevel="0" collapsed="false">
      <c r="B207" s="168"/>
      <c r="C207" s="168"/>
      <c r="D207" s="168"/>
    </row>
    <row r="208" customFormat="false" ht="8.25" hidden="false" customHeight="false" outlineLevel="0" collapsed="false">
      <c r="B208" s="168"/>
      <c r="C208" s="168"/>
      <c r="D208" s="168"/>
    </row>
    <row r="209" customFormat="false" ht="8.25" hidden="false" customHeight="false" outlineLevel="0" collapsed="false">
      <c r="B209" s="168"/>
      <c r="C209" s="168"/>
      <c r="D209" s="168"/>
    </row>
    <row r="210" customFormat="false" ht="8.25" hidden="false" customHeight="false" outlineLevel="0" collapsed="false">
      <c r="B210" s="168"/>
      <c r="C210" s="168"/>
      <c r="D210" s="168"/>
    </row>
    <row r="211" customFormat="false" ht="8.25" hidden="false" customHeight="false" outlineLevel="0" collapsed="false">
      <c r="B211" s="168"/>
      <c r="C211" s="168"/>
      <c r="D211" s="168"/>
    </row>
    <row r="212" customFormat="false" ht="8.25" hidden="false" customHeight="false" outlineLevel="0" collapsed="false">
      <c r="B212" s="168"/>
      <c r="C212" s="168"/>
      <c r="D212" s="168"/>
    </row>
    <row r="213" customFormat="false" ht="8.25" hidden="false" customHeight="false" outlineLevel="0" collapsed="false">
      <c r="B213" s="168"/>
      <c r="C213" s="168"/>
      <c r="D213" s="168"/>
    </row>
    <row r="214" customFormat="false" ht="8.25" hidden="false" customHeight="false" outlineLevel="0" collapsed="false">
      <c r="B214" s="168"/>
      <c r="C214" s="168"/>
      <c r="D214" s="168"/>
    </row>
    <row r="215" customFormat="false" ht="8.25" hidden="false" customHeight="false" outlineLevel="0" collapsed="false">
      <c r="B215" s="168"/>
      <c r="C215" s="168"/>
      <c r="D215" s="168"/>
    </row>
    <row r="216" customFormat="false" ht="8.25" hidden="false" customHeight="false" outlineLevel="0" collapsed="false">
      <c r="B216" s="168"/>
      <c r="C216" s="168"/>
      <c r="D216" s="168"/>
    </row>
    <row r="217" customFormat="false" ht="8.25" hidden="false" customHeight="false" outlineLevel="0" collapsed="false">
      <c r="B217" s="168"/>
      <c r="C217" s="168"/>
      <c r="D217" s="168"/>
    </row>
    <row r="218" customFormat="false" ht="8.25" hidden="false" customHeight="false" outlineLevel="0" collapsed="false">
      <c r="B218" s="168"/>
      <c r="C218" s="168"/>
      <c r="D218" s="168"/>
    </row>
    <row r="219" customFormat="false" ht="8.25" hidden="false" customHeight="false" outlineLevel="0" collapsed="false">
      <c r="B219" s="168"/>
      <c r="C219" s="168"/>
      <c r="D219" s="168"/>
    </row>
    <row r="220" customFormat="false" ht="8.25" hidden="false" customHeight="false" outlineLevel="0" collapsed="false">
      <c r="B220" s="168"/>
      <c r="C220" s="168"/>
      <c r="D220" s="168"/>
    </row>
    <row r="221" customFormat="false" ht="8.25" hidden="false" customHeight="false" outlineLevel="0" collapsed="false">
      <c r="B221" s="168"/>
      <c r="C221" s="168"/>
      <c r="D221" s="168"/>
    </row>
    <row r="222" customFormat="false" ht="8.25" hidden="false" customHeight="false" outlineLevel="0" collapsed="false">
      <c r="B222" s="168"/>
      <c r="C222" s="168"/>
      <c r="D222" s="168"/>
    </row>
    <row r="223" customFormat="false" ht="8.25" hidden="false" customHeight="false" outlineLevel="0" collapsed="false">
      <c r="B223" s="168"/>
      <c r="C223" s="168"/>
      <c r="D223" s="168"/>
    </row>
    <row r="224" customFormat="false" ht="8.25" hidden="false" customHeight="false" outlineLevel="0" collapsed="false">
      <c r="B224" s="168"/>
      <c r="C224" s="168"/>
      <c r="D224" s="168"/>
    </row>
    <row r="225" customFormat="false" ht="8.25" hidden="false" customHeight="false" outlineLevel="0" collapsed="false">
      <c r="B225" s="168"/>
      <c r="C225" s="168"/>
      <c r="D225" s="168"/>
    </row>
    <row r="226" customFormat="false" ht="8.25" hidden="false" customHeight="false" outlineLevel="0" collapsed="false">
      <c r="B226" s="168"/>
      <c r="C226" s="168"/>
      <c r="D226" s="168"/>
    </row>
    <row r="227" customFormat="false" ht="8.25" hidden="false" customHeight="false" outlineLevel="0" collapsed="false">
      <c r="B227" s="168"/>
      <c r="C227" s="168"/>
      <c r="D227" s="168"/>
    </row>
    <row r="228" customFormat="false" ht="8.25" hidden="false" customHeight="false" outlineLevel="0" collapsed="false">
      <c r="B228" s="168"/>
      <c r="C228" s="168"/>
      <c r="D228" s="168"/>
    </row>
    <row r="229" customFormat="false" ht="8.25" hidden="false" customHeight="false" outlineLevel="0" collapsed="false">
      <c r="B229" s="168"/>
      <c r="C229" s="168"/>
      <c r="D229" s="168"/>
    </row>
    <row r="230" customFormat="false" ht="8.25" hidden="false" customHeight="false" outlineLevel="0" collapsed="false">
      <c r="B230" s="168"/>
      <c r="C230" s="168"/>
      <c r="D230" s="168"/>
    </row>
    <row r="231" customFormat="false" ht="8.25" hidden="false" customHeight="false" outlineLevel="0" collapsed="false">
      <c r="B231" s="168"/>
      <c r="C231" s="168"/>
      <c r="D231" s="168"/>
    </row>
    <row r="232" customFormat="false" ht="8.25" hidden="false" customHeight="false" outlineLevel="0" collapsed="false">
      <c r="B232" s="168"/>
      <c r="C232" s="168"/>
      <c r="D232" s="168"/>
    </row>
    <row r="233" customFormat="false" ht="8.25" hidden="false" customHeight="false" outlineLevel="0" collapsed="false">
      <c r="B233" s="168"/>
      <c r="C233" s="168"/>
      <c r="D233" s="168"/>
    </row>
    <row r="234" customFormat="false" ht="8.25" hidden="false" customHeight="false" outlineLevel="0" collapsed="false">
      <c r="B234" s="168"/>
      <c r="C234" s="168"/>
      <c r="D234" s="168"/>
    </row>
    <row r="235" customFormat="false" ht="8.25" hidden="false" customHeight="false" outlineLevel="0" collapsed="false">
      <c r="B235" s="168"/>
      <c r="C235" s="168"/>
      <c r="D235" s="168"/>
    </row>
    <row r="236" customFormat="false" ht="8.25" hidden="false" customHeight="false" outlineLevel="0" collapsed="false">
      <c r="B236" s="168"/>
      <c r="C236" s="168"/>
      <c r="D236" s="168"/>
    </row>
    <row r="237" customFormat="false" ht="8.25" hidden="false" customHeight="false" outlineLevel="0" collapsed="false">
      <c r="B237" s="168"/>
      <c r="C237" s="168"/>
      <c r="D237" s="168"/>
    </row>
    <row r="238" customFormat="false" ht="8.25" hidden="false" customHeight="false" outlineLevel="0" collapsed="false">
      <c r="B238" s="168"/>
      <c r="C238" s="168"/>
      <c r="D238" s="168"/>
    </row>
    <row r="239" customFormat="false" ht="8.25" hidden="false" customHeight="false" outlineLevel="0" collapsed="false">
      <c r="B239" s="168"/>
      <c r="C239" s="168"/>
      <c r="D239" s="168"/>
    </row>
    <row r="240" customFormat="false" ht="8.25" hidden="false" customHeight="false" outlineLevel="0" collapsed="false">
      <c r="B240" s="168"/>
      <c r="C240" s="168"/>
      <c r="D240" s="168"/>
    </row>
    <row r="241" customFormat="false" ht="8.25" hidden="false" customHeight="false" outlineLevel="0" collapsed="false">
      <c r="B241" s="168"/>
      <c r="C241" s="168"/>
      <c r="D241" s="168"/>
    </row>
    <row r="242" customFormat="false" ht="8.25" hidden="false" customHeight="false" outlineLevel="0" collapsed="false">
      <c r="B242" s="168"/>
      <c r="C242" s="168"/>
      <c r="D242" s="168"/>
    </row>
    <row r="243" customFormat="false" ht="8.25" hidden="false" customHeight="false" outlineLevel="0" collapsed="false">
      <c r="B243" s="168"/>
      <c r="C243" s="168"/>
      <c r="D243" s="168"/>
    </row>
    <row r="244" customFormat="false" ht="8.25" hidden="false" customHeight="false" outlineLevel="0" collapsed="false">
      <c r="B244" s="168"/>
      <c r="C244" s="168"/>
      <c r="D244" s="168"/>
    </row>
    <row r="245" customFormat="false" ht="8.25" hidden="false" customHeight="false" outlineLevel="0" collapsed="false">
      <c r="B245" s="168"/>
      <c r="C245" s="168"/>
      <c r="D245" s="168"/>
    </row>
    <row r="246" customFormat="false" ht="8.25" hidden="false" customHeight="false" outlineLevel="0" collapsed="false">
      <c r="B246" s="168"/>
      <c r="C246" s="168"/>
      <c r="D246" s="168"/>
    </row>
    <row r="247" customFormat="false" ht="8.25" hidden="false" customHeight="false" outlineLevel="0" collapsed="false">
      <c r="B247" s="168"/>
      <c r="C247" s="168"/>
      <c r="D247" s="168"/>
    </row>
    <row r="248" customFormat="false" ht="8.25" hidden="false" customHeight="false" outlineLevel="0" collapsed="false">
      <c r="B248" s="168"/>
      <c r="C248" s="168"/>
      <c r="D248" s="168"/>
    </row>
    <row r="249" customFormat="false" ht="8.25" hidden="false" customHeight="false" outlineLevel="0" collapsed="false">
      <c r="B249" s="168"/>
      <c r="C249" s="168"/>
      <c r="D249" s="168"/>
    </row>
    <row r="250" customFormat="false" ht="8.25" hidden="false" customHeight="false" outlineLevel="0" collapsed="false">
      <c r="B250" s="168"/>
      <c r="C250" s="168"/>
      <c r="D250" s="168"/>
    </row>
    <row r="251" customFormat="false" ht="8.25" hidden="false" customHeight="false" outlineLevel="0" collapsed="false">
      <c r="B251" s="168"/>
      <c r="C251" s="168"/>
      <c r="D251" s="168"/>
    </row>
    <row r="252" customFormat="false" ht="8.25" hidden="false" customHeight="false" outlineLevel="0" collapsed="false">
      <c r="B252" s="168"/>
      <c r="C252" s="168"/>
      <c r="D252" s="168"/>
    </row>
    <row r="253" customFormat="false" ht="8.25" hidden="false" customHeight="false" outlineLevel="0" collapsed="false">
      <c r="B253" s="168"/>
      <c r="C253" s="168"/>
      <c r="D253" s="168"/>
    </row>
    <row r="254" customFormat="false" ht="8.25" hidden="false" customHeight="false" outlineLevel="0" collapsed="false">
      <c r="B254" s="168"/>
      <c r="C254" s="168"/>
      <c r="D254" s="168"/>
    </row>
    <row r="255" customFormat="false" ht="8.25" hidden="false" customHeight="false" outlineLevel="0" collapsed="false">
      <c r="B255" s="168"/>
      <c r="C255" s="168"/>
      <c r="D255" s="168"/>
    </row>
    <row r="256" customFormat="false" ht="8.25" hidden="false" customHeight="false" outlineLevel="0" collapsed="false">
      <c r="B256" s="168"/>
      <c r="C256" s="168"/>
      <c r="D256" s="168"/>
    </row>
    <row r="257" customFormat="false" ht="8.25" hidden="false" customHeight="false" outlineLevel="0" collapsed="false">
      <c r="B257" s="168"/>
      <c r="C257" s="168"/>
      <c r="D257" s="168"/>
    </row>
    <row r="258" customFormat="false" ht="8.25" hidden="false" customHeight="false" outlineLevel="0" collapsed="false">
      <c r="B258" s="168"/>
      <c r="C258" s="168"/>
      <c r="D258" s="168"/>
    </row>
    <row r="259" customFormat="false" ht="8.25" hidden="false" customHeight="false" outlineLevel="0" collapsed="false">
      <c r="B259" s="168"/>
      <c r="C259" s="168"/>
      <c r="D259" s="168"/>
    </row>
    <row r="260" customFormat="false" ht="8.25" hidden="false" customHeight="false" outlineLevel="0" collapsed="false">
      <c r="B260" s="168"/>
      <c r="C260" s="168"/>
      <c r="D260" s="168"/>
    </row>
    <row r="261" customFormat="false" ht="8.25" hidden="false" customHeight="false" outlineLevel="0" collapsed="false">
      <c r="B261" s="168"/>
      <c r="C261" s="168"/>
      <c r="D261" s="168"/>
    </row>
    <row r="262" customFormat="false" ht="8.25" hidden="false" customHeight="false" outlineLevel="0" collapsed="false">
      <c r="B262" s="168"/>
      <c r="C262" s="168"/>
      <c r="D262" s="168"/>
    </row>
    <row r="263" customFormat="false" ht="8.25" hidden="false" customHeight="false" outlineLevel="0" collapsed="false">
      <c r="B263" s="168"/>
      <c r="C263" s="168"/>
      <c r="D263" s="168"/>
    </row>
    <row r="264" customFormat="false" ht="8.25" hidden="false" customHeight="false" outlineLevel="0" collapsed="false">
      <c r="B264" s="168"/>
      <c r="C264" s="168"/>
      <c r="D264" s="168"/>
    </row>
    <row r="265" customFormat="false" ht="8.25" hidden="false" customHeight="false" outlineLevel="0" collapsed="false">
      <c r="B265" s="168"/>
      <c r="C265" s="168"/>
      <c r="D265" s="168"/>
    </row>
    <row r="266" customFormat="false" ht="8.25" hidden="false" customHeight="false" outlineLevel="0" collapsed="false">
      <c r="B266" s="168"/>
      <c r="C266" s="168"/>
      <c r="D266" s="168"/>
    </row>
    <row r="267" customFormat="false" ht="8.25" hidden="false" customHeight="false" outlineLevel="0" collapsed="false">
      <c r="B267" s="168"/>
      <c r="C267" s="168"/>
      <c r="D267" s="168"/>
    </row>
    <row r="268" customFormat="false" ht="8.25" hidden="false" customHeight="false" outlineLevel="0" collapsed="false">
      <c r="B268" s="168"/>
      <c r="C268" s="168"/>
      <c r="D268" s="168"/>
    </row>
    <row r="269" customFormat="false" ht="8.25" hidden="false" customHeight="false" outlineLevel="0" collapsed="false">
      <c r="B269" s="168"/>
      <c r="C269" s="168"/>
      <c r="D269" s="168"/>
    </row>
    <row r="270" customFormat="false" ht="8.25" hidden="false" customHeight="false" outlineLevel="0" collapsed="false">
      <c r="B270" s="168"/>
      <c r="C270" s="168"/>
      <c r="D270" s="168"/>
    </row>
    <row r="271" customFormat="false" ht="8.25" hidden="false" customHeight="false" outlineLevel="0" collapsed="false">
      <c r="B271" s="168"/>
      <c r="C271" s="168"/>
      <c r="D271" s="168"/>
    </row>
    <row r="272" customFormat="false" ht="8.25" hidden="false" customHeight="false" outlineLevel="0" collapsed="false">
      <c r="B272" s="168"/>
      <c r="C272" s="168"/>
      <c r="D272" s="168"/>
    </row>
    <row r="273" customFormat="false" ht="8.25" hidden="false" customHeight="false" outlineLevel="0" collapsed="false">
      <c r="B273" s="168"/>
      <c r="C273" s="168"/>
      <c r="D273" s="168"/>
    </row>
    <row r="274" customFormat="false" ht="8.25" hidden="false" customHeight="false" outlineLevel="0" collapsed="false">
      <c r="B274" s="168"/>
      <c r="C274" s="168"/>
      <c r="D274" s="168"/>
    </row>
    <row r="275" customFormat="false" ht="8.25" hidden="false" customHeight="false" outlineLevel="0" collapsed="false">
      <c r="B275" s="168"/>
      <c r="C275" s="168"/>
      <c r="D275" s="168"/>
    </row>
    <row r="276" customFormat="false" ht="8.25" hidden="false" customHeight="false" outlineLevel="0" collapsed="false">
      <c r="B276" s="168"/>
      <c r="C276" s="168"/>
      <c r="D276" s="168"/>
    </row>
    <row r="277" customFormat="false" ht="8.25" hidden="false" customHeight="false" outlineLevel="0" collapsed="false">
      <c r="B277" s="168"/>
      <c r="C277" s="168"/>
      <c r="D277" s="168"/>
    </row>
    <row r="278" customFormat="false" ht="8.25" hidden="false" customHeight="false" outlineLevel="0" collapsed="false">
      <c r="B278" s="168"/>
      <c r="C278" s="168"/>
      <c r="D278" s="168"/>
    </row>
    <row r="279" customFormat="false" ht="8.25" hidden="false" customHeight="false" outlineLevel="0" collapsed="false">
      <c r="B279" s="168"/>
      <c r="C279" s="168"/>
      <c r="D279" s="168"/>
    </row>
    <row r="280" customFormat="false" ht="8.25" hidden="false" customHeight="false" outlineLevel="0" collapsed="false">
      <c r="B280" s="168"/>
      <c r="C280" s="168"/>
      <c r="D280" s="168"/>
    </row>
    <row r="281" customFormat="false" ht="8.25" hidden="false" customHeight="false" outlineLevel="0" collapsed="false">
      <c r="B281" s="168"/>
      <c r="C281" s="168"/>
      <c r="D281" s="168"/>
    </row>
    <row r="282" customFormat="false" ht="8.25" hidden="false" customHeight="false" outlineLevel="0" collapsed="false">
      <c r="B282" s="168"/>
      <c r="C282" s="168"/>
      <c r="D282" s="168"/>
    </row>
    <row r="283" customFormat="false" ht="8.25" hidden="false" customHeight="false" outlineLevel="0" collapsed="false">
      <c r="B283" s="168"/>
      <c r="C283" s="168"/>
      <c r="D283" s="168"/>
    </row>
    <row r="284" customFormat="false" ht="8.25" hidden="false" customHeight="false" outlineLevel="0" collapsed="false">
      <c r="B284" s="168"/>
      <c r="C284" s="168"/>
      <c r="D284" s="168"/>
    </row>
    <row r="285" customFormat="false" ht="8.25" hidden="false" customHeight="false" outlineLevel="0" collapsed="false">
      <c r="B285" s="168"/>
      <c r="C285" s="168"/>
      <c r="D285" s="168"/>
    </row>
    <row r="286" customFormat="false" ht="8.25" hidden="false" customHeight="false" outlineLevel="0" collapsed="false">
      <c r="B286" s="168"/>
      <c r="C286" s="168"/>
      <c r="D286" s="168"/>
    </row>
    <row r="287" customFormat="false" ht="8.25" hidden="false" customHeight="false" outlineLevel="0" collapsed="false">
      <c r="B287" s="168"/>
      <c r="C287" s="168"/>
      <c r="D287" s="168"/>
    </row>
    <row r="288" customFormat="false" ht="8.25" hidden="false" customHeight="false" outlineLevel="0" collapsed="false">
      <c r="B288" s="168"/>
      <c r="C288" s="168"/>
      <c r="D288" s="168"/>
    </row>
    <row r="289" customFormat="false" ht="8.25" hidden="false" customHeight="false" outlineLevel="0" collapsed="false">
      <c r="B289" s="168"/>
      <c r="C289" s="168"/>
      <c r="D289" s="168"/>
    </row>
    <row r="290" customFormat="false" ht="8.25" hidden="false" customHeight="false" outlineLevel="0" collapsed="false">
      <c r="B290" s="168"/>
      <c r="C290" s="168"/>
      <c r="D290" s="168"/>
    </row>
    <row r="291" customFormat="false" ht="8.25" hidden="false" customHeight="false" outlineLevel="0" collapsed="false">
      <c r="B291" s="168"/>
      <c r="C291" s="168"/>
      <c r="D291" s="168"/>
    </row>
    <row r="292" customFormat="false" ht="8.25" hidden="false" customHeight="false" outlineLevel="0" collapsed="false">
      <c r="B292" s="168"/>
      <c r="C292" s="168"/>
      <c r="D292" s="168"/>
    </row>
    <row r="293" customFormat="false" ht="8.25" hidden="false" customHeight="false" outlineLevel="0" collapsed="false">
      <c r="B293" s="168"/>
      <c r="C293" s="168"/>
      <c r="D293" s="168"/>
    </row>
    <row r="294" customFormat="false" ht="8.25" hidden="false" customHeight="false" outlineLevel="0" collapsed="false">
      <c r="B294" s="168"/>
      <c r="C294" s="168"/>
      <c r="D294" s="168"/>
    </row>
    <row r="295" customFormat="false" ht="8.25" hidden="false" customHeight="false" outlineLevel="0" collapsed="false">
      <c r="B295" s="168"/>
      <c r="C295" s="168"/>
      <c r="D295" s="168"/>
    </row>
    <row r="296" customFormat="false" ht="8.25" hidden="false" customHeight="false" outlineLevel="0" collapsed="false">
      <c r="B296" s="168"/>
      <c r="C296" s="168"/>
      <c r="D296" s="168"/>
    </row>
    <row r="297" customFormat="false" ht="8.25" hidden="false" customHeight="false" outlineLevel="0" collapsed="false">
      <c r="B297" s="168"/>
      <c r="C297" s="168"/>
      <c r="D297" s="168"/>
    </row>
    <row r="298" customFormat="false" ht="8.25" hidden="false" customHeight="false" outlineLevel="0" collapsed="false">
      <c r="B298" s="168"/>
      <c r="C298" s="168"/>
      <c r="D298" s="168"/>
    </row>
    <row r="299" customFormat="false" ht="8.25" hidden="false" customHeight="false" outlineLevel="0" collapsed="false">
      <c r="B299" s="168"/>
      <c r="C299" s="168"/>
      <c r="D299" s="168"/>
    </row>
    <row r="300" customFormat="false" ht="8.25" hidden="false" customHeight="false" outlineLevel="0" collapsed="false">
      <c r="B300" s="168"/>
      <c r="C300" s="168"/>
      <c r="D300" s="168"/>
    </row>
    <row r="301" customFormat="false" ht="8.25" hidden="false" customHeight="false" outlineLevel="0" collapsed="false">
      <c r="B301" s="168"/>
      <c r="C301" s="168"/>
      <c r="D301" s="168"/>
    </row>
    <row r="302" customFormat="false" ht="8.25" hidden="false" customHeight="false" outlineLevel="0" collapsed="false">
      <c r="B302" s="168"/>
      <c r="C302" s="168"/>
      <c r="D302" s="168"/>
    </row>
    <row r="303" customFormat="false" ht="8.25" hidden="false" customHeight="false" outlineLevel="0" collapsed="false">
      <c r="B303" s="168"/>
      <c r="C303" s="168"/>
      <c r="D303" s="168"/>
    </row>
    <row r="304" customFormat="false" ht="8.25" hidden="false" customHeight="false" outlineLevel="0" collapsed="false">
      <c r="B304" s="168"/>
      <c r="C304" s="168"/>
      <c r="D304" s="168"/>
    </row>
    <row r="305" customFormat="false" ht="8.25" hidden="false" customHeight="false" outlineLevel="0" collapsed="false">
      <c r="B305" s="168"/>
      <c r="C305" s="168"/>
      <c r="D305" s="168"/>
    </row>
    <row r="306" customFormat="false" ht="8.25" hidden="false" customHeight="false" outlineLevel="0" collapsed="false">
      <c r="B306" s="168"/>
      <c r="C306" s="168"/>
      <c r="D306" s="168"/>
    </row>
    <row r="307" customFormat="false" ht="8.25" hidden="false" customHeight="false" outlineLevel="0" collapsed="false">
      <c r="B307" s="168"/>
      <c r="C307" s="168"/>
      <c r="D307" s="168"/>
    </row>
    <row r="308" customFormat="false" ht="8.25" hidden="false" customHeight="false" outlineLevel="0" collapsed="false">
      <c r="B308" s="168"/>
      <c r="C308" s="168"/>
      <c r="D308" s="168"/>
    </row>
    <row r="309" customFormat="false" ht="8.25" hidden="false" customHeight="false" outlineLevel="0" collapsed="false">
      <c r="B309" s="168"/>
      <c r="C309" s="168"/>
      <c r="D309" s="168"/>
    </row>
    <row r="310" customFormat="false" ht="8.25" hidden="false" customHeight="false" outlineLevel="0" collapsed="false">
      <c r="B310" s="168"/>
      <c r="C310" s="168"/>
      <c r="D310" s="168"/>
    </row>
    <row r="311" customFormat="false" ht="8.25" hidden="false" customHeight="false" outlineLevel="0" collapsed="false">
      <c r="B311" s="168"/>
      <c r="C311" s="168"/>
      <c r="D311" s="168"/>
    </row>
    <row r="312" customFormat="false" ht="8.25" hidden="false" customHeight="false" outlineLevel="0" collapsed="false">
      <c r="B312" s="168"/>
      <c r="C312" s="168"/>
      <c r="D312" s="168"/>
    </row>
    <row r="313" customFormat="false" ht="8.25" hidden="false" customHeight="false" outlineLevel="0" collapsed="false">
      <c r="B313" s="168"/>
      <c r="C313" s="168"/>
      <c r="D313" s="168"/>
    </row>
    <row r="314" customFormat="false" ht="8.25" hidden="false" customHeight="false" outlineLevel="0" collapsed="false">
      <c r="B314" s="168"/>
      <c r="C314" s="168"/>
      <c r="D314" s="168"/>
    </row>
    <row r="315" customFormat="false" ht="8.25" hidden="false" customHeight="false" outlineLevel="0" collapsed="false">
      <c r="B315" s="168"/>
      <c r="C315" s="168"/>
      <c r="D315" s="168"/>
    </row>
    <row r="316" customFormat="false" ht="8.25" hidden="false" customHeight="false" outlineLevel="0" collapsed="false">
      <c r="B316" s="168"/>
      <c r="C316" s="168"/>
      <c r="D316" s="168"/>
    </row>
    <row r="317" customFormat="false" ht="8.25" hidden="false" customHeight="false" outlineLevel="0" collapsed="false">
      <c r="B317" s="168"/>
      <c r="C317" s="168"/>
      <c r="D317" s="168"/>
    </row>
    <row r="318" customFormat="false" ht="8.25" hidden="false" customHeight="false" outlineLevel="0" collapsed="false">
      <c r="B318" s="168"/>
      <c r="C318" s="168"/>
      <c r="D318" s="168"/>
    </row>
    <row r="319" customFormat="false" ht="8.25" hidden="false" customHeight="false" outlineLevel="0" collapsed="false">
      <c r="B319" s="168"/>
      <c r="C319" s="168"/>
      <c r="D319" s="168"/>
    </row>
    <row r="320" customFormat="false" ht="8.25" hidden="false" customHeight="false" outlineLevel="0" collapsed="false">
      <c r="B320" s="168"/>
      <c r="C320" s="168"/>
      <c r="D320" s="168"/>
    </row>
    <row r="321" customFormat="false" ht="8.25" hidden="false" customHeight="false" outlineLevel="0" collapsed="false">
      <c r="B321" s="168"/>
      <c r="C321" s="168"/>
      <c r="D321" s="168"/>
    </row>
    <row r="322" customFormat="false" ht="8.25" hidden="false" customHeight="false" outlineLevel="0" collapsed="false">
      <c r="B322" s="168"/>
      <c r="C322" s="168"/>
      <c r="D322" s="168"/>
    </row>
    <row r="323" customFormat="false" ht="8.25" hidden="false" customHeight="false" outlineLevel="0" collapsed="false">
      <c r="B323" s="168"/>
      <c r="C323" s="168"/>
      <c r="D323" s="168"/>
    </row>
    <row r="324" customFormat="false" ht="8.25" hidden="false" customHeight="false" outlineLevel="0" collapsed="false">
      <c r="B324" s="168"/>
      <c r="C324" s="168"/>
      <c r="D324" s="168"/>
    </row>
    <row r="325" customFormat="false" ht="8.25" hidden="false" customHeight="false" outlineLevel="0" collapsed="false">
      <c r="B325" s="168"/>
      <c r="C325" s="168"/>
      <c r="D325" s="168"/>
    </row>
    <row r="326" customFormat="false" ht="8.25" hidden="false" customHeight="false" outlineLevel="0" collapsed="false">
      <c r="B326" s="168"/>
      <c r="C326" s="168"/>
      <c r="D326" s="168"/>
    </row>
    <row r="327" customFormat="false" ht="8.25" hidden="false" customHeight="false" outlineLevel="0" collapsed="false">
      <c r="B327" s="168"/>
      <c r="C327" s="168"/>
      <c r="D327" s="168"/>
    </row>
    <row r="328" customFormat="false" ht="8.25" hidden="false" customHeight="false" outlineLevel="0" collapsed="false">
      <c r="B328" s="168"/>
      <c r="C328" s="168"/>
      <c r="D328" s="168"/>
    </row>
    <row r="329" customFormat="false" ht="8.25" hidden="false" customHeight="false" outlineLevel="0" collapsed="false">
      <c r="B329" s="168"/>
      <c r="C329" s="168"/>
      <c r="D329" s="168"/>
    </row>
    <row r="330" customFormat="false" ht="8.25" hidden="false" customHeight="false" outlineLevel="0" collapsed="false">
      <c r="B330" s="168"/>
      <c r="C330" s="168"/>
      <c r="D330" s="168"/>
    </row>
    <row r="331" customFormat="false" ht="8.25" hidden="false" customHeight="false" outlineLevel="0" collapsed="false">
      <c r="B331" s="168"/>
      <c r="C331" s="168"/>
      <c r="D331" s="168"/>
    </row>
    <row r="332" customFormat="false" ht="8.25" hidden="false" customHeight="false" outlineLevel="0" collapsed="false">
      <c r="B332" s="168"/>
      <c r="C332" s="168"/>
      <c r="D332" s="168"/>
    </row>
    <row r="333" customFormat="false" ht="8.25" hidden="false" customHeight="false" outlineLevel="0" collapsed="false">
      <c r="B333" s="168"/>
      <c r="C333" s="168"/>
      <c r="D333" s="168"/>
    </row>
    <row r="334" customFormat="false" ht="8.25" hidden="false" customHeight="false" outlineLevel="0" collapsed="false">
      <c r="B334" s="168"/>
      <c r="C334" s="168"/>
      <c r="D334" s="168"/>
    </row>
    <row r="335" customFormat="false" ht="8.25" hidden="false" customHeight="false" outlineLevel="0" collapsed="false">
      <c r="B335" s="168"/>
      <c r="C335" s="168"/>
      <c r="D335" s="168"/>
    </row>
    <row r="336" customFormat="false" ht="8.25" hidden="false" customHeight="false" outlineLevel="0" collapsed="false">
      <c r="B336" s="168"/>
      <c r="C336" s="168"/>
      <c r="D336" s="168"/>
    </row>
    <row r="337" customFormat="false" ht="8.25" hidden="false" customHeight="false" outlineLevel="0" collapsed="false">
      <c r="B337" s="168"/>
      <c r="C337" s="168"/>
      <c r="D337" s="168"/>
    </row>
    <row r="338" customFormat="false" ht="8.25" hidden="false" customHeight="false" outlineLevel="0" collapsed="false">
      <c r="B338" s="168"/>
      <c r="C338" s="168"/>
      <c r="D338" s="168"/>
    </row>
    <row r="339" customFormat="false" ht="8.25" hidden="false" customHeight="false" outlineLevel="0" collapsed="false">
      <c r="B339" s="168"/>
      <c r="C339" s="168"/>
      <c r="D339" s="168"/>
    </row>
    <row r="340" customFormat="false" ht="8.25" hidden="false" customHeight="false" outlineLevel="0" collapsed="false">
      <c r="B340" s="168"/>
      <c r="C340" s="168"/>
      <c r="D340" s="168"/>
    </row>
    <row r="341" customFormat="false" ht="8.25" hidden="false" customHeight="false" outlineLevel="0" collapsed="false">
      <c r="B341" s="168"/>
      <c r="C341" s="168"/>
      <c r="D341" s="168"/>
    </row>
    <row r="342" customFormat="false" ht="8.25" hidden="false" customHeight="false" outlineLevel="0" collapsed="false">
      <c r="B342" s="168"/>
      <c r="C342" s="168"/>
      <c r="D342" s="168"/>
    </row>
    <row r="343" customFormat="false" ht="8.25" hidden="false" customHeight="false" outlineLevel="0" collapsed="false">
      <c r="B343" s="168"/>
      <c r="C343" s="168"/>
      <c r="D343" s="168"/>
    </row>
    <row r="344" customFormat="false" ht="8.25" hidden="false" customHeight="false" outlineLevel="0" collapsed="false">
      <c r="B344" s="168"/>
      <c r="C344" s="168"/>
      <c r="D344" s="168"/>
    </row>
    <row r="345" customFormat="false" ht="8.25" hidden="false" customHeight="false" outlineLevel="0" collapsed="false">
      <c r="B345" s="168"/>
      <c r="C345" s="168"/>
      <c r="D345" s="168"/>
    </row>
    <row r="346" customFormat="false" ht="8.25" hidden="false" customHeight="false" outlineLevel="0" collapsed="false">
      <c r="B346" s="168"/>
      <c r="C346" s="168"/>
      <c r="D346" s="168"/>
    </row>
    <row r="347" customFormat="false" ht="8.25" hidden="false" customHeight="false" outlineLevel="0" collapsed="false">
      <c r="B347" s="168"/>
      <c r="C347" s="168"/>
      <c r="D347" s="168"/>
    </row>
    <row r="348" customFormat="false" ht="8.25" hidden="false" customHeight="false" outlineLevel="0" collapsed="false">
      <c r="B348" s="168"/>
      <c r="C348" s="168"/>
      <c r="D348" s="168"/>
    </row>
    <row r="349" customFormat="false" ht="8.25" hidden="false" customHeight="false" outlineLevel="0" collapsed="false">
      <c r="B349" s="168"/>
      <c r="C349" s="168"/>
      <c r="D349" s="168"/>
    </row>
    <row r="350" customFormat="false" ht="8.25" hidden="false" customHeight="false" outlineLevel="0" collapsed="false">
      <c r="B350" s="168"/>
      <c r="C350" s="168"/>
      <c r="D350" s="168"/>
    </row>
    <row r="351" customFormat="false" ht="8.25" hidden="false" customHeight="false" outlineLevel="0" collapsed="false">
      <c r="B351" s="168"/>
      <c r="C351" s="168"/>
      <c r="D351" s="168"/>
    </row>
    <row r="352" customFormat="false" ht="8.25" hidden="false" customHeight="false" outlineLevel="0" collapsed="false">
      <c r="B352" s="168"/>
      <c r="C352" s="168"/>
      <c r="D352" s="168"/>
    </row>
    <row r="353" customFormat="false" ht="8.25" hidden="false" customHeight="false" outlineLevel="0" collapsed="false">
      <c r="B353" s="168"/>
      <c r="C353" s="168"/>
      <c r="D353" s="168"/>
    </row>
    <row r="354" customFormat="false" ht="8.25" hidden="false" customHeight="false" outlineLevel="0" collapsed="false">
      <c r="B354" s="168"/>
      <c r="C354" s="168"/>
      <c r="D354" s="168"/>
    </row>
    <row r="355" customFormat="false" ht="8.25" hidden="false" customHeight="false" outlineLevel="0" collapsed="false">
      <c r="B355" s="168"/>
      <c r="C355" s="168"/>
      <c r="D355" s="168"/>
    </row>
    <row r="356" customFormat="false" ht="8.25" hidden="false" customHeight="false" outlineLevel="0" collapsed="false">
      <c r="B356" s="168"/>
      <c r="C356" s="168"/>
      <c r="D356" s="168"/>
    </row>
    <row r="357" customFormat="false" ht="8.25" hidden="false" customHeight="false" outlineLevel="0" collapsed="false">
      <c r="B357" s="168"/>
      <c r="C357" s="168"/>
      <c r="D357" s="168"/>
    </row>
    <row r="358" customFormat="false" ht="8.25" hidden="false" customHeight="false" outlineLevel="0" collapsed="false">
      <c r="B358" s="168"/>
      <c r="C358" s="168"/>
      <c r="D358" s="168"/>
    </row>
    <row r="359" customFormat="false" ht="8.25" hidden="false" customHeight="false" outlineLevel="0" collapsed="false">
      <c r="B359" s="168"/>
      <c r="C359" s="168"/>
      <c r="D359" s="168"/>
    </row>
    <row r="360" customFormat="false" ht="8.25" hidden="false" customHeight="false" outlineLevel="0" collapsed="false">
      <c r="B360" s="168"/>
      <c r="C360" s="168"/>
      <c r="D360" s="168"/>
    </row>
    <row r="361" customFormat="false" ht="8.25" hidden="false" customHeight="false" outlineLevel="0" collapsed="false">
      <c r="B361" s="168"/>
      <c r="C361" s="168"/>
      <c r="D361" s="168"/>
    </row>
    <row r="362" customFormat="false" ht="8.25" hidden="false" customHeight="false" outlineLevel="0" collapsed="false">
      <c r="B362" s="168"/>
      <c r="C362" s="168"/>
      <c r="D362" s="168"/>
    </row>
    <row r="363" customFormat="false" ht="8.25" hidden="false" customHeight="false" outlineLevel="0" collapsed="false">
      <c r="B363" s="168"/>
      <c r="C363" s="168"/>
      <c r="D363" s="168"/>
    </row>
    <row r="364" customFormat="false" ht="8.25" hidden="false" customHeight="false" outlineLevel="0" collapsed="false">
      <c r="B364" s="168"/>
      <c r="C364" s="168"/>
      <c r="D364" s="168"/>
    </row>
    <row r="365" customFormat="false" ht="8.25" hidden="false" customHeight="false" outlineLevel="0" collapsed="false">
      <c r="B365" s="168"/>
      <c r="C365" s="168"/>
      <c r="D365" s="168"/>
    </row>
    <row r="366" customFormat="false" ht="8.25" hidden="false" customHeight="false" outlineLevel="0" collapsed="false">
      <c r="B366" s="168"/>
      <c r="C366" s="168"/>
      <c r="D366" s="168"/>
    </row>
    <row r="367" customFormat="false" ht="8.25" hidden="false" customHeight="false" outlineLevel="0" collapsed="false">
      <c r="B367" s="168"/>
      <c r="C367" s="168"/>
      <c r="D367" s="168"/>
    </row>
    <row r="368" customFormat="false" ht="8.25" hidden="false" customHeight="false" outlineLevel="0" collapsed="false">
      <c r="B368" s="168"/>
      <c r="C368" s="168"/>
      <c r="D368" s="168"/>
    </row>
    <row r="369" customFormat="false" ht="8.25" hidden="false" customHeight="false" outlineLevel="0" collapsed="false">
      <c r="B369" s="168"/>
      <c r="C369" s="168"/>
      <c r="D369" s="168"/>
    </row>
    <row r="370" customFormat="false" ht="8.25" hidden="false" customHeight="false" outlineLevel="0" collapsed="false">
      <c r="B370" s="168"/>
      <c r="C370" s="168"/>
      <c r="D370" s="168"/>
    </row>
    <row r="371" customFormat="false" ht="8.25" hidden="false" customHeight="false" outlineLevel="0" collapsed="false">
      <c r="B371" s="168"/>
      <c r="C371" s="168"/>
      <c r="D371" s="168"/>
    </row>
    <row r="372" customFormat="false" ht="8.25" hidden="false" customHeight="false" outlineLevel="0" collapsed="false">
      <c r="B372" s="168"/>
      <c r="C372" s="168"/>
      <c r="D372" s="168"/>
    </row>
    <row r="373" customFormat="false" ht="8.25" hidden="false" customHeight="false" outlineLevel="0" collapsed="false">
      <c r="B373" s="168"/>
      <c r="C373" s="168"/>
      <c r="D373" s="168"/>
    </row>
    <row r="374" customFormat="false" ht="8.25" hidden="false" customHeight="false" outlineLevel="0" collapsed="false">
      <c r="B374" s="168"/>
      <c r="C374" s="168"/>
      <c r="D374" s="168"/>
    </row>
    <row r="375" customFormat="false" ht="8.25" hidden="false" customHeight="false" outlineLevel="0" collapsed="false">
      <c r="B375" s="168"/>
      <c r="C375" s="168"/>
      <c r="D375" s="168"/>
    </row>
    <row r="376" customFormat="false" ht="8.25" hidden="false" customHeight="false" outlineLevel="0" collapsed="false">
      <c r="B376" s="168"/>
      <c r="C376" s="168"/>
      <c r="D376" s="168"/>
    </row>
    <row r="377" customFormat="false" ht="8.25" hidden="false" customHeight="false" outlineLevel="0" collapsed="false">
      <c r="B377" s="168"/>
      <c r="C377" s="168"/>
      <c r="D377" s="168"/>
    </row>
    <row r="378" customFormat="false" ht="8.25" hidden="false" customHeight="false" outlineLevel="0" collapsed="false">
      <c r="B378" s="168"/>
      <c r="C378" s="168"/>
      <c r="D378" s="168"/>
    </row>
    <row r="379" customFormat="false" ht="8.25" hidden="false" customHeight="false" outlineLevel="0" collapsed="false">
      <c r="B379" s="168"/>
      <c r="C379" s="168"/>
      <c r="D379" s="168"/>
    </row>
    <row r="380" customFormat="false" ht="8.25" hidden="false" customHeight="false" outlineLevel="0" collapsed="false">
      <c r="B380" s="168"/>
      <c r="C380" s="168"/>
      <c r="D380" s="168"/>
    </row>
    <row r="381" customFormat="false" ht="8.25" hidden="false" customHeight="false" outlineLevel="0" collapsed="false">
      <c r="B381" s="168"/>
      <c r="C381" s="168"/>
      <c r="D381" s="168"/>
    </row>
    <row r="382" customFormat="false" ht="8.25" hidden="false" customHeight="false" outlineLevel="0" collapsed="false">
      <c r="B382" s="168"/>
      <c r="C382" s="168"/>
      <c r="D382" s="168"/>
    </row>
    <row r="383" customFormat="false" ht="8.25" hidden="false" customHeight="false" outlineLevel="0" collapsed="false">
      <c r="B383" s="168"/>
      <c r="C383" s="168"/>
      <c r="D383" s="168"/>
    </row>
    <row r="384" customFormat="false" ht="8.25" hidden="false" customHeight="false" outlineLevel="0" collapsed="false">
      <c r="B384" s="168"/>
      <c r="C384" s="168"/>
      <c r="D384" s="168"/>
    </row>
    <row r="385" customFormat="false" ht="8.25" hidden="false" customHeight="false" outlineLevel="0" collapsed="false">
      <c r="B385" s="168"/>
      <c r="C385" s="168"/>
      <c r="D385" s="168"/>
    </row>
    <row r="386" customFormat="false" ht="8.25" hidden="false" customHeight="false" outlineLevel="0" collapsed="false">
      <c r="B386" s="168"/>
      <c r="C386" s="168"/>
      <c r="D386" s="168"/>
    </row>
    <row r="387" customFormat="false" ht="8.25" hidden="false" customHeight="false" outlineLevel="0" collapsed="false">
      <c r="B387" s="168"/>
      <c r="C387" s="168"/>
      <c r="D387" s="168"/>
    </row>
    <row r="388" customFormat="false" ht="8.25" hidden="false" customHeight="false" outlineLevel="0" collapsed="false">
      <c r="B388" s="168"/>
      <c r="C388" s="168"/>
      <c r="D388" s="168"/>
    </row>
    <row r="389" customFormat="false" ht="8.25" hidden="false" customHeight="false" outlineLevel="0" collapsed="false">
      <c r="B389" s="168"/>
      <c r="C389" s="168"/>
      <c r="D389" s="168"/>
    </row>
    <row r="390" customFormat="false" ht="8.25" hidden="false" customHeight="false" outlineLevel="0" collapsed="false">
      <c r="B390" s="168"/>
      <c r="C390" s="168"/>
      <c r="D390" s="168"/>
    </row>
    <row r="391" customFormat="false" ht="8.25" hidden="false" customHeight="false" outlineLevel="0" collapsed="false">
      <c r="B391" s="168"/>
      <c r="C391" s="168"/>
      <c r="D391" s="168"/>
    </row>
    <row r="392" customFormat="false" ht="8.25" hidden="false" customHeight="false" outlineLevel="0" collapsed="false">
      <c r="B392" s="168"/>
      <c r="C392" s="168"/>
      <c r="D392" s="168"/>
    </row>
    <row r="393" customFormat="false" ht="8.25" hidden="false" customHeight="false" outlineLevel="0" collapsed="false">
      <c r="B393" s="168"/>
      <c r="C393" s="168"/>
      <c r="D393" s="168"/>
    </row>
    <row r="394" customFormat="false" ht="8.25" hidden="false" customHeight="false" outlineLevel="0" collapsed="false">
      <c r="B394" s="168"/>
      <c r="C394" s="168"/>
      <c r="D394" s="168"/>
    </row>
    <row r="395" customFormat="false" ht="8.25" hidden="false" customHeight="false" outlineLevel="0" collapsed="false">
      <c r="B395" s="168"/>
      <c r="C395" s="168"/>
      <c r="D395" s="168"/>
    </row>
    <row r="396" customFormat="false" ht="8.25" hidden="false" customHeight="false" outlineLevel="0" collapsed="false">
      <c r="B396" s="168"/>
      <c r="C396" s="168"/>
      <c r="D396" s="168"/>
    </row>
    <row r="397" customFormat="false" ht="8.25" hidden="false" customHeight="false" outlineLevel="0" collapsed="false">
      <c r="B397" s="168"/>
      <c r="C397" s="168"/>
      <c r="D397" s="168"/>
    </row>
    <row r="398" customFormat="false" ht="8.25" hidden="false" customHeight="false" outlineLevel="0" collapsed="false">
      <c r="B398" s="168"/>
      <c r="C398" s="168"/>
      <c r="D398" s="168"/>
    </row>
    <row r="399" customFormat="false" ht="8.25" hidden="false" customHeight="false" outlineLevel="0" collapsed="false">
      <c r="B399" s="168"/>
      <c r="C399" s="168"/>
      <c r="D399" s="168"/>
    </row>
    <row r="400" customFormat="false" ht="8.25" hidden="false" customHeight="false" outlineLevel="0" collapsed="false">
      <c r="B400" s="168"/>
      <c r="C400" s="168"/>
      <c r="D400" s="168"/>
    </row>
    <row r="401" customFormat="false" ht="8.25" hidden="false" customHeight="false" outlineLevel="0" collapsed="false">
      <c r="B401" s="168"/>
      <c r="C401" s="168"/>
      <c r="D401" s="168"/>
    </row>
    <row r="402" customFormat="false" ht="8.25" hidden="false" customHeight="false" outlineLevel="0" collapsed="false">
      <c r="B402" s="168"/>
      <c r="C402" s="168"/>
      <c r="D402" s="168"/>
    </row>
    <row r="403" customFormat="false" ht="8.25" hidden="false" customHeight="false" outlineLevel="0" collapsed="false">
      <c r="B403" s="168"/>
      <c r="C403" s="168"/>
      <c r="D403" s="168"/>
    </row>
    <row r="404" customFormat="false" ht="8.25" hidden="false" customHeight="false" outlineLevel="0" collapsed="false">
      <c r="B404" s="168"/>
      <c r="C404" s="168"/>
      <c r="D404" s="168"/>
    </row>
    <row r="405" customFormat="false" ht="8.25" hidden="false" customHeight="false" outlineLevel="0" collapsed="false">
      <c r="B405" s="168"/>
      <c r="C405" s="168"/>
      <c r="D405" s="168"/>
    </row>
    <row r="406" customFormat="false" ht="8.25" hidden="false" customHeight="false" outlineLevel="0" collapsed="false">
      <c r="B406" s="168"/>
      <c r="C406" s="168"/>
      <c r="D406" s="168"/>
    </row>
    <row r="407" customFormat="false" ht="8.25" hidden="false" customHeight="false" outlineLevel="0" collapsed="false">
      <c r="B407" s="168"/>
      <c r="C407" s="168"/>
      <c r="D407" s="168"/>
    </row>
    <row r="408" customFormat="false" ht="8.25" hidden="false" customHeight="false" outlineLevel="0" collapsed="false">
      <c r="B408" s="168"/>
      <c r="C408" s="168"/>
      <c r="D408" s="168"/>
    </row>
    <row r="409" customFormat="false" ht="8.25" hidden="false" customHeight="false" outlineLevel="0" collapsed="false">
      <c r="B409" s="168"/>
      <c r="C409" s="168"/>
      <c r="D409" s="168"/>
    </row>
    <row r="410" customFormat="false" ht="8.25" hidden="false" customHeight="false" outlineLevel="0" collapsed="false">
      <c r="B410" s="168"/>
      <c r="C410" s="168"/>
      <c r="D410" s="168"/>
    </row>
    <row r="411" customFormat="false" ht="8.25" hidden="false" customHeight="false" outlineLevel="0" collapsed="false">
      <c r="B411" s="168"/>
      <c r="C411" s="168"/>
      <c r="D411" s="168"/>
    </row>
    <row r="412" customFormat="false" ht="8.25" hidden="false" customHeight="false" outlineLevel="0" collapsed="false">
      <c r="B412" s="168"/>
      <c r="C412" s="168"/>
      <c r="D412" s="168"/>
    </row>
    <row r="413" customFormat="false" ht="8.25" hidden="false" customHeight="false" outlineLevel="0" collapsed="false">
      <c r="B413" s="168"/>
      <c r="C413" s="168"/>
      <c r="D413" s="168"/>
    </row>
    <row r="414" customFormat="false" ht="8.25" hidden="false" customHeight="false" outlineLevel="0" collapsed="false">
      <c r="B414" s="168"/>
      <c r="C414" s="168"/>
      <c r="D414" s="168"/>
    </row>
    <row r="415" customFormat="false" ht="8.25" hidden="false" customHeight="false" outlineLevel="0" collapsed="false">
      <c r="B415" s="168"/>
      <c r="C415" s="168"/>
      <c r="D415" s="168"/>
    </row>
    <row r="416" customFormat="false" ht="8.25" hidden="false" customHeight="false" outlineLevel="0" collapsed="false">
      <c r="B416" s="168"/>
      <c r="C416" s="168"/>
      <c r="D416" s="168"/>
    </row>
    <row r="417" customFormat="false" ht="8.25" hidden="false" customHeight="false" outlineLevel="0" collapsed="false">
      <c r="B417" s="168"/>
      <c r="C417" s="168"/>
      <c r="D417" s="168"/>
    </row>
    <row r="418" customFormat="false" ht="8.25" hidden="false" customHeight="false" outlineLevel="0" collapsed="false">
      <c r="B418" s="168"/>
      <c r="C418" s="168"/>
      <c r="D418" s="168"/>
    </row>
    <row r="419" customFormat="false" ht="8.25" hidden="false" customHeight="false" outlineLevel="0" collapsed="false">
      <c r="B419" s="168"/>
      <c r="C419" s="168"/>
      <c r="D419" s="168"/>
    </row>
    <row r="420" customFormat="false" ht="8.25" hidden="false" customHeight="false" outlineLevel="0" collapsed="false">
      <c r="B420" s="168"/>
      <c r="C420" s="168"/>
      <c r="D420" s="168"/>
    </row>
    <row r="421" customFormat="false" ht="8.25" hidden="false" customHeight="false" outlineLevel="0" collapsed="false">
      <c r="B421" s="168"/>
      <c r="C421" s="168"/>
      <c r="D421" s="168"/>
    </row>
    <row r="422" customFormat="false" ht="8.25" hidden="false" customHeight="false" outlineLevel="0" collapsed="false">
      <c r="B422" s="168"/>
      <c r="C422" s="168"/>
      <c r="D422" s="168"/>
    </row>
    <row r="423" customFormat="false" ht="8.25" hidden="false" customHeight="false" outlineLevel="0" collapsed="false">
      <c r="B423" s="168"/>
      <c r="C423" s="168"/>
      <c r="D423" s="168"/>
    </row>
    <row r="424" customFormat="false" ht="8.25" hidden="false" customHeight="false" outlineLevel="0" collapsed="false">
      <c r="B424" s="168"/>
      <c r="C424" s="168"/>
      <c r="D424" s="168"/>
    </row>
    <row r="425" customFormat="false" ht="8.25" hidden="false" customHeight="false" outlineLevel="0" collapsed="false">
      <c r="B425" s="168"/>
      <c r="C425" s="168"/>
      <c r="D425" s="168"/>
    </row>
    <row r="426" customFormat="false" ht="8.25" hidden="false" customHeight="false" outlineLevel="0" collapsed="false">
      <c r="B426" s="168"/>
      <c r="C426" s="168"/>
      <c r="D426" s="168"/>
    </row>
    <row r="427" customFormat="false" ht="8.25" hidden="false" customHeight="false" outlineLevel="0" collapsed="false">
      <c r="B427" s="168"/>
      <c r="C427" s="168"/>
      <c r="D427" s="168"/>
    </row>
    <row r="428" customFormat="false" ht="8.25" hidden="false" customHeight="false" outlineLevel="0" collapsed="false">
      <c r="B428" s="168"/>
      <c r="C428" s="168"/>
      <c r="D428" s="168"/>
    </row>
    <row r="429" customFormat="false" ht="8.25" hidden="false" customHeight="false" outlineLevel="0" collapsed="false">
      <c r="B429" s="168"/>
      <c r="C429" s="168"/>
      <c r="D429" s="168"/>
    </row>
    <row r="430" customFormat="false" ht="8.25" hidden="false" customHeight="false" outlineLevel="0" collapsed="false">
      <c r="B430" s="168"/>
      <c r="C430" s="168"/>
      <c r="D430" s="168"/>
    </row>
    <row r="431" customFormat="false" ht="8.25" hidden="false" customHeight="false" outlineLevel="0" collapsed="false">
      <c r="B431" s="168"/>
      <c r="C431" s="168"/>
      <c r="D431" s="168"/>
    </row>
    <row r="432" customFormat="false" ht="8.25" hidden="false" customHeight="false" outlineLevel="0" collapsed="false">
      <c r="B432" s="168"/>
      <c r="C432" s="168"/>
      <c r="D432" s="168"/>
    </row>
    <row r="433" customFormat="false" ht="8.25" hidden="false" customHeight="false" outlineLevel="0" collapsed="false">
      <c r="B433" s="168"/>
      <c r="C433" s="168"/>
      <c r="D433" s="168"/>
    </row>
    <row r="434" customFormat="false" ht="8.25" hidden="false" customHeight="false" outlineLevel="0" collapsed="false">
      <c r="B434" s="168"/>
      <c r="C434" s="168"/>
      <c r="D434" s="168"/>
    </row>
    <row r="435" customFormat="false" ht="8.25" hidden="false" customHeight="false" outlineLevel="0" collapsed="false">
      <c r="B435" s="168"/>
      <c r="C435" s="168"/>
      <c r="D435" s="168"/>
    </row>
    <row r="436" customFormat="false" ht="8.25" hidden="false" customHeight="false" outlineLevel="0" collapsed="false">
      <c r="B436" s="168"/>
      <c r="C436" s="168"/>
      <c r="D436" s="168"/>
    </row>
    <row r="437" customFormat="false" ht="8.25" hidden="false" customHeight="false" outlineLevel="0" collapsed="false">
      <c r="B437" s="168"/>
      <c r="C437" s="168"/>
      <c r="D437" s="168"/>
    </row>
    <row r="438" customFormat="false" ht="8.25" hidden="false" customHeight="false" outlineLevel="0" collapsed="false">
      <c r="B438" s="168"/>
      <c r="C438" s="168"/>
      <c r="D438" s="168"/>
    </row>
    <row r="439" customFormat="false" ht="8.25" hidden="false" customHeight="false" outlineLevel="0" collapsed="false">
      <c r="B439" s="168"/>
      <c r="C439" s="168"/>
      <c r="D439" s="168"/>
    </row>
    <row r="440" customFormat="false" ht="8.25" hidden="false" customHeight="false" outlineLevel="0" collapsed="false">
      <c r="B440" s="168"/>
      <c r="C440" s="168"/>
      <c r="D440" s="168"/>
    </row>
    <row r="441" customFormat="false" ht="8.25" hidden="false" customHeight="false" outlineLevel="0" collapsed="false">
      <c r="B441" s="168"/>
      <c r="C441" s="168"/>
      <c r="D441" s="168"/>
    </row>
    <row r="442" customFormat="false" ht="8.25" hidden="false" customHeight="false" outlineLevel="0" collapsed="false">
      <c r="B442" s="168"/>
      <c r="C442" s="168"/>
      <c r="D442" s="168"/>
    </row>
    <row r="443" customFormat="false" ht="8.25" hidden="false" customHeight="false" outlineLevel="0" collapsed="false">
      <c r="B443" s="168"/>
      <c r="C443" s="168"/>
      <c r="D443" s="168"/>
    </row>
    <row r="444" customFormat="false" ht="8.25" hidden="false" customHeight="false" outlineLevel="0" collapsed="false">
      <c r="B444" s="168"/>
      <c r="C444" s="168"/>
      <c r="D444" s="168"/>
    </row>
    <row r="445" customFormat="false" ht="8.25" hidden="false" customHeight="false" outlineLevel="0" collapsed="false">
      <c r="B445" s="168"/>
      <c r="C445" s="168"/>
      <c r="D445" s="168"/>
    </row>
    <row r="446" customFormat="false" ht="8.25" hidden="false" customHeight="false" outlineLevel="0" collapsed="false">
      <c r="B446" s="168"/>
      <c r="C446" s="168"/>
      <c r="D446" s="168"/>
    </row>
    <row r="447" customFormat="false" ht="8.25" hidden="false" customHeight="false" outlineLevel="0" collapsed="false">
      <c r="B447" s="168"/>
      <c r="C447" s="168"/>
      <c r="D447" s="168"/>
    </row>
    <row r="448" customFormat="false" ht="8.25" hidden="false" customHeight="false" outlineLevel="0" collapsed="false">
      <c r="B448" s="168"/>
      <c r="C448" s="168"/>
      <c r="D448" s="168"/>
    </row>
    <row r="449" customFormat="false" ht="8.25" hidden="false" customHeight="false" outlineLevel="0" collapsed="false">
      <c r="B449" s="168"/>
      <c r="C449" s="168"/>
      <c r="D449" s="168"/>
    </row>
    <row r="450" customFormat="false" ht="8.25" hidden="false" customHeight="false" outlineLevel="0" collapsed="false">
      <c r="B450" s="168"/>
      <c r="C450" s="168"/>
      <c r="D450" s="168"/>
    </row>
    <row r="451" customFormat="false" ht="8.25" hidden="false" customHeight="false" outlineLevel="0" collapsed="false">
      <c r="B451" s="168"/>
      <c r="C451" s="168"/>
      <c r="D451" s="168"/>
    </row>
    <row r="452" customFormat="false" ht="8.25" hidden="false" customHeight="false" outlineLevel="0" collapsed="false">
      <c r="B452" s="168"/>
      <c r="C452" s="168"/>
      <c r="D452" s="168"/>
    </row>
    <row r="453" customFormat="false" ht="8.25" hidden="false" customHeight="false" outlineLevel="0" collapsed="false">
      <c r="B453" s="168"/>
      <c r="C453" s="168"/>
      <c r="D453" s="168"/>
    </row>
    <row r="454" customFormat="false" ht="8.25" hidden="false" customHeight="false" outlineLevel="0" collapsed="false">
      <c r="B454" s="168"/>
      <c r="C454" s="168"/>
      <c r="D454" s="168"/>
    </row>
    <row r="455" customFormat="false" ht="8.25" hidden="false" customHeight="false" outlineLevel="0" collapsed="false">
      <c r="B455" s="168"/>
      <c r="C455" s="168"/>
      <c r="D455" s="168"/>
    </row>
    <row r="456" customFormat="false" ht="8.25" hidden="false" customHeight="false" outlineLevel="0" collapsed="false">
      <c r="B456" s="168"/>
      <c r="C456" s="168"/>
      <c r="D456" s="168"/>
    </row>
    <row r="457" customFormat="false" ht="8.25" hidden="false" customHeight="false" outlineLevel="0" collapsed="false">
      <c r="B457" s="168"/>
      <c r="C457" s="168"/>
      <c r="D457" s="168"/>
    </row>
    <row r="458" customFormat="false" ht="8.25" hidden="false" customHeight="false" outlineLevel="0" collapsed="false">
      <c r="B458" s="168"/>
      <c r="C458" s="168"/>
      <c r="D458" s="168"/>
    </row>
    <row r="459" customFormat="false" ht="8.25" hidden="false" customHeight="false" outlineLevel="0" collapsed="false">
      <c r="B459" s="168"/>
      <c r="C459" s="168"/>
      <c r="D459" s="168"/>
    </row>
    <row r="460" customFormat="false" ht="8.25" hidden="false" customHeight="false" outlineLevel="0" collapsed="false">
      <c r="B460" s="168"/>
      <c r="C460" s="168"/>
      <c r="D460" s="168"/>
    </row>
    <row r="461" customFormat="false" ht="8.25" hidden="false" customHeight="false" outlineLevel="0" collapsed="false">
      <c r="B461" s="168"/>
      <c r="C461" s="168"/>
      <c r="D461" s="168"/>
    </row>
    <row r="462" customFormat="false" ht="8.25" hidden="false" customHeight="false" outlineLevel="0" collapsed="false">
      <c r="B462" s="168"/>
      <c r="C462" s="168"/>
      <c r="D462" s="168"/>
    </row>
    <row r="463" customFormat="false" ht="8.25" hidden="false" customHeight="false" outlineLevel="0" collapsed="false">
      <c r="B463" s="168"/>
      <c r="C463" s="168"/>
      <c r="D463" s="168"/>
    </row>
    <row r="464" customFormat="false" ht="8.25" hidden="false" customHeight="false" outlineLevel="0" collapsed="false">
      <c r="B464" s="168"/>
      <c r="C464" s="168"/>
      <c r="D464" s="168"/>
    </row>
    <row r="465" customFormat="false" ht="8.25" hidden="false" customHeight="false" outlineLevel="0" collapsed="false">
      <c r="B465" s="168"/>
      <c r="C465" s="168"/>
      <c r="D465" s="168"/>
    </row>
    <row r="466" customFormat="false" ht="8.25" hidden="false" customHeight="false" outlineLevel="0" collapsed="false">
      <c r="B466" s="168"/>
      <c r="C466" s="168"/>
      <c r="D466" s="168"/>
    </row>
    <row r="467" customFormat="false" ht="8.25" hidden="false" customHeight="false" outlineLevel="0" collapsed="false">
      <c r="B467" s="168"/>
      <c r="C467" s="168"/>
      <c r="D467" s="168"/>
    </row>
    <row r="468" customFormat="false" ht="8.25" hidden="false" customHeight="false" outlineLevel="0" collapsed="false">
      <c r="B468" s="168"/>
      <c r="C468" s="168"/>
      <c r="D468" s="168"/>
    </row>
    <row r="469" customFormat="false" ht="8.25" hidden="false" customHeight="false" outlineLevel="0" collapsed="false">
      <c r="B469" s="168"/>
      <c r="C469" s="168"/>
      <c r="D469" s="168"/>
    </row>
    <row r="470" customFormat="false" ht="8.25" hidden="false" customHeight="false" outlineLevel="0" collapsed="false">
      <c r="B470" s="168"/>
      <c r="C470" s="168"/>
      <c r="D470" s="168"/>
    </row>
    <row r="471" customFormat="false" ht="8.25" hidden="false" customHeight="false" outlineLevel="0" collapsed="false">
      <c r="B471" s="168"/>
      <c r="C471" s="168"/>
      <c r="D471" s="168"/>
    </row>
    <row r="472" customFormat="false" ht="8.25" hidden="false" customHeight="false" outlineLevel="0" collapsed="false">
      <c r="B472" s="168"/>
      <c r="C472" s="168"/>
      <c r="D472" s="168"/>
    </row>
    <row r="473" customFormat="false" ht="8.25" hidden="false" customHeight="false" outlineLevel="0" collapsed="false">
      <c r="B473" s="168"/>
      <c r="C473" s="168"/>
      <c r="D473" s="168"/>
    </row>
    <row r="474" customFormat="false" ht="8.25" hidden="false" customHeight="false" outlineLevel="0" collapsed="false">
      <c r="B474" s="168"/>
      <c r="C474" s="168"/>
      <c r="D474" s="168"/>
    </row>
    <row r="475" customFormat="false" ht="8.25" hidden="false" customHeight="false" outlineLevel="0" collapsed="false">
      <c r="B475" s="168"/>
      <c r="C475" s="168"/>
      <c r="D475" s="168"/>
    </row>
    <row r="476" customFormat="false" ht="8.25" hidden="false" customHeight="false" outlineLevel="0" collapsed="false">
      <c r="B476" s="168"/>
      <c r="C476" s="168"/>
      <c r="D476" s="168"/>
    </row>
    <row r="477" customFormat="false" ht="8.25" hidden="false" customHeight="false" outlineLevel="0" collapsed="false">
      <c r="B477" s="168"/>
      <c r="C477" s="168"/>
      <c r="D477" s="168"/>
    </row>
    <row r="478" customFormat="false" ht="8.25" hidden="false" customHeight="false" outlineLevel="0" collapsed="false">
      <c r="B478" s="168"/>
      <c r="C478" s="168"/>
      <c r="D478" s="168"/>
    </row>
    <row r="479" customFormat="false" ht="8.25" hidden="false" customHeight="false" outlineLevel="0" collapsed="false">
      <c r="B479" s="168"/>
      <c r="C479" s="168"/>
      <c r="D479" s="168"/>
    </row>
    <row r="480" customFormat="false" ht="8.25" hidden="false" customHeight="false" outlineLevel="0" collapsed="false">
      <c r="B480" s="168"/>
      <c r="C480" s="168"/>
      <c r="D480" s="168"/>
    </row>
    <row r="481" customFormat="false" ht="8.25" hidden="false" customHeight="false" outlineLevel="0" collapsed="false">
      <c r="B481" s="168"/>
      <c r="C481" s="168"/>
      <c r="D481" s="168"/>
    </row>
    <row r="482" customFormat="false" ht="8.25" hidden="false" customHeight="false" outlineLevel="0" collapsed="false">
      <c r="B482" s="168"/>
      <c r="C482" s="168"/>
      <c r="D482" s="168"/>
    </row>
    <row r="483" customFormat="false" ht="8.25" hidden="false" customHeight="false" outlineLevel="0" collapsed="false">
      <c r="B483" s="168"/>
      <c r="C483" s="168"/>
      <c r="D483" s="168"/>
    </row>
    <row r="484" customFormat="false" ht="8.25" hidden="false" customHeight="false" outlineLevel="0" collapsed="false">
      <c r="B484" s="168"/>
      <c r="C484" s="168"/>
      <c r="D484" s="168"/>
    </row>
    <row r="485" customFormat="false" ht="8.25" hidden="false" customHeight="false" outlineLevel="0" collapsed="false">
      <c r="B485" s="168"/>
      <c r="C485" s="168"/>
      <c r="D485" s="168"/>
    </row>
    <row r="486" customFormat="false" ht="8.25" hidden="false" customHeight="false" outlineLevel="0" collapsed="false">
      <c r="B486" s="168"/>
      <c r="C486" s="168"/>
      <c r="D486" s="168"/>
    </row>
    <row r="487" customFormat="false" ht="8.25" hidden="false" customHeight="false" outlineLevel="0" collapsed="false">
      <c r="B487" s="168"/>
      <c r="C487" s="168"/>
      <c r="D487" s="168"/>
    </row>
    <row r="488" customFormat="false" ht="8.25" hidden="false" customHeight="false" outlineLevel="0" collapsed="false">
      <c r="B488" s="168"/>
      <c r="C488" s="168"/>
      <c r="D488" s="168"/>
    </row>
    <row r="489" customFormat="false" ht="8.25" hidden="false" customHeight="false" outlineLevel="0" collapsed="false">
      <c r="B489" s="168"/>
      <c r="C489" s="168"/>
      <c r="D489" s="168"/>
    </row>
    <row r="490" customFormat="false" ht="8.25" hidden="false" customHeight="false" outlineLevel="0" collapsed="false">
      <c r="B490" s="168"/>
      <c r="C490" s="168"/>
      <c r="D490" s="168"/>
    </row>
    <row r="491" customFormat="false" ht="8.25" hidden="false" customHeight="false" outlineLevel="0" collapsed="false">
      <c r="B491" s="168"/>
      <c r="C491" s="168"/>
      <c r="D491" s="168"/>
    </row>
    <row r="492" customFormat="false" ht="8.25" hidden="false" customHeight="false" outlineLevel="0" collapsed="false">
      <c r="B492" s="168"/>
      <c r="C492" s="168"/>
      <c r="D492" s="168"/>
    </row>
    <row r="493" customFormat="false" ht="8.25" hidden="false" customHeight="false" outlineLevel="0" collapsed="false">
      <c r="B493" s="168"/>
      <c r="C493" s="168"/>
      <c r="D493" s="168"/>
    </row>
    <row r="494" customFormat="false" ht="8.25" hidden="false" customHeight="false" outlineLevel="0" collapsed="false">
      <c r="B494" s="168"/>
      <c r="C494" s="168"/>
      <c r="D494" s="168"/>
    </row>
    <row r="495" customFormat="false" ht="8.25" hidden="false" customHeight="false" outlineLevel="0" collapsed="false">
      <c r="B495" s="168"/>
      <c r="C495" s="168"/>
      <c r="D495" s="168"/>
    </row>
    <row r="496" customFormat="false" ht="8.25" hidden="false" customHeight="false" outlineLevel="0" collapsed="false">
      <c r="B496" s="168"/>
      <c r="C496" s="168"/>
      <c r="D496" s="168"/>
    </row>
    <row r="497" customFormat="false" ht="8.25" hidden="false" customHeight="false" outlineLevel="0" collapsed="false">
      <c r="B497" s="168"/>
      <c r="C497" s="168"/>
      <c r="D497" s="168"/>
    </row>
    <row r="498" customFormat="false" ht="8.25" hidden="false" customHeight="false" outlineLevel="0" collapsed="false">
      <c r="B498" s="168"/>
      <c r="C498" s="168"/>
      <c r="D498" s="168"/>
    </row>
    <row r="499" customFormat="false" ht="8.25" hidden="false" customHeight="false" outlineLevel="0" collapsed="false">
      <c r="B499" s="168"/>
      <c r="C499" s="168"/>
      <c r="D499" s="168"/>
    </row>
    <row r="500" customFormat="false" ht="8.25" hidden="false" customHeight="false" outlineLevel="0" collapsed="false">
      <c r="B500" s="168"/>
      <c r="C500" s="168"/>
      <c r="D500" s="168"/>
    </row>
    <row r="501" customFormat="false" ht="8.25" hidden="false" customHeight="false" outlineLevel="0" collapsed="false">
      <c r="B501" s="168"/>
      <c r="C501" s="168"/>
      <c r="D501" s="168"/>
    </row>
    <row r="502" customFormat="false" ht="8.25" hidden="false" customHeight="false" outlineLevel="0" collapsed="false">
      <c r="B502" s="168"/>
      <c r="C502" s="168"/>
      <c r="D502" s="168"/>
    </row>
    <row r="503" customFormat="false" ht="8.25" hidden="false" customHeight="false" outlineLevel="0" collapsed="false">
      <c r="B503" s="168"/>
      <c r="C503" s="168"/>
      <c r="D503" s="168"/>
    </row>
    <row r="504" customFormat="false" ht="8.25" hidden="false" customHeight="false" outlineLevel="0" collapsed="false">
      <c r="B504" s="168"/>
      <c r="C504" s="168"/>
      <c r="D504" s="168"/>
    </row>
    <row r="505" customFormat="false" ht="8.25" hidden="false" customHeight="false" outlineLevel="0" collapsed="false">
      <c r="B505" s="168"/>
      <c r="C505" s="168"/>
      <c r="D505" s="168"/>
    </row>
    <row r="506" customFormat="false" ht="8.25" hidden="false" customHeight="false" outlineLevel="0" collapsed="false">
      <c r="B506" s="168"/>
      <c r="C506" s="168"/>
      <c r="D506" s="168"/>
    </row>
    <row r="507" customFormat="false" ht="8.25" hidden="false" customHeight="false" outlineLevel="0" collapsed="false">
      <c r="B507" s="168"/>
      <c r="C507" s="168"/>
      <c r="D507" s="168"/>
    </row>
    <row r="508" customFormat="false" ht="8.25" hidden="false" customHeight="false" outlineLevel="0" collapsed="false">
      <c r="B508" s="168"/>
      <c r="C508" s="168"/>
      <c r="D508" s="168"/>
    </row>
    <row r="509" customFormat="false" ht="8.25" hidden="false" customHeight="false" outlineLevel="0" collapsed="false">
      <c r="B509" s="168"/>
      <c r="C509" s="168"/>
      <c r="D509" s="168"/>
    </row>
    <row r="510" customFormat="false" ht="8.25" hidden="false" customHeight="false" outlineLevel="0" collapsed="false">
      <c r="B510" s="168"/>
      <c r="C510" s="168"/>
      <c r="D510" s="168"/>
    </row>
    <row r="511" customFormat="false" ht="8.25" hidden="false" customHeight="false" outlineLevel="0" collapsed="false">
      <c r="B511" s="168"/>
      <c r="C511" s="168"/>
      <c r="D511" s="168"/>
    </row>
    <row r="512" customFormat="false" ht="8.25" hidden="false" customHeight="false" outlineLevel="0" collapsed="false">
      <c r="B512" s="168"/>
      <c r="C512" s="168"/>
      <c r="D512" s="168"/>
    </row>
    <row r="513" customFormat="false" ht="8.25" hidden="false" customHeight="false" outlineLevel="0" collapsed="false">
      <c r="B513" s="168"/>
      <c r="C513" s="168"/>
      <c r="D513" s="168"/>
    </row>
    <row r="514" customFormat="false" ht="8.25" hidden="false" customHeight="false" outlineLevel="0" collapsed="false">
      <c r="B514" s="168"/>
      <c r="C514" s="168"/>
      <c r="D514" s="168"/>
    </row>
    <row r="515" customFormat="false" ht="8.25" hidden="false" customHeight="false" outlineLevel="0" collapsed="false">
      <c r="B515" s="168"/>
      <c r="C515" s="168"/>
      <c r="D515" s="168"/>
    </row>
    <row r="516" customFormat="false" ht="8.25" hidden="false" customHeight="false" outlineLevel="0" collapsed="false">
      <c r="B516" s="168"/>
      <c r="C516" s="168"/>
      <c r="D516" s="168"/>
    </row>
    <row r="517" customFormat="false" ht="8.25" hidden="false" customHeight="false" outlineLevel="0" collapsed="false">
      <c r="B517" s="168"/>
      <c r="C517" s="168"/>
      <c r="D517" s="168"/>
    </row>
    <row r="518" customFormat="false" ht="8.25" hidden="false" customHeight="false" outlineLevel="0" collapsed="false">
      <c r="B518" s="168"/>
      <c r="C518" s="168"/>
      <c r="D518" s="168"/>
    </row>
    <row r="519" customFormat="false" ht="8.25" hidden="false" customHeight="false" outlineLevel="0" collapsed="false">
      <c r="B519" s="168"/>
      <c r="C519" s="168"/>
      <c r="D519" s="168"/>
    </row>
    <row r="520" customFormat="false" ht="8.25" hidden="false" customHeight="false" outlineLevel="0" collapsed="false">
      <c r="B520" s="168"/>
      <c r="C520" s="168"/>
      <c r="D520" s="168"/>
    </row>
    <row r="521" customFormat="false" ht="8.25" hidden="false" customHeight="false" outlineLevel="0" collapsed="false">
      <c r="B521" s="168"/>
      <c r="C521" s="168"/>
      <c r="D521" s="168"/>
    </row>
    <row r="522" customFormat="false" ht="8.25" hidden="false" customHeight="false" outlineLevel="0" collapsed="false">
      <c r="B522" s="168"/>
      <c r="C522" s="168"/>
      <c r="D522" s="168"/>
    </row>
    <row r="523" customFormat="false" ht="8.25" hidden="false" customHeight="false" outlineLevel="0" collapsed="false">
      <c r="B523" s="168"/>
      <c r="C523" s="168"/>
      <c r="D523" s="168"/>
    </row>
    <row r="524" customFormat="false" ht="8.25" hidden="false" customHeight="false" outlineLevel="0" collapsed="false">
      <c r="B524" s="168"/>
      <c r="C524" s="168"/>
      <c r="D524" s="168"/>
    </row>
    <row r="525" customFormat="false" ht="8.25" hidden="false" customHeight="false" outlineLevel="0" collapsed="false">
      <c r="B525" s="168"/>
      <c r="C525" s="168"/>
      <c r="D525" s="168"/>
    </row>
    <row r="526" customFormat="false" ht="8.25" hidden="false" customHeight="false" outlineLevel="0" collapsed="false">
      <c r="B526" s="168"/>
      <c r="C526" s="168"/>
      <c r="D526" s="168"/>
    </row>
    <row r="527" customFormat="false" ht="8.25" hidden="false" customHeight="false" outlineLevel="0" collapsed="false">
      <c r="B527" s="168"/>
      <c r="C527" s="168"/>
      <c r="D527" s="168"/>
    </row>
    <row r="528" customFormat="false" ht="8.25" hidden="false" customHeight="false" outlineLevel="0" collapsed="false">
      <c r="B528" s="168"/>
      <c r="C528" s="168"/>
      <c r="D528" s="168"/>
    </row>
    <row r="529" customFormat="false" ht="8.25" hidden="false" customHeight="false" outlineLevel="0" collapsed="false">
      <c r="B529" s="168"/>
      <c r="C529" s="168"/>
      <c r="D529" s="168"/>
    </row>
    <row r="530" customFormat="false" ht="8.25" hidden="false" customHeight="false" outlineLevel="0" collapsed="false">
      <c r="B530" s="168"/>
      <c r="C530" s="168"/>
      <c r="D530" s="168"/>
    </row>
    <row r="531" customFormat="false" ht="8.25" hidden="false" customHeight="false" outlineLevel="0" collapsed="false">
      <c r="B531" s="168"/>
      <c r="C531" s="168"/>
      <c r="D531" s="168"/>
    </row>
    <row r="532" customFormat="false" ht="8.25" hidden="false" customHeight="false" outlineLevel="0" collapsed="false">
      <c r="B532" s="168"/>
      <c r="C532" s="168"/>
      <c r="D532" s="168"/>
    </row>
    <row r="533" customFormat="false" ht="8.25" hidden="false" customHeight="false" outlineLevel="0" collapsed="false">
      <c r="B533" s="168"/>
      <c r="C533" s="168"/>
      <c r="D533" s="168"/>
    </row>
    <row r="534" customFormat="false" ht="8.25" hidden="false" customHeight="false" outlineLevel="0" collapsed="false">
      <c r="B534" s="168"/>
      <c r="C534" s="168"/>
      <c r="D534" s="168"/>
    </row>
    <row r="535" customFormat="false" ht="8.25" hidden="false" customHeight="false" outlineLevel="0" collapsed="false">
      <c r="B535" s="168"/>
      <c r="C535" s="168"/>
      <c r="D535" s="168"/>
    </row>
    <row r="536" customFormat="false" ht="8.25" hidden="false" customHeight="false" outlineLevel="0" collapsed="false">
      <c r="B536" s="168"/>
      <c r="C536" s="168"/>
      <c r="D536" s="168"/>
    </row>
    <row r="537" customFormat="false" ht="8.25" hidden="false" customHeight="false" outlineLevel="0" collapsed="false">
      <c r="B537" s="168"/>
      <c r="C537" s="168"/>
      <c r="D537" s="168"/>
    </row>
    <row r="538" customFormat="false" ht="8.25" hidden="false" customHeight="false" outlineLevel="0" collapsed="false">
      <c r="B538" s="168"/>
      <c r="C538" s="168"/>
      <c r="D538" s="168"/>
    </row>
    <row r="539" customFormat="false" ht="8.25" hidden="false" customHeight="false" outlineLevel="0" collapsed="false">
      <c r="B539" s="168"/>
      <c r="C539" s="168"/>
      <c r="D539" s="168"/>
    </row>
    <row r="540" customFormat="false" ht="8.25" hidden="false" customHeight="false" outlineLevel="0" collapsed="false">
      <c r="B540" s="168"/>
      <c r="C540" s="168"/>
      <c r="D540" s="168"/>
    </row>
    <row r="541" customFormat="false" ht="8.25" hidden="false" customHeight="false" outlineLevel="0" collapsed="false">
      <c r="B541" s="168"/>
      <c r="C541" s="168"/>
      <c r="D541" s="168"/>
    </row>
    <row r="542" customFormat="false" ht="8.25" hidden="false" customHeight="false" outlineLevel="0" collapsed="false">
      <c r="B542" s="168"/>
      <c r="C542" s="168"/>
      <c r="D542" s="168"/>
    </row>
    <row r="543" customFormat="false" ht="8.25" hidden="false" customHeight="false" outlineLevel="0" collapsed="false">
      <c r="B543" s="168"/>
      <c r="C543" s="168"/>
      <c r="D543" s="168"/>
    </row>
    <row r="544" customFormat="false" ht="8.25" hidden="false" customHeight="false" outlineLevel="0" collapsed="false">
      <c r="B544" s="168"/>
      <c r="C544" s="168"/>
      <c r="D544" s="168"/>
    </row>
    <row r="545" customFormat="false" ht="8.25" hidden="false" customHeight="false" outlineLevel="0" collapsed="false">
      <c r="B545" s="168"/>
      <c r="C545" s="168"/>
      <c r="D545" s="168"/>
    </row>
    <row r="546" customFormat="false" ht="8.25" hidden="false" customHeight="false" outlineLevel="0" collapsed="false">
      <c r="B546" s="168"/>
      <c r="C546" s="168"/>
      <c r="D546" s="168"/>
    </row>
    <row r="547" customFormat="false" ht="8.25" hidden="false" customHeight="false" outlineLevel="0" collapsed="false">
      <c r="B547" s="168"/>
      <c r="C547" s="168"/>
      <c r="D547" s="168"/>
    </row>
    <row r="548" customFormat="false" ht="8.25" hidden="false" customHeight="false" outlineLevel="0" collapsed="false">
      <c r="B548" s="168"/>
      <c r="C548" s="168"/>
      <c r="D548" s="168"/>
    </row>
    <row r="549" customFormat="false" ht="8.25" hidden="false" customHeight="false" outlineLevel="0" collapsed="false">
      <c r="B549" s="168"/>
      <c r="C549" s="168"/>
      <c r="D549" s="168"/>
    </row>
    <row r="550" customFormat="false" ht="8.25" hidden="false" customHeight="false" outlineLevel="0" collapsed="false">
      <c r="B550" s="168"/>
      <c r="C550" s="168"/>
      <c r="D550" s="168"/>
    </row>
    <row r="551" customFormat="false" ht="8.25" hidden="false" customHeight="false" outlineLevel="0" collapsed="false">
      <c r="B551" s="168"/>
      <c r="C551" s="168"/>
      <c r="D551" s="168"/>
    </row>
    <row r="552" customFormat="false" ht="8.25" hidden="false" customHeight="false" outlineLevel="0" collapsed="false">
      <c r="B552" s="168"/>
      <c r="C552" s="168"/>
      <c r="D552" s="168"/>
    </row>
    <row r="553" customFormat="false" ht="8.25" hidden="false" customHeight="false" outlineLevel="0" collapsed="false">
      <c r="B553" s="168"/>
      <c r="C553" s="168"/>
      <c r="D553" s="168"/>
    </row>
    <row r="554" customFormat="false" ht="8.25" hidden="false" customHeight="false" outlineLevel="0" collapsed="false">
      <c r="B554" s="168"/>
      <c r="C554" s="168"/>
      <c r="D554" s="168"/>
    </row>
    <row r="555" customFormat="false" ht="8.25" hidden="false" customHeight="false" outlineLevel="0" collapsed="false">
      <c r="B555" s="168"/>
      <c r="C555" s="168"/>
      <c r="D555" s="168"/>
    </row>
    <row r="556" customFormat="false" ht="8.25" hidden="false" customHeight="false" outlineLevel="0" collapsed="false">
      <c r="B556" s="168"/>
      <c r="C556" s="168"/>
      <c r="D556" s="168"/>
    </row>
    <row r="557" customFormat="false" ht="8.25" hidden="false" customHeight="false" outlineLevel="0" collapsed="false">
      <c r="B557" s="168"/>
      <c r="C557" s="168"/>
      <c r="D557" s="168"/>
    </row>
    <row r="558" customFormat="false" ht="8.25" hidden="false" customHeight="false" outlineLevel="0" collapsed="false">
      <c r="B558" s="168"/>
      <c r="C558" s="168"/>
      <c r="D558" s="168"/>
    </row>
    <row r="559" customFormat="false" ht="8.25" hidden="false" customHeight="false" outlineLevel="0" collapsed="false">
      <c r="B559" s="168"/>
      <c r="C559" s="168"/>
      <c r="D559" s="168"/>
    </row>
    <row r="560" customFormat="false" ht="8.25" hidden="false" customHeight="false" outlineLevel="0" collapsed="false">
      <c r="B560" s="168"/>
      <c r="C560" s="168"/>
      <c r="D560" s="168"/>
    </row>
    <row r="561" customFormat="false" ht="8.25" hidden="false" customHeight="false" outlineLevel="0" collapsed="false">
      <c r="B561" s="168"/>
      <c r="C561" s="168"/>
      <c r="D561" s="168"/>
    </row>
    <row r="562" customFormat="false" ht="8.25" hidden="false" customHeight="false" outlineLevel="0" collapsed="false">
      <c r="B562" s="168"/>
      <c r="C562" s="168"/>
      <c r="D562" s="168"/>
    </row>
    <row r="563" customFormat="false" ht="8.25" hidden="false" customHeight="false" outlineLevel="0" collapsed="false">
      <c r="B563" s="168"/>
      <c r="C563" s="168"/>
      <c r="D563" s="168"/>
    </row>
    <row r="564" customFormat="false" ht="8.25" hidden="false" customHeight="false" outlineLevel="0" collapsed="false">
      <c r="B564" s="168"/>
      <c r="C564" s="168"/>
      <c r="D564" s="168"/>
    </row>
    <row r="565" customFormat="false" ht="8.25" hidden="false" customHeight="false" outlineLevel="0" collapsed="false">
      <c r="B565" s="168"/>
      <c r="C565" s="168"/>
      <c r="D565" s="168"/>
    </row>
    <row r="566" customFormat="false" ht="8.25" hidden="false" customHeight="false" outlineLevel="0" collapsed="false">
      <c r="B566" s="168"/>
      <c r="C566" s="168"/>
      <c r="D566" s="168"/>
    </row>
    <row r="567" customFormat="false" ht="8.25" hidden="false" customHeight="false" outlineLevel="0" collapsed="false">
      <c r="B567" s="168"/>
      <c r="C567" s="168"/>
      <c r="D567" s="168"/>
    </row>
    <row r="568" customFormat="false" ht="8.25" hidden="false" customHeight="false" outlineLevel="0" collapsed="false">
      <c r="B568" s="168"/>
      <c r="C568" s="168"/>
      <c r="D568" s="168"/>
    </row>
    <row r="569" customFormat="false" ht="8.25" hidden="false" customHeight="false" outlineLevel="0" collapsed="false">
      <c r="B569" s="168"/>
      <c r="C569" s="168"/>
      <c r="D569" s="168"/>
    </row>
    <row r="570" customFormat="false" ht="8.25" hidden="false" customHeight="false" outlineLevel="0" collapsed="false">
      <c r="B570" s="168"/>
      <c r="C570" s="168"/>
      <c r="D570" s="168"/>
    </row>
    <row r="571" customFormat="false" ht="8.25" hidden="false" customHeight="false" outlineLevel="0" collapsed="false">
      <c r="B571" s="168"/>
      <c r="C571" s="168"/>
      <c r="D571" s="168"/>
    </row>
    <row r="572" customFormat="false" ht="8.25" hidden="false" customHeight="false" outlineLevel="0" collapsed="false">
      <c r="B572" s="168"/>
      <c r="C572" s="168"/>
      <c r="D572" s="168"/>
    </row>
    <row r="573" customFormat="false" ht="8.25" hidden="false" customHeight="false" outlineLevel="0" collapsed="false">
      <c r="B573" s="168"/>
      <c r="C573" s="168"/>
      <c r="D573" s="168"/>
    </row>
    <row r="574" customFormat="false" ht="8.25" hidden="false" customHeight="false" outlineLevel="0" collapsed="false">
      <c r="B574" s="168"/>
      <c r="C574" s="168"/>
      <c r="D574" s="168"/>
    </row>
    <row r="575" customFormat="false" ht="8.25" hidden="false" customHeight="false" outlineLevel="0" collapsed="false">
      <c r="B575" s="168"/>
      <c r="C575" s="168"/>
      <c r="D575" s="168"/>
    </row>
    <row r="576" customFormat="false" ht="8.25" hidden="false" customHeight="false" outlineLevel="0" collapsed="false">
      <c r="B576" s="168"/>
      <c r="C576" s="168"/>
      <c r="D576" s="168"/>
    </row>
    <row r="577" customFormat="false" ht="8.25" hidden="false" customHeight="false" outlineLevel="0" collapsed="false">
      <c r="B577" s="168"/>
      <c r="C577" s="168"/>
      <c r="D577" s="168"/>
    </row>
    <row r="578" customFormat="false" ht="8.25" hidden="false" customHeight="false" outlineLevel="0" collapsed="false">
      <c r="B578" s="168"/>
      <c r="C578" s="168"/>
      <c r="D578" s="168"/>
    </row>
    <row r="579" customFormat="false" ht="8.25" hidden="false" customHeight="false" outlineLevel="0" collapsed="false">
      <c r="B579" s="168"/>
      <c r="C579" s="168"/>
      <c r="D579" s="168"/>
    </row>
    <row r="580" customFormat="false" ht="8.25" hidden="false" customHeight="false" outlineLevel="0" collapsed="false">
      <c r="B580" s="168"/>
      <c r="C580" s="168"/>
      <c r="D580" s="168"/>
    </row>
    <row r="581" customFormat="false" ht="8.25" hidden="false" customHeight="false" outlineLevel="0" collapsed="false">
      <c r="B581" s="168"/>
      <c r="C581" s="168"/>
      <c r="D581" s="168"/>
    </row>
    <row r="582" customFormat="false" ht="8.25" hidden="false" customHeight="false" outlineLevel="0" collapsed="false">
      <c r="B582" s="168"/>
      <c r="C582" s="168"/>
      <c r="D582" s="168"/>
    </row>
    <row r="583" customFormat="false" ht="8.25" hidden="false" customHeight="false" outlineLevel="0" collapsed="false">
      <c r="B583" s="168"/>
      <c r="C583" s="168"/>
      <c r="D583" s="168"/>
    </row>
    <row r="584" customFormat="false" ht="8.25" hidden="false" customHeight="false" outlineLevel="0" collapsed="false">
      <c r="B584" s="168"/>
      <c r="C584" s="168"/>
      <c r="D584" s="168"/>
    </row>
    <row r="585" customFormat="false" ht="8.25" hidden="false" customHeight="false" outlineLevel="0" collapsed="false">
      <c r="B585" s="168"/>
      <c r="C585" s="168"/>
      <c r="D585" s="168"/>
    </row>
    <row r="586" customFormat="false" ht="8.25" hidden="false" customHeight="false" outlineLevel="0" collapsed="false">
      <c r="B586" s="168"/>
      <c r="C586" s="168"/>
      <c r="D586" s="168"/>
    </row>
    <row r="587" customFormat="false" ht="8.25" hidden="false" customHeight="false" outlineLevel="0" collapsed="false">
      <c r="B587" s="168"/>
      <c r="C587" s="168"/>
      <c r="D587" s="168"/>
    </row>
    <row r="588" customFormat="false" ht="8.25" hidden="false" customHeight="false" outlineLevel="0" collapsed="false">
      <c r="B588" s="168"/>
      <c r="C588" s="168"/>
      <c r="D588" s="168"/>
    </row>
    <row r="589" customFormat="false" ht="8.25" hidden="false" customHeight="false" outlineLevel="0" collapsed="false">
      <c r="B589" s="168"/>
      <c r="C589" s="168"/>
      <c r="D589" s="168"/>
    </row>
    <row r="590" customFormat="false" ht="8.25" hidden="false" customHeight="false" outlineLevel="0" collapsed="false">
      <c r="B590" s="168"/>
      <c r="C590" s="168"/>
      <c r="D590" s="168"/>
    </row>
    <row r="591" customFormat="false" ht="8.25" hidden="false" customHeight="false" outlineLevel="0" collapsed="false">
      <c r="B591" s="168"/>
      <c r="C591" s="168"/>
      <c r="D591" s="168"/>
    </row>
    <row r="592" customFormat="false" ht="8.25" hidden="false" customHeight="false" outlineLevel="0" collapsed="false">
      <c r="B592" s="168"/>
      <c r="C592" s="168"/>
      <c r="D592" s="168"/>
    </row>
    <row r="593" customFormat="false" ht="8.25" hidden="false" customHeight="false" outlineLevel="0" collapsed="false">
      <c r="B593" s="168"/>
      <c r="C593" s="168"/>
      <c r="D593" s="168"/>
    </row>
    <row r="594" customFormat="false" ht="8.25" hidden="false" customHeight="false" outlineLevel="0" collapsed="false">
      <c r="B594" s="168"/>
      <c r="C594" s="168"/>
      <c r="D594" s="168"/>
    </row>
    <row r="595" customFormat="false" ht="8.25" hidden="false" customHeight="false" outlineLevel="0" collapsed="false">
      <c r="B595" s="168"/>
      <c r="C595" s="168"/>
      <c r="D595" s="168"/>
    </row>
    <row r="596" customFormat="false" ht="8.25" hidden="false" customHeight="false" outlineLevel="0" collapsed="false">
      <c r="B596" s="168"/>
      <c r="C596" s="168"/>
      <c r="D596" s="168"/>
    </row>
    <row r="597" customFormat="false" ht="8.25" hidden="false" customHeight="false" outlineLevel="0" collapsed="false">
      <c r="B597" s="168"/>
      <c r="C597" s="168"/>
      <c r="D597" s="168"/>
    </row>
    <row r="598" customFormat="false" ht="8.25" hidden="false" customHeight="false" outlineLevel="0" collapsed="false">
      <c r="B598" s="168"/>
      <c r="C598" s="168"/>
      <c r="D598" s="168"/>
    </row>
    <row r="599" customFormat="false" ht="8.25" hidden="false" customHeight="false" outlineLevel="0" collapsed="false">
      <c r="B599" s="168"/>
      <c r="C599" s="168"/>
      <c r="D599" s="168"/>
    </row>
    <row r="600" customFormat="false" ht="8.25" hidden="false" customHeight="false" outlineLevel="0" collapsed="false">
      <c r="B600" s="168"/>
      <c r="C600" s="168"/>
      <c r="D600" s="168"/>
    </row>
    <row r="601" customFormat="false" ht="8.25" hidden="false" customHeight="false" outlineLevel="0" collapsed="false">
      <c r="B601" s="168"/>
      <c r="C601" s="168"/>
      <c r="D601" s="168"/>
    </row>
    <row r="602" customFormat="false" ht="8.25" hidden="false" customHeight="false" outlineLevel="0" collapsed="false">
      <c r="B602" s="168"/>
      <c r="C602" s="168"/>
      <c r="D602" s="168"/>
    </row>
    <row r="603" customFormat="false" ht="8.25" hidden="false" customHeight="false" outlineLevel="0" collapsed="false">
      <c r="B603" s="168"/>
      <c r="C603" s="168"/>
      <c r="D603" s="168"/>
    </row>
    <row r="604" customFormat="false" ht="8.25" hidden="false" customHeight="false" outlineLevel="0" collapsed="false">
      <c r="B604" s="168"/>
      <c r="C604" s="168"/>
      <c r="D604" s="168"/>
    </row>
    <row r="605" customFormat="false" ht="8.25" hidden="false" customHeight="false" outlineLevel="0" collapsed="false">
      <c r="B605" s="168"/>
      <c r="C605" s="168"/>
      <c r="D605" s="168"/>
    </row>
    <row r="606" customFormat="false" ht="8.25" hidden="false" customHeight="false" outlineLevel="0" collapsed="false">
      <c r="B606" s="168"/>
      <c r="C606" s="168"/>
      <c r="D606" s="168"/>
    </row>
    <row r="607" customFormat="false" ht="8.25" hidden="false" customHeight="false" outlineLevel="0" collapsed="false">
      <c r="B607" s="168"/>
      <c r="C607" s="168"/>
      <c r="D607" s="168"/>
    </row>
    <row r="608" customFormat="false" ht="8.25" hidden="false" customHeight="false" outlineLevel="0" collapsed="false">
      <c r="B608" s="168"/>
      <c r="C608" s="168"/>
      <c r="D608" s="168"/>
    </row>
    <row r="609" customFormat="false" ht="8.25" hidden="false" customHeight="false" outlineLevel="0" collapsed="false">
      <c r="B609" s="168"/>
      <c r="C609" s="168"/>
      <c r="D609" s="168"/>
    </row>
    <row r="610" customFormat="false" ht="8.25" hidden="false" customHeight="false" outlineLevel="0" collapsed="false">
      <c r="B610" s="168"/>
      <c r="C610" s="168"/>
      <c r="D610" s="168"/>
    </row>
    <row r="611" customFormat="false" ht="8.25" hidden="false" customHeight="false" outlineLevel="0" collapsed="false">
      <c r="B611" s="168"/>
      <c r="C611" s="168"/>
      <c r="D611" s="168"/>
    </row>
    <row r="612" customFormat="false" ht="8.25" hidden="false" customHeight="false" outlineLevel="0" collapsed="false">
      <c r="B612" s="168"/>
      <c r="C612" s="168"/>
      <c r="D612" s="168"/>
    </row>
    <row r="613" customFormat="false" ht="8.25" hidden="false" customHeight="false" outlineLevel="0" collapsed="false">
      <c r="B613" s="168"/>
      <c r="C613" s="168"/>
      <c r="D613" s="168"/>
    </row>
    <row r="614" customFormat="false" ht="8.25" hidden="false" customHeight="false" outlineLevel="0" collapsed="false">
      <c r="B614" s="168"/>
      <c r="C614" s="168"/>
      <c r="D614" s="168"/>
    </row>
    <row r="615" customFormat="false" ht="8.25" hidden="false" customHeight="false" outlineLevel="0" collapsed="false">
      <c r="B615" s="168"/>
      <c r="C615" s="168"/>
      <c r="D615" s="168"/>
    </row>
    <row r="616" customFormat="false" ht="8.25" hidden="false" customHeight="false" outlineLevel="0" collapsed="false">
      <c r="B616" s="168"/>
      <c r="C616" s="168"/>
      <c r="D616" s="168"/>
    </row>
    <row r="617" customFormat="false" ht="8.25" hidden="false" customHeight="false" outlineLevel="0" collapsed="false">
      <c r="B617" s="168"/>
      <c r="C617" s="168"/>
      <c r="D617" s="168"/>
    </row>
    <row r="618" customFormat="false" ht="8.25" hidden="false" customHeight="false" outlineLevel="0" collapsed="false">
      <c r="B618" s="168"/>
      <c r="C618" s="168"/>
      <c r="D618" s="168"/>
    </row>
    <row r="619" customFormat="false" ht="8.25" hidden="false" customHeight="false" outlineLevel="0" collapsed="false">
      <c r="B619" s="168"/>
      <c r="C619" s="168"/>
      <c r="D619" s="168"/>
    </row>
    <row r="620" customFormat="false" ht="8.25" hidden="false" customHeight="false" outlineLevel="0" collapsed="false">
      <c r="B620" s="168"/>
      <c r="C620" s="168"/>
      <c r="D620" s="168"/>
    </row>
    <row r="621" customFormat="false" ht="8.25" hidden="false" customHeight="false" outlineLevel="0" collapsed="false">
      <c r="B621" s="168"/>
      <c r="C621" s="168"/>
      <c r="D621" s="168"/>
    </row>
    <row r="622" customFormat="false" ht="8.25" hidden="false" customHeight="false" outlineLevel="0" collapsed="false">
      <c r="B622" s="168"/>
      <c r="C622" s="168"/>
      <c r="D622" s="168"/>
    </row>
    <row r="623" customFormat="false" ht="8.25" hidden="false" customHeight="false" outlineLevel="0" collapsed="false">
      <c r="B623" s="168"/>
      <c r="C623" s="168"/>
      <c r="D623" s="168"/>
    </row>
    <row r="624" customFormat="false" ht="8.25" hidden="false" customHeight="false" outlineLevel="0" collapsed="false">
      <c r="B624" s="168"/>
      <c r="C624" s="168"/>
      <c r="D624" s="168"/>
    </row>
    <row r="625" customFormat="false" ht="8.25" hidden="false" customHeight="false" outlineLevel="0" collapsed="false">
      <c r="B625" s="168"/>
      <c r="C625" s="168"/>
      <c r="D625" s="168"/>
    </row>
    <row r="626" customFormat="false" ht="8.25" hidden="false" customHeight="false" outlineLevel="0" collapsed="false">
      <c r="B626" s="168"/>
      <c r="C626" s="168"/>
      <c r="D626" s="168"/>
    </row>
    <row r="627" customFormat="false" ht="8.25" hidden="false" customHeight="false" outlineLevel="0" collapsed="false">
      <c r="B627" s="168"/>
      <c r="C627" s="168"/>
      <c r="D627" s="168"/>
    </row>
    <row r="628" customFormat="false" ht="8.25" hidden="false" customHeight="false" outlineLevel="0" collapsed="false">
      <c r="B628" s="168"/>
      <c r="C628" s="168"/>
      <c r="D628" s="168"/>
    </row>
    <row r="629" customFormat="false" ht="8.25" hidden="false" customHeight="false" outlineLevel="0" collapsed="false">
      <c r="B629" s="168"/>
      <c r="C629" s="168"/>
      <c r="D629" s="168"/>
    </row>
    <row r="630" customFormat="false" ht="8.25" hidden="false" customHeight="false" outlineLevel="0" collapsed="false">
      <c r="B630" s="168"/>
      <c r="C630" s="168"/>
      <c r="D630" s="168"/>
    </row>
    <row r="631" customFormat="false" ht="8.25" hidden="false" customHeight="false" outlineLevel="0" collapsed="false">
      <c r="B631" s="168"/>
      <c r="C631" s="168"/>
      <c r="D631" s="168"/>
    </row>
    <row r="632" customFormat="false" ht="8.25" hidden="false" customHeight="false" outlineLevel="0" collapsed="false">
      <c r="B632" s="168"/>
      <c r="C632" s="168"/>
      <c r="D632" s="168"/>
    </row>
    <row r="633" customFormat="false" ht="8.25" hidden="false" customHeight="false" outlineLevel="0" collapsed="false">
      <c r="B633" s="168"/>
      <c r="C633" s="168"/>
      <c r="D633" s="168"/>
    </row>
    <row r="634" customFormat="false" ht="8.25" hidden="false" customHeight="false" outlineLevel="0" collapsed="false">
      <c r="B634" s="168"/>
      <c r="C634" s="168"/>
      <c r="D634" s="168"/>
    </row>
    <row r="635" customFormat="false" ht="8.25" hidden="false" customHeight="false" outlineLevel="0" collapsed="false">
      <c r="B635" s="168"/>
      <c r="C635" s="168"/>
      <c r="D635" s="168"/>
    </row>
    <row r="636" customFormat="false" ht="8.25" hidden="false" customHeight="false" outlineLevel="0" collapsed="false">
      <c r="B636" s="168"/>
      <c r="C636" s="168"/>
      <c r="D636" s="168"/>
    </row>
    <row r="637" customFormat="false" ht="8.25" hidden="false" customHeight="false" outlineLevel="0" collapsed="false">
      <c r="B637" s="168"/>
      <c r="C637" s="168"/>
      <c r="D637" s="168"/>
    </row>
    <row r="638" customFormat="false" ht="8.25" hidden="false" customHeight="false" outlineLevel="0" collapsed="false">
      <c r="B638" s="168"/>
      <c r="C638" s="168"/>
      <c r="D638" s="168"/>
    </row>
    <row r="639" customFormat="false" ht="8.25" hidden="false" customHeight="false" outlineLevel="0" collapsed="false">
      <c r="B639" s="168"/>
      <c r="C639" s="168"/>
      <c r="D639" s="168"/>
    </row>
    <row r="640" customFormat="false" ht="8.25" hidden="false" customHeight="false" outlineLevel="0" collapsed="false">
      <c r="B640" s="168"/>
      <c r="C640" s="168"/>
      <c r="D640" s="168"/>
    </row>
    <row r="641" customFormat="false" ht="8.25" hidden="false" customHeight="false" outlineLevel="0" collapsed="false">
      <c r="B641" s="168"/>
      <c r="C641" s="168"/>
      <c r="D641" s="168"/>
    </row>
    <row r="642" customFormat="false" ht="8.25" hidden="false" customHeight="false" outlineLevel="0" collapsed="false">
      <c r="B642" s="168"/>
      <c r="C642" s="168"/>
      <c r="D642" s="168"/>
    </row>
    <row r="643" customFormat="false" ht="8.25" hidden="false" customHeight="false" outlineLevel="0" collapsed="false">
      <c r="B643" s="168"/>
      <c r="C643" s="168"/>
      <c r="D643" s="168"/>
    </row>
    <row r="644" customFormat="false" ht="8.25" hidden="false" customHeight="false" outlineLevel="0" collapsed="false">
      <c r="B644" s="168"/>
      <c r="C644" s="168"/>
      <c r="D644" s="168"/>
    </row>
    <row r="645" customFormat="false" ht="8.25" hidden="false" customHeight="false" outlineLevel="0" collapsed="false">
      <c r="B645" s="168"/>
      <c r="C645" s="168"/>
      <c r="D645" s="168"/>
    </row>
    <row r="646" customFormat="false" ht="8.25" hidden="false" customHeight="false" outlineLevel="0" collapsed="false">
      <c r="B646" s="168"/>
      <c r="C646" s="168"/>
      <c r="D646" s="168"/>
    </row>
    <row r="647" customFormat="false" ht="8.25" hidden="false" customHeight="false" outlineLevel="0" collapsed="false">
      <c r="B647" s="168"/>
      <c r="C647" s="168"/>
      <c r="D647" s="168"/>
    </row>
    <row r="648" customFormat="false" ht="8.25" hidden="false" customHeight="false" outlineLevel="0" collapsed="false">
      <c r="B648" s="168"/>
      <c r="C648" s="168"/>
      <c r="D648" s="168"/>
    </row>
    <row r="649" customFormat="false" ht="8.25" hidden="false" customHeight="false" outlineLevel="0" collapsed="false">
      <c r="B649" s="168"/>
      <c r="C649" s="168"/>
      <c r="D649" s="168"/>
    </row>
    <row r="650" customFormat="false" ht="8.25" hidden="false" customHeight="false" outlineLevel="0" collapsed="false">
      <c r="B650" s="168"/>
      <c r="C650" s="168"/>
      <c r="D650" s="168"/>
    </row>
    <row r="651" customFormat="false" ht="8.25" hidden="false" customHeight="false" outlineLevel="0" collapsed="false">
      <c r="B651" s="168"/>
      <c r="C651" s="168"/>
      <c r="D651" s="168"/>
    </row>
    <row r="652" customFormat="false" ht="8.25" hidden="false" customHeight="false" outlineLevel="0" collapsed="false">
      <c r="B652" s="168"/>
      <c r="C652" s="168"/>
      <c r="D652" s="168"/>
    </row>
    <row r="653" customFormat="false" ht="8.25" hidden="false" customHeight="false" outlineLevel="0" collapsed="false">
      <c r="B653" s="168"/>
      <c r="C653" s="168"/>
      <c r="D653" s="168"/>
    </row>
    <row r="654" customFormat="false" ht="8.25" hidden="false" customHeight="false" outlineLevel="0" collapsed="false">
      <c r="B654" s="168"/>
      <c r="C654" s="168"/>
      <c r="D654" s="168"/>
    </row>
    <row r="655" customFormat="false" ht="8.25" hidden="false" customHeight="false" outlineLevel="0" collapsed="false">
      <c r="B655" s="168"/>
      <c r="C655" s="168"/>
      <c r="D655" s="168"/>
    </row>
    <row r="656" customFormat="false" ht="8.25" hidden="false" customHeight="false" outlineLevel="0" collapsed="false">
      <c r="B656" s="168"/>
      <c r="C656" s="168"/>
      <c r="D656" s="168"/>
    </row>
    <row r="657" customFormat="false" ht="8.25" hidden="false" customHeight="false" outlineLevel="0" collapsed="false">
      <c r="B657" s="168"/>
      <c r="C657" s="168"/>
      <c r="D657" s="168"/>
    </row>
    <row r="658" customFormat="false" ht="8.25" hidden="false" customHeight="false" outlineLevel="0" collapsed="false">
      <c r="B658" s="168"/>
      <c r="C658" s="168"/>
      <c r="D658" s="168"/>
    </row>
    <row r="659" customFormat="false" ht="8.25" hidden="false" customHeight="false" outlineLevel="0" collapsed="false">
      <c r="B659" s="168"/>
      <c r="C659" s="168"/>
      <c r="D659" s="168"/>
    </row>
    <row r="660" customFormat="false" ht="8.25" hidden="false" customHeight="false" outlineLevel="0" collapsed="false">
      <c r="B660" s="168"/>
      <c r="C660" s="168"/>
      <c r="D660" s="168"/>
    </row>
    <row r="661" customFormat="false" ht="8.25" hidden="false" customHeight="false" outlineLevel="0" collapsed="false">
      <c r="B661" s="168"/>
      <c r="C661" s="168"/>
      <c r="D661" s="168"/>
    </row>
    <row r="662" customFormat="false" ht="8.25" hidden="false" customHeight="false" outlineLevel="0" collapsed="false">
      <c r="B662" s="168"/>
      <c r="C662" s="168"/>
      <c r="D662" s="168"/>
    </row>
    <row r="663" customFormat="false" ht="8.25" hidden="false" customHeight="false" outlineLevel="0" collapsed="false">
      <c r="B663" s="168"/>
      <c r="C663" s="168"/>
      <c r="D663" s="168"/>
    </row>
    <row r="664" customFormat="false" ht="8.25" hidden="false" customHeight="false" outlineLevel="0" collapsed="false">
      <c r="B664" s="168"/>
      <c r="C664" s="168"/>
      <c r="D664" s="168"/>
    </row>
    <row r="665" customFormat="false" ht="8.25" hidden="false" customHeight="false" outlineLevel="0" collapsed="false">
      <c r="B665" s="168"/>
      <c r="C665" s="168"/>
      <c r="D665" s="168"/>
    </row>
    <row r="666" customFormat="false" ht="8.25" hidden="false" customHeight="false" outlineLevel="0" collapsed="false">
      <c r="B666" s="168"/>
      <c r="C666" s="168"/>
      <c r="D666" s="168"/>
    </row>
    <row r="667" customFormat="false" ht="8.25" hidden="false" customHeight="false" outlineLevel="0" collapsed="false">
      <c r="B667" s="168"/>
      <c r="C667" s="168"/>
      <c r="D667" s="168"/>
    </row>
    <row r="668" customFormat="false" ht="8.25" hidden="false" customHeight="false" outlineLevel="0" collapsed="false">
      <c r="B668" s="168"/>
      <c r="C668" s="168"/>
      <c r="D668" s="168"/>
    </row>
    <row r="669" customFormat="false" ht="8.25" hidden="false" customHeight="false" outlineLevel="0" collapsed="false">
      <c r="B669" s="168"/>
      <c r="C669" s="168"/>
      <c r="D669" s="168"/>
    </row>
    <row r="670" customFormat="false" ht="8.25" hidden="false" customHeight="false" outlineLevel="0" collapsed="false">
      <c r="B670" s="168"/>
      <c r="C670" s="168"/>
      <c r="D670" s="168"/>
    </row>
    <row r="671" customFormat="false" ht="8.25" hidden="false" customHeight="false" outlineLevel="0" collapsed="false">
      <c r="B671" s="168"/>
      <c r="C671" s="168"/>
      <c r="D671" s="168"/>
    </row>
    <row r="672" customFormat="false" ht="8.25" hidden="false" customHeight="false" outlineLevel="0" collapsed="false">
      <c r="B672" s="168"/>
      <c r="C672" s="168"/>
      <c r="D672" s="168"/>
    </row>
    <row r="673" customFormat="false" ht="8.25" hidden="false" customHeight="false" outlineLevel="0" collapsed="false">
      <c r="B673" s="168"/>
      <c r="C673" s="168"/>
      <c r="D673" s="168"/>
    </row>
    <row r="674" customFormat="false" ht="8.25" hidden="false" customHeight="false" outlineLevel="0" collapsed="false">
      <c r="B674" s="168"/>
      <c r="C674" s="168"/>
      <c r="D674" s="168"/>
    </row>
    <row r="675" customFormat="false" ht="8.25" hidden="false" customHeight="false" outlineLevel="0" collapsed="false">
      <c r="B675" s="168"/>
      <c r="C675" s="168"/>
      <c r="D675" s="168"/>
    </row>
    <row r="676" customFormat="false" ht="8.25" hidden="false" customHeight="false" outlineLevel="0" collapsed="false">
      <c r="B676" s="168"/>
      <c r="C676" s="168"/>
      <c r="D676" s="168"/>
    </row>
    <row r="677" customFormat="false" ht="8.25" hidden="false" customHeight="false" outlineLevel="0" collapsed="false">
      <c r="B677" s="168"/>
      <c r="C677" s="168"/>
      <c r="D677" s="168"/>
    </row>
    <row r="678" customFormat="false" ht="8.25" hidden="false" customHeight="false" outlineLevel="0" collapsed="false">
      <c r="B678" s="168"/>
      <c r="C678" s="168"/>
      <c r="D678" s="168"/>
    </row>
    <row r="679" customFormat="false" ht="8.25" hidden="false" customHeight="false" outlineLevel="0" collapsed="false">
      <c r="B679" s="168"/>
      <c r="C679" s="168"/>
      <c r="D679" s="168"/>
    </row>
    <row r="680" customFormat="false" ht="8.25" hidden="false" customHeight="false" outlineLevel="0" collapsed="false">
      <c r="B680" s="168"/>
      <c r="C680" s="168"/>
      <c r="D680" s="168"/>
    </row>
    <row r="681" customFormat="false" ht="8.25" hidden="false" customHeight="false" outlineLevel="0" collapsed="false">
      <c r="B681" s="168"/>
      <c r="C681" s="168"/>
      <c r="D681" s="168"/>
    </row>
    <row r="682" customFormat="false" ht="8.25" hidden="false" customHeight="false" outlineLevel="0" collapsed="false">
      <c r="B682" s="168"/>
      <c r="C682" s="168"/>
      <c r="D682" s="168"/>
    </row>
    <row r="683" customFormat="false" ht="8.25" hidden="false" customHeight="false" outlineLevel="0" collapsed="false">
      <c r="B683" s="168"/>
      <c r="C683" s="168"/>
      <c r="D683" s="168"/>
    </row>
    <row r="684" customFormat="false" ht="8.25" hidden="false" customHeight="false" outlineLevel="0" collapsed="false">
      <c r="B684" s="168"/>
      <c r="C684" s="168"/>
      <c r="D684" s="168"/>
    </row>
    <row r="685" customFormat="false" ht="8.25" hidden="false" customHeight="false" outlineLevel="0" collapsed="false">
      <c r="B685" s="168"/>
      <c r="C685" s="168"/>
      <c r="D685" s="168"/>
    </row>
    <row r="686" customFormat="false" ht="8.25" hidden="false" customHeight="false" outlineLevel="0" collapsed="false">
      <c r="B686" s="168"/>
      <c r="C686" s="168"/>
      <c r="D686" s="168"/>
    </row>
    <row r="687" customFormat="false" ht="8.25" hidden="false" customHeight="false" outlineLevel="0" collapsed="false">
      <c r="B687" s="168"/>
      <c r="C687" s="168"/>
      <c r="D687" s="168"/>
    </row>
    <row r="688" customFormat="false" ht="8.25" hidden="false" customHeight="false" outlineLevel="0" collapsed="false">
      <c r="B688" s="168"/>
      <c r="C688" s="168"/>
      <c r="D688" s="168"/>
    </row>
    <row r="689" customFormat="false" ht="8.25" hidden="false" customHeight="false" outlineLevel="0" collapsed="false">
      <c r="B689" s="168"/>
      <c r="C689" s="168"/>
      <c r="D689" s="168"/>
    </row>
    <row r="690" customFormat="false" ht="8.25" hidden="false" customHeight="false" outlineLevel="0" collapsed="false">
      <c r="B690" s="168"/>
      <c r="C690" s="168"/>
      <c r="D690" s="168"/>
    </row>
    <row r="691" customFormat="false" ht="8.25" hidden="false" customHeight="false" outlineLevel="0" collapsed="false">
      <c r="B691" s="168"/>
      <c r="C691" s="168"/>
      <c r="D691" s="168"/>
    </row>
    <row r="692" customFormat="false" ht="8.25" hidden="false" customHeight="false" outlineLevel="0" collapsed="false">
      <c r="B692" s="168"/>
      <c r="C692" s="168"/>
      <c r="D692" s="168"/>
    </row>
    <row r="693" customFormat="false" ht="8.25" hidden="false" customHeight="false" outlineLevel="0" collapsed="false">
      <c r="B693" s="168"/>
      <c r="C693" s="168"/>
      <c r="D693" s="168"/>
    </row>
    <row r="694" customFormat="false" ht="8.25" hidden="false" customHeight="false" outlineLevel="0" collapsed="false">
      <c r="B694" s="168"/>
      <c r="C694" s="168"/>
      <c r="D694" s="168"/>
    </row>
    <row r="695" customFormat="false" ht="8.25" hidden="false" customHeight="false" outlineLevel="0" collapsed="false">
      <c r="B695" s="168"/>
      <c r="C695" s="168"/>
      <c r="D695" s="168"/>
    </row>
    <row r="696" customFormat="false" ht="8.25" hidden="false" customHeight="false" outlineLevel="0" collapsed="false">
      <c r="B696" s="168"/>
      <c r="C696" s="168"/>
      <c r="D696" s="168"/>
    </row>
    <row r="697" customFormat="false" ht="8.25" hidden="false" customHeight="false" outlineLevel="0" collapsed="false">
      <c r="B697" s="168"/>
      <c r="C697" s="168"/>
      <c r="D697" s="168"/>
    </row>
    <row r="698" customFormat="false" ht="8.25" hidden="false" customHeight="false" outlineLevel="0" collapsed="false">
      <c r="B698" s="168"/>
      <c r="C698" s="168"/>
      <c r="D698" s="168"/>
    </row>
    <row r="699" customFormat="false" ht="8.25" hidden="false" customHeight="false" outlineLevel="0" collapsed="false">
      <c r="B699" s="168"/>
      <c r="C699" s="168"/>
      <c r="D699" s="168"/>
    </row>
    <row r="700" customFormat="false" ht="8.25" hidden="false" customHeight="false" outlineLevel="0" collapsed="false">
      <c r="B700" s="168"/>
      <c r="C700" s="168"/>
      <c r="D700" s="168"/>
    </row>
    <row r="701" customFormat="false" ht="8.25" hidden="false" customHeight="false" outlineLevel="0" collapsed="false">
      <c r="B701" s="168"/>
      <c r="C701" s="168"/>
      <c r="D701" s="168"/>
    </row>
    <row r="702" customFormat="false" ht="8.25" hidden="false" customHeight="false" outlineLevel="0" collapsed="false">
      <c r="B702" s="168"/>
      <c r="C702" s="168"/>
      <c r="D702" s="168"/>
    </row>
    <row r="703" customFormat="false" ht="8.25" hidden="false" customHeight="false" outlineLevel="0" collapsed="false">
      <c r="B703" s="168"/>
      <c r="C703" s="168"/>
      <c r="D703" s="168"/>
    </row>
    <row r="704" customFormat="false" ht="8.25" hidden="false" customHeight="false" outlineLevel="0" collapsed="false">
      <c r="B704" s="168"/>
      <c r="C704" s="168"/>
      <c r="D704" s="168"/>
    </row>
    <row r="705" customFormat="false" ht="8.25" hidden="false" customHeight="false" outlineLevel="0" collapsed="false">
      <c r="B705" s="168"/>
      <c r="C705" s="168"/>
      <c r="D705" s="168"/>
    </row>
    <row r="706" customFormat="false" ht="8.25" hidden="false" customHeight="false" outlineLevel="0" collapsed="false">
      <c r="B706" s="168"/>
      <c r="C706" s="168"/>
      <c r="D706" s="168"/>
    </row>
    <row r="707" customFormat="false" ht="8.25" hidden="false" customHeight="false" outlineLevel="0" collapsed="false">
      <c r="B707" s="168"/>
      <c r="C707" s="168"/>
      <c r="D707" s="168"/>
    </row>
    <row r="708" customFormat="false" ht="8.25" hidden="false" customHeight="false" outlineLevel="0" collapsed="false">
      <c r="B708" s="168"/>
      <c r="C708" s="168"/>
      <c r="D708" s="168"/>
    </row>
    <row r="709" customFormat="false" ht="8.25" hidden="false" customHeight="false" outlineLevel="0" collapsed="false">
      <c r="B709" s="168"/>
      <c r="C709" s="168"/>
      <c r="D709" s="168"/>
    </row>
    <row r="710" customFormat="false" ht="8.25" hidden="false" customHeight="false" outlineLevel="0" collapsed="false">
      <c r="B710" s="168"/>
      <c r="C710" s="168"/>
      <c r="D710" s="168"/>
    </row>
    <row r="711" customFormat="false" ht="8.25" hidden="false" customHeight="false" outlineLevel="0" collapsed="false">
      <c r="B711" s="168"/>
      <c r="C711" s="168"/>
      <c r="D711" s="168"/>
    </row>
    <row r="712" customFormat="false" ht="8.25" hidden="false" customHeight="false" outlineLevel="0" collapsed="false">
      <c r="B712" s="168"/>
      <c r="C712" s="168"/>
      <c r="D712" s="168"/>
    </row>
    <row r="713" customFormat="false" ht="8.25" hidden="false" customHeight="false" outlineLevel="0" collapsed="false">
      <c r="B713" s="168"/>
      <c r="C713" s="168"/>
      <c r="D713" s="168"/>
    </row>
    <row r="714" customFormat="false" ht="8.25" hidden="false" customHeight="false" outlineLevel="0" collapsed="false">
      <c r="B714" s="168"/>
      <c r="C714" s="168"/>
      <c r="D714" s="168"/>
    </row>
    <row r="715" customFormat="false" ht="8.25" hidden="false" customHeight="false" outlineLevel="0" collapsed="false">
      <c r="B715" s="168"/>
      <c r="C715" s="168"/>
      <c r="D715" s="168"/>
    </row>
    <row r="716" customFormat="false" ht="8.25" hidden="false" customHeight="false" outlineLevel="0" collapsed="false">
      <c r="B716" s="168"/>
      <c r="C716" s="168"/>
      <c r="D716" s="168"/>
    </row>
    <row r="717" customFormat="false" ht="8.25" hidden="false" customHeight="false" outlineLevel="0" collapsed="false">
      <c r="B717" s="168"/>
      <c r="C717" s="168"/>
      <c r="D717" s="168"/>
    </row>
    <row r="718" customFormat="false" ht="8.25" hidden="false" customHeight="false" outlineLevel="0" collapsed="false">
      <c r="B718" s="168"/>
      <c r="C718" s="168"/>
      <c r="D718" s="168"/>
    </row>
    <row r="719" customFormat="false" ht="8.25" hidden="false" customHeight="false" outlineLevel="0" collapsed="false">
      <c r="B719" s="168"/>
      <c r="C719" s="168"/>
      <c r="D719" s="168"/>
    </row>
    <row r="720" customFormat="false" ht="8.25" hidden="false" customHeight="false" outlineLevel="0" collapsed="false">
      <c r="B720" s="168"/>
      <c r="C720" s="168"/>
      <c r="D720" s="168"/>
    </row>
    <row r="721" customFormat="false" ht="8.25" hidden="false" customHeight="false" outlineLevel="0" collapsed="false">
      <c r="B721" s="168"/>
      <c r="C721" s="168"/>
      <c r="D721" s="168"/>
    </row>
    <row r="722" customFormat="false" ht="8.25" hidden="false" customHeight="false" outlineLevel="0" collapsed="false">
      <c r="B722" s="168"/>
      <c r="C722" s="168"/>
      <c r="D722" s="168"/>
    </row>
    <row r="723" customFormat="false" ht="8.25" hidden="false" customHeight="false" outlineLevel="0" collapsed="false">
      <c r="B723" s="168"/>
      <c r="C723" s="168"/>
      <c r="D723" s="168"/>
    </row>
    <row r="724" customFormat="false" ht="8.25" hidden="false" customHeight="false" outlineLevel="0" collapsed="false">
      <c r="B724" s="168"/>
      <c r="C724" s="168"/>
      <c r="D724" s="168"/>
    </row>
    <row r="725" customFormat="false" ht="8.25" hidden="false" customHeight="false" outlineLevel="0" collapsed="false">
      <c r="B725" s="168"/>
      <c r="C725" s="168"/>
      <c r="D725" s="168"/>
    </row>
    <row r="726" customFormat="false" ht="8.25" hidden="false" customHeight="false" outlineLevel="0" collapsed="false">
      <c r="B726" s="168"/>
      <c r="C726" s="168"/>
      <c r="D726" s="168"/>
    </row>
    <row r="727" customFormat="false" ht="8.25" hidden="false" customHeight="false" outlineLevel="0" collapsed="false">
      <c r="B727" s="168"/>
      <c r="C727" s="168"/>
      <c r="D727" s="168"/>
    </row>
    <row r="728" customFormat="false" ht="8.25" hidden="false" customHeight="false" outlineLevel="0" collapsed="false">
      <c r="B728" s="168"/>
      <c r="C728" s="168"/>
      <c r="D728" s="168"/>
    </row>
    <row r="729" customFormat="false" ht="8.25" hidden="false" customHeight="false" outlineLevel="0" collapsed="false">
      <c r="B729" s="168"/>
      <c r="C729" s="168"/>
      <c r="D729" s="168"/>
    </row>
    <row r="730" customFormat="false" ht="8.25" hidden="false" customHeight="false" outlineLevel="0" collapsed="false">
      <c r="B730" s="168"/>
      <c r="C730" s="168"/>
      <c r="D730" s="168"/>
    </row>
    <row r="731" customFormat="false" ht="8.25" hidden="false" customHeight="false" outlineLevel="0" collapsed="false">
      <c r="B731" s="168"/>
      <c r="C731" s="168"/>
      <c r="D731" s="168"/>
    </row>
    <row r="732" customFormat="false" ht="8.25" hidden="false" customHeight="false" outlineLevel="0" collapsed="false">
      <c r="B732" s="168"/>
      <c r="C732" s="168"/>
      <c r="D732" s="168"/>
    </row>
    <row r="733" customFormat="false" ht="8.25" hidden="false" customHeight="false" outlineLevel="0" collapsed="false">
      <c r="B733" s="168"/>
      <c r="C733" s="168"/>
      <c r="D733" s="168"/>
    </row>
    <row r="734" customFormat="false" ht="8.25" hidden="false" customHeight="false" outlineLevel="0" collapsed="false">
      <c r="B734" s="168"/>
      <c r="C734" s="168"/>
      <c r="D734" s="168"/>
    </row>
    <row r="735" customFormat="false" ht="8.25" hidden="false" customHeight="false" outlineLevel="0" collapsed="false">
      <c r="B735" s="168"/>
      <c r="C735" s="168"/>
      <c r="D735" s="168"/>
    </row>
    <row r="736" customFormat="false" ht="8.25" hidden="false" customHeight="false" outlineLevel="0" collapsed="false">
      <c r="B736" s="168"/>
      <c r="C736" s="168"/>
      <c r="D736" s="168"/>
    </row>
    <row r="737" customFormat="false" ht="8.25" hidden="false" customHeight="false" outlineLevel="0" collapsed="false">
      <c r="B737" s="168"/>
      <c r="C737" s="168"/>
      <c r="D737" s="168"/>
    </row>
    <row r="738" customFormat="false" ht="8.25" hidden="false" customHeight="false" outlineLevel="0" collapsed="false">
      <c r="B738" s="168"/>
      <c r="C738" s="168"/>
      <c r="D738" s="168"/>
    </row>
    <row r="739" customFormat="false" ht="8.25" hidden="false" customHeight="false" outlineLevel="0" collapsed="false">
      <c r="B739" s="168"/>
      <c r="C739" s="168"/>
      <c r="D739" s="168"/>
    </row>
    <row r="740" customFormat="false" ht="8.25" hidden="false" customHeight="false" outlineLevel="0" collapsed="false">
      <c r="B740" s="168"/>
      <c r="C740" s="168"/>
      <c r="D740" s="168"/>
    </row>
    <row r="741" customFormat="false" ht="8.25" hidden="false" customHeight="false" outlineLevel="0" collapsed="false">
      <c r="B741" s="168"/>
      <c r="C741" s="168"/>
      <c r="D741" s="168"/>
    </row>
    <row r="742" customFormat="false" ht="8.25" hidden="false" customHeight="false" outlineLevel="0" collapsed="false">
      <c r="B742" s="168"/>
      <c r="C742" s="168"/>
      <c r="D742" s="168"/>
    </row>
    <row r="743" customFormat="false" ht="8.25" hidden="false" customHeight="false" outlineLevel="0" collapsed="false">
      <c r="B743" s="168"/>
      <c r="C743" s="168"/>
      <c r="D743" s="168"/>
    </row>
    <row r="744" customFormat="false" ht="8.25" hidden="false" customHeight="false" outlineLevel="0" collapsed="false">
      <c r="B744" s="168"/>
      <c r="C744" s="168"/>
      <c r="D744" s="168"/>
    </row>
    <row r="745" customFormat="false" ht="8.25" hidden="false" customHeight="false" outlineLevel="0" collapsed="false">
      <c r="B745" s="168"/>
      <c r="C745" s="168"/>
      <c r="D745" s="168"/>
    </row>
    <row r="746" customFormat="false" ht="8.25" hidden="false" customHeight="false" outlineLevel="0" collapsed="false">
      <c r="B746" s="168"/>
      <c r="C746" s="168"/>
      <c r="D746" s="168"/>
    </row>
    <row r="747" customFormat="false" ht="8.25" hidden="false" customHeight="false" outlineLevel="0" collapsed="false">
      <c r="B747" s="168"/>
      <c r="C747" s="168"/>
      <c r="D747" s="168"/>
    </row>
    <row r="748" customFormat="false" ht="8.25" hidden="false" customHeight="false" outlineLevel="0" collapsed="false">
      <c r="B748" s="168"/>
      <c r="C748" s="168"/>
      <c r="D748" s="168"/>
    </row>
    <row r="749" customFormat="false" ht="8.25" hidden="false" customHeight="false" outlineLevel="0" collapsed="false">
      <c r="B749" s="168"/>
      <c r="C749" s="168"/>
      <c r="D749" s="168"/>
    </row>
    <row r="750" customFormat="false" ht="8.25" hidden="false" customHeight="false" outlineLevel="0" collapsed="false">
      <c r="B750" s="168"/>
      <c r="C750" s="168"/>
      <c r="D750" s="168"/>
    </row>
    <row r="751" customFormat="false" ht="8.25" hidden="false" customHeight="false" outlineLevel="0" collapsed="false">
      <c r="B751" s="168"/>
      <c r="C751" s="168"/>
      <c r="D751" s="168"/>
    </row>
    <row r="752" customFormat="false" ht="8.25" hidden="false" customHeight="false" outlineLevel="0" collapsed="false">
      <c r="B752" s="168"/>
      <c r="C752" s="168"/>
      <c r="D752" s="168"/>
    </row>
    <row r="753" customFormat="false" ht="8.25" hidden="false" customHeight="false" outlineLevel="0" collapsed="false">
      <c r="B753" s="168"/>
      <c r="C753" s="168"/>
      <c r="D753" s="168"/>
    </row>
    <row r="754" customFormat="false" ht="8.25" hidden="false" customHeight="false" outlineLevel="0" collapsed="false">
      <c r="B754" s="168"/>
      <c r="C754" s="168"/>
      <c r="D754" s="168"/>
    </row>
    <row r="755" customFormat="false" ht="8.25" hidden="false" customHeight="false" outlineLevel="0" collapsed="false">
      <c r="B755" s="168"/>
      <c r="C755" s="168"/>
      <c r="D755" s="168"/>
    </row>
    <row r="756" customFormat="false" ht="8.25" hidden="false" customHeight="false" outlineLevel="0" collapsed="false">
      <c r="B756" s="168"/>
      <c r="C756" s="168"/>
      <c r="D756" s="168"/>
    </row>
    <row r="757" customFormat="false" ht="8.25" hidden="false" customHeight="false" outlineLevel="0" collapsed="false">
      <c r="B757" s="168"/>
      <c r="C757" s="168"/>
      <c r="D757" s="168"/>
    </row>
    <row r="758" customFormat="false" ht="8.25" hidden="false" customHeight="false" outlineLevel="0" collapsed="false">
      <c r="B758" s="168"/>
      <c r="C758" s="168"/>
      <c r="D758" s="168"/>
    </row>
    <row r="759" customFormat="false" ht="8.25" hidden="false" customHeight="false" outlineLevel="0" collapsed="false">
      <c r="B759" s="168"/>
      <c r="C759" s="168"/>
      <c r="D759" s="168"/>
    </row>
    <row r="760" customFormat="false" ht="8.25" hidden="false" customHeight="false" outlineLevel="0" collapsed="false">
      <c r="B760" s="168"/>
      <c r="C760" s="168"/>
      <c r="D760" s="168"/>
    </row>
    <row r="761" customFormat="false" ht="8.25" hidden="false" customHeight="false" outlineLevel="0" collapsed="false">
      <c r="B761" s="168"/>
      <c r="C761" s="168"/>
      <c r="D761" s="168"/>
    </row>
    <row r="762" customFormat="false" ht="8.25" hidden="false" customHeight="false" outlineLevel="0" collapsed="false">
      <c r="B762" s="168"/>
      <c r="C762" s="168"/>
      <c r="D762" s="168"/>
    </row>
    <row r="763" customFormat="false" ht="8.25" hidden="false" customHeight="false" outlineLevel="0" collapsed="false">
      <c r="B763" s="168"/>
      <c r="C763" s="168"/>
      <c r="D763" s="168"/>
    </row>
    <row r="764" customFormat="false" ht="8.25" hidden="false" customHeight="false" outlineLevel="0" collapsed="false">
      <c r="B764" s="168"/>
      <c r="C764" s="168"/>
      <c r="D764" s="168"/>
    </row>
    <row r="765" customFormat="false" ht="8.25" hidden="false" customHeight="false" outlineLevel="0" collapsed="false">
      <c r="B765" s="168"/>
      <c r="C765" s="168"/>
      <c r="D765" s="168"/>
    </row>
    <row r="766" customFormat="false" ht="8.25" hidden="false" customHeight="false" outlineLevel="0" collapsed="false">
      <c r="B766" s="168"/>
      <c r="C766" s="168"/>
      <c r="D766" s="168"/>
    </row>
    <row r="767" customFormat="false" ht="8.25" hidden="false" customHeight="false" outlineLevel="0" collapsed="false">
      <c r="B767" s="168"/>
      <c r="C767" s="168"/>
      <c r="D767" s="168"/>
    </row>
    <row r="768" customFormat="false" ht="8.25" hidden="false" customHeight="false" outlineLevel="0" collapsed="false">
      <c r="B768" s="168"/>
      <c r="C768" s="168"/>
      <c r="D768" s="168"/>
    </row>
    <row r="769" customFormat="false" ht="8.25" hidden="false" customHeight="false" outlineLevel="0" collapsed="false">
      <c r="B769" s="168"/>
      <c r="C769" s="168"/>
      <c r="D769" s="168"/>
    </row>
    <row r="770" customFormat="false" ht="8.25" hidden="false" customHeight="false" outlineLevel="0" collapsed="false">
      <c r="B770" s="168"/>
      <c r="C770" s="168"/>
      <c r="D770" s="168"/>
    </row>
    <row r="771" customFormat="false" ht="8.25" hidden="false" customHeight="false" outlineLevel="0" collapsed="false">
      <c r="B771" s="168"/>
      <c r="C771" s="168"/>
      <c r="D771" s="168"/>
    </row>
    <row r="772" customFormat="false" ht="8.25" hidden="false" customHeight="false" outlineLevel="0" collapsed="false">
      <c r="B772" s="168"/>
      <c r="C772" s="168"/>
      <c r="D772" s="168"/>
    </row>
    <row r="773" customFormat="false" ht="8.25" hidden="false" customHeight="false" outlineLevel="0" collapsed="false">
      <c r="B773" s="168"/>
      <c r="C773" s="168"/>
      <c r="D773" s="168"/>
    </row>
    <row r="774" customFormat="false" ht="8.25" hidden="false" customHeight="false" outlineLevel="0" collapsed="false">
      <c r="B774" s="168"/>
      <c r="C774" s="168"/>
      <c r="D774" s="168"/>
    </row>
    <row r="775" customFormat="false" ht="8.25" hidden="false" customHeight="false" outlineLevel="0" collapsed="false">
      <c r="B775" s="168"/>
      <c r="C775" s="168"/>
      <c r="D775" s="168"/>
    </row>
    <row r="776" customFormat="false" ht="8.25" hidden="false" customHeight="false" outlineLevel="0" collapsed="false">
      <c r="B776" s="168"/>
      <c r="C776" s="168"/>
      <c r="D776" s="168"/>
    </row>
    <row r="777" customFormat="false" ht="8.25" hidden="false" customHeight="false" outlineLevel="0" collapsed="false">
      <c r="B777" s="168"/>
      <c r="C777" s="168"/>
      <c r="D777" s="168"/>
    </row>
    <row r="778" customFormat="false" ht="8.25" hidden="false" customHeight="false" outlineLevel="0" collapsed="false">
      <c r="B778" s="168"/>
      <c r="C778" s="168"/>
      <c r="D778" s="168"/>
    </row>
    <row r="779" customFormat="false" ht="8.25" hidden="false" customHeight="false" outlineLevel="0" collapsed="false">
      <c r="B779" s="168"/>
      <c r="C779" s="168"/>
      <c r="D779" s="168"/>
    </row>
    <row r="780" customFormat="false" ht="8.25" hidden="false" customHeight="false" outlineLevel="0" collapsed="false">
      <c r="B780" s="168"/>
      <c r="C780" s="168"/>
      <c r="D780" s="168"/>
    </row>
    <row r="781" customFormat="false" ht="8.25" hidden="false" customHeight="false" outlineLevel="0" collapsed="false">
      <c r="B781" s="168"/>
      <c r="C781" s="168"/>
      <c r="D781" s="168"/>
    </row>
    <row r="782" customFormat="false" ht="8.25" hidden="false" customHeight="false" outlineLevel="0" collapsed="false">
      <c r="B782" s="168"/>
      <c r="C782" s="168"/>
      <c r="D782" s="168"/>
    </row>
    <row r="783" customFormat="false" ht="8.25" hidden="false" customHeight="false" outlineLevel="0" collapsed="false">
      <c r="B783" s="168"/>
      <c r="C783" s="168"/>
      <c r="D783" s="168"/>
    </row>
    <row r="784" customFormat="false" ht="8.25" hidden="false" customHeight="false" outlineLevel="0" collapsed="false">
      <c r="B784" s="168"/>
      <c r="C784" s="168"/>
      <c r="D784" s="168"/>
    </row>
    <row r="785" customFormat="false" ht="8.25" hidden="false" customHeight="false" outlineLevel="0" collapsed="false">
      <c r="B785" s="168"/>
      <c r="C785" s="168"/>
      <c r="D785" s="168"/>
    </row>
    <row r="786" customFormat="false" ht="8.25" hidden="false" customHeight="false" outlineLevel="0" collapsed="false">
      <c r="B786" s="168"/>
      <c r="C786" s="168"/>
      <c r="D786" s="168"/>
    </row>
    <row r="787" customFormat="false" ht="8.25" hidden="false" customHeight="false" outlineLevel="0" collapsed="false">
      <c r="B787" s="168"/>
      <c r="C787" s="168"/>
      <c r="D787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62" width="8.33"/>
    <col collapsed="false" customWidth="true" hidden="false" outlineLevel="0" max="2" min="2" style="162" width="6.15"/>
    <col collapsed="false" customWidth="true" hidden="false" outlineLevel="0" max="3" min="3" style="162" width="8.33"/>
    <col collapsed="false" customWidth="true" hidden="false" outlineLevel="0" max="4" min="4" style="162" width="8.49"/>
    <col collapsed="false" customWidth="true" hidden="false" outlineLevel="0" max="6" min="5" style="169" width="8.49"/>
    <col collapsed="false" customWidth="true" hidden="false" outlineLevel="0" max="8" min="7" style="162" width="8.49"/>
    <col collapsed="false" customWidth="true" hidden="false" outlineLevel="0" max="9" min="9" style="169" width="8.49"/>
    <col collapsed="false" customWidth="true" hidden="false" outlineLevel="0" max="10" min="10" style="169" width="8.33"/>
    <col collapsed="false" customWidth="true" hidden="false" outlineLevel="0" max="12" min="11" style="162" width="8.49"/>
    <col collapsed="false" customWidth="true" hidden="false" outlineLevel="0" max="13" min="13" style="162" width="8.33"/>
    <col collapsed="false" customWidth="true" hidden="true" outlineLevel="0" max="14" min="14" style="162" width="3.65"/>
    <col collapsed="false" customWidth="true" hidden="false" outlineLevel="0" max="16" min="15" style="175" width="8.49"/>
    <col collapsed="false" customWidth="true" hidden="false" outlineLevel="0" max="17" min="17" style="162" width="8.49"/>
    <col collapsed="false" customWidth="true" hidden="false" outlineLevel="0" max="18" min="18" style="162" width="8.33"/>
    <col collapsed="false" customWidth="true" hidden="false" outlineLevel="0" max="19" min="19" style="162" width="6.99"/>
    <col collapsed="false" customWidth="true" hidden="false" outlineLevel="0" max="20" min="20" style="176" width="6.65"/>
    <col collapsed="false" customWidth="true" hidden="false" outlineLevel="0" max="21" min="21" style="177" width="5.15"/>
    <col collapsed="false" customWidth="true" hidden="false" outlineLevel="0" max="22" min="22" style="178" width="9.65"/>
    <col collapsed="false" customWidth="false" hidden="false" outlineLevel="0" max="257" min="23" style="162" width="9.33"/>
  </cols>
  <sheetData>
    <row r="1" customFormat="false" ht="10.5" hidden="false" customHeight="true" outlineLevel="0" collapsed="false">
      <c r="A1" s="167" t="s">
        <v>168</v>
      </c>
    </row>
    <row r="3" customFormat="false" ht="10.5" hidden="false" customHeight="true" outlineLevel="0" collapsed="false">
      <c r="A3" s="179" t="s">
        <v>169</v>
      </c>
      <c r="B3" s="180" t="s">
        <v>170</v>
      </c>
      <c r="C3" s="181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0.5" hidden="false" customHeight="true" outlineLevel="0" collapsed="false">
      <c r="A4" s="180" t="s">
        <v>171</v>
      </c>
      <c r="B4" s="179" t="s">
        <v>172</v>
      </c>
      <c r="C4" s="182" t="s">
        <v>173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0.5" hidden="false" customHeight="true" outlineLevel="0" collapsed="false">
      <c r="A5" s="183" t="s">
        <v>172</v>
      </c>
      <c r="B5" s="183"/>
      <c r="C5" s="184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0.5" hidden="false" customHeight="true" outlineLevel="0" collapsed="false">
      <c r="A6" s="185" t="n">
        <v>0</v>
      </c>
      <c r="B6" s="185"/>
      <c r="C6" s="186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0.5" hidden="false" customHeight="true" outlineLevel="0" collapsed="false">
      <c r="A7" s="187" t="s">
        <v>173</v>
      </c>
      <c r="B7" s="187"/>
      <c r="C7" s="188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0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24" hidden="false" customHeight="true" outlineLevel="0" collapsed="false">
      <c r="A9" s="189" t="s">
        <v>174</v>
      </c>
      <c r="B9" s="189" t="s">
        <v>175</v>
      </c>
      <c r="C9" s="189" t="s">
        <v>176</v>
      </c>
      <c r="D9" s="189" t="s">
        <v>177</v>
      </c>
      <c r="E9" s="189" t="s">
        <v>178</v>
      </c>
      <c r="F9" s="189" t="s">
        <v>179</v>
      </c>
      <c r="G9" s="189" t="s">
        <v>180</v>
      </c>
      <c r="H9" s="189" t="s">
        <v>181</v>
      </c>
      <c r="I9" s="189" t="s">
        <v>182</v>
      </c>
      <c r="J9" s="189" t="s">
        <v>170</v>
      </c>
      <c r="K9" s="189" t="s">
        <v>183</v>
      </c>
      <c r="L9" s="189" t="s">
        <v>184</v>
      </c>
      <c r="M9" s="189" t="s">
        <v>185</v>
      </c>
      <c r="N9" s="189" t="s">
        <v>186</v>
      </c>
      <c r="O9" s="190" t="s">
        <v>187</v>
      </c>
      <c r="P9" s="190" t="s">
        <v>188</v>
      </c>
      <c r="Q9" s="189" t="s">
        <v>189</v>
      </c>
      <c r="R9" s="189" t="s">
        <v>190</v>
      </c>
      <c r="S9" s="189" t="s">
        <v>191</v>
      </c>
      <c r="T9" s="176" t="s">
        <v>192</v>
      </c>
      <c r="U9" s="191" t="s">
        <v>189</v>
      </c>
      <c r="V9" s="192" t="s">
        <v>171</v>
      </c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89"/>
      <c r="BG9" s="189"/>
      <c r="BH9" s="189"/>
      <c r="BI9" s="189"/>
      <c r="BJ9" s="189"/>
      <c r="BK9" s="189"/>
      <c r="BL9" s="189"/>
      <c r="BM9" s="189"/>
      <c r="BN9" s="189"/>
      <c r="BO9" s="189"/>
      <c r="BP9" s="189"/>
      <c r="BQ9" s="189"/>
      <c r="BR9" s="189"/>
      <c r="BS9" s="189"/>
      <c r="BT9" s="189"/>
      <c r="BU9" s="189"/>
      <c r="BV9" s="189"/>
      <c r="BW9" s="189"/>
      <c r="BX9" s="189"/>
      <c r="BY9" s="189"/>
      <c r="BZ9" s="189"/>
      <c r="CA9" s="189"/>
      <c r="CB9" s="189"/>
      <c r="CC9" s="189"/>
      <c r="CD9" s="189"/>
      <c r="CE9" s="189"/>
      <c r="CF9" s="189"/>
      <c r="CG9" s="189"/>
      <c r="CH9" s="189"/>
      <c r="CI9" s="189"/>
      <c r="CJ9" s="189"/>
      <c r="CK9" s="189"/>
      <c r="CL9" s="189"/>
      <c r="CM9" s="189"/>
      <c r="CN9" s="189"/>
      <c r="CO9" s="189"/>
      <c r="CP9" s="189"/>
      <c r="CQ9" s="189"/>
      <c r="CR9" s="189"/>
      <c r="CS9" s="189"/>
      <c r="CT9" s="189"/>
      <c r="CU9" s="189"/>
      <c r="CV9" s="189"/>
      <c r="CW9" s="189"/>
      <c r="CX9" s="189"/>
      <c r="CY9" s="189"/>
      <c r="CZ9" s="189"/>
      <c r="DA9" s="189"/>
      <c r="DB9" s="189"/>
      <c r="DC9" s="189"/>
      <c r="DD9" s="189"/>
      <c r="DE9" s="189"/>
      <c r="DF9" s="189"/>
      <c r="DG9" s="189"/>
      <c r="DH9" s="189"/>
      <c r="DI9" s="189"/>
      <c r="DJ9" s="189"/>
      <c r="DK9" s="189"/>
      <c r="DL9" s="189"/>
      <c r="DM9" s="189"/>
      <c r="DN9" s="189"/>
      <c r="DO9" s="189"/>
      <c r="DP9" s="189"/>
      <c r="DQ9" s="189"/>
      <c r="DR9" s="189"/>
      <c r="DS9" s="189"/>
      <c r="DT9" s="189"/>
      <c r="DU9" s="189"/>
      <c r="DV9" s="189"/>
      <c r="DW9" s="189"/>
      <c r="DX9" s="189"/>
      <c r="DY9" s="189"/>
      <c r="DZ9" s="189"/>
      <c r="EA9" s="189"/>
      <c r="EB9" s="189"/>
      <c r="EC9" s="189"/>
      <c r="ED9" s="189"/>
      <c r="EE9" s="189"/>
      <c r="EF9" s="189"/>
      <c r="EG9" s="189"/>
      <c r="EH9" s="189"/>
      <c r="EI9" s="189"/>
      <c r="EJ9" s="189"/>
      <c r="EK9" s="189"/>
      <c r="EL9" s="189"/>
      <c r="EM9" s="189"/>
      <c r="EN9" s="189"/>
      <c r="EO9" s="189"/>
      <c r="EP9" s="189"/>
      <c r="EQ9" s="189"/>
      <c r="ER9" s="189"/>
      <c r="ES9" s="189"/>
      <c r="ET9" s="189"/>
      <c r="EU9" s="189"/>
      <c r="EV9" s="189"/>
      <c r="EW9" s="189"/>
      <c r="EX9" s="189"/>
      <c r="EY9" s="189"/>
      <c r="EZ9" s="189"/>
      <c r="FA9" s="189"/>
      <c r="FB9" s="189"/>
      <c r="FC9" s="189"/>
      <c r="FD9" s="189"/>
      <c r="FE9" s="189"/>
      <c r="FF9" s="189"/>
      <c r="FG9" s="189"/>
      <c r="FH9" s="189"/>
      <c r="FI9" s="189"/>
      <c r="FJ9" s="189"/>
      <c r="FK9" s="189"/>
      <c r="FL9" s="189"/>
      <c r="FM9" s="189"/>
      <c r="FN9" s="189"/>
      <c r="FO9" s="189"/>
      <c r="FP9" s="189"/>
      <c r="FQ9" s="189"/>
      <c r="FR9" s="189"/>
      <c r="FS9" s="189"/>
      <c r="FT9" s="189"/>
      <c r="FU9" s="189"/>
      <c r="FV9" s="189"/>
      <c r="FW9" s="189"/>
      <c r="FX9" s="189"/>
      <c r="FY9" s="189"/>
      <c r="FZ9" s="189"/>
      <c r="GA9" s="189"/>
      <c r="GB9" s="189"/>
      <c r="GC9" s="189"/>
      <c r="GD9" s="189"/>
      <c r="GE9" s="189"/>
      <c r="GF9" s="189"/>
      <c r="GG9" s="189"/>
      <c r="GH9" s="189"/>
      <c r="GI9" s="189"/>
      <c r="GJ9" s="189"/>
      <c r="GK9" s="189"/>
      <c r="GL9" s="189"/>
      <c r="GM9" s="189"/>
      <c r="GN9" s="189"/>
      <c r="GO9" s="189"/>
      <c r="GP9" s="189"/>
      <c r="GQ9" s="189"/>
      <c r="GR9" s="189"/>
      <c r="GS9" s="189"/>
      <c r="GT9" s="189"/>
      <c r="GU9" s="189"/>
      <c r="GV9" s="189"/>
      <c r="GW9" s="189"/>
      <c r="GX9" s="189"/>
      <c r="GY9" s="189"/>
      <c r="GZ9" s="189"/>
      <c r="HA9" s="189"/>
      <c r="HB9" s="189"/>
      <c r="HC9" s="189"/>
      <c r="HD9" s="189"/>
      <c r="HE9" s="189"/>
      <c r="HF9" s="189"/>
      <c r="HG9" s="189"/>
      <c r="HH9" s="189"/>
      <c r="HI9" s="189"/>
      <c r="HJ9" s="189"/>
      <c r="HK9" s="189"/>
      <c r="HL9" s="189"/>
      <c r="HM9" s="189"/>
      <c r="HN9" s="189"/>
      <c r="HO9" s="189"/>
      <c r="HP9" s="189"/>
      <c r="HQ9" s="189"/>
      <c r="HR9" s="189"/>
      <c r="HS9" s="189"/>
      <c r="HT9" s="189"/>
      <c r="HU9" s="189"/>
      <c r="HV9" s="189"/>
      <c r="HW9" s="189"/>
      <c r="HX9" s="189"/>
      <c r="HY9" s="189"/>
      <c r="HZ9" s="189"/>
      <c r="IA9" s="189"/>
      <c r="IB9" s="189"/>
      <c r="IC9" s="189"/>
      <c r="ID9" s="189"/>
      <c r="IE9" s="189"/>
      <c r="IF9" s="189"/>
      <c r="IG9" s="189"/>
      <c r="IH9" s="189"/>
      <c r="II9" s="189"/>
      <c r="IJ9" s="189"/>
      <c r="IK9" s="189"/>
      <c r="IL9" s="189"/>
      <c r="IM9" s="189"/>
      <c r="IN9" s="189"/>
      <c r="IO9" s="189"/>
      <c r="IP9" s="189"/>
      <c r="IQ9" s="189"/>
      <c r="IR9" s="189"/>
      <c r="IS9" s="189"/>
      <c r="IT9" s="189"/>
      <c r="IU9" s="189"/>
      <c r="IV9" s="189"/>
      <c r="IW9" s="189"/>
    </row>
    <row r="10" customFormat="false" ht="9" hidden="false" customHeight="true" outlineLevel="0" collapsed="false">
      <c r="A10" s="193"/>
      <c r="B10" s="193"/>
      <c r="C10" s="193"/>
      <c r="D10" s="193"/>
      <c r="E10" s="193"/>
      <c r="F10" s="194"/>
      <c r="G10" s="193"/>
      <c r="H10" s="193"/>
      <c r="I10" s="193"/>
      <c r="J10" s="194"/>
      <c r="K10" s="193"/>
      <c r="L10" s="193"/>
      <c r="M10" s="193"/>
      <c r="N10" s="193"/>
      <c r="O10" s="195"/>
      <c r="P10" s="195"/>
      <c r="Q10" s="193"/>
      <c r="R10" s="193"/>
      <c r="S10" s="193"/>
      <c r="T10" s="196"/>
      <c r="U10" s="197"/>
      <c r="V10" s="178" t="n">
        <f aca="false">IF(O10="SUMAS",O10,IF(O10="AECOCAN",O10,IF(O10="ROCKIES",O10,P10)))</f>
        <v>0</v>
      </c>
    </row>
    <row r="11" customFormat="false" ht="9" hidden="false" customHeight="true" outlineLevel="0" collapsed="false">
      <c r="A11" s="193"/>
      <c r="B11" s="193"/>
      <c r="C11" s="193"/>
      <c r="D11" s="193"/>
      <c r="E11" s="193"/>
      <c r="F11" s="194"/>
      <c r="G11" s="193"/>
      <c r="H11" s="193"/>
      <c r="I11" s="193"/>
      <c r="J11" s="194"/>
      <c r="K11" s="193"/>
      <c r="L11" s="193"/>
      <c r="M11" s="193"/>
      <c r="N11" s="193"/>
      <c r="O11" s="195"/>
      <c r="P11" s="195"/>
      <c r="Q11" s="193"/>
      <c r="R11" s="193"/>
      <c r="S11" s="193"/>
      <c r="T11" s="196"/>
      <c r="U11" s="197"/>
    </row>
    <row r="12" customFormat="false" ht="9" hidden="false" customHeight="true" outlineLevel="0" collapsed="false">
      <c r="A12" s="193"/>
      <c r="B12" s="193"/>
      <c r="C12" s="193"/>
      <c r="D12" s="193"/>
      <c r="E12" s="194"/>
      <c r="F12" s="194"/>
      <c r="G12" s="193"/>
      <c r="H12" s="193"/>
      <c r="I12" s="194"/>
      <c r="J12" s="194"/>
      <c r="K12" s="193"/>
      <c r="L12" s="193"/>
      <c r="M12" s="193"/>
      <c r="N12" s="193"/>
      <c r="O12" s="195"/>
      <c r="P12" s="195"/>
      <c r="Q12" s="193"/>
      <c r="R12" s="193"/>
      <c r="S12" s="193"/>
      <c r="T12" s="196"/>
      <c r="U12" s="197"/>
    </row>
    <row r="13" customFormat="false" ht="9" hidden="false" customHeight="true" outlineLevel="0" collapsed="false">
      <c r="A13" s="193"/>
      <c r="B13" s="193"/>
      <c r="C13" s="193"/>
      <c r="D13" s="193"/>
      <c r="E13" s="193"/>
      <c r="F13" s="194"/>
      <c r="G13" s="193"/>
      <c r="H13" s="193"/>
      <c r="I13" s="193"/>
      <c r="J13" s="194"/>
      <c r="K13" s="193"/>
      <c r="L13" s="193"/>
      <c r="M13" s="193"/>
      <c r="N13" s="193"/>
      <c r="O13" s="195"/>
      <c r="P13" s="195"/>
      <c r="Q13" s="193"/>
      <c r="R13" s="193"/>
      <c r="S13" s="193"/>
      <c r="T13" s="196"/>
      <c r="U13" s="197"/>
    </row>
    <row r="14" customFormat="false" ht="9" hidden="false" customHeight="true" outlineLevel="0" collapsed="false">
      <c r="A14" s="193"/>
      <c r="B14" s="193"/>
      <c r="C14" s="193"/>
      <c r="D14" s="193"/>
      <c r="E14" s="194"/>
      <c r="F14" s="194"/>
      <c r="G14" s="193"/>
      <c r="H14" s="193"/>
      <c r="I14" s="194"/>
      <c r="J14" s="194"/>
      <c r="K14" s="193"/>
      <c r="L14" s="193"/>
      <c r="M14" s="193"/>
      <c r="N14" s="193"/>
      <c r="O14" s="195"/>
      <c r="P14" s="195"/>
      <c r="Q14" s="193"/>
      <c r="R14" s="193"/>
      <c r="S14" s="193"/>
      <c r="T14" s="196"/>
      <c r="U14" s="197"/>
    </row>
    <row r="15" customFormat="false" ht="9" hidden="false" customHeight="true" outlineLevel="0" collapsed="false">
      <c r="A15" s="193"/>
      <c r="B15" s="193"/>
      <c r="C15" s="193"/>
      <c r="D15" s="193"/>
      <c r="E15" s="194"/>
      <c r="F15" s="194"/>
      <c r="G15" s="193"/>
      <c r="H15" s="193"/>
      <c r="I15" s="194"/>
      <c r="J15" s="194"/>
      <c r="K15" s="193"/>
      <c r="L15" s="193"/>
      <c r="M15" s="193"/>
      <c r="N15" s="193"/>
      <c r="O15" s="195"/>
      <c r="P15" s="195"/>
      <c r="Q15" s="193"/>
      <c r="R15" s="193"/>
      <c r="S15" s="193"/>
      <c r="T15" s="196"/>
      <c r="U15" s="197"/>
    </row>
    <row r="16" customFormat="false" ht="9" hidden="false" customHeight="true" outlineLevel="0" collapsed="false">
      <c r="A16" s="193"/>
      <c r="B16" s="193"/>
      <c r="C16" s="193"/>
      <c r="D16" s="193"/>
      <c r="E16" s="194"/>
      <c r="F16" s="194"/>
      <c r="G16" s="193"/>
      <c r="H16" s="193"/>
      <c r="I16" s="194"/>
      <c r="J16" s="194"/>
      <c r="K16" s="193"/>
      <c r="L16" s="193"/>
      <c r="M16" s="193"/>
      <c r="N16" s="193"/>
      <c r="O16" s="195"/>
      <c r="P16" s="195"/>
      <c r="Q16" s="193"/>
      <c r="R16" s="193"/>
      <c r="S16" s="193"/>
      <c r="T16" s="196"/>
      <c r="U16" s="197"/>
    </row>
    <row r="17" customFormat="false" ht="9" hidden="false" customHeight="true" outlineLevel="0" collapsed="false">
      <c r="A17" s="198"/>
      <c r="B17" s="198"/>
      <c r="C17" s="198"/>
      <c r="D17" s="198"/>
      <c r="E17" s="199"/>
      <c r="F17" s="199"/>
      <c r="G17" s="198"/>
      <c r="H17" s="198"/>
      <c r="I17" s="199"/>
      <c r="J17" s="199"/>
      <c r="K17" s="198"/>
      <c r="L17" s="198"/>
      <c r="M17" s="198"/>
      <c r="N17" s="198"/>
      <c r="O17" s="200"/>
      <c r="P17" s="200"/>
      <c r="Q17" s="198"/>
      <c r="R17" s="198"/>
      <c r="S17" s="198"/>
      <c r="T17" s="201"/>
      <c r="U17" s="202"/>
    </row>
    <row r="18" customFormat="false" ht="9" hidden="false" customHeight="true" outlineLevel="0" collapsed="false">
      <c r="A18" s="198"/>
      <c r="B18" s="198"/>
      <c r="C18" s="198"/>
      <c r="D18" s="198"/>
      <c r="E18" s="199"/>
      <c r="F18" s="199"/>
      <c r="G18" s="198"/>
      <c r="H18" s="198"/>
      <c r="I18" s="199"/>
      <c r="J18" s="199"/>
      <c r="K18" s="198"/>
      <c r="L18" s="198"/>
      <c r="M18" s="198"/>
      <c r="N18" s="198"/>
      <c r="O18" s="200"/>
      <c r="P18" s="200"/>
      <c r="Q18" s="198"/>
      <c r="R18" s="198"/>
      <c r="S18" s="198"/>
      <c r="T18" s="201"/>
      <c r="U18" s="202"/>
    </row>
    <row r="19" customFormat="false" ht="9" hidden="false" customHeight="true" outlineLevel="0" collapsed="false">
      <c r="A19" s="198"/>
      <c r="B19" s="198"/>
      <c r="C19" s="198"/>
      <c r="D19" s="198"/>
      <c r="E19" s="199"/>
      <c r="F19" s="199"/>
      <c r="G19" s="198"/>
      <c r="H19" s="198"/>
      <c r="I19" s="199"/>
      <c r="J19" s="199"/>
      <c r="K19" s="198"/>
      <c r="L19" s="198"/>
      <c r="M19" s="198"/>
      <c r="N19" s="198"/>
      <c r="O19" s="200"/>
      <c r="P19" s="200"/>
      <c r="Q19" s="198"/>
      <c r="R19" s="198"/>
      <c r="S19" s="198"/>
      <c r="T19" s="201"/>
      <c r="U19" s="202"/>
    </row>
    <row r="20" customFormat="false" ht="9" hidden="false" customHeight="true" outlineLevel="0" collapsed="false">
      <c r="A20" s="198"/>
      <c r="B20" s="198"/>
      <c r="C20" s="198"/>
      <c r="D20" s="198"/>
      <c r="E20" s="199"/>
      <c r="F20" s="199"/>
      <c r="G20" s="198"/>
      <c r="H20" s="198"/>
      <c r="I20" s="199"/>
      <c r="J20" s="199"/>
      <c r="K20" s="198"/>
      <c r="L20" s="198"/>
      <c r="M20" s="198"/>
      <c r="N20" s="198"/>
      <c r="O20" s="200"/>
      <c r="P20" s="200"/>
      <c r="Q20" s="198"/>
      <c r="R20" s="198"/>
      <c r="S20" s="198"/>
      <c r="T20" s="201"/>
      <c r="U20" s="202"/>
    </row>
    <row r="21" customFormat="false" ht="9" hidden="false" customHeight="true" outlineLevel="0" collapsed="false">
      <c r="A21" s="198"/>
      <c r="B21" s="198"/>
      <c r="C21" s="198"/>
      <c r="D21" s="198"/>
      <c r="E21" s="199"/>
      <c r="F21" s="199"/>
      <c r="G21" s="198"/>
      <c r="H21" s="198"/>
      <c r="I21" s="199"/>
      <c r="J21" s="199"/>
      <c r="K21" s="198"/>
      <c r="L21" s="198"/>
      <c r="M21" s="198"/>
      <c r="N21" s="198"/>
      <c r="O21" s="200"/>
      <c r="P21" s="200"/>
      <c r="Q21" s="198"/>
      <c r="R21" s="198"/>
      <c r="S21" s="198"/>
      <c r="T21" s="201"/>
      <c r="U21" s="202"/>
    </row>
    <row r="22" customFormat="false" ht="9" hidden="false" customHeight="true" outlineLevel="0" collapsed="false">
      <c r="A22" s="198"/>
      <c r="B22" s="198"/>
      <c r="C22" s="198"/>
      <c r="D22" s="198"/>
      <c r="E22" s="199"/>
      <c r="F22" s="199"/>
      <c r="G22" s="198"/>
      <c r="H22" s="198"/>
      <c r="I22" s="199"/>
      <c r="J22" s="199"/>
      <c r="K22" s="198"/>
      <c r="L22" s="198"/>
      <c r="M22" s="198"/>
      <c r="N22" s="198"/>
      <c r="O22" s="200"/>
      <c r="P22" s="200"/>
      <c r="Q22" s="198"/>
      <c r="R22" s="198"/>
      <c r="S22" s="198"/>
      <c r="T22" s="201"/>
      <c r="U22" s="202"/>
    </row>
    <row r="23" customFormat="false" ht="9" hidden="false" customHeight="true" outlineLevel="0" collapsed="false">
      <c r="A23" s="198"/>
      <c r="B23" s="198"/>
      <c r="C23" s="198"/>
      <c r="D23" s="198"/>
      <c r="E23" s="199"/>
      <c r="F23" s="199"/>
      <c r="G23" s="198"/>
      <c r="H23" s="198"/>
      <c r="I23" s="199"/>
      <c r="J23" s="199"/>
      <c r="K23" s="198"/>
      <c r="L23" s="198"/>
      <c r="M23" s="198"/>
      <c r="N23" s="198"/>
      <c r="O23" s="200"/>
      <c r="P23" s="200"/>
      <c r="Q23" s="198"/>
      <c r="R23" s="198"/>
      <c r="S23" s="198"/>
      <c r="T23" s="201"/>
      <c r="U23" s="202"/>
    </row>
    <row r="24" customFormat="false" ht="9" hidden="false" customHeight="true" outlineLevel="0" collapsed="false">
      <c r="A24" s="193"/>
      <c r="B24" s="193"/>
      <c r="C24" s="193"/>
      <c r="D24" s="193"/>
      <c r="E24" s="193"/>
      <c r="F24" s="194"/>
      <c r="G24" s="193"/>
      <c r="H24" s="193"/>
      <c r="I24" s="193"/>
      <c r="J24" s="194"/>
      <c r="K24" s="193"/>
      <c r="L24" s="193"/>
      <c r="M24" s="193"/>
      <c r="N24" s="193"/>
      <c r="O24" s="195"/>
      <c r="P24" s="195"/>
      <c r="Q24" s="193"/>
      <c r="R24" s="193"/>
      <c r="S24" s="193"/>
      <c r="T24" s="196"/>
      <c r="U24" s="197"/>
    </row>
    <row r="25" customFormat="false" ht="9" hidden="false" customHeight="true" outlineLevel="0" collapsed="false">
      <c r="A25" s="193"/>
      <c r="B25" s="193"/>
      <c r="C25" s="193"/>
      <c r="D25" s="193"/>
      <c r="E25" s="193"/>
      <c r="F25" s="194"/>
      <c r="G25" s="193"/>
      <c r="H25" s="193"/>
      <c r="I25" s="193"/>
      <c r="J25" s="194"/>
      <c r="K25" s="193"/>
      <c r="L25" s="193"/>
      <c r="M25" s="193"/>
      <c r="N25" s="193"/>
      <c r="O25" s="195"/>
      <c r="P25" s="195"/>
      <c r="Q25" s="193"/>
      <c r="R25" s="193"/>
      <c r="S25" s="193"/>
      <c r="T25" s="196"/>
      <c r="U25" s="197"/>
    </row>
    <row r="26" customFormat="false" ht="9" hidden="false" customHeight="true" outlineLevel="0" collapsed="false">
      <c r="A26" s="193"/>
      <c r="B26" s="193"/>
      <c r="C26" s="193"/>
      <c r="D26" s="193"/>
      <c r="E26" s="194"/>
      <c r="F26" s="194"/>
      <c r="G26" s="193"/>
      <c r="H26" s="193"/>
      <c r="I26" s="194"/>
      <c r="J26" s="194"/>
      <c r="K26" s="193"/>
      <c r="L26" s="193"/>
      <c r="M26" s="193"/>
      <c r="N26" s="193"/>
      <c r="O26" s="195"/>
      <c r="P26" s="195"/>
      <c r="Q26" s="193"/>
      <c r="R26" s="193"/>
      <c r="S26" s="193"/>
      <c r="T26" s="196"/>
      <c r="U26" s="197"/>
    </row>
    <row r="27" customFormat="false" ht="9" hidden="false" customHeight="true" outlineLevel="0" collapsed="false">
      <c r="A27" s="193"/>
      <c r="B27" s="193"/>
      <c r="C27" s="193"/>
      <c r="D27" s="193"/>
      <c r="E27" s="193"/>
      <c r="F27" s="194"/>
      <c r="G27" s="193"/>
      <c r="H27" s="193"/>
      <c r="I27" s="193"/>
      <c r="J27" s="194"/>
      <c r="K27" s="193"/>
      <c r="L27" s="193"/>
      <c r="M27" s="193"/>
      <c r="N27" s="193"/>
      <c r="O27" s="195"/>
      <c r="P27" s="195"/>
      <c r="Q27" s="193"/>
      <c r="R27" s="193"/>
      <c r="S27" s="193"/>
      <c r="T27" s="196"/>
      <c r="U27" s="197"/>
    </row>
    <row r="28" customFormat="false" ht="9" hidden="false" customHeight="true" outlineLevel="0" collapsed="false">
      <c r="A28" s="193"/>
      <c r="B28" s="193"/>
      <c r="C28" s="193"/>
      <c r="D28" s="193"/>
      <c r="E28" s="194"/>
      <c r="F28" s="194"/>
      <c r="G28" s="193"/>
      <c r="H28" s="193"/>
      <c r="I28" s="194"/>
      <c r="J28" s="194"/>
      <c r="K28" s="193"/>
      <c r="L28" s="193"/>
      <c r="M28" s="193"/>
      <c r="N28" s="193"/>
      <c r="O28" s="195"/>
      <c r="P28" s="195"/>
      <c r="Q28" s="193"/>
      <c r="R28" s="193"/>
      <c r="S28" s="193"/>
      <c r="T28" s="196"/>
      <c r="U28" s="197"/>
    </row>
    <row r="29" customFormat="false" ht="9" hidden="false" customHeight="true" outlineLevel="0" collapsed="false">
      <c r="A29" s="193"/>
      <c r="B29" s="193"/>
      <c r="C29" s="193"/>
      <c r="D29" s="193"/>
      <c r="E29" s="194"/>
      <c r="F29" s="194"/>
      <c r="G29" s="193"/>
      <c r="H29" s="193"/>
      <c r="I29" s="194"/>
      <c r="J29" s="194"/>
      <c r="K29" s="193"/>
      <c r="L29" s="193"/>
      <c r="M29" s="193"/>
      <c r="N29" s="193"/>
      <c r="O29" s="195"/>
      <c r="P29" s="195"/>
      <c r="Q29" s="193"/>
      <c r="R29" s="193"/>
      <c r="S29" s="193"/>
      <c r="T29" s="196"/>
      <c r="U29" s="197"/>
    </row>
    <row r="30" customFormat="false" ht="9" hidden="false" customHeight="true" outlineLevel="0" collapsed="false">
      <c r="A30" s="193"/>
      <c r="B30" s="193"/>
      <c r="C30" s="193"/>
      <c r="D30" s="193"/>
      <c r="E30" s="194"/>
      <c r="F30" s="194"/>
      <c r="G30" s="193"/>
      <c r="H30" s="193"/>
      <c r="I30" s="194"/>
      <c r="J30" s="194"/>
      <c r="K30" s="193"/>
      <c r="L30" s="193"/>
      <c r="M30" s="193"/>
      <c r="N30" s="193"/>
      <c r="O30" s="195"/>
      <c r="P30" s="195"/>
      <c r="Q30" s="193"/>
      <c r="R30" s="193"/>
      <c r="S30" s="193"/>
      <c r="T30" s="196"/>
      <c r="U30" s="197"/>
    </row>
    <row r="31" customFormat="false" ht="10.5" hidden="false" customHeight="true" outlineLevel="0" collapsed="false">
      <c r="J31" s="189"/>
    </row>
    <row r="32" customFormat="false" ht="10.5" hidden="false" customHeight="true" outlineLevel="0" collapsed="false">
      <c r="J32" s="189"/>
    </row>
    <row r="33" customFormat="false" ht="10.5" hidden="false" customHeight="true" outlineLevel="0" collapsed="false">
      <c r="J33" s="189"/>
    </row>
    <row r="34" customFormat="false" ht="10.5" hidden="false" customHeight="true" outlineLevel="0" collapsed="false">
      <c r="J34" s="189"/>
    </row>
    <row r="35" customFormat="false" ht="10.5" hidden="false" customHeight="true" outlineLevel="0" collapsed="false">
      <c r="J35" s="189"/>
    </row>
    <row r="36" customFormat="false" ht="10.5" hidden="false" customHeight="true" outlineLevel="0" collapsed="false">
      <c r="J36" s="189"/>
    </row>
    <row r="37" customFormat="false" ht="10.5" hidden="false" customHeight="true" outlineLevel="0" collapsed="false">
      <c r="J37" s="189"/>
    </row>
    <row r="38" customFormat="false" ht="10.5" hidden="false" customHeight="true" outlineLevel="0" collapsed="false">
      <c r="J38" s="189"/>
    </row>
    <row r="39" customFormat="false" ht="10.5" hidden="false" customHeight="true" outlineLevel="0" collapsed="false">
      <c r="J39" s="189"/>
    </row>
    <row r="40" customFormat="false" ht="10.5" hidden="false" customHeight="true" outlineLevel="0" collapsed="false">
      <c r="J40" s="189"/>
    </row>
    <row r="41" customFormat="false" ht="10.5" hidden="false" customHeight="true" outlineLevel="0" collapsed="false">
      <c r="J41" s="189"/>
    </row>
    <row r="42" customFormat="false" ht="10.5" hidden="false" customHeight="true" outlineLevel="0" collapsed="false">
      <c r="J42" s="189"/>
    </row>
    <row r="43" customFormat="false" ht="10.5" hidden="false" customHeight="true" outlineLevel="0" collapsed="false">
      <c r="J43" s="189"/>
    </row>
    <row r="44" customFormat="false" ht="10.5" hidden="false" customHeight="true" outlineLevel="0" collapsed="false">
      <c r="J44" s="189"/>
    </row>
    <row r="45" customFormat="false" ht="10.5" hidden="false" customHeight="true" outlineLevel="0" collapsed="false">
      <c r="J45" s="189"/>
    </row>
    <row r="46" customFormat="false" ht="10.5" hidden="false" customHeight="true" outlineLevel="0" collapsed="false">
      <c r="J46" s="189"/>
    </row>
    <row r="47" customFormat="false" ht="10.5" hidden="false" customHeight="true" outlineLevel="0" collapsed="false">
      <c r="J47" s="189"/>
    </row>
    <row r="48" customFormat="false" ht="10.5" hidden="false" customHeight="true" outlineLevel="0" collapsed="false">
      <c r="J48" s="189"/>
    </row>
    <row r="49" customFormat="false" ht="10.5" hidden="false" customHeight="true" outlineLevel="0" collapsed="false">
      <c r="J49" s="189"/>
    </row>
    <row r="50" customFormat="false" ht="10.5" hidden="false" customHeight="true" outlineLevel="0" collapsed="false">
      <c r="J50" s="189"/>
    </row>
    <row r="51" customFormat="false" ht="10.5" hidden="false" customHeight="true" outlineLevel="0" collapsed="false">
      <c r="J51" s="189"/>
    </row>
    <row r="52" customFormat="false" ht="10.5" hidden="false" customHeight="true" outlineLevel="0" collapsed="false">
      <c r="J52" s="189"/>
    </row>
    <row r="53" customFormat="false" ht="10.5" hidden="false" customHeight="true" outlineLevel="0" collapsed="false">
      <c r="J53" s="189"/>
    </row>
    <row r="54" customFormat="false" ht="10.5" hidden="false" customHeight="true" outlineLevel="0" collapsed="false">
      <c r="J54" s="189"/>
    </row>
    <row r="55" customFormat="false" ht="10.5" hidden="false" customHeight="true" outlineLevel="0" collapsed="false">
      <c r="J55" s="189"/>
    </row>
    <row r="56" customFormat="false" ht="10.5" hidden="false" customHeight="true" outlineLevel="0" collapsed="false">
      <c r="J56" s="189"/>
    </row>
    <row r="57" customFormat="false" ht="10.5" hidden="false" customHeight="true" outlineLevel="0" collapsed="false">
      <c r="J57" s="189"/>
    </row>
    <row r="58" customFormat="false" ht="10.5" hidden="false" customHeight="true" outlineLevel="0" collapsed="false">
      <c r="J58" s="189"/>
    </row>
    <row r="59" customFormat="false" ht="10.5" hidden="false" customHeight="true" outlineLevel="0" collapsed="false">
      <c r="J59" s="1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62" width="17.15"/>
    <col collapsed="false" customWidth="true" hidden="false" outlineLevel="0" max="2" min="2" style="162" width="13.83"/>
    <col collapsed="false" customWidth="true" hidden="false" outlineLevel="0" max="3" min="3" style="162" width="12.15"/>
    <col collapsed="false" customWidth="false" hidden="false" outlineLevel="0" max="7" min="4" style="162" width="9.33"/>
    <col collapsed="false" customWidth="true" hidden="false" outlineLevel="0" max="8" min="8" style="162" width="10.33"/>
    <col collapsed="false" customWidth="true" hidden="false" outlineLevel="0" max="9" min="9" style="162" width="10.49"/>
    <col collapsed="false" customWidth="false" hidden="false" outlineLevel="0" max="11" min="10" style="162" width="9.33"/>
    <col collapsed="false" customWidth="true" hidden="false" outlineLevel="0" max="12" min="12" style="162" width="11.15"/>
    <col collapsed="false" customWidth="true" hidden="false" outlineLevel="0" max="25" min="13" style="162" width="11.49"/>
    <col collapsed="false" customWidth="false" hidden="false" outlineLevel="0" max="257" min="26" style="162" width="9.33"/>
  </cols>
  <sheetData>
    <row r="1" customFormat="false" ht="8.25" hidden="false" customHeight="false" outlineLevel="0" collapsed="false">
      <c r="A1" s="167" t="s">
        <v>193</v>
      </c>
      <c r="B1" s="203"/>
    </row>
    <row r="2" customFormat="false" ht="8.25" hidden="false" customHeight="false" outlineLevel="0" collapsed="false"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</row>
    <row r="3" customFormat="false" ht="8.25" hidden="false" customHeight="false" outlineLevel="0" collapsed="false">
      <c r="A3" s="167" t="s">
        <v>194</v>
      </c>
      <c r="B3" s="205" t="str">
        <f aca="false">Dth_Day!C6</f>
        <v>Jan-02</v>
      </c>
      <c r="C3" s="205" t="str">
        <f aca="false">Dth_Day!D6</f>
        <v>Feb-02</v>
      </c>
      <c r="D3" s="205" t="str">
        <f aca="false">Dth_Day!E6</f>
        <v>Mar-02</v>
      </c>
      <c r="E3" s="205" t="str">
        <f aca="false">Dth_Day!F6</f>
        <v>Apr-02</v>
      </c>
      <c r="F3" s="205" t="str">
        <f aca="false">Dth_Day!G6</f>
        <v>May-02</v>
      </c>
      <c r="G3" s="205" t="str">
        <f aca="false">Dth_Day!H6</f>
        <v>Jun-02</v>
      </c>
      <c r="H3" s="205" t="str">
        <f aca="false">Dth_Day!I6</f>
        <v>Jul-02</v>
      </c>
      <c r="I3" s="205" t="str">
        <f aca="false">Dth_Day!J6</f>
        <v>Aug-02</v>
      </c>
      <c r="J3" s="205" t="str">
        <f aca="false">Dth_Day!K6</f>
        <v>Sep-02</v>
      </c>
      <c r="K3" s="205" t="str">
        <f aca="false">Dth_Day!L6</f>
        <v>Oct-02</v>
      </c>
      <c r="L3" s="205" t="str">
        <f aca="false">Dth_Day!M6</f>
        <v>Nov-02</v>
      </c>
      <c r="M3" s="205" t="str">
        <f aca="false">Dth_Day!N6</f>
        <v>Dec-02</v>
      </c>
      <c r="N3" s="205" t="str">
        <f aca="false">Dth_Day!O6</f>
        <v>Jan-03</v>
      </c>
      <c r="O3" s="205" t="str">
        <f aca="false">Dth_Day!P6</f>
        <v>Feb-03</v>
      </c>
      <c r="P3" s="205" t="str">
        <f aca="false">Dth_Day!Q6</f>
        <v>Mar-03</v>
      </c>
      <c r="Q3" s="205" t="str">
        <f aca="false">Dth_Day!R6</f>
        <v>Apr-03</v>
      </c>
      <c r="R3" s="205" t="str">
        <f aca="false">Dth_Day!S6</f>
        <v>May-03</v>
      </c>
      <c r="S3" s="205" t="str">
        <f aca="false">Dth_Day!T6</f>
        <v>Jun-03</v>
      </c>
      <c r="T3" s="205" t="str">
        <f aca="false">Dth_Day!U6</f>
        <v>Jul-03</v>
      </c>
      <c r="U3" s="205" t="str">
        <f aca="false">Dth_Day!V6</f>
        <v>Aug-03</v>
      </c>
      <c r="V3" s="205" t="str">
        <f aca="false">Dth_Day!W6</f>
        <v>Sep-03</v>
      </c>
      <c r="W3" s="205" t="str">
        <f aca="false">Dth_Day!X6</f>
        <v>Oct-03</v>
      </c>
      <c r="X3" s="205" t="str">
        <f aca="false">Dth_Day!Y6</f>
        <v>Nov-03</v>
      </c>
      <c r="Y3" s="205" t="str">
        <f aca="false">Dth_Day!Z6</f>
        <v>Dec-03</v>
      </c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/>
      <c r="CN3" s="167"/>
      <c r="CO3" s="167"/>
      <c r="CP3" s="167"/>
      <c r="CQ3" s="167"/>
      <c r="CR3" s="167"/>
      <c r="CS3" s="167"/>
      <c r="CT3" s="167"/>
      <c r="CU3" s="167"/>
      <c r="CV3" s="167"/>
      <c r="CW3" s="167"/>
      <c r="CX3" s="167"/>
      <c r="CY3" s="167"/>
      <c r="CZ3" s="167"/>
      <c r="DA3" s="167"/>
      <c r="DB3" s="167"/>
      <c r="DC3" s="167"/>
      <c r="DD3" s="167"/>
      <c r="DE3" s="167"/>
      <c r="DF3" s="167"/>
      <c r="DG3" s="167"/>
      <c r="DH3" s="167"/>
      <c r="DI3" s="167"/>
      <c r="DJ3" s="167"/>
      <c r="DK3" s="167"/>
      <c r="DL3" s="167"/>
      <c r="DM3" s="167"/>
      <c r="DN3" s="167"/>
      <c r="DO3" s="167"/>
      <c r="DP3" s="167"/>
      <c r="DQ3" s="167"/>
      <c r="DR3" s="167"/>
      <c r="DS3" s="167"/>
      <c r="DT3" s="167"/>
      <c r="DU3" s="167"/>
      <c r="DV3" s="167"/>
      <c r="DW3" s="167"/>
      <c r="DX3" s="167"/>
      <c r="DY3" s="167"/>
      <c r="DZ3" s="167"/>
      <c r="EA3" s="167"/>
      <c r="EB3" s="167"/>
      <c r="EC3" s="167"/>
      <c r="ED3" s="167"/>
      <c r="EE3" s="167"/>
      <c r="EF3" s="167"/>
      <c r="EG3" s="167"/>
      <c r="EH3" s="167"/>
      <c r="EI3" s="167"/>
      <c r="EJ3" s="167"/>
      <c r="EK3" s="167"/>
      <c r="EL3" s="167"/>
      <c r="EM3" s="167"/>
      <c r="EN3" s="167"/>
      <c r="EO3" s="167"/>
      <c r="EP3" s="167"/>
      <c r="EQ3" s="167"/>
      <c r="ER3" s="167"/>
      <c r="ES3" s="167"/>
      <c r="ET3" s="167"/>
      <c r="EU3" s="167"/>
      <c r="EV3" s="167"/>
      <c r="EW3" s="167"/>
      <c r="EX3" s="167"/>
      <c r="EY3" s="167"/>
      <c r="EZ3" s="167"/>
      <c r="FA3" s="167"/>
      <c r="FB3" s="167"/>
      <c r="FC3" s="167"/>
      <c r="FD3" s="167"/>
      <c r="FE3" s="167"/>
      <c r="FF3" s="167"/>
      <c r="FG3" s="167"/>
      <c r="FH3" s="167"/>
      <c r="FI3" s="167"/>
      <c r="FJ3" s="167"/>
      <c r="FK3" s="167"/>
      <c r="FL3" s="167"/>
      <c r="FM3" s="167"/>
      <c r="FN3" s="167"/>
      <c r="FO3" s="167"/>
      <c r="FP3" s="167"/>
      <c r="FQ3" s="167"/>
      <c r="FR3" s="167"/>
      <c r="FS3" s="167"/>
      <c r="FT3" s="167"/>
      <c r="FU3" s="167"/>
      <c r="FV3" s="167"/>
      <c r="FW3" s="167"/>
      <c r="FX3" s="167"/>
      <c r="FY3" s="167"/>
      <c r="FZ3" s="167"/>
      <c r="GA3" s="167"/>
      <c r="GB3" s="167"/>
      <c r="GC3" s="167"/>
      <c r="GD3" s="167"/>
      <c r="GE3" s="167"/>
      <c r="GF3" s="167"/>
      <c r="GG3" s="167"/>
      <c r="GH3" s="167"/>
      <c r="GI3" s="167"/>
      <c r="GJ3" s="167"/>
      <c r="GK3" s="167"/>
      <c r="GL3" s="167"/>
      <c r="GM3" s="167"/>
      <c r="GN3" s="167"/>
      <c r="GO3" s="167"/>
      <c r="GP3" s="167"/>
      <c r="GQ3" s="167"/>
      <c r="GR3" s="167"/>
      <c r="GS3" s="167"/>
      <c r="GT3" s="167"/>
      <c r="GU3" s="167"/>
      <c r="GV3" s="167"/>
      <c r="GW3" s="167"/>
      <c r="GX3" s="167"/>
      <c r="GY3" s="167"/>
      <c r="GZ3" s="167"/>
      <c r="HA3" s="167"/>
      <c r="HB3" s="167"/>
      <c r="HC3" s="167"/>
      <c r="HD3" s="167"/>
      <c r="HE3" s="167"/>
      <c r="HF3" s="167"/>
      <c r="HG3" s="167"/>
      <c r="HH3" s="167"/>
      <c r="HI3" s="167"/>
      <c r="HJ3" s="167"/>
      <c r="HK3" s="167"/>
      <c r="HL3" s="167"/>
      <c r="HM3" s="167"/>
      <c r="HN3" s="167"/>
      <c r="HO3" s="167"/>
      <c r="HP3" s="167"/>
      <c r="HQ3" s="167"/>
      <c r="HR3" s="167"/>
      <c r="HS3" s="167"/>
      <c r="HT3" s="167"/>
      <c r="HU3" s="167"/>
      <c r="HV3" s="167"/>
      <c r="HW3" s="167"/>
      <c r="HX3" s="167"/>
      <c r="HY3" s="167"/>
      <c r="HZ3" s="167"/>
      <c r="IA3" s="167"/>
      <c r="IB3" s="167"/>
      <c r="IC3" s="167"/>
      <c r="ID3" s="167"/>
      <c r="IE3" s="167"/>
      <c r="IF3" s="167"/>
      <c r="IG3" s="167"/>
      <c r="IH3" s="167"/>
      <c r="II3" s="167"/>
      <c r="IJ3" s="167"/>
      <c r="IK3" s="167"/>
      <c r="IL3" s="167"/>
      <c r="IM3" s="167"/>
      <c r="IN3" s="167"/>
      <c r="IO3" s="167"/>
      <c r="IP3" s="167"/>
      <c r="IQ3" s="167"/>
      <c r="IR3" s="167"/>
      <c r="IS3" s="167"/>
      <c r="IT3" s="167"/>
      <c r="IU3" s="167"/>
      <c r="IV3" s="167"/>
      <c r="IW3" s="167"/>
    </row>
    <row r="4" customFormat="false" ht="8.25" hidden="false" customHeight="false" outlineLevel="0" collapsed="false">
      <c r="A4" s="203" t="s">
        <v>67</v>
      </c>
      <c r="B4" s="162" t="n">
        <v>31</v>
      </c>
      <c r="C4" s="162" t="n">
        <v>28</v>
      </c>
      <c r="D4" s="162" t="n">
        <v>31</v>
      </c>
      <c r="E4" s="162" t="n">
        <v>30</v>
      </c>
      <c r="F4" s="162" t="n">
        <v>31</v>
      </c>
      <c r="G4" s="162" t="n">
        <v>30</v>
      </c>
      <c r="H4" s="162" t="n">
        <v>31</v>
      </c>
      <c r="I4" s="162" t="n">
        <v>31</v>
      </c>
      <c r="J4" s="162" t="n">
        <v>30</v>
      </c>
      <c r="K4" s="162" t="n">
        <v>31</v>
      </c>
      <c r="L4" s="162" t="n">
        <v>30</v>
      </c>
      <c r="M4" s="162" t="n">
        <v>31</v>
      </c>
      <c r="N4" s="162" t="n">
        <v>31</v>
      </c>
      <c r="O4" s="162" t="n">
        <v>28</v>
      </c>
      <c r="P4" s="162" t="n">
        <v>31</v>
      </c>
      <c r="Q4" s="162" t="n">
        <v>30</v>
      </c>
      <c r="R4" s="162" t="n">
        <v>31</v>
      </c>
      <c r="S4" s="162" t="n">
        <v>30</v>
      </c>
      <c r="T4" s="162" t="n">
        <v>31</v>
      </c>
      <c r="U4" s="162" t="n">
        <v>31</v>
      </c>
      <c r="V4" s="162" t="n">
        <v>30</v>
      </c>
      <c r="W4" s="162" t="n">
        <v>31</v>
      </c>
      <c r="X4" s="162" t="n">
        <v>30</v>
      </c>
      <c r="Y4" s="162" t="n">
        <v>31</v>
      </c>
    </row>
    <row r="5" customFormat="false" ht="8.25" hidden="false" customHeight="false" outlineLevel="0" collapsed="false">
      <c r="A5" s="203" t="s">
        <v>195</v>
      </c>
      <c r="B5" s="203" t="n">
        <f aca="false">'SPEC REPORT'!C28*B4</f>
        <v>0</v>
      </c>
      <c r="C5" s="203" t="n">
        <f aca="false">'SPEC REPORT'!D28*C4</f>
        <v>0</v>
      </c>
      <c r="D5" s="203" t="n">
        <f aca="false">'SPEC REPORT'!E28*D4</f>
        <v>0</v>
      </c>
      <c r="E5" s="203" t="n">
        <f aca="false">'SPEC REPORT'!F28*E4</f>
        <v>0</v>
      </c>
      <c r="F5" s="203" t="n">
        <f aca="false">'SPEC REPORT'!G28*F4</f>
        <v>0</v>
      </c>
      <c r="G5" s="203" t="n">
        <f aca="false">'SPEC REPORT'!H28*G4</f>
        <v>0</v>
      </c>
      <c r="H5" s="203" t="n">
        <f aca="false">'SPEC REPORT'!I28*H4</f>
        <v>0</v>
      </c>
      <c r="I5" s="203" t="n">
        <f aca="false">'SPEC REPORT'!J28*I4</f>
        <v>0</v>
      </c>
      <c r="J5" s="203" t="n">
        <f aca="false">'SPEC REPORT'!K28*J4</f>
        <v>0</v>
      </c>
      <c r="K5" s="203" t="n">
        <f aca="false">'SPEC REPORT'!L28*K4</f>
        <v>0</v>
      </c>
      <c r="L5" s="203" t="n">
        <f aca="false">'SPEC REPORT'!M28*L4</f>
        <v>0</v>
      </c>
      <c r="M5" s="203" t="n">
        <f aca="false">'SPEC REPORT'!N28*M4</f>
        <v>0</v>
      </c>
      <c r="N5" s="203" t="n">
        <f aca="false">'SPEC REPORT'!C42*N4</f>
        <v>0</v>
      </c>
      <c r="O5" s="203" t="n">
        <f aca="false">'SPEC REPORT'!D42*O4</f>
        <v>0</v>
      </c>
      <c r="P5" s="203" t="n">
        <f aca="false">'SPEC REPORT'!E42*P4</f>
        <v>0</v>
      </c>
      <c r="Q5" s="203" t="n">
        <f aca="false">'SPEC REPORT'!F42*Q4</f>
        <v>0</v>
      </c>
      <c r="R5" s="203" t="n">
        <f aca="false">'SPEC REPORT'!G42*R4</f>
        <v>0</v>
      </c>
      <c r="S5" s="203" t="n">
        <f aca="false">'SPEC REPORT'!H42*S4</f>
        <v>0</v>
      </c>
      <c r="T5" s="203" t="n">
        <f aca="false">'SPEC REPORT'!I42*T4</f>
        <v>0</v>
      </c>
      <c r="U5" s="203" t="n">
        <f aca="false">'SPEC REPORT'!J42*U4</f>
        <v>0</v>
      </c>
      <c r="V5" s="203" t="n">
        <f aca="false">'SPEC REPORT'!K42*V4</f>
        <v>0</v>
      </c>
      <c r="W5" s="203" t="n">
        <f aca="false">'SPEC REPORT'!L42*W4</f>
        <v>0</v>
      </c>
      <c r="X5" s="203" t="n">
        <f aca="false">'SPEC REPORT'!M42*X4</f>
        <v>0</v>
      </c>
      <c r="Y5" s="203" t="n">
        <f aca="false">'SPEC REPORT'!N42*Y4</f>
        <v>0</v>
      </c>
      <c r="Z5" s="203"/>
    </row>
    <row r="6" customFormat="false" ht="8.25" hidden="false" customHeight="false" outlineLevel="0" collapsed="false">
      <c r="A6" s="203"/>
      <c r="C6" s="189"/>
    </row>
    <row r="7" customFormat="false" ht="8.25" hidden="false" customHeight="false" outlineLevel="0" collapsed="false">
      <c r="A7" s="203" t="s">
        <v>196</v>
      </c>
      <c r="B7" s="207" t="n">
        <f aca="false">SUM(B5:Y5)</f>
        <v>0</v>
      </c>
      <c r="C7" s="189"/>
    </row>
    <row r="8" customFormat="false" ht="8.25" hidden="false" customHeight="false" outlineLevel="0" collapsed="false">
      <c r="A8" s="203"/>
      <c r="C8" s="189"/>
    </row>
    <row r="9" customFormat="false" ht="8.25" hidden="false" customHeight="false" outlineLevel="0" collapsed="false">
      <c r="A9" s="203" t="s">
        <v>197</v>
      </c>
      <c r="B9" s="208" t="n">
        <f aca="false">MAX(M9:Y9)</f>
        <v>0</v>
      </c>
      <c r="C9" s="209" t="n">
        <f aca="false">MIN(M9:Y9)</f>
        <v>0</v>
      </c>
      <c r="M9" s="203" t="n">
        <f aca="false">SUM(B5:M5)</f>
        <v>0</v>
      </c>
      <c r="N9" s="203" t="n">
        <f aca="false">SUM(C5:N5)</f>
        <v>0</v>
      </c>
      <c r="O9" s="203" t="n">
        <f aca="false">SUM(D5:O5)</f>
        <v>0</v>
      </c>
      <c r="P9" s="203" t="n">
        <f aca="false">SUM(E5:P5)</f>
        <v>0</v>
      </c>
      <c r="Q9" s="203" t="n">
        <f aca="false">SUM(F5:Q5)</f>
        <v>0</v>
      </c>
      <c r="R9" s="203" t="n">
        <f aca="false">SUM(G5:R5)</f>
        <v>0</v>
      </c>
      <c r="S9" s="203" t="n">
        <f aca="false">SUM(H5:S5)</f>
        <v>0</v>
      </c>
      <c r="T9" s="203" t="n">
        <f aca="false">SUM(I5:T5)</f>
        <v>0</v>
      </c>
      <c r="U9" s="203" t="n">
        <f aca="false">SUM(J5:U5)</f>
        <v>0</v>
      </c>
      <c r="V9" s="203" t="n">
        <f aca="false">SUM(K5:V5)</f>
        <v>0</v>
      </c>
      <c r="W9" s="203" t="n">
        <f aca="false">SUM(L5:W5)</f>
        <v>0</v>
      </c>
      <c r="X9" s="203" t="n">
        <f aca="false">SUM(M5:X5)</f>
        <v>0</v>
      </c>
      <c r="Y9" s="203" t="n">
        <f aca="false">SUM(N5:Y5)</f>
        <v>0</v>
      </c>
    </row>
    <row r="10" customFormat="false" ht="8.25" hidden="false" customHeight="false" outlineLevel="0" collapsed="false">
      <c r="A10" s="203"/>
      <c r="B10" s="210" t="n">
        <f aca="false">IF(ABS(C9)&gt;ABS(B9),C9,B9)</f>
        <v>0</v>
      </c>
      <c r="C10" s="189"/>
    </row>
    <row r="11" customFormat="false" ht="8.25" hidden="false" customHeight="false" outlineLevel="0" collapsed="false">
      <c r="A11" s="203"/>
      <c r="C11" s="189"/>
    </row>
    <row r="12" customFormat="false" ht="8.25" hidden="false" customHeight="false" outlineLevel="0" collapsed="false">
      <c r="A12" s="203"/>
      <c r="C12" s="189"/>
    </row>
    <row r="13" customFormat="false" ht="8.25" hidden="false" customHeight="false" outlineLevel="0" collapsed="false">
      <c r="A13" s="167" t="s">
        <v>198</v>
      </c>
      <c r="B13" s="205" t="str">
        <f aca="false">B3</f>
        <v>Jan-02</v>
      </c>
      <c r="C13" s="205" t="str">
        <f aca="false">C3</f>
        <v>Feb-02</v>
      </c>
      <c r="D13" s="205" t="str">
        <f aca="false">D3</f>
        <v>Mar-02</v>
      </c>
      <c r="E13" s="205" t="str">
        <f aca="false">E3</f>
        <v>Apr-02</v>
      </c>
      <c r="F13" s="205" t="str">
        <f aca="false">F3</f>
        <v>May-02</v>
      </c>
      <c r="G13" s="205" t="str">
        <f aca="false">G3</f>
        <v>Jun-02</v>
      </c>
      <c r="H13" s="205" t="str">
        <f aca="false">H3</f>
        <v>Jul-02</v>
      </c>
      <c r="I13" s="205" t="str">
        <f aca="false">I3</f>
        <v>Aug-02</v>
      </c>
      <c r="J13" s="205" t="str">
        <f aca="false">J3</f>
        <v>Sep-02</v>
      </c>
      <c r="K13" s="205" t="str">
        <f aca="false">K3</f>
        <v>Oct-02</v>
      </c>
      <c r="L13" s="205" t="str">
        <f aca="false">L3</f>
        <v>Nov-02</v>
      </c>
      <c r="M13" s="205" t="str">
        <f aca="false">M3</f>
        <v>Dec-02</v>
      </c>
      <c r="N13" s="205" t="str">
        <f aca="false">N3</f>
        <v>Jan-03</v>
      </c>
      <c r="O13" s="205" t="str">
        <f aca="false">O3</f>
        <v>Feb-03</v>
      </c>
      <c r="P13" s="205" t="str">
        <f aca="false">P3</f>
        <v>Mar-03</v>
      </c>
      <c r="Q13" s="205" t="str">
        <f aca="false">Q3</f>
        <v>Apr-03</v>
      </c>
      <c r="R13" s="205" t="str">
        <f aca="false">R3</f>
        <v>May-03</v>
      </c>
      <c r="S13" s="205" t="str">
        <f aca="false">S3</f>
        <v>Jun-03</v>
      </c>
      <c r="T13" s="205" t="str">
        <f aca="false">T3</f>
        <v>Jul-03</v>
      </c>
      <c r="U13" s="205" t="str">
        <f aca="false">U3</f>
        <v>Aug-03</v>
      </c>
      <c r="V13" s="205" t="str">
        <f aca="false">V3</f>
        <v>Sep-03</v>
      </c>
      <c r="W13" s="205" t="str">
        <f aca="false">W3</f>
        <v>Oct-03</v>
      </c>
      <c r="X13" s="205" t="str">
        <f aca="false">X3</f>
        <v>Nov-03</v>
      </c>
      <c r="Y13" s="205" t="str">
        <f aca="false">Y3</f>
        <v>Dec-03</v>
      </c>
      <c r="Z13" s="206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167"/>
      <c r="BS13" s="167"/>
      <c r="BT13" s="167"/>
      <c r="BU13" s="167"/>
      <c r="BV13" s="167"/>
      <c r="BW13" s="167"/>
      <c r="BX13" s="167"/>
      <c r="BY13" s="167"/>
      <c r="BZ13" s="167"/>
      <c r="CA13" s="167"/>
      <c r="CB13" s="167"/>
      <c r="CC13" s="167"/>
      <c r="CD13" s="167"/>
      <c r="CE13" s="167"/>
      <c r="CF13" s="167"/>
      <c r="CG13" s="167"/>
      <c r="CH13" s="167"/>
      <c r="CI13" s="167"/>
      <c r="CJ13" s="167"/>
      <c r="CK13" s="167"/>
      <c r="CL13" s="167"/>
      <c r="CM13" s="167"/>
      <c r="CN13" s="167"/>
      <c r="CO13" s="167"/>
      <c r="CP13" s="167"/>
      <c r="CQ13" s="167"/>
      <c r="CR13" s="167"/>
      <c r="CS13" s="167"/>
      <c r="CT13" s="167"/>
      <c r="CU13" s="167"/>
      <c r="CV13" s="167"/>
      <c r="CW13" s="167"/>
      <c r="CX13" s="167"/>
      <c r="CY13" s="167"/>
      <c r="CZ13" s="167"/>
      <c r="DA13" s="167"/>
      <c r="DB13" s="167"/>
      <c r="DC13" s="167"/>
      <c r="DD13" s="167"/>
      <c r="DE13" s="167"/>
      <c r="DF13" s="167"/>
      <c r="DG13" s="167"/>
      <c r="DH13" s="167"/>
      <c r="DI13" s="167"/>
      <c r="DJ13" s="167"/>
      <c r="DK13" s="167"/>
      <c r="DL13" s="167"/>
      <c r="DM13" s="167"/>
      <c r="DN13" s="167"/>
      <c r="DO13" s="167"/>
      <c r="DP13" s="167"/>
      <c r="DQ13" s="167"/>
      <c r="DR13" s="167"/>
      <c r="DS13" s="167"/>
      <c r="DT13" s="167"/>
      <c r="DU13" s="167"/>
      <c r="DV13" s="167"/>
      <c r="DW13" s="167"/>
      <c r="DX13" s="167"/>
      <c r="DY13" s="167"/>
      <c r="DZ13" s="167"/>
      <c r="EA13" s="167"/>
      <c r="EB13" s="167"/>
      <c r="EC13" s="167"/>
      <c r="ED13" s="167"/>
      <c r="EE13" s="167"/>
      <c r="EF13" s="167"/>
      <c r="EG13" s="167"/>
      <c r="EH13" s="167"/>
      <c r="EI13" s="167"/>
      <c r="EJ13" s="167"/>
      <c r="EK13" s="167"/>
      <c r="EL13" s="167"/>
      <c r="EM13" s="167"/>
      <c r="EN13" s="167"/>
      <c r="EO13" s="167"/>
      <c r="EP13" s="167"/>
      <c r="EQ13" s="167"/>
      <c r="ER13" s="167"/>
      <c r="ES13" s="167"/>
      <c r="ET13" s="167"/>
      <c r="EU13" s="167"/>
      <c r="EV13" s="167"/>
      <c r="EW13" s="167"/>
      <c r="EX13" s="167"/>
      <c r="EY13" s="167"/>
      <c r="EZ13" s="167"/>
      <c r="FA13" s="167"/>
      <c r="FB13" s="167"/>
      <c r="FC13" s="167"/>
      <c r="FD13" s="167"/>
      <c r="FE13" s="167"/>
      <c r="FF13" s="167"/>
      <c r="FG13" s="167"/>
      <c r="FH13" s="167"/>
      <c r="FI13" s="167"/>
      <c r="FJ13" s="167"/>
      <c r="FK13" s="167"/>
      <c r="FL13" s="167"/>
      <c r="FM13" s="167"/>
      <c r="FN13" s="167"/>
      <c r="FO13" s="167"/>
      <c r="FP13" s="167"/>
      <c r="FQ13" s="167"/>
      <c r="FR13" s="167"/>
      <c r="FS13" s="167"/>
      <c r="FT13" s="167"/>
      <c r="FU13" s="167"/>
      <c r="FV13" s="167"/>
      <c r="FW13" s="167"/>
      <c r="FX13" s="167"/>
      <c r="FY13" s="167"/>
      <c r="FZ13" s="167"/>
      <c r="GA13" s="167"/>
      <c r="GB13" s="167"/>
      <c r="GC13" s="167"/>
      <c r="GD13" s="167"/>
      <c r="GE13" s="167"/>
      <c r="GF13" s="167"/>
      <c r="GG13" s="167"/>
      <c r="GH13" s="167"/>
      <c r="GI13" s="167"/>
      <c r="GJ13" s="167"/>
      <c r="GK13" s="167"/>
      <c r="GL13" s="167"/>
      <c r="GM13" s="167"/>
      <c r="GN13" s="167"/>
      <c r="GO13" s="167"/>
      <c r="GP13" s="167"/>
      <c r="GQ13" s="167"/>
      <c r="GR13" s="167"/>
      <c r="GS13" s="167"/>
      <c r="GT13" s="167"/>
      <c r="GU13" s="167"/>
      <c r="GV13" s="167"/>
      <c r="GW13" s="167"/>
      <c r="GX13" s="167"/>
      <c r="GY13" s="167"/>
      <c r="GZ13" s="167"/>
      <c r="HA13" s="167"/>
      <c r="HB13" s="167"/>
      <c r="HC13" s="167"/>
      <c r="HD13" s="167"/>
      <c r="HE13" s="167"/>
      <c r="HF13" s="167"/>
      <c r="HG13" s="167"/>
      <c r="HH13" s="167"/>
      <c r="HI13" s="167"/>
      <c r="HJ13" s="167"/>
      <c r="HK13" s="167"/>
      <c r="HL13" s="167"/>
      <c r="HM13" s="167"/>
      <c r="HN13" s="167"/>
      <c r="HO13" s="167"/>
      <c r="HP13" s="167"/>
      <c r="HQ13" s="167"/>
      <c r="HR13" s="167"/>
      <c r="HS13" s="167"/>
      <c r="HT13" s="167"/>
      <c r="HU13" s="167"/>
      <c r="HV13" s="167"/>
      <c r="HW13" s="167"/>
      <c r="HX13" s="167"/>
      <c r="HY13" s="167"/>
      <c r="HZ13" s="167"/>
      <c r="IA13" s="167"/>
      <c r="IB13" s="167"/>
      <c r="IC13" s="167"/>
      <c r="ID13" s="167"/>
      <c r="IE13" s="167"/>
      <c r="IF13" s="167"/>
      <c r="IG13" s="167"/>
      <c r="IH13" s="167"/>
      <c r="II13" s="167"/>
      <c r="IJ13" s="167"/>
      <c r="IK13" s="167"/>
      <c r="IL13" s="167"/>
      <c r="IM13" s="167"/>
      <c r="IN13" s="167"/>
      <c r="IO13" s="167"/>
      <c r="IP13" s="167"/>
      <c r="IQ13" s="167"/>
      <c r="IR13" s="167"/>
      <c r="IS13" s="167"/>
      <c r="IT13" s="167"/>
      <c r="IU13" s="167"/>
      <c r="IV13" s="167"/>
      <c r="IW13" s="167"/>
    </row>
    <row r="14" customFormat="false" ht="8.25" hidden="false" customHeight="false" outlineLevel="0" collapsed="false">
      <c r="A14" s="203" t="s">
        <v>67</v>
      </c>
      <c r="B14" s="162" t="n">
        <f aca="false">B4</f>
        <v>31</v>
      </c>
      <c r="C14" s="162" t="n">
        <f aca="false">C4</f>
        <v>28</v>
      </c>
      <c r="D14" s="162" t="n">
        <f aca="false">D4</f>
        <v>31</v>
      </c>
      <c r="E14" s="162" t="n">
        <f aca="false">E4</f>
        <v>30</v>
      </c>
      <c r="F14" s="162" t="n">
        <f aca="false">F4</f>
        <v>31</v>
      </c>
      <c r="G14" s="162" t="n">
        <f aca="false">G4</f>
        <v>30</v>
      </c>
      <c r="H14" s="162" t="n">
        <f aca="false">H4</f>
        <v>31</v>
      </c>
      <c r="I14" s="162" t="n">
        <f aca="false">I4</f>
        <v>31</v>
      </c>
      <c r="J14" s="162" t="n">
        <f aca="false">J4</f>
        <v>30</v>
      </c>
      <c r="K14" s="162" t="n">
        <f aca="false">K4</f>
        <v>31</v>
      </c>
      <c r="L14" s="162" t="n">
        <f aca="false">L4</f>
        <v>30</v>
      </c>
      <c r="M14" s="162" t="n">
        <f aca="false">M4</f>
        <v>31</v>
      </c>
      <c r="N14" s="162" t="n">
        <f aca="false">N4</f>
        <v>31</v>
      </c>
      <c r="O14" s="162" t="n">
        <f aca="false">O4</f>
        <v>28</v>
      </c>
      <c r="P14" s="162" t="n">
        <f aca="false">P4</f>
        <v>31</v>
      </c>
      <c r="Q14" s="162" t="n">
        <f aca="false">Q4</f>
        <v>30</v>
      </c>
      <c r="R14" s="162" t="n">
        <f aca="false">R4</f>
        <v>31</v>
      </c>
      <c r="S14" s="162" t="n">
        <f aca="false">S4</f>
        <v>30</v>
      </c>
      <c r="T14" s="162" t="n">
        <f aca="false">T4</f>
        <v>31</v>
      </c>
      <c r="U14" s="162" t="n">
        <f aca="false">U4</f>
        <v>31</v>
      </c>
      <c r="V14" s="162" t="n">
        <f aca="false">V4</f>
        <v>30</v>
      </c>
      <c r="W14" s="162" t="n">
        <f aca="false">W4</f>
        <v>31</v>
      </c>
      <c r="X14" s="162" t="n">
        <f aca="false">X4</f>
        <v>30</v>
      </c>
      <c r="Y14" s="162" t="n">
        <f aca="false">Y4</f>
        <v>31</v>
      </c>
    </row>
    <row r="15" customFormat="false" ht="8.25" hidden="false" customHeight="false" outlineLevel="0" collapsed="false">
      <c r="A15" s="203" t="s">
        <v>199</v>
      </c>
      <c r="B15" s="203" t="n">
        <f aca="false">Dth_Day!C32*B14</f>
        <v>241470.7986</v>
      </c>
      <c r="C15" s="203" t="n">
        <f aca="false">Dth_Day!D32*C14</f>
        <v>772167.27</v>
      </c>
      <c r="D15" s="203" t="n">
        <f aca="false">Dth_Day!E32*D14</f>
        <v>477470.7978</v>
      </c>
      <c r="E15" s="203" t="n">
        <f aca="false">Dth_Day!F32*E14</f>
        <v>-122654.904</v>
      </c>
      <c r="F15" s="203" t="n">
        <f aca="false">Dth_Day!G32*F14</f>
        <v>409823.2674</v>
      </c>
      <c r="G15" s="203" t="n">
        <f aca="false">Dth_Day!H32*G14</f>
        <v>818518.644</v>
      </c>
      <c r="H15" s="203" t="n">
        <f aca="false">Dth_Day!I32*H14</f>
        <v>-187264.1025</v>
      </c>
      <c r="I15" s="203" t="n">
        <f aca="false">Dth_Day!J32*I14</f>
        <v>-665264.1013</v>
      </c>
      <c r="J15" s="203" t="n">
        <f aca="false">Dth_Day!K32*J14</f>
        <v>85517.646</v>
      </c>
      <c r="K15" s="203" t="n">
        <f aca="false">Dth_Day!L32*K14</f>
        <v>730734.8985</v>
      </c>
      <c r="L15" s="203" t="n">
        <f aca="false">Dth_Day!M32*L14</f>
        <v>167692.194</v>
      </c>
      <c r="M15" s="203" t="n">
        <f aca="false">Dth_Day!N32*M14</f>
        <v>1647.53219999998</v>
      </c>
      <c r="N15" s="203" t="n">
        <f aca="false">Dth_Day!O32*N14</f>
        <v>-98354.4688</v>
      </c>
      <c r="O15" s="203" t="n">
        <f aca="false">Dth_Day!P32*O14</f>
        <v>5778.51399999995</v>
      </c>
      <c r="P15" s="203" t="n">
        <f aca="false">Dth_Day!Q32*P14</f>
        <v>332645.5341</v>
      </c>
      <c r="Q15" s="203" t="n">
        <f aca="false">Dth_Day!R32*Q14</f>
        <v>-112654.905</v>
      </c>
      <c r="R15" s="203" t="n">
        <f aca="false">Dth_Day!S32*R14</f>
        <v>358824.2684</v>
      </c>
      <c r="S15" s="203" t="n">
        <f aca="false">Dth_Day!T32*S14</f>
        <v>54346.098</v>
      </c>
      <c r="T15" s="203" t="n">
        <f aca="false">Dth_Day!U32*T14</f>
        <v>-1457179.7349</v>
      </c>
      <c r="U15" s="203" t="n">
        <f aca="false">Dth_Day!V32*U14</f>
        <v>-1877177.7324</v>
      </c>
      <c r="V15" s="203" t="n">
        <f aca="false">Dth_Day!W32*V14</f>
        <v>-1403654.904</v>
      </c>
      <c r="W15" s="203" t="n">
        <f aca="false">Dth_Day!X32*W14</f>
        <v>-564177.7358</v>
      </c>
      <c r="X15" s="203" t="n">
        <f aca="false">Dth_Day!Y32*X14</f>
        <v>-1047999.999</v>
      </c>
      <c r="Y15" s="203" t="n">
        <f aca="false">Dth_Day!Z32*Y14</f>
        <v>-1374999.9997</v>
      </c>
      <c r="Z15" s="203"/>
    </row>
    <row r="16" customFormat="false" ht="8.25" hidden="false" customHeight="false" outlineLevel="0" collapsed="false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</row>
    <row r="17" customFormat="false" ht="8.25" hidden="false" customHeight="false" outlineLevel="0" collapsed="false">
      <c r="A17" s="203" t="s">
        <v>196</v>
      </c>
      <c r="B17" s="207" t="n">
        <f aca="false">SUM(B15:Y15)</f>
        <v>-4454745.1244</v>
      </c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</row>
    <row r="18" customFormat="false" ht="8.25" hidden="false" customHeight="false" outlineLevel="0" collapsed="false">
      <c r="A18" s="203"/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</row>
    <row r="19" customFormat="false" ht="8.25" hidden="false" customHeight="false" outlineLevel="0" collapsed="false">
      <c r="A19" s="203" t="s">
        <v>197</v>
      </c>
      <c r="B19" s="208" t="n">
        <f aca="false">MAX(M19:Y19)</f>
        <v>2729859.9407</v>
      </c>
      <c r="C19" s="209" t="n">
        <f aca="false">MIN(M19:Y19)</f>
        <v>-7184605.0651</v>
      </c>
      <c r="M19" s="203" t="n">
        <f aca="false">SUM(B15:M15)</f>
        <v>2729859.9407</v>
      </c>
      <c r="N19" s="203" t="n">
        <f aca="false">SUM(C15:N15)</f>
        <v>2390034.6733</v>
      </c>
      <c r="O19" s="203" t="n">
        <f aca="false">SUM(D15:O15)</f>
        <v>1623645.9173</v>
      </c>
      <c r="P19" s="203" t="n">
        <f aca="false">SUM(E15:P15)</f>
        <v>1478820.6536</v>
      </c>
      <c r="Q19" s="203" t="n">
        <f aca="false">SUM(F15:Q15)</f>
        <v>1488820.6526</v>
      </c>
      <c r="R19" s="203" t="n">
        <f aca="false">SUM(G15:R15)</f>
        <v>1437821.6536</v>
      </c>
      <c r="S19" s="203" t="n">
        <f aca="false">SUM(H15:S15)</f>
        <v>673649.1076</v>
      </c>
      <c r="T19" s="203" t="n">
        <f aca="false">SUM(I15:T15)</f>
        <v>-596266.5248</v>
      </c>
      <c r="U19" s="203" t="n">
        <f aca="false">SUM(J15:U15)</f>
        <v>-1808180.1559</v>
      </c>
      <c r="V19" s="203" t="n">
        <f aca="false">SUM(K15:V15)</f>
        <v>-3297352.7059</v>
      </c>
      <c r="W19" s="203" t="n">
        <f aca="false">SUM(L15:W15)</f>
        <v>-4592265.3402</v>
      </c>
      <c r="X19" s="203" t="n">
        <f aca="false">SUM(M15:X15)</f>
        <v>-5807957.5332</v>
      </c>
      <c r="Y19" s="203" t="n">
        <f aca="false">SUM(N15:Y15)</f>
        <v>-7184605.0651</v>
      </c>
    </row>
    <row r="20" customFormat="false" ht="8.25" hidden="false" customHeight="false" outlineLevel="0" collapsed="false">
      <c r="A20" s="203"/>
      <c r="B20" s="207" t="n">
        <f aca="false">IF(ABS(C19)&gt;ABS(B19),C19,B19)</f>
        <v>-7184605.0651</v>
      </c>
      <c r="C20" s="189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</row>
    <row r="21" customFormat="false" ht="8.25" hidden="false" customHeight="false" outlineLevel="0" collapsed="false">
      <c r="A21" s="203"/>
      <c r="C21" s="189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</row>
    <row r="22" customFormat="false" ht="8.25" hidden="false" customHeight="false" outlineLevel="0" collapsed="false">
      <c r="A22" s="203"/>
      <c r="C22" s="189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</row>
    <row r="23" customFormat="false" ht="8.25" hidden="false" customHeight="false" outlineLevel="0" collapsed="false">
      <c r="A23" s="203"/>
      <c r="C23" s="189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</row>
    <row r="24" customFormat="false" ht="8.25" hidden="false" customHeight="false" outlineLevel="0" collapsed="false">
      <c r="A24" s="203"/>
      <c r="C24" s="189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</row>
    <row r="25" customFormat="false" ht="8.25" hidden="false" customHeight="false" outlineLevel="0" collapsed="false">
      <c r="A25" s="203"/>
      <c r="C25" s="189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</row>
    <row r="26" customFormat="false" ht="8.25" hidden="false" customHeight="false" outlineLevel="0" collapsed="false">
      <c r="A26" s="211"/>
      <c r="C26" s="189"/>
    </row>
    <row r="27" customFormat="false" ht="8.25" hidden="false" customHeight="false" outlineLevel="0" collapsed="false">
      <c r="A27" s="203"/>
      <c r="B27" s="203"/>
      <c r="C27" s="189"/>
    </row>
    <row r="28" customFormat="false" ht="8.25" hidden="false" customHeight="false" outlineLevel="0" collapsed="false">
      <c r="A28" s="203"/>
      <c r="B28" s="203"/>
      <c r="C28" s="189"/>
    </row>
    <row r="29" customFormat="false" ht="8.25" hidden="false" customHeight="false" outlineLevel="0" collapsed="false">
      <c r="A29" s="211"/>
      <c r="B29" s="211"/>
      <c r="C29" s="189"/>
    </row>
    <row r="30" customFormat="false" ht="8.25" hidden="false" customHeight="false" outlineLevel="0" collapsed="false">
      <c r="C30" s="189"/>
      <c r="H30" s="204"/>
    </row>
    <row r="31" customFormat="false" ht="8.25" hidden="false" customHeight="false" outlineLevel="0" collapsed="false">
      <c r="A31" s="167"/>
    </row>
    <row r="32" customFormat="false" ht="8.25" hidden="false" customHeight="false" outlineLevel="0" collapsed="false">
      <c r="B32" s="211"/>
      <c r="C32" s="189"/>
    </row>
    <row r="33" customFormat="false" ht="8.25" hidden="false" customHeight="false" outlineLevel="0" collapsed="false">
      <c r="C33" s="189"/>
    </row>
    <row r="34" customFormat="false" ht="8.25" hidden="false" customHeight="false" outlineLevel="0" collapsed="false">
      <c r="C34" s="189"/>
    </row>
    <row r="35" customFormat="false" ht="8.25" hidden="false" customHeight="false" outlineLevel="0" collapsed="false">
      <c r="C35" s="189"/>
    </row>
    <row r="36" customFormat="false" ht="8.25" hidden="false" customHeight="false" outlineLevel="0" collapsed="false">
      <c r="C36" s="189"/>
    </row>
    <row r="37" customFormat="false" ht="8.25" hidden="false" customHeight="false" outlineLevel="0" collapsed="false">
      <c r="C37" s="189"/>
    </row>
    <row r="38" customFormat="false" ht="8.25" hidden="false" customHeight="false" outlineLevel="0" collapsed="false">
      <c r="C38" s="189"/>
    </row>
    <row r="39" customFormat="false" ht="8.25" hidden="false" customHeight="false" outlineLevel="0" collapsed="false">
      <c r="C39" s="189"/>
    </row>
    <row r="40" customFormat="false" ht="8.25" hidden="false" customHeight="false" outlineLevel="0" collapsed="false">
      <c r="C40" s="189"/>
    </row>
    <row r="41" customFormat="false" ht="8.25" hidden="false" customHeight="false" outlineLevel="0" collapsed="false">
      <c r="C41" s="189"/>
    </row>
    <row r="42" customFormat="false" ht="8.25" hidden="false" customHeight="false" outlineLevel="0" collapsed="false">
      <c r="C42" s="189"/>
    </row>
    <row r="43" customFormat="false" ht="8.25" hidden="false" customHeight="false" outlineLevel="0" collapsed="false">
      <c r="C43" s="189"/>
    </row>
    <row r="44" customFormat="false" ht="8.25" hidden="false" customHeight="false" outlineLevel="0" collapsed="false">
      <c r="C44" s="189"/>
    </row>
    <row r="45" customFormat="false" ht="8.25" hidden="false" customHeight="false" outlineLevel="0" collapsed="false">
      <c r="C45" s="189"/>
    </row>
    <row r="46" customFormat="false" ht="8.25" hidden="false" customHeight="false" outlineLevel="0" collapsed="false">
      <c r="C46" s="189"/>
    </row>
    <row r="47" customFormat="false" ht="8.25" hidden="false" customHeight="false" outlineLevel="0" collapsed="false">
      <c r="C47" s="189"/>
    </row>
    <row r="48" customFormat="false" ht="8.25" hidden="false" customHeight="false" outlineLevel="0" collapsed="false">
      <c r="C48" s="189"/>
    </row>
    <row r="49" customFormat="false" ht="8.25" hidden="false" customHeight="false" outlineLevel="0" collapsed="false">
      <c r="C49" s="189"/>
    </row>
    <row r="50" customFormat="false" ht="8.25" hidden="false" customHeight="false" outlineLevel="0" collapsed="false">
      <c r="C50" s="189"/>
    </row>
    <row r="51" customFormat="false" ht="8.25" hidden="false" customHeight="false" outlineLevel="0" collapsed="false">
      <c r="C51" s="189"/>
    </row>
    <row r="52" customFormat="false" ht="8.25" hidden="false" customHeight="false" outlineLevel="0" collapsed="false">
      <c r="C52" s="189"/>
    </row>
    <row r="53" customFormat="false" ht="8.25" hidden="false" customHeight="false" outlineLevel="0" collapsed="false">
      <c r="C53" s="189"/>
    </row>
    <row r="54" customFormat="false" ht="8.25" hidden="false" customHeight="false" outlineLevel="0" collapsed="false">
      <c r="C54" s="189"/>
    </row>
    <row r="55" customFormat="false" ht="8.25" hidden="false" customHeight="false" outlineLevel="0" collapsed="false">
      <c r="C55" s="189"/>
    </row>
    <row r="56" customFormat="false" ht="8.25" hidden="false" customHeight="false" outlineLevel="0" collapsed="false">
      <c r="C56" s="189"/>
    </row>
    <row r="57" customFormat="false" ht="8.25" hidden="false" customHeight="false" outlineLevel="0" collapsed="false">
      <c r="C57" s="189"/>
    </row>
    <row r="58" customFormat="false" ht="8.25" hidden="false" customHeight="false" outlineLevel="0" collapsed="false">
      <c r="C58" s="1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62" width="8.33"/>
    <col collapsed="false" customWidth="true" hidden="false" outlineLevel="0" max="12" min="2" style="162" width="8.49"/>
    <col collapsed="false" customWidth="true" hidden="false" outlineLevel="0" max="13" min="13" style="162" width="8.33"/>
    <col collapsed="false" customWidth="true" hidden="false" outlineLevel="0" max="14" min="14" style="162" width="5.32"/>
    <col collapsed="false" customWidth="true" hidden="false" outlineLevel="0" max="17" min="15" style="162" width="10.49"/>
    <col collapsed="false" customWidth="true" hidden="false" outlineLevel="0" max="18" min="18" style="162" width="6.33"/>
    <col collapsed="false" customWidth="false" hidden="false" outlineLevel="0" max="19" min="19" style="162" width="9.33"/>
    <col collapsed="false" customWidth="true" hidden="false" outlineLevel="0" max="20" min="20" style="162" width="7.15"/>
    <col collapsed="false" customWidth="true" hidden="false" outlineLevel="0" max="21" min="21" style="162" width="10.65"/>
    <col collapsed="false" customWidth="false" hidden="false" outlineLevel="0" max="257" min="22" style="162" width="9.33"/>
  </cols>
  <sheetData>
    <row r="1" customFormat="false" ht="8.25" hidden="false" customHeight="false" outlineLevel="0" collapsed="false">
      <c r="A1" s="212" t="s">
        <v>200</v>
      </c>
      <c r="B1" s="213"/>
      <c r="C1" s="213"/>
      <c r="D1" s="213"/>
      <c r="E1" s="213"/>
      <c r="F1" s="213"/>
      <c r="G1" s="213"/>
      <c r="H1" s="213"/>
      <c r="I1" s="213"/>
    </row>
    <row r="3" customFormat="false" ht="8.25" hidden="false" customHeight="false" outlineLevel="0" collapsed="false">
      <c r="A3" s="179" t="s">
        <v>169</v>
      </c>
      <c r="B3" s="180" t="s">
        <v>170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181"/>
      <c r="Q3" s="215"/>
    </row>
    <row r="4" customFormat="false" ht="8.25" hidden="false" customHeight="false" outlineLevel="0" collapsed="false">
      <c r="A4" s="216"/>
      <c r="B4" s="217" t="n">
        <v>37257</v>
      </c>
      <c r="C4" s="218" t="n">
        <v>37288</v>
      </c>
      <c r="D4" s="218" t="n">
        <v>37316</v>
      </c>
      <c r="E4" s="218" t="n">
        <v>37347</v>
      </c>
      <c r="F4" s="218" t="n">
        <v>37377</v>
      </c>
      <c r="G4" s="218" t="n">
        <v>37408</v>
      </c>
      <c r="H4" s="218" t="n">
        <v>37438</v>
      </c>
      <c r="I4" s="218" t="n">
        <v>37469</v>
      </c>
      <c r="J4" s="218" t="n">
        <v>37500</v>
      </c>
      <c r="K4" s="218" t="n">
        <v>37530</v>
      </c>
      <c r="L4" s="214" t="s">
        <v>172</v>
      </c>
      <c r="M4" s="182" t="s">
        <v>173</v>
      </c>
      <c r="Q4" s="215"/>
    </row>
    <row r="5" customFormat="false" ht="8.25" hidden="false" customHeight="false" outlineLevel="0" collapsed="false">
      <c r="A5" s="219" t="s">
        <v>140</v>
      </c>
      <c r="B5" s="220" t="n">
        <v>-15500</v>
      </c>
      <c r="C5" s="221" t="n">
        <v>-14000</v>
      </c>
      <c r="D5" s="221" t="n">
        <v>-15500</v>
      </c>
      <c r="E5" s="221" t="n">
        <v>12000</v>
      </c>
      <c r="F5" s="221" t="n">
        <v>12400</v>
      </c>
      <c r="G5" s="221" t="n">
        <v>12000</v>
      </c>
      <c r="H5" s="221" t="n">
        <v>12400</v>
      </c>
      <c r="I5" s="221" t="n">
        <v>12400</v>
      </c>
      <c r="J5" s="221" t="n">
        <v>12000</v>
      </c>
      <c r="K5" s="221" t="n">
        <v>12400</v>
      </c>
      <c r="L5" s="221"/>
      <c r="M5" s="222" t="n">
        <v>40600</v>
      </c>
      <c r="Q5" s="223"/>
    </row>
    <row r="8" customFormat="false" ht="15.75" hidden="false" customHeight="true" outlineLevel="0" collapsed="false">
      <c r="A8" s="206" t="s">
        <v>201</v>
      </c>
      <c r="B8" s="206" t="s">
        <v>202</v>
      </c>
      <c r="C8" s="206" t="s">
        <v>203</v>
      </c>
      <c r="D8" s="206" t="s">
        <v>177</v>
      </c>
      <c r="E8" s="206" t="s">
        <v>178</v>
      </c>
      <c r="F8" s="206" t="s">
        <v>179</v>
      </c>
      <c r="G8" s="206" t="s">
        <v>204</v>
      </c>
      <c r="H8" s="206" t="s">
        <v>181</v>
      </c>
      <c r="I8" s="206" t="s">
        <v>182</v>
      </c>
      <c r="J8" s="206" t="s">
        <v>170</v>
      </c>
      <c r="K8" s="206" t="s">
        <v>205</v>
      </c>
      <c r="L8" s="206" t="s">
        <v>184</v>
      </c>
      <c r="M8" s="206" t="s">
        <v>206</v>
      </c>
      <c r="N8" s="206" t="s">
        <v>186</v>
      </c>
      <c r="O8" s="206" t="s">
        <v>187</v>
      </c>
      <c r="P8" s="206" t="s">
        <v>188</v>
      </c>
      <c r="Q8" s="206" t="s">
        <v>189</v>
      </c>
      <c r="R8" s="206" t="s">
        <v>190</v>
      </c>
      <c r="S8" s="206" t="s">
        <v>191</v>
      </c>
      <c r="T8" s="206" t="s">
        <v>192</v>
      </c>
      <c r="U8" s="206" t="s">
        <v>207</v>
      </c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206"/>
      <c r="CG8" s="206"/>
      <c r="CH8" s="206"/>
      <c r="CI8" s="206"/>
      <c r="CJ8" s="206"/>
      <c r="CK8" s="206"/>
      <c r="CL8" s="206"/>
      <c r="CM8" s="206"/>
      <c r="CN8" s="206"/>
      <c r="CO8" s="206"/>
      <c r="CP8" s="206"/>
      <c r="CQ8" s="206"/>
      <c r="CR8" s="206"/>
      <c r="CS8" s="206"/>
      <c r="CT8" s="206"/>
      <c r="CU8" s="206"/>
      <c r="CV8" s="206"/>
      <c r="CW8" s="206"/>
      <c r="CX8" s="206"/>
      <c r="CY8" s="206"/>
      <c r="CZ8" s="206"/>
      <c r="DA8" s="206"/>
      <c r="DB8" s="206"/>
      <c r="DC8" s="206"/>
      <c r="DD8" s="206"/>
      <c r="DE8" s="206"/>
      <c r="DF8" s="206"/>
      <c r="DG8" s="206"/>
      <c r="DH8" s="206"/>
      <c r="DI8" s="206"/>
      <c r="DJ8" s="206"/>
      <c r="DK8" s="206"/>
      <c r="DL8" s="206"/>
      <c r="DM8" s="206"/>
      <c r="DN8" s="206"/>
      <c r="DO8" s="206"/>
      <c r="DP8" s="206"/>
      <c r="DQ8" s="206"/>
      <c r="DR8" s="206"/>
      <c r="DS8" s="206"/>
      <c r="DT8" s="206"/>
      <c r="DU8" s="206"/>
      <c r="DV8" s="206"/>
      <c r="DW8" s="206"/>
      <c r="DX8" s="206"/>
      <c r="DY8" s="206"/>
      <c r="DZ8" s="206"/>
      <c r="EA8" s="206"/>
      <c r="EB8" s="206"/>
      <c r="EC8" s="206"/>
      <c r="ED8" s="206"/>
      <c r="EE8" s="206"/>
      <c r="EF8" s="206"/>
      <c r="EG8" s="206"/>
      <c r="EH8" s="206"/>
      <c r="EI8" s="206"/>
      <c r="EJ8" s="206"/>
      <c r="EK8" s="206"/>
      <c r="EL8" s="206"/>
      <c r="EM8" s="206"/>
      <c r="EN8" s="206"/>
      <c r="EO8" s="206"/>
      <c r="EP8" s="206"/>
      <c r="EQ8" s="206"/>
      <c r="ER8" s="206"/>
      <c r="ES8" s="206"/>
      <c r="ET8" s="206"/>
      <c r="EU8" s="206"/>
      <c r="EV8" s="206"/>
      <c r="EW8" s="206"/>
      <c r="EX8" s="206"/>
      <c r="EY8" s="206"/>
      <c r="EZ8" s="206"/>
      <c r="FA8" s="206"/>
      <c r="FB8" s="206"/>
      <c r="FC8" s="206"/>
      <c r="FD8" s="206"/>
      <c r="FE8" s="206"/>
      <c r="FF8" s="206"/>
      <c r="FG8" s="206"/>
      <c r="FH8" s="206"/>
      <c r="FI8" s="206"/>
      <c r="FJ8" s="206"/>
      <c r="FK8" s="206"/>
      <c r="FL8" s="206"/>
      <c r="FM8" s="206"/>
      <c r="FN8" s="206"/>
      <c r="FO8" s="206"/>
      <c r="FP8" s="206"/>
      <c r="FQ8" s="206"/>
      <c r="FR8" s="206"/>
      <c r="FS8" s="206"/>
      <c r="FT8" s="206"/>
      <c r="FU8" s="206"/>
      <c r="FV8" s="206"/>
      <c r="FW8" s="206"/>
      <c r="FX8" s="206"/>
      <c r="FY8" s="206"/>
      <c r="FZ8" s="206"/>
      <c r="GA8" s="206"/>
      <c r="GB8" s="206"/>
      <c r="GC8" s="206"/>
      <c r="GD8" s="206"/>
      <c r="GE8" s="206"/>
      <c r="GF8" s="206"/>
      <c r="GG8" s="206"/>
      <c r="GH8" s="206"/>
      <c r="GI8" s="206"/>
      <c r="GJ8" s="206"/>
      <c r="GK8" s="206"/>
      <c r="GL8" s="206"/>
      <c r="GM8" s="206"/>
      <c r="GN8" s="206"/>
      <c r="GO8" s="206"/>
      <c r="GP8" s="206"/>
      <c r="GQ8" s="206"/>
      <c r="GR8" s="206"/>
      <c r="GS8" s="206"/>
      <c r="GT8" s="206"/>
      <c r="GU8" s="206"/>
      <c r="GV8" s="206"/>
      <c r="GW8" s="206"/>
      <c r="GX8" s="206"/>
      <c r="GY8" s="206"/>
      <c r="GZ8" s="206"/>
      <c r="HA8" s="206"/>
      <c r="HB8" s="206"/>
      <c r="HC8" s="206"/>
      <c r="HD8" s="206"/>
      <c r="HE8" s="206"/>
      <c r="HF8" s="206"/>
      <c r="HG8" s="206"/>
      <c r="HH8" s="206"/>
      <c r="HI8" s="206"/>
      <c r="HJ8" s="206"/>
      <c r="HK8" s="206"/>
      <c r="HL8" s="206"/>
      <c r="HM8" s="206"/>
      <c r="HN8" s="206"/>
      <c r="HO8" s="206"/>
      <c r="HP8" s="206"/>
      <c r="HQ8" s="206"/>
      <c r="HR8" s="206"/>
      <c r="HS8" s="206"/>
      <c r="HT8" s="206"/>
      <c r="HU8" s="206"/>
      <c r="HV8" s="206"/>
      <c r="HW8" s="206"/>
      <c r="HX8" s="206"/>
      <c r="HY8" s="206"/>
      <c r="HZ8" s="206"/>
      <c r="IA8" s="206"/>
      <c r="IB8" s="206"/>
      <c r="IC8" s="206"/>
      <c r="ID8" s="206"/>
      <c r="IE8" s="206"/>
      <c r="IF8" s="206"/>
      <c r="IG8" s="206"/>
      <c r="IH8" s="206"/>
      <c r="II8" s="206"/>
      <c r="IJ8" s="206"/>
      <c r="IK8" s="206"/>
      <c r="IL8" s="206"/>
      <c r="IM8" s="206"/>
      <c r="IN8" s="206"/>
      <c r="IO8" s="206"/>
      <c r="IP8" s="206"/>
      <c r="IQ8" s="206"/>
      <c r="IR8" s="206"/>
      <c r="IS8" s="206"/>
      <c r="IT8" s="206"/>
      <c r="IU8" s="206"/>
      <c r="IV8" s="206"/>
      <c r="IW8" s="206"/>
    </row>
    <row r="9" customFormat="false" ht="11.25" hidden="false" customHeight="false" outlineLevel="0" collapsed="false">
      <c r="A9" s="0" t="n">
        <v>4415</v>
      </c>
      <c r="B9" s="0" t="s">
        <v>208</v>
      </c>
      <c r="C9" s="0" t="s">
        <v>166</v>
      </c>
      <c r="D9" s="0" t="s">
        <v>126</v>
      </c>
      <c r="E9" s="0" t="s">
        <v>209</v>
      </c>
      <c r="F9" s="224" t="n">
        <v>37167</v>
      </c>
      <c r="G9" s="0" t="s">
        <v>210</v>
      </c>
      <c r="H9" s="0" t="s">
        <v>211</v>
      </c>
      <c r="I9" s="0" t="s">
        <v>212</v>
      </c>
      <c r="J9" s="224" t="n">
        <v>37347</v>
      </c>
      <c r="K9" s="0" t="n">
        <v>5000</v>
      </c>
      <c r="L9" s="0" t="n">
        <v>150000</v>
      </c>
      <c r="M9" s="0" t="s">
        <v>213</v>
      </c>
      <c r="N9" s="0" t="n">
        <v>0</v>
      </c>
      <c r="O9" s="0" t="s">
        <v>114</v>
      </c>
      <c r="P9" s="0" t="s">
        <v>130</v>
      </c>
      <c r="Q9" s="0" t="s">
        <v>214</v>
      </c>
      <c r="R9" s="0" t="n">
        <v>2.36</v>
      </c>
      <c r="S9" s="0" t="n">
        <v>2.329</v>
      </c>
      <c r="T9" s="0" t="n">
        <v>-4650</v>
      </c>
      <c r="U9" s="0" t="s">
        <v>214</v>
      </c>
    </row>
    <row r="10" customFormat="false" ht="11.25" hidden="false" customHeight="false" outlineLevel="0" collapsed="false">
      <c r="A10" s="0" t="n">
        <v>4415</v>
      </c>
      <c r="B10" s="0" t="s">
        <v>208</v>
      </c>
      <c r="C10" s="0" t="s">
        <v>166</v>
      </c>
      <c r="D10" s="0" t="s">
        <v>126</v>
      </c>
      <c r="E10" s="0" t="s">
        <v>209</v>
      </c>
      <c r="F10" s="224" t="n">
        <v>37167</v>
      </c>
      <c r="G10" s="0" t="s">
        <v>210</v>
      </c>
      <c r="H10" s="0" t="s">
        <v>211</v>
      </c>
      <c r="I10" s="0" t="s">
        <v>212</v>
      </c>
      <c r="J10" s="224" t="n">
        <v>37438</v>
      </c>
      <c r="K10" s="0" t="n">
        <v>5000</v>
      </c>
      <c r="L10" s="0" t="n">
        <v>155000</v>
      </c>
      <c r="M10" s="0" t="s">
        <v>213</v>
      </c>
      <c r="N10" s="0" t="n">
        <v>0</v>
      </c>
      <c r="O10" s="0" t="s">
        <v>114</v>
      </c>
      <c r="P10" s="0" t="s">
        <v>130</v>
      </c>
      <c r="Q10" s="0" t="s">
        <v>214</v>
      </c>
      <c r="R10" s="0" t="n">
        <v>2.51</v>
      </c>
      <c r="S10" s="0" t="n">
        <v>2.482</v>
      </c>
      <c r="T10" s="0" t="n">
        <v>-4340</v>
      </c>
      <c r="U10" s="0" t="s">
        <v>214</v>
      </c>
    </row>
    <row r="11" customFormat="false" ht="11.25" hidden="false" customHeight="false" outlineLevel="0" collapsed="false">
      <c r="A11" s="0" t="n">
        <v>4415</v>
      </c>
      <c r="B11" s="0" t="s">
        <v>208</v>
      </c>
      <c r="C11" s="0" t="s">
        <v>166</v>
      </c>
      <c r="D11" s="0" t="s">
        <v>126</v>
      </c>
      <c r="E11" s="0" t="s">
        <v>209</v>
      </c>
      <c r="F11" s="224" t="n">
        <v>37167</v>
      </c>
      <c r="G11" s="0" t="s">
        <v>210</v>
      </c>
      <c r="H11" s="0" t="s">
        <v>211</v>
      </c>
      <c r="I11" s="0" t="s">
        <v>212</v>
      </c>
      <c r="J11" s="224" t="n">
        <v>37500</v>
      </c>
      <c r="K11" s="0" t="n">
        <v>5000</v>
      </c>
      <c r="L11" s="0" t="n">
        <v>150000</v>
      </c>
      <c r="M11" s="0" t="s">
        <v>213</v>
      </c>
      <c r="N11" s="0" t="n">
        <v>0</v>
      </c>
      <c r="O11" s="0" t="s">
        <v>114</v>
      </c>
      <c r="P11" s="0" t="s">
        <v>130</v>
      </c>
      <c r="Q11" s="0" t="s">
        <v>214</v>
      </c>
      <c r="R11" s="0" t="n">
        <v>2.56</v>
      </c>
      <c r="S11" s="0" t="n">
        <v>2.525</v>
      </c>
      <c r="T11" s="0" t="n">
        <v>-5250</v>
      </c>
      <c r="U11" s="0" t="s">
        <v>214</v>
      </c>
    </row>
    <row r="12" customFormat="false" ht="11.25" hidden="false" customHeight="false" outlineLevel="0" collapsed="false">
      <c r="A12" s="0" t="n">
        <v>4415</v>
      </c>
      <c r="B12" s="0" t="s">
        <v>208</v>
      </c>
      <c r="C12" s="0" t="s">
        <v>166</v>
      </c>
      <c r="D12" s="0" t="s">
        <v>126</v>
      </c>
      <c r="E12" s="0" t="s">
        <v>209</v>
      </c>
      <c r="F12" s="224" t="n">
        <v>37167</v>
      </c>
      <c r="G12" s="0" t="s">
        <v>210</v>
      </c>
      <c r="H12" s="0" t="s">
        <v>211</v>
      </c>
      <c r="I12" s="0" t="s">
        <v>212</v>
      </c>
      <c r="J12" s="224" t="n">
        <v>37530</v>
      </c>
      <c r="K12" s="0" t="n">
        <v>5000</v>
      </c>
      <c r="L12" s="0" t="n">
        <v>155000</v>
      </c>
      <c r="M12" s="0" t="s">
        <v>213</v>
      </c>
      <c r="N12" s="0" t="n">
        <v>0</v>
      </c>
      <c r="O12" s="0" t="s">
        <v>114</v>
      </c>
      <c r="P12" s="0" t="s">
        <v>130</v>
      </c>
      <c r="Q12" s="0" t="s">
        <v>214</v>
      </c>
      <c r="R12" s="0" t="n">
        <v>2.58</v>
      </c>
      <c r="S12" s="0" t="n">
        <v>2.547</v>
      </c>
      <c r="T12" s="0" t="n">
        <v>-5115</v>
      </c>
      <c r="U12" s="0" t="s">
        <v>214</v>
      </c>
    </row>
    <row r="13" customFormat="false" ht="11.25" hidden="false" customHeight="false" outlineLevel="0" collapsed="false">
      <c r="A13" s="0" t="n">
        <v>4415</v>
      </c>
      <c r="B13" s="0" t="s">
        <v>208</v>
      </c>
      <c r="C13" s="0" t="s">
        <v>166</v>
      </c>
      <c r="D13" s="0" t="s">
        <v>126</v>
      </c>
      <c r="E13" s="0" t="s">
        <v>209</v>
      </c>
      <c r="F13" s="224" t="n">
        <v>37167</v>
      </c>
      <c r="G13" s="0" t="s">
        <v>210</v>
      </c>
      <c r="H13" s="0" t="s">
        <v>211</v>
      </c>
      <c r="I13" s="0" t="s">
        <v>212</v>
      </c>
      <c r="J13" s="224" t="n">
        <v>37469</v>
      </c>
      <c r="K13" s="0" t="n">
        <v>5000</v>
      </c>
      <c r="L13" s="0" t="n">
        <v>155000</v>
      </c>
      <c r="M13" s="0" t="s">
        <v>213</v>
      </c>
      <c r="N13" s="0" t="n">
        <v>0</v>
      </c>
      <c r="O13" s="0" t="s">
        <v>114</v>
      </c>
      <c r="P13" s="0" t="s">
        <v>130</v>
      </c>
      <c r="Q13" s="0" t="s">
        <v>214</v>
      </c>
      <c r="R13" s="0" t="n">
        <v>2.56</v>
      </c>
      <c r="S13" s="0" t="n">
        <v>2.525</v>
      </c>
      <c r="T13" s="0" t="n">
        <v>-5425</v>
      </c>
      <c r="U13" s="0" t="s">
        <v>214</v>
      </c>
    </row>
    <row r="14" customFormat="false" ht="11.25" hidden="false" customHeight="false" outlineLevel="0" collapsed="false">
      <c r="A14" s="0" t="n">
        <v>4415</v>
      </c>
      <c r="B14" s="0" t="s">
        <v>208</v>
      </c>
      <c r="C14" s="0" t="s">
        <v>166</v>
      </c>
      <c r="D14" s="0" t="s">
        <v>126</v>
      </c>
      <c r="E14" s="0" t="s">
        <v>209</v>
      </c>
      <c r="F14" s="224" t="n">
        <v>37167</v>
      </c>
      <c r="G14" s="0" t="s">
        <v>210</v>
      </c>
      <c r="H14" s="0" t="s">
        <v>211</v>
      </c>
      <c r="I14" s="0" t="s">
        <v>212</v>
      </c>
      <c r="J14" s="224" t="n">
        <v>37408</v>
      </c>
      <c r="K14" s="0" t="n">
        <v>5000</v>
      </c>
      <c r="L14" s="0" t="n">
        <v>150000</v>
      </c>
      <c r="M14" s="0" t="s">
        <v>213</v>
      </c>
      <c r="N14" s="0" t="n">
        <v>0</v>
      </c>
      <c r="O14" s="0" t="s">
        <v>114</v>
      </c>
      <c r="P14" s="0" t="s">
        <v>130</v>
      </c>
      <c r="Q14" s="0" t="s">
        <v>214</v>
      </c>
      <c r="R14" s="0" t="n">
        <v>2.47</v>
      </c>
      <c r="S14" s="0" t="n">
        <v>2.438</v>
      </c>
      <c r="T14" s="0" t="n">
        <v>-4800</v>
      </c>
      <c r="U14" s="0" t="s">
        <v>214</v>
      </c>
    </row>
    <row r="15" customFormat="false" ht="11.25" hidden="false" customHeight="false" outlineLevel="0" collapsed="false">
      <c r="A15" s="0" t="n">
        <v>4415</v>
      </c>
      <c r="B15" s="0" t="s">
        <v>208</v>
      </c>
      <c r="C15" s="0" t="s">
        <v>166</v>
      </c>
      <c r="D15" s="0" t="s">
        <v>126</v>
      </c>
      <c r="E15" s="0" t="s">
        <v>209</v>
      </c>
      <c r="F15" s="224" t="n">
        <v>37167</v>
      </c>
      <c r="G15" s="0" t="s">
        <v>210</v>
      </c>
      <c r="H15" s="0" t="s">
        <v>211</v>
      </c>
      <c r="I15" s="0" t="s">
        <v>212</v>
      </c>
      <c r="J15" s="224" t="n">
        <v>37377</v>
      </c>
      <c r="K15" s="0" t="n">
        <v>5000</v>
      </c>
      <c r="L15" s="0" t="n">
        <v>155000</v>
      </c>
      <c r="M15" s="0" t="s">
        <v>213</v>
      </c>
      <c r="N15" s="0" t="n">
        <v>0</v>
      </c>
      <c r="O15" s="0" t="s">
        <v>114</v>
      </c>
      <c r="P15" s="0" t="s">
        <v>130</v>
      </c>
      <c r="Q15" s="0" t="s">
        <v>214</v>
      </c>
      <c r="R15" s="0" t="n">
        <v>2.41</v>
      </c>
      <c r="S15" s="0" t="n">
        <v>2.381</v>
      </c>
      <c r="T15" s="0" t="n">
        <v>-4495</v>
      </c>
      <c r="U15" s="0" t="s">
        <v>214</v>
      </c>
    </row>
    <row r="16" customFormat="false" ht="11.25" hidden="false" customHeight="false" outlineLevel="0" collapsed="false">
      <c r="A16" s="0" t="n">
        <v>3519</v>
      </c>
      <c r="B16" s="0" t="s">
        <v>208</v>
      </c>
      <c r="C16" s="0" t="s">
        <v>166</v>
      </c>
      <c r="D16" s="0" t="s">
        <v>126</v>
      </c>
      <c r="E16" s="0" t="s">
        <v>209</v>
      </c>
      <c r="F16" s="224" t="n">
        <v>37112</v>
      </c>
      <c r="G16" s="0" t="s">
        <v>210</v>
      </c>
      <c r="H16" s="0" t="s">
        <v>211</v>
      </c>
      <c r="I16" s="0" t="s">
        <v>215</v>
      </c>
      <c r="J16" s="224" t="n">
        <v>37257</v>
      </c>
      <c r="K16" s="0" t="n">
        <v>5000</v>
      </c>
      <c r="L16" s="0" t="n">
        <v>155000</v>
      </c>
      <c r="M16" s="0" t="s">
        <v>213</v>
      </c>
      <c r="N16" s="0" t="n">
        <v>0</v>
      </c>
      <c r="O16" s="0" t="s">
        <v>114</v>
      </c>
      <c r="P16" s="0" t="s">
        <v>130</v>
      </c>
      <c r="Q16" s="0" t="s">
        <v>214</v>
      </c>
      <c r="R16" s="0" t="n">
        <v>3.035</v>
      </c>
      <c r="S16" s="0" t="n">
        <v>2.5</v>
      </c>
      <c r="T16" s="0" t="n">
        <v>-82925</v>
      </c>
      <c r="U16" s="0" t="s">
        <v>214</v>
      </c>
    </row>
    <row r="17" customFormat="false" ht="11.25" hidden="false" customHeight="false" outlineLevel="0" collapsed="false">
      <c r="A17" s="0" t="n">
        <v>3519</v>
      </c>
      <c r="B17" s="0" t="s">
        <v>208</v>
      </c>
      <c r="C17" s="0" t="s">
        <v>166</v>
      </c>
      <c r="D17" s="0" t="s">
        <v>126</v>
      </c>
      <c r="E17" s="0" t="s">
        <v>209</v>
      </c>
      <c r="F17" s="224" t="n">
        <v>37112</v>
      </c>
      <c r="G17" s="0" t="s">
        <v>210</v>
      </c>
      <c r="H17" s="0" t="s">
        <v>211</v>
      </c>
      <c r="I17" s="0" t="s">
        <v>215</v>
      </c>
      <c r="J17" s="224" t="n">
        <v>37316</v>
      </c>
      <c r="K17" s="0" t="n">
        <v>5000</v>
      </c>
      <c r="L17" s="0" t="n">
        <v>155000</v>
      </c>
      <c r="M17" s="0" t="s">
        <v>213</v>
      </c>
      <c r="N17" s="0" t="n">
        <v>0</v>
      </c>
      <c r="O17" s="0" t="s">
        <v>114</v>
      </c>
      <c r="P17" s="0" t="s">
        <v>130</v>
      </c>
      <c r="Q17" s="0" t="s">
        <v>214</v>
      </c>
      <c r="R17" s="0" t="n">
        <v>3.095</v>
      </c>
      <c r="S17" s="0" t="n">
        <v>2.562</v>
      </c>
      <c r="T17" s="0" t="n">
        <v>-82615</v>
      </c>
      <c r="U17" s="0" t="s">
        <v>214</v>
      </c>
    </row>
    <row r="18" customFormat="false" ht="11.25" hidden="false" customHeight="false" outlineLevel="0" collapsed="false">
      <c r="A18" s="0" t="n">
        <v>3519</v>
      </c>
      <c r="B18" s="0" t="s">
        <v>208</v>
      </c>
      <c r="C18" s="0" t="s">
        <v>166</v>
      </c>
      <c r="D18" s="0" t="s">
        <v>126</v>
      </c>
      <c r="E18" s="0" t="s">
        <v>209</v>
      </c>
      <c r="F18" s="224" t="n">
        <v>37112</v>
      </c>
      <c r="G18" s="0" t="s">
        <v>210</v>
      </c>
      <c r="H18" s="0" t="s">
        <v>211</v>
      </c>
      <c r="I18" s="0" t="s">
        <v>215</v>
      </c>
      <c r="J18" s="224" t="n">
        <v>37288</v>
      </c>
      <c r="K18" s="0" t="n">
        <v>5000</v>
      </c>
      <c r="L18" s="0" t="n">
        <v>140000</v>
      </c>
      <c r="M18" s="0" t="s">
        <v>213</v>
      </c>
      <c r="N18" s="0" t="n">
        <v>0</v>
      </c>
      <c r="O18" s="0" t="s">
        <v>114</v>
      </c>
      <c r="P18" s="0" t="s">
        <v>130</v>
      </c>
      <c r="Q18" s="0" t="s">
        <v>214</v>
      </c>
      <c r="R18" s="0" t="n">
        <v>3.085</v>
      </c>
      <c r="S18" s="0" t="n">
        <v>2.555</v>
      </c>
      <c r="T18" s="0" t="n">
        <v>-74200</v>
      </c>
      <c r="U18" s="0" t="s">
        <v>214</v>
      </c>
    </row>
    <row r="19" customFormat="false" ht="11.25" hidden="false" customHeight="false" outlineLevel="0" collapsed="false">
      <c r="A19" s="0" t="n">
        <v>8359</v>
      </c>
      <c r="B19" s="0" t="s">
        <v>208</v>
      </c>
      <c r="C19" s="0" t="s">
        <v>166</v>
      </c>
      <c r="D19" s="0" t="s">
        <v>127</v>
      </c>
      <c r="E19" s="0" t="s">
        <v>209</v>
      </c>
      <c r="F19" s="224" t="n">
        <v>37228</v>
      </c>
      <c r="G19" s="0" t="s">
        <v>210</v>
      </c>
      <c r="H19" s="0" t="s">
        <v>216</v>
      </c>
      <c r="I19" s="0" t="s">
        <v>215</v>
      </c>
      <c r="J19" s="224" t="n">
        <v>37347</v>
      </c>
      <c r="K19" s="0" t="n">
        <v>5000</v>
      </c>
      <c r="L19" s="0" t="n">
        <v>150000</v>
      </c>
      <c r="M19" s="0" t="s">
        <v>213</v>
      </c>
      <c r="N19" s="0" t="n">
        <v>0</v>
      </c>
      <c r="O19" s="0" t="s">
        <v>119</v>
      </c>
      <c r="P19" s="0" t="s">
        <v>114</v>
      </c>
      <c r="Q19" s="0" t="s">
        <v>214</v>
      </c>
      <c r="R19" s="0" t="n">
        <v>2.24</v>
      </c>
      <c r="S19" s="0" t="n">
        <v>2.285</v>
      </c>
      <c r="T19" s="0" t="n">
        <v>6750</v>
      </c>
      <c r="U19" s="0" t="s">
        <v>214</v>
      </c>
    </row>
    <row r="20" customFormat="false" ht="11.25" hidden="false" customHeight="false" outlineLevel="0" collapsed="false">
      <c r="A20" s="0" t="n">
        <v>8359</v>
      </c>
      <c r="B20" s="0" t="s">
        <v>208</v>
      </c>
      <c r="C20" s="0" t="s">
        <v>166</v>
      </c>
      <c r="D20" s="0" t="s">
        <v>127</v>
      </c>
      <c r="E20" s="0" t="s">
        <v>209</v>
      </c>
      <c r="F20" s="224" t="n">
        <v>37228</v>
      </c>
      <c r="G20" s="0" t="s">
        <v>210</v>
      </c>
      <c r="H20" s="0" t="s">
        <v>216</v>
      </c>
      <c r="I20" s="0" t="s">
        <v>215</v>
      </c>
      <c r="J20" s="224" t="n">
        <v>37377</v>
      </c>
      <c r="K20" s="0" t="n">
        <v>5000</v>
      </c>
      <c r="L20" s="0" t="n">
        <v>155000</v>
      </c>
      <c r="M20" s="0" t="s">
        <v>213</v>
      </c>
      <c r="N20" s="0" t="n">
        <v>0</v>
      </c>
      <c r="O20" s="0" t="s">
        <v>119</v>
      </c>
      <c r="P20" s="0" t="s">
        <v>114</v>
      </c>
      <c r="Q20" s="0" t="s">
        <v>214</v>
      </c>
      <c r="R20" s="0" t="n">
        <v>2.29</v>
      </c>
      <c r="S20" s="0" t="n">
        <v>2.335</v>
      </c>
      <c r="T20" s="0" t="n">
        <v>6975</v>
      </c>
      <c r="U20" s="0" t="s">
        <v>214</v>
      </c>
    </row>
    <row r="21" customFormat="false" ht="11.25" hidden="false" customHeight="false" outlineLevel="0" collapsed="false">
      <c r="A21" s="0" t="n">
        <v>8359</v>
      </c>
      <c r="B21" s="0" t="s">
        <v>208</v>
      </c>
      <c r="C21" s="0" t="s">
        <v>166</v>
      </c>
      <c r="D21" s="0" t="s">
        <v>127</v>
      </c>
      <c r="E21" s="0" t="s">
        <v>209</v>
      </c>
      <c r="F21" s="224" t="n">
        <v>37228</v>
      </c>
      <c r="G21" s="0" t="s">
        <v>210</v>
      </c>
      <c r="H21" s="0" t="s">
        <v>216</v>
      </c>
      <c r="I21" s="0" t="s">
        <v>215</v>
      </c>
      <c r="J21" s="224" t="n">
        <v>37408</v>
      </c>
      <c r="K21" s="0" t="n">
        <v>5000</v>
      </c>
      <c r="L21" s="0" t="n">
        <v>150000</v>
      </c>
      <c r="M21" s="0" t="s">
        <v>213</v>
      </c>
      <c r="N21" s="0" t="n">
        <v>0</v>
      </c>
      <c r="O21" s="0" t="s">
        <v>119</v>
      </c>
      <c r="P21" s="0" t="s">
        <v>114</v>
      </c>
      <c r="Q21" s="0" t="s">
        <v>214</v>
      </c>
      <c r="R21" s="0" t="n">
        <v>2.35</v>
      </c>
      <c r="S21" s="0" t="n">
        <v>2.395</v>
      </c>
      <c r="T21" s="0" t="n">
        <v>6750</v>
      </c>
      <c r="U21" s="0" t="s">
        <v>214</v>
      </c>
    </row>
    <row r="22" customFormat="false" ht="11.25" hidden="false" customHeight="false" outlineLevel="0" collapsed="false">
      <c r="A22" s="0" t="n">
        <v>8359</v>
      </c>
      <c r="B22" s="0" t="s">
        <v>208</v>
      </c>
      <c r="C22" s="0" t="s">
        <v>166</v>
      </c>
      <c r="D22" s="0" t="s">
        <v>127</v>
      </c>
      <c r="E22" s="0" t="s">
        <v>209</v>
      </c>
      <c r="F22" s="224" t="n">
        <v>37228</v>
      </c>
      <c r="G22" s="0" t="s">
        <v>210</v>
      </c>
      <c r="H22" s="0" t="s">
        <v>216</v>
      </c>
      <c r="I22" s="0" t="s">
        <v>215</v>
      </c>
      <c r="J22" s="224" t="n">
        <v>37469</v>
      </c>
      <c r="K22" s="0" t="n">
        <v>5000</v>
      </c>
      <c r="L22" s="0" t="n">
        <v>155000</v>
      </c>
      <c r="M22" s="0" t="s">
        <v>213</v>
      </c>
      <c r="N22" s="0" t="n">
        <v>0</v>
      </c>
      <c r="O22" s="0" t="s">
        <v>119</v>
      </c>
      <c r="P22" s="0" t="s">
        <v>114</v>
      </c>
      <c r="Q22" s="0" t="s">
        <v>214</v>
      </c>
      <c r="R22" s="0" t="n">
        <v>2.44</v>
      </c>
      <c r="S22" s="0" t="n">
        <v>2.485</v>
      </c>
      <c r="T22" s="0" t="n">
        <v>6975</v>
      </c>
      <c r="U22" s="0" t="s">
        <v>214</v>
      </c>
    </row>
    <row r="23" customFormat="false" ht="11.25" hidden="false" customHeight="false" outlineLevel="0" collapsed="false">
      <c r="A23" s="0" t="n">
        <v>8359</v>
      </c>
      <c r="B23" s="0" t="s">
        <v>208</v>
      </c>
      <c r="C23" s="0" t="s">
        <v>166</v>
      </c>
      <c r="D23" s="0" t="s">
        <v>127</v>
      </c>
      <c r="E23" s="0" t="s">
        <v>209</v>
      </c>
      <c r="F23" s="224" t="n">
        <v>37228</v>
      </c>
      <c r="G23" s="0" t="s">
        <v>210</v>
      </c>
      <c r="H23" s="0" t="s">
        <v>216</v>
      </c>
      <c r="I23" s="0" t="s">
        <v>215</v>
      </c>
      <c r="J23" s="224" t="n">
        <v>37530</v>
      </c>
      <c r="K23" s="0" t="n">
        <v>5000</v>
      </c>
      <c r="L23" s="0" t="n">
        <v>155000</v>
      </c>
      <c r="M23" s="0" t="s">
        <v>213</v>
      </c>
      <c r="N23" s="0" t="n">
        <v>0</v>
      </c>
      <c r="O23" s="0" t="s">
        <v>119</v>
      </c>
      <c r="P23" s="0" t="s">
        <v>114</v>
      </c>
      <c r="Q23" s="0" t="s">
        <v>214</v>
      </c>
      <c r="R23" s="0" t="n">
        <v>2.46</v>
      </c>
      <c r="S23" s="0" t="n">
        <v>2.505</v>
      </c>
      <c r="T23" s="0" t="n">
        <v>6975</v>
      </c>
      <c r="U23" s="0" t="s">
        <v>214</v>
      </c>
    </row>
    <row r="24" customFormat="false" ht="11.25" hidden="false" customHeight="false" outlineLevel="0" collapsed="false">
      <c r="A24" s="0" t="n">
        <v>8359</v>
      </c>
      <c r="B24" s="0" t="s">
        <v>208</v>
      </c>
      <c r="C24" s="0" t="s">
        <v>166</v>
      </c>
      <c r="D24" s="0" t="s">
        <v>127</v>
      </c>
      <c r="E24" s="0" t="s">
        <v>209</v>
      </c>
      <c r="F24" s="224" t="n">
        <v>37228</v>
      </c>
      <c r="G24" s="0" t="s">
        <v>210</v>
      </c>
      <c r="H24" s="0" t="s">
        <v>216</v>
      </c>
      <c r="I24" s="0" t="s">
        <v>215</v>
      </c>
      <c r="J24" s="224" t="n">
        <v>37500</v>
      </c>
      <c r="K24" s="0" t="n">
        <v>5000</v>
      </c>
      <c r="L24" s="0" t="n">
        <v>150000</v>
      </c>
      <c r="M24" s="0" t="s">
        <v>213</v>
      </c>
      <c r="N24" s="0" t="n">
        <v>0</v>
      </c>
      <c r="O24" s="0" t="s">
        <v>119</v>
      </c>
      <c r="P24" s="0" t="s">
        <v>114</v>
      </c>
      <c r="Q24" s="0" t="s">
        <v>214</v>
      </c>
      <c r="R24" s="0" t="n">
        <v>2.44</v>
      </c>
      <c r="S24" s="0" t="n">
        <v>2.485</v>
      </c>
      <c r="T24" s="0" t="n">
        <v>6750</v>
      </c>
      <c r="U24" s="0" t="s">
        <v>214</v>
      </c>
    </row>
    <row r="25" customFormat="false" ht="11.25" hidden="false" customHeight="false" outlineLevel="0" collapsed="false">
      <c r="A25" s="0" t="n">
        <v>8359</v>
      </c>
      <c r="B25" s="0" t="s">
        <v>208</v>
      </c>
      <c r="C25" s="0" t="s">
        <v>166</v>
      </c>
      <c r="D25" s="0" t="s">
        <v>127</v>
      </c>
      <c r="E25" s="0" t="s">
        <v>209</v>
      </c>
      <c r="F25" s="224" t="n">
        <v>37228</v>
      </c>
      <c r="G25" s="0" t="s">
        <v>210</v>
      </c>
      <c r="H25" s="0" t="s">
        <v>216</v>
      </c>
      <c r="I25" s="0" t="s">
        <v>215</v>
      </c>
      <c r="J25" s="224" t="n">
        <v>37438</v>
      </c>
      <c r="K25" s="0" t="n">
        <v>5000</v>
      </c>
      <c r="L25" s="0" t="n">
        <v>155000</v>
      </c>
      <c r="M25" s="0" t="s">
        <v>213</v>
      </c>
      <c r="N25" s="0" t="n">
        <v>0</v>
      </c>
      <c r="O25" s="0" t="s">
        <v>119</v>
      </c>
      <c r="P25" s="0" t="s">
        <v>114</v>
      </c>
      <c r="Q25" s="0" t="s">
        <v>214</v>
      </c>
      <c r="R25" s="0" t="n">
        <v>2.39</v>
      </c>
      <c r="S25" s="0" t="n">
        <v>2.435</v>
      </c>
      <c r="T25" s="0" t="n">
        <v>6975</v>
      </c>
      <c r="U25" s="0" t="s">
        <v>214</v>
      </c>
    </row>
    <row r="26" customFormat="false" ht="11.25" hidden="false" customHeight="false" outlineLevel="0" collapsed="false">
      <c r="A26" s="0" t="n">
        <v>4559</v>
      </c>
      <c r="B26" s="0" t="s">
        <v>208</v>
      </c>
      <c r="C26" s="0" t="s">
        <v>166</v>
      </c>
      <c r="D26" s="0" t="s">
        <v>127</v>
      </c>
      <c r="E26" s="0" t="s">
        <v>209</v>
      </c>
      <c r="F26" s="224" t="n">
        <v>37174</v>
      </c>
      <c r="G26" s="0" t="s">
        <v>210</v>
      </c>
      <c r="H26" s="0" t="s">
        <v>216</v>
      </c>
      <c r="I26" s="0" t="s">
        <v>217</v>
      </c>
      <c r="J26" s="224" t="n">
        <v>37257</v>
      </c>
      <c r="K26" s="0" t="n">
        <v>5000</v>
      </c>
      <c r="L26" s="0" t="n">
        <v>155000</v>
      </c>
      <c r="M26" s="0" t="s">
        <v>213</v>
      </c>
      <c r="N26" s="0" t="n">
        <v>0.01</v>
      </c>
      <c r="O26" s="0" t="s">
        <v>130</v>
      </c>
      <c r="P26" s="0" t="s">
        <v>114</v>
      </c>
      <c r="Q26" s="0" t="s">
        <v>214</v>
      </c>
      <c r="R26" s="0" t="n">
        <v>2.5</v>
      </c>
      <c r="S26" s="0" t="n">
        <v>2.585</v>
      </c>
      <c r="T26" s="0" t="n">
        <v>13175</v>
      </c>
      <c r="U26" s="0" t="s">
        <v>214</v>
      </c>
    </row>
    <row r="27" customFormat="false" ht="11.25" hidden="false" customHeight="false" outlineLevel="0" collapsed="false">
      <c r="A27" s="0" t="n">
        <v>4559</v>
      </c>
      <c r="B27" s="0" t="s">
        <v>208</v>
      </c>
      <c r="C27" s="0" t="s">
        <v>166</v>
      </c>
      <c r="D27" s="0" t="s">
        <v>127</v>
      </c>
      <c r="E27" s="0" t="s">
        <v>209</v>
      </c>
      <c r="F27" s="224" t="n">
        <v>37174</v>
      </c>
      <c r="G27" s="0" t="s">
        <v>210</v>
      </c>
      <c r="H27" s="0" t="s">
        <v>216</v>
      </c>
      <c r="I27" s="0" t="s">
        <v>217</v>
      </c>
      <c r="J27" s="224" t="n">
        <v>37316</v>
      </c>
      <c r="K27" s="0" t="n">
        <v>5000</v>
      </c>
      <c r="L27" s="0" t="n">
        <v>155000</v>
      </c>
      <c r="M27" s="0" t="s">
        <v>213</v>
      </c>
      <c r="N27" s="0" t="n">
        <v>0.01</v>
      </c>
      <c r="O27" s="0" t="s">
        <v>130</v>
      </c>
      <c r="P27" s="0" t="s">
        <v>114</v>
      </c>
      <c r="Q27" s="0" t="s">
        <v>214</v>
      </c>
      <c r="R27" s="0" t="n">
        <v>2.562</v>
      </c>
      <c r="S27" s="0" t="n">
        <v>2.645</v>
      </c>
      <c r="T27" s="0" t="n">
        <v>12865</v>
      </c>
      <c r="U27" s="0" t="s">
        <v>214</v>
      </c>
    </row>
    <row r="28" customFormat="false" ht="11.25" hidden="false" customHeight="false" outlineLevel="0" collapsed="false">
      <c r="A28" s="0" t="n">
        <v>4559</v>
      </c>
      <c r="B28" s="0" t="s">
        <v>208</v>
      </c>
      <c r="C28" s="0" t="s">
        <v>166</v>
      </c>
      <c r="D28" s="0" t="s">
        <v>127</v>
      </c>
      <c r="E28" s="0" t="s">
        <v>209</v>
      </c>
      <c r="F28" s="224" t="n">
        <v>37174</v>
      </c>
      <c r="G28" s="0" t="s">
        <v>210</v>
      </c>
      <c r="H28" s="0" t="s">
        <v>216</v>
      </c>
      <c r="I28" s="0" t="s">
        <v>217</v>
      </c>
      <c r="J28" s="224" t="n">
        <v>37288</v>
      </c>
      <c r="K28" s="0" t="n">
        <v>5000</v>
      </c>
      <c r="L28" s="0" t="n">
        <v>140000</v>
      </c>
      <c r="M28" s="0" t="s">
        <v>213</v>
      </c>
      <c r="N28" s="0" t="n">
        <v>0.01</v>
      </c>
      <c r="O28" s="0" t="s">
        <v>130</v>
      </c>
      <c r="P28" s="0" t="s">
        <v>114</v>
      </c>
      <c r="Q28" s="0" t="s">
        <v>214</v>
      </c>
      <c r="R28" s="0" t="n">
        <v>2.555</v>
      </c>
      <c r="S28" s="0" t="n">
        <v>2.635</v>
      </c>
      <c r="T28" s="0" t="n">
        <v>11200</v>
      </c>
      <c r="U28" s="0" t="s">
        <v>214</v>
      </c>
    </row>
    <row r="29" customFormat="false" ht="11.25" hidden="false" customHeight="false" outlineLevel="0" collapsed="false">
      <c r="A29" s="0" t="n">
        <v>9265</v>
      </c>
      <c r="B29" s="0" t="s">
        <v>208</v>
      </c>
      <c r="C29" s="0" t="s">
        <v>166</v>
      </c>
      <c r="D29" s="0" t="s">
        <v>126</v>
      </c>
      <c r="E29" s="0" t="s">
        <v>209</v>
      </c>
      <c r="F29" s="224" t="n">
        <v>37242</v>
      </c>
      <c r="G29" s="0" t="s">
        <v>210</v>
      </c>
      <c r="H29" s="0" t="s">
        <v>211</v>
      </c>
      <c r="I29" s="0" t="s">
        <v>217</v>
      </c>
      <c r="J29" s="224" t="n">
        <v>37347</v>
      </c>
      <c r="K29" s="0" t="n">
        <v>5000</v>
      </c>
      <c r="L29" s="0" t="n">
        <v>150000</v>
      </c>
      <c r="M29" s="0" t="s">
        <v>213</v>
      </c>
      <c r="N29" s="0" t="n">
        <v>0</v>
      </c>
      <c r="O29" s="0" t="s">
        <v>114</v>
      </c>
      <c r="P29" s="0" t="s">
        <v>119</v>
      </c>
      <c r="Q29" s="0" t="s">
        <v>214</v>
      </c>
      <c r="R29" s="0" t="n">
        <v>2.27</v>
      </c>
      <c r="S29" s="0" t="n">
        <v>2.24</v>
      </c>
      <c r="T29" s="0" t="n">
        <v>-4500</v>
      </c>
      <c r="U29" s="0" t="s">
        <v>214</v>
      </c>
    </row>
    <row r="30" customFormat="false" ht="11.25" hidden="false" customHeight="false" outlineLevel="0" collapsed="false">
      <c r="A30" s="0" t="n">
        <v>9265</v>
      </c>
      <c r="B30" s="0" t="s">
        <v>208</v>
      </c>
      <c r="C30" s="0" t="s">
        <v>166</v>
      </c>
      <c r="D30" s="0" t="s">
        <v>126</v>
      </c>
      <c r="E30" s="0" t="s">
        <v>209</v>
      </c>
      <c r="F30" s="224" t="n">
        <v>37242</v>
      </c>
      <c r="G30" s="0" t="s">
        <v>210</v>
      </c>
      <c r="H30" s="0" t="s">
        <v>211</v>
      </c>
      <c r="I30" s="0" t="s">
        <v>217</v>
      </c>
      <c r="J30" s="224" t="n">
        <v>37500</v>
      </c>
      <c r="K30" s="0" t="n">
        <v>5000</v>
      </c>
      <c r="L30" s="0" t="n">
        <v>150000</v>
      </c>
      <c r="M30" s="0" t="s">
        <v>213</v>
      </c>
      <c r="N30" s="0" t="n">
        <v>0</v>
      </c>
      <c r="O30" s="0" t="s">
        <v>114</v>
      </c>
      <c r="P30" s="0" t="s">
        <v>119</v>
      </c>
      <c r="Q30" s="0" t="s">
        <v>214</v>
      </c>
      <c r="R30" s="0" t="n">
        <v>2.47</v>
      </c>
      <c r="S30" s="0" t="n">
        <v>2.44</v>
      </c>
      <c r="T30" s="0" t="n">
        <v>-4500</v>
      </c>
      <c r="U30" s="0" t="s">
        <v>214</v>
      </c>
    </row>
    <row r="31" customFormat="false" ht="11.25" hidden="false" customHeight="false" outlineLevel="0" collapsed="false">
      <c r="A31" s="0" t="n">
        <v>9265</v>
      </c>
      <c r="B31" s="0" t="s">
        <v>208</v>
      </c>
      <c r="C31" s="0" t="s">
        <v>166</v>
      </c>
      <c r="D31" s="0" t="s">
        <v>126</v>
      </c>
      <c r="E31" s="0" t="s">
        <v>209</v>
      </c>
      <c r="F31" s="224" t="n">
        <v>37242</v>
      </c>
      <c r="G31" s="0" t="s">
        <v>210</v>
      </c>
      <c r="H31" s="0" t="s">
        <v>211</v>
      </c>
      <c r="I31" s="0" t="s">
        <v>217</v>
      </c>
      <c r="J31" s="224" t="n">
        <v>37530</v>
      </c>
      <c r="K31" s="0" t="n">
        <v>5000</v>
      </c>
      <c r="L31" s="0" t="n">
        <v>155000</v>
      </c>
      <c r="M31" s="0" t="s">
        <v>213</v>
      </c>
      <c r="N31" s="0" t="n">
        <v>0</v>
      </c>
      <c r="O31" s="0" t="s">
        <v>114</v>
      </c>
      <c r="P31" s="0" t="s">
        <v>119</v>
      </c>
      <c r="Q31" s="0" t="s">
        <v>214</v>
      </c>
      <c r="R31" s="0" t="n">
        <v>2.49</v>
      </c>
      <c r="S31" s="0" t="n">
        <v>2.46</v>
      </c>
      <c r="T31" s="0" t="n">
        <v>-4650</v>
      </c>
      <c r="U31" s="0" t="s">
        <v>214</v>
      </c>
    </row>
    <row r="32" customFormat="false" ht="11.25" hidden="false" customHeight="false" outlineLevel="0" collapsed="false">
      <c r="A32" s="0" t="n">
        <v>9265</v>
      </c>
      <c r="B32" s="0" t="s">
        <v>208</v>
      </c>
      <c r="C32" s="0" t="s">
        <v>166</v>
      </c>
      <c r="D32" s="0" t="s">
        <v>126</v>
      </c>
      <c r="E32" s="0" t="s">
        <v>209</v>
      </c>
      <c r="F32" s="224" t="n">
        <v>37242</v>
      </c>
      <c r="G32" s="0" t="s">
        <v>210</v>
      </c>
      <c r="H32" s="0" t="s">
        <v>211</v>
      </c>
      <c r="I32" s="0" t="s">
        <v>217</v>
      </c>
      <c r="J32" s="224" t="n">
        <v>37469</v>
      </c>
      <c r="K32" s="0" t="n">
        <v>5000</v>
      </c>
      <c r="L32" s="0" t="n">
        <v>155000</v>
      </c>
      <c r="M32" s="0" t="s">
        <v>213</v>
      </c>
      <c r="N32" s="0" t="n">
        <v>0</v>
      </c>
      <c r="O32" s="0" t="s">
        <v>114</v>
      </c>
      <c r="P32" s="0" t="s">
        <v>119</v>
      </c>
      <c r="Q32" s="0" t="s">
        <v>214</v>
      </c>
      <c r="R32" s="0" t="n">
        <v>2.47</v>
      </c>
      <c r="S32" s="0" t="n">
        <v>2.44</v>
      </c>
      <c r="T32" s="0" t="n">
        <v>-4650</v>
      </c>
      <c r="U32" s="0" t="s">
        <v>214</v>
      </c>
    </row>
    <row r="33" customFormat="false" ht="11.25" hidden="false" customHeight="false" outlineLevel="0" collapsed="false">
      <c r="A33" s="0" t="n">
        <v>9265</v>
      </c>
      <c r="B33" s="0" t="s">
        <v>208</v>
      </c>
      <c r="C33" s="0" t="s">
        <v>166</v>
      </c>
      <c r="D33" s="0" t="s">
        <v>126</v>
      </c>
      <c r="E33" s="0" t="s">
        <v>209</v>
      </c>
      <c r="F33" s="224" t="n">
        <v>37242</v>
      </c>
      <c r="G33" s="0" t="s">
        <v>210</v>
      </c>
      <c r="H33" s="0" t="s">
        <v>211</v>
      </c>
      <c r="I33" s="0" t="s">
        <v>217</v>
      </c>
      <c r="J33" s="224" t="n">
        <v>37377</v>
      </c>
      <c r="K33" s="0" t="n">
        <v>5000</v>
      </c>
      <c r="L33" s="0" t="n">
        <v>155000</v>
      </c>
      <c r="M33" s="0" t="s">
        <v>213</v>
      </c>
      <c r="N33" s="0" t="n">
        <v>0</v>
      </c>
      <c r="O33" s="0" t="s">
        <v>114</v>
      </c>
      <c r="P33" s="0" t="s">
        <v>119</v>
      </c>
      <c r="Q33" s="0" t="s">
        <v>214</v>
      </c>
      <c r="R33" s="0" t="n">
        <v>2.32</v>
      </c>
      <c r="S33" s="0" t="n">
        <v>2.29</v>
      </c>
      <c r="T33" s="0" t="n">
        <v>-4650</v>
      </c>
      <c r="U33" s="0" t="s">
        <v>214</v>
      </c>
    </row>
    <row r="34" customFormat="false" ht="11.25" hidden="false" customHeight="false" outlineLevel="0" collapsed="false">
      <c r="A34" s="0" t="n">
        <v>9265</v>
      </c>
      <c r="B34" s="0" t="s">
        <v>208</v>
      </c>
      <c r="C34" s="0" t="s">
        <v>166</v>
      </c>
      <c r="D34" s="0" t="s">
        <v>126</v>
      </c>
      <c r="E34" s="0" t="s">
        <v>209</v>
      </c>
      <c r="F34" s="224" t="n">
        <v>37242</v>
      </c>
      <c r="G34" s="0" t="s">
        <v>210</v>
      </c>
      <c r="H34" s="0" t="s">
        <v>211</v>
      </c>
      <c r="I34" s="0" t="s">
        <v>217</v>
      </c>
      <c r="J34" s="224" t="n">
        <v>37408</v>
      </c>
      <c r="K34" s="0" t="n">
        <v>5000</v>
      </c>
      <c r="L34" s="0" t="n">
        <v>150000</v>
      </c>
      <c r="M34" s="0" t="s">
        <v>213</v>
      </c>
      <c r="N34" s="0" t="n">
        <v>0</v>
      </c>
      <c r="O34" s="0" t="s">
        <v>114</v>
      </c>
      <c r="P34" s="0" t="s">
        <v>119</v>
      </c>
      <c r="Q34" s="0" t="s">
        <v>214</v>
      </c>
      <c r="R34" s="0" t="n">
        <v>2.38</v>
      </c>
      <c r="S34" s="0" t="n">
        <v>2.35</v>
      </c>
      <c r="T34" s="0" t="n">
        <v>-4500</v>
      </c>
      <c r="U34" s="0" t="s">
        <v>214</v>
      </c>
    </row>
    <row r="35" customFormat="false" ht="11.25" hidden="false" customHeight="false" outlineLevel="0" collapsed="false">
      <c r="A35" s="0" t="n">
        <v>9265</v>
      </c>
      <c r="B35" s="0" t="s">
        <v>208</v>
      </c>
      <c r="C35" s="0" t="s">
        <v>166</v>
      </c>
      <c r="D35" s="0" t="s">
        <v>126</v>
      </c>
      <c r="E35" s="0" t="s">
        <v>209</v>
      </c>
      <c r="F35" s="224" t="n">
        <v>37242</v>
      </c>
      <c r="G35" s="0" t="s">
        <v>210</v>
      </c>
      <c r="H35" s="0" t="s">
        <v>211</v>
      </c>
      <c r="I35" s="0" t="s">
        <v>217</v>
      </c>
      <c r="J35" s="224" t="n">
        <v>37438</v>
      </c>
      <c r="K35" s="0" t="n">
        <v>5000</v>
      </c>
      <c r="L35" s="0" t="n">
        <v>155000</v>
      </c>
      <c r="M35" s="0" t="s">
        <v>213</v>
      </c>
      <c r="N35" s="0" t="n">
        <v>0</v>
      </c>
      <c r="O35" s="0" t="s">
        <v>114</v>
      </c>
      <c r="P35" s="0" t="s">
        <v>119</v>
      </c>
      <c r="Q35" s="0" t="s">
        <v>214</v>
      </c>
      <c r="R35" s="0" t="n">
        <v>2.42</v>
      </c>
      <c r="S35" s="0" t="n">
        <v>2.39</v>
      </c>
      <c r="T35" s="0" t="n">
        <v>-4650</v>
      </c>
      <c r="U35" s="0" t="s">
        <v>214</v>
      </c>
    </row>
    <row r="36" customFormat="false" ht="11.25" hidden="false" customHeight="false" outlineLevel="0" collapsed="false">
      <c r="A36" s="0" t="n">
        <v>2858</v>
      </c>
      <c r="B36" s="0" t="s">
        <v>208</v>
      </c>
      <c r="C36" s="0" t="s">
        <v>166</v>
      </c>
      <c r="D36" s="0" t="s">
        <v>127</v>
      </c>
      <c r="E36" s="0" t="s">
        <v>209</v>
      </c>
      <c r="F36" s="224" t="n">
        <v>37062</v>
      </c>
      <c r="G36" s="0" t="s">
        <v>210</v>
      </c>
      <c r="H36" s="0" t="s">
        <v>211</v>
      </c>
      <c r="I36" s="0" t="s">
        <v>218</v>
      </c>
      <c r="J36" s="224" t="n">
        <v>37347</v>
      </c>
      <c r="K36" s="0" t="n">
        <v>5000</v>
      </c>
      <c r="L36" s="0" t="n">
        <v>150000</v>
      </c>
      <c r="M36" s="0" t="s">
        <v>213</v>
      </c>
      <c r="N36" s="0" t="n">
        <v>0</v>
      </c>
      <c r="O36" s="0" t="s">
        <v>130</v>
      </c>
      <c r="P36" s="0" t="s">
        <v>114</v>
      </c>
      <c r="Q36" s="0" t="s">
        <v>214</v>
      </c>
      <c r="R36" s="0" t="n">
        <v>2.329</v>
      </c>
      <c r="S36" s="0" t="n">
        <v>2.425</v>
      </c>
      <c r="T36" s="0" t="n">
        <v>14400</v>
      </c>
      <c r="U36" s="0" t="s">
        <v>214</v>
      </c>
    </row>
    <row r="37" customFormat="false" ht="11.25" hidden="false" customHeight="false" outlineLevel="0" collapsed="false">
      <c r="A37" s="0" t="n">
        <v>2858</v>
      </c>
      <c r="B37" s="0" t="s">
        <v>208</v>
      </c>
      <c r="C37" s="0" t="s">
        <v>166</v>
      </c>
      <c r="D37" s="0" t="s">
        <v>127</v>
      </c>
      <c r="E37" s="0" t="s">
        <v>209</v>
      </c>
      <c r="F37" s="224" t="n">
        <v>37062</v>
      </c>
      <c r="G37" s="0" t="s">
        <v>210</v>
      </c>
      <c r="H37" s="0" t="s">
        <v>211</v>
      </c>
      <c r="I37" s="0" t="s">
        <v>218</v>
      </c>
      <c r="J37" s="224" t="n">
        <v>37377</v>
      </c>
      <c r="K37" s="0" t="n">
        <v>5000</v>
      </c>
      <c r="L37" s="0" t="n">
        <v>155000</v>
      </c>
      <c r="M37" s="0" t="s">
        <v>213</v>
      </c>
      <c r="N37" s="0" t="n">
        <v>0</v>
      </c>
      <c r="O37" s="0" t="s">
        <v>130</v>
      </c>
      <c r="P37" s="0" t="s">
        <v>114</v>
      </c>
      <c r="Q37" s="0" t="s">
        <v>214</v>
      </c>
      <c r="R37" s="0" t="n">
        <v>2.381</v>
      </c>
      <c r="S37" s="0" t="n">
        <v>2.475</v>
      </c>
      <c r="T37" s="0" t="n">
        <v>14570</v>
      </c>
      <c r="U37" s="0" t="s">
        <v>214</v>
      </c>
    </row>
    <row r="38" customFormat="false" ht="11.25" hidden="false" customHeight="false" outlineLevel="0" collapsed="false">
      <c r="A38" s="0" t="n">
        <v>2858</v>
      </c>
      <c r="B38" s="0" t="s">
        <v>208</v>
      </c>
      <c r="C38" s="0" t="s">
        <v>166</v>
      </c>
      <c r="D38" s="0" t="s">
        <v>127</v>
      </c>
      <c r="E38" s="0" t="s">
        <v>209</v>
      </c>
      <c r="F38" s="224" t="n">
        <v>37062</v>
      </c>
      <c r="G38" s="0" t="s">
        <v>210</v>
      </c>
      <c r="H38" s="0" t="s">
        <v>211</v>
      </c>
      <c r="I38" s="0" t="s">
        <v>218</v>
      </c>
      <c r="J38" s="224" t="n">
        <v>37408</v>
      </c>
      <c r="K38" s="0" t="n">
        <v>5000</v>
      </c>
      <c r="L38" s="0" t="n">
        <v>150000</v>
      </c>
      <c r="M38" s="0" t="s">
        <v>213</v>
      </c>
      <c r="N38" s="0" t="n">
        <v>0</v>
      </c>
      <c r="O38" s="0" t="s">
        <v>130</v>
      </c>
      <c r="P38" s="0" t="s">
        <v>114</v>
      </c>
      <c r="Q38" s="0" t="s">
        <v>214</v>
      </c>
      <c r="R38" s="0" t="n">
        <v>2.438</v>
      </c>
      <c r="S38" s="0" t="n">
        <v>2.535</v>
      </c>
      <c r="T38" s="0" t="n">
        <v>14550</v>
      </c>
      <c r="U38" s="0" t="s">
        <v>214</v>
      </c>
    </row>
    <row r="39" customFormat="false" ht="11.25" hidden="false" customHeight="false" outlineLevel="0" collapsed="false">
      <c r="A39" s="0" t="n">
        <v>2858</v>
      </c>
      <c r="B39" s="0" t="s">
        <v>208</v>
      </c>
      <c r="C39" s="0" t="s">
        <v>166</v>
      </c>
      <c r="D39" s="0" t="s">
        <v>127</v>
      </c>
      <c r="E39" s="0" t="s">
        <v>209</v>
      </c>
      <c r="F39" s="224" t="n">
        <v>37062</v>
      </c>
      <c r="G39" s="0" t="s">
        <v>210</v>
      </c>
      <c r="H39" s="0" t="s">
        <v>211</v>
      </c>
      <c r="I39" s="0" t="s">
        <v>218</v>
      </c>
      <c r="J39" s="224" t="n">
        <v>37438</v>
      </c>
      <c r="K39" s="0" t="n">
        <v>5000</v>
      </c>
      <c r="L39" s="0" t="n">
        <v>155000</v>
      </c>
      <c r="M39" s="0" t="s">
        <v>213</v>
      </c>
      <c r="N39" s="0" t="n">
        <v>0</v>
      </c>
      <c r="O39" s="0" t="s">
        <v>130</v>
      </c>
      <c r="P39" s="0" t="s">
        <v>114</v>
      </c>
      <c r="Q39" s="0" t="s">
        <v>214</v>
      </c>
      <c r="R39" s="0" t="n">
        <v>2.482</v>
      </c>
      <c r="S39" s="0" t="n">
        <v>2.575</v>
      </c>
      <c r="T39" s="0" t="n">
        <v>14415</v>
      </c>
      <c r="U39" s="0" t="s">
        <v>214</v>
      </c>
    </row>
    <row r="40" customFormat="false" ht="11.25" hidden="false" customHeight="false" outlineLevel="0" collapsed="false">
      <c r="A40" s="0" t="n">
        <v>2858</v>
      </c>
      <c r="B40" s="0" t="s">
        <v>208</v>
      </c>
      <c r="C40" s="0" t="s">
        <v>166</v>
      </c>
      <c r="D40" s="0" t="s">
        <v>127</v>
      </c>
      <c r="E40" s="0" t="s">
        <v>209</v>
      </c>
      <c r="F40" s="224" t="n">
        <v>37062</v>
      </c>
      <c r="G40" s="0" t="s">
        <v>210</v>
      </c>
      <c r="H40" s="0" t="s">
        <v>211</v>
      </c>
      <c r="I40" s="0" t="s">
        <v>218</v>
      </c>
      <c r="J40" s="224" t="n">
        <v>37469</v>
      </c>
      <c r="K40" s="0" t="n">
        <v>5000</v>
      </c>
      <c r="L40" s="0" t="n">
        <v>155000</v>
      </c>
      <c r="M40" s="0" t="s">
        <v>213</v>
      </c>
      <c r="N40" s="0" t="n">
        <v>0</v>
      </c>
      <c r="O40" s="0" t="s">
        <v>130</v>
      </c>
      <c r="P40" s="0" t="s">
        <v>114</v>
      </c>
      <c r="Q40" s="0" t="s">
        <v>214</v>
      </c>
      <c r="R40" s="0" t="n">
        <v>2.525</v>
      </c>
      <c r="S40" s="0" t="n">
        <v>2.625</v>
      </c>
      <c r="T40" s="0" t="n">
        <v>15500</v>
      </c>
      <c r="U40" s="0" t="s">
        <v>214</v>
      </c>
    </row>
    <row r="41" customFormat="false" ht="11.25" hidden="false" customHeight="false" outlineLevel="0" collapsed="false">
      <c r="A41" s="0" t="n">
        <v>2858</v>
      </c>
      <c r="B41" s="0" t="s">
        <v>208</v>
      </c>
      <c r="C41" s="0" t="s">
        <v>166</v>
      </c>
      <c r="D41" s="0" t="s">
        <v>127</v>
      </c>
      <c r="E41" s="0" t="s">
        <v>209</v>
      </c>
      <c r="F41" s="224" t="n">
        <v>37062</v>
      </c>
      <c r="G41" s="0" t="s">
        <v>210</v>
      </c>
      <c r="H41" s="0" t="s">
        <v>211</v>
      </c>
      <c r="I41" s="0" t="s">
        <v>218</v>
      </c>
      <c r="J41" s="224" t="n">
        <v>37500</v>
      </c>
      <c r="K41" s="0" t="n">
        <v>5000</v>
      </c>
      <c r="L41" s="0" t="n">
        <v>150000</v>
      </c>
      <c r="M41" s="0" t="s">
        <v>213</v>
      </c>
      <c r="N41" s="0" t="n">
        <v>0</v>
      </c>
      <c r="O41" s="0" t="s">
        <v>130</v>
      </c>
      <c r="P41" s="0" t="s">
        <v>114</v>
      </c>
      <c r="Q41" s="0" t="s">
        <v>214</v>
      </c>
      <c r="R41" s="0" t="n">
        <v>2.525</v>
      </c>
      <c r="S41" s="0" t="n">
        <v>2.625</v>
      </c>
      <c r="T41" s="0" t="n">
        <v>15000</v>
      </c>
      <c r="U41" s="0" t="s">
        <v>214</v>
      </c>
    </row>
    <row r="42" customFormat="false" ht="11.25" hidden="false" customHeight="false" outlineLevel="0" collapsed="false">
      <c r="A42" s="0" t="n">
        <v>2858</v>
      </c>
      <c r="B42" s="0" t="s">
        <v>208</v>
      </c>
      <c r="C42" s="0" t="s">
        <v>166</v>
      </c>
      <c r="D42" s="0" t="s">
        <v>127</v>
      </c>
      <c r="E42" s="0" t="s">
        <v>209</v>
      </c>
      <c r="F42" s="224" t="n">
        <v>37062</v>
      </c>
      <c r="G42" s="0" t="s">
        <v>210</v>
      </c>
      <c r="H42" s="0" t="s">
        <v>211</v>
      </c>
      <c r="I42" s="0" t="s">
        <v>218</v>
      </c>
      <c r="J42" s="224" t="n">
        <v>37530</v>
      </c>
      <c r="K42" s="0" t="n">
        <v>5000</v>
      </c>
      <c r="L42" s="0" t="n">
        <v>155000</v>
      </c>
      <c r="M42" s="0" t="s">
        <v>213</v>
      </c>
      <c r="N42" s="0" t="n">
        <v>0</v>
      </c>
      <c r="O42" s="0" t="s">
        <v>130</v>
      </c>
      <c r="P42" s="0" t="s">
        <v>114</v>
      </c>
      <c r="Q42" s="0" t="s">
        <v>214</v>
      </c>
      <c r="R42" s="0" t="n">
        <v>2.547</v>
      </c>
      <c r="S42" s="0" t="n">
        <v>2.645</v>
      </c>
      <c r="T42" s="0" t="n">
        <v>15190</v>
      </c>
      <c r="U42" s="0" t="s">
        <v>214</v>
      </c>
    </row>
    <row r="43" customFormat="false" ht="11.25" hidden="false" customHeight="false" outlineLevel="0" collapsed="false">
      <c r="A43" s="0" t="n">
        <v>3682</v>
      </c>
      <c r="B43" s="0" t="s">
        <v>208</v>
      </c>
      <c r="C43" s="0" t="s">
        <v>166</v>
      </c>
      <c r="D43" s="0" t="s">
        <v>127</v>
      </c>
      <c r="E43" s="0" t="s">
        <v>209</v>
      </c>
      <c r="F43" s="224" t="n">
        <v>37124</v>
      </c>
      <c r="G43" s="0" t="s">
        <v>210</v>
      </c>
      <c r="H43" s="0" t="s">
        <v>211</v>
      </c>
      <c r="I43" s="0" t="s">
        <v>218</v>
      </c>
      <c r="J43" s="224" t="n">
        <v>37257</v>
      </c>
      <c r="K43" s="0" t="n">
        <v>5000</v>
      </c>
      <c r="L43" s="0" t="n">
        <v>155000</v>
      </c>
      <c r="M43" s="0" t="s">
        <v>213</v>
      </c>
      <c r="N43" s="0" t="n">
        <v>0.001</v>
      </c>
      <c r="O43" s="0" t="s">
        <v>130</v>
      </c>
      <c r="P43" s="0" t="s">
        <v>114</v>
      </c>
      <c r="Q43" s="0" t="s">
        <v>214</v>
      </c>
      <c r="R43" s="0" t="n">
        <v>2.5</v>
      </c>
      <c r="S43" s="0" t="n">
        <v>3.08</v>
      </c>
      <c r="T43" s="0" t="n">
        <v>89900</v>
      </c>
      <c r="U43" s="0" t="s">
        <v>214</v>
      </c>
    </row>
    <row r="44" customFormat="false" ht="11.25" hidden="false" customHeight="false" outlineLevel="0" collapsed="false">
      <c r="A44" s="0" t="n">
        <v>3682</v>
      </c>
      <c r="B44" s="0" t="s">
        <v>208</v>
      </c>
      <c r="C44" s="0" t="s">
        <v>166</v>
      </c>
      <c r="D44" s="0" t="s">
        <v>127</v>
      </c>
      <c r="E44" s="0" t="s">
        <v>209</v>
      </c>
      <c r="F44" s="224" t="n">
        <v>37124</v>
      </c>
      <c r="G44" s="0" t="s">
        <v>210</v>
      </c>
      <c r="H44" s="0" t="s">
        <v>211</v>
      </c>
      <c r="I44" s="0" t="s">
        <v>218</v>
      </c>
      <c r="J44" s="224" t="n">
        <v>37288</v>
      </c>
      <c r="K44" s="0" t="n">
        <v>5000</v>
      </c>
      <c r="L44" s="0" t="n">
        <v>140000</v>
      </c>
      <c r="M44" s="0" t="s">
        <v>213</v>
      </c>
      <c r="N44" s="0" t="n">
        <v>0.001</v>
      </c>
      <c r="O44" s="0" t="s">
        <v>130</v>
      </c>
      <c r="P44" s="0" t="s">
        <v>114</v>
      </c>
      <c r="Q44" s="0" t="s">
        <v>214</v>
      </c>
      <c r="R44" s="0" t="n">
        <v>2.555</v>
      </c>
      <c r="S44" s="0" t="n">
        <v>3.13</v>
      </c>
      <c r="T44" s="0" t="n">
        <v>80500</v>
      </c>
      <c r="U44" s="0" t="s">
        <v>214</v>
      </c>
    </row>
    <row r="45" customFormat="false" ht="11.25" hidden="false" customHeight="false" outlineLevel="0" collapsed="false">
      <c r="A45" s="0" t="n">
        <v>3682</v>
      </c>
      <c r="B45" s="0" t="s">
        <v>208</v>
      </c>
      <c r="C45" s="0" t="s">
        <v>166</v>
      </c>
      <c r="D45" s="0" t="s">
        <v>127</v>
      </c>
      <c r="E45" s="0" t="s">
        <v>209</v>
      </c>
      <c r="F45" s="224" t="n">
        <v>37124</v>
      </c>
      <c r="G45" s="0" t="s">
        <v>210</v>
      </c>
      <c r="H45" s="0" t="s">
        <v>211</v>
      </c>
      <c r="I45" s="0" t="s">
        <v>218</v>
      </c>
      <c r="J45" s="224" t="n">
        <v>37316</v>
      </c>
      <c r="K45" s="0" t="n">
        <v>5000</v>
      </c>
      <c r="L45" s="0" t="n">
        <v>155000</v>
      </c>
      <c r="M45" s="0" t="s">
        <v>213</v>
      </c>
      <c r="N45" s="0" t="n">
        <v>0.001</v>
      </c>
      <c r="O45" s="0" t="s">
        <v>130</v>
      </c>
      <c r="P45" s="0" t="s">
        <v>114</v>
      </c>
      <c r="Q45" s="0" t="s">
        <v>214</v>
      </c>
      <c r="R45" s="0" t="n">
        <v>2.562</v>
      </c>
      <c r="S45" s="0" t="n">
        <v>3.14</v>
      </c>
      <c r="T45" s="0" t="n">
        <v>89590</v>
      </c>
      <c r="U45" s="0" t="s">
        <v>214</v>
      </c>
    </row>
    <row r="46" customFormat="false" ht="11.25" hidden="false" customHeight="false" outlineLevel="0" collapsed="false">
      <c r="A46" s="0" t="n">
        <v>5216</v>
      </c>
      <c r="B46" s="0" t="s">
        <v>208</v>
      </c>
      <c r="C46" s="0" t="s">
        <v>166</v>
      </c>
      <c r="D46" s="0" t="s">
        <v>126</v>
      </c>
      <c r="E46" s="0" t="s">
        <v>209</v>
      </c>
      <c r="F46" s="224" t="n">
        <v>37188</v>
      </c>
      <c r="G46" s="0" t="s">
        <v>210</v>
      </c>
      <c r="H46" s="0" t="s">
        <v>211</v>
      </c>
      <c r="I46" s="0" t="s">
        <v>218</v>
      </c>
      <c r="J46" s="224" t="n">
        <v>37316</v>
      </c>
      <c r="K46" s="0" t="n">
        <v>5000</v>
      </c>
      <c r="L46" s="0" t="n">
        <v>155000</v>
      </c>
      <c r="M46" s="0" t="s">
        <v>213</v>
      </c>
      <c r="N46" s="0" t="n">
        <v>0</v>
      </c>
      <c r="O46" s="0" t="s">
        <v>114</v>
      </c>
      <c r="P46" s="0" t="s">
        <v>130</v>
      </c>
      <c r="Q46" s="0" t="s">
        <v>214</v>
      </c>
      <c r="R46" s="0" t="n">
        <v>2.79</v>
      </c>
      <c r="S46" s="0" t="n">
        <v>2.562</v>
      </c>
      <c r="T46" s="0" t="n">
        <v>-35340</v>
      </c>
      <c r="U46" s="0" t="s">
        <v>214</v>
      </c>
    </row>
    <row r="47" customFormat="false" ht="11.25" hidden="false" customHeight="false" outlineLevel="0" collapsed="false">
      <c r="A47" s="0" t="n">
        <v>5216</v>
      </c>
      <c r="B47" s="0" t="s">
        <v>208</v>
      </c>
      <c r="C47" s="0" t="s">
        <v>166</v>
      </c>
      <c r="D47" s="0" t="s">
        <v>126</v>
      </c>
      <c r="E47" s="0" t="s">
        <v>209</v>
      </c>
      <c r="F47" s="224" t="n">
        <v>37188</v>
      </c>
      <c r="G47" s="0" t="s">
        <v>210</v>
      </c>
      <c r="H47" s="0" t="s">
        <v>211</v>
      </c>
      <c r="I47" s="0" t="s">
        <v>218</v>
      </c>
      <c r="J47" s="224" t="n">
        <v>37288</v>
      </c>
      <c r="K47" s="0" t="n">
        <v>5000</v>
      </c>
      <c r="L47" s="0" t="n">
        <v>140000</v>
      </c>
      <c r="M47" s="0" t="s">
        <v>213</v>
      </c>
      <c r="N47" s="0" t="n">
        <v>0</v>
      </c>
      <c r="O47" s="0" t="s">
        <v>114</v>
      </c>
      <c r="P47" s="0" t="s">
        <v>130</v>
      </c>
      <c r="Q47" s="0" t="s">
        <v>214</v>
      </c>
      <c r="R47" s="0" t="n">
        <v>2.78</v>
      </c>
      <c r="S47" s="0" t="n">
        <v>2.555</v>
      </c>
      <c r="T47" s="0" t="n">
        <v>-31500</v>
      </c>
      <c r="U47" s="0" t="s">
        <v>214</v>
      </c>
    </row>
    <row r="48" customFormat="false" ht="11.25" hidden="false" customHeight="false" outlineLevel="0" collapsed="false">
      <c r="A48" s="0" t="n">
        <v>5216</v>
      </c>
      <c r="B48" s="0" t="s">
        <v>208</v>
      </c>
      <c r="C48" s="0" t="s">
        <v>166</v>
      </c>
      <c r="D48" s="0" t="s">
        <v>126</v>
      </c>
      <c r="E48" s="0" t="s">
        <v>209</v>
      </c>
      <c r="F48" s="224" t="n">
        <v>37188</v>
      </c>
      <c r="G48" s="0" t="s">
        <v>210</v>
      </c>
      <c r="H48" s="0" t="s">
        <v>211</v>
      </c>
      <c r="I48" s="0" t="s">
        <v>218</v>
      </c>
      <c r="J48" s="224" t="n">
        <v>37257</v>
      </c>
      <c r="K48" s="0" t="n">
        <v>5000</v>
      </c>
      <c r="L48" s="0" t="n">
        <v>155000</v>
      </c>
      <c r="M48" s="0" t="s">
        <v>213</v>
      </c>
      <c r="N48" s="0" t="n">
        <v>0</v>
      </c>
      <c r="O48" s="0" t="s">
        <v>114</v>
      </c>
      <c r="P48" s="0" t="s">
        <v>130</v>
      </c>
      <c r="Q48" s="0" t="s">
        <v>214</v>
      </c>
      <c r="R48" s="0" t="n">
        <v>2.73</v>
      </c>
      <c r="S48" s="0" t="n">
        <v>2.5</v>
      </c>
      <c r="T48" s="0" t="n">
        <v>-35650</v>
      </c>
      <c r="U48" s="0" t="s">
        <v>214</v>
      </c>
    </row>
    <row r="49" customFormat="false" ht="8.25" hidden="false" customHeight="false" outlineLevel="0" collapsed="false">
      <c r="J49" s="169"/>
    </row>
    <row r="50" customFormat="false" ht="8.25" hidden="false" customHeight="false" outlineLevel="0" collapsed="false">
      <c r="J50" s="169"/>
    </row>
    <row r="51" customFormat="false" ht="8.25" hidden="false" customHeight="false" outlineLevel="0" collapsed="false">
      <c r="J51" s="169"/>
    </row>
    <row r="52" customFormat="false" ht="8.25" hidden="false" customHeight="false" outlineLevel="0" collapsed="false">
      <c r="J52" s="169"/>
    </row>
    <row r="53" customFormat="false" ht="8.25" hidden="false" customHeight="false" outlineLevel="0" collapsed="false">
      <c r="J53" s="169"/>
    </row>
    <row r="54" customFormat="false" ht="8.25" hidden="false" customHeight="false" outlineLevel="0" collapsed="false">
      <c r="J54" s="169"/>
    </row>
    <row r="55" customFormat="false" ht="8.25" hidden="false" customHeight="false" outlineLevel="0" collapsed="false">
      <c r="J55" s="169"/>
    </row>
    <row r="56" customFormat="false" ht="8.25" hidden="false" customHeight="false" outlineLevel="0" collapsed="false">
      <c r="J56" s="169"/>
    </row>
    <row r="57" customFormat="false" ht="8.25" hidden="false" customHeight="false" outlineLevel="0" collapsed="false">
      <c r="J57" s="169"/>
    </row>
    <row r="58" customFormat="false" ht="8.25" hidden="false" customHeight="false" outlineLevel="0" collapsed="false">
      <c r="J58" s="169"/>
    </row>
    <row r="59" customFormat="false" ht="8.25" hidden="false" customHeight="false" outlineLevel="0" collapsed="false">
      <c r="J59" s="169"/>
    </row>
    <row r="60" customFormat="false" ht="8.25" hidden="false" customHeight="false" outlineLevel="0" collapsed="false">
      <c r="J60" s="169"/>
    </row>
    <row r="61" customFormat="false" ht="8.25" hidden="false" customHeight="false" outlineLevel="0" collapsed="false">
      <c r="J61" s="169"/>
    </row>
    <row r="62" customFormat="false" ht="8.25" hidden="false" customHeight="false" outlineLevel="0" collapsed="false">
      <c r="J62" s="169"/>
    </row>
    <row r="63" customFormat="false" ht="8.25" hidden="false" customHeight="false" outlineLevel="0" collapsed="false">
      <c r="J63" s="169"/>
    </row>
    <row r="64" customFormat="false" ht="8.25" hidden="false" customHeight="false" outlineLevel="0" collapsed="false">
      <c r="J64" s="169"/>
    </row>
    <row r="65" customFormat="false" ht="8.25" hidden="false" customHeight="false" outlineLevel="0" collapsed="false">
      <c r="J65" s="169"/>
    </row>
    <row r="66" customFormat="false" ht="8.25" hidden="false" customHeight="false" outlineLevel="0" collapsed="false">
      <c r="J66" s="169"/>
    </row>
    <row r="67" customFormat="false" ht="8.25" hidden="false" customHeight="false" outlineLevel="0" collapsed="false">
      <c r="J67" s="169"/>
    </row>
    <row r="68" customFormat="false" ht="8.25" hidden="false" customHeight="false" outlineLevel="0" collapsed="false">
      <c r="J68" s="169"/>
    </row>
    <row r="69" customFormat="false" ht="8.25" hidden="false" customHeight="false" outlineLevel="0" collapsed="false">
      <c r="J69" s="169"/>
    </row>
    <row r="70" customFormat="false" ht="8.25" hidden="false" customHeight="false" outlineLevel="0" collapsed="false">
      <c r="J70" s="169"/>
    </row>
    <row r="71" customFormat="false" ht="8.25" hidden="false" customHeight="false" outlineLevel="0" collapsed="false">
      <c r="J71" s="169"/>
    </row>
    <row r="72" customFormat="false" ht="8.25" hidden="false" customHeight="false" outlineLevel="0" collapsed="false">
      <c r="J72" s="169"/>
    </row>
    <row r="73" customFormat="false" ht="8.25" hidden="false" customHeight="false" outlineLevel="0" collapsed="false">
      <c r="J73" s="169"/>
    </row>
    <row r="74" customFormat="false" ht="8.25" hidden="false" customHeight="false" outlineLevel="0" collapsed="false">
      <c r="J74" s="169"/>
    </row>
    <row r="75" customFormat="false" ht="8.25" hidden="false" customHeight="false" outlineLevel="0" collapsed="false">
      <c r="J75" s="169"/>
    </row>
    <row r="76" customFormat="false" ht="8.25" hidden="false" customHeight="false" outlineLevel="0" collapsed="false">
      <c r="J76" s="169"/>
    </row>
    <row r="77" customFormat="false" ht="8.25" hidden="false" customHeight="false" outlineLevel="0" collapsed="false">
      <c r="J77" s="169"/>
    </row>
    <row r="78" customFormat="false" ht="8.25" hidden="false" customHeight="false" outlineLevel="0" collapsed="false">
      <c r="J78" s="169"/>
    </row>
    <row r="79" customFormat="false" ht="8.25" hidden="false" customHeight="false" outlineLevel="0" collapsed="false">
      <c r="J79" s="169"/>
    </row>
    <row r="80" customFormat="false" ht="8.25" hidden="false" customHeight="false" outlineLevel="0" collapsed="false">
      <c r="J80" s="169"/>
    </row>
    <row r="81" customFormat="false" ht="8.25" hidden="false" customHeight="false" outlineLevel="0" collapsed="false">
      <c r="J81" s="169"/>
    </row>
    <row r="82" customFormat="false" ht="8.25" hidden="false" customHeight="false" outlineLevel="0" collapsed="false">
      <c r="J82" s="169"/>
    </row>
    <row r="83" customFormat="false" ht="8.25" hidden="false" customHeight="false" outlineLevel="0" collapsed="false">
      <c r="J83" s="169"/>
    </row>
    <row r="84" customFormat="false" ht="8.25" hidden="false" customHeight="false" outlineLevel="0" collapsed="false">
      <c r="J84" s="169"/>
    </row>
    <row r="85" customFormat="false" ht="8.25" hidden="false" customHeight="false" outlineLevel="0" collapsed="false">
      <c r="J85" s="169"/>
    </row>
    <row r="86" customFormat="false" ht="8.25" hidden="false" customHeight="false" outlineLevel="0" collapsed="false">
      <c r="J86" s="169"/>
    </row>
    <row r="87" customFormat="false" ht="8.25" hidden="false" customHeight="false" outlineLevel="0" collapsed="false">
      <c r="J87" s="169"/>
    </row>
    <row r="88" customFormat="false" ht="8.25" hidden="false" customHeight="false" outlineLevel="0" collapsed="false">
      <c r="J88" s="169"/>
    </row>
    <row r="89" customFormat="false" ht="8.25" hidden="false" customHeight="false" outlineLevel="0" collapsed="false">
      <c r="J89" s="169"/>
    </row>
    <row r="90" customFormat="false" ht="8.25" hidden="false" customHeight="false" outlineLevel="0" collapsed="false">
      <c r="J90" s="169"/>
    </row>
    <row r="91" customFormat="false" ht="8.25" hidden="false" customHeight="false" outlineLevel="0" collapsed="false">
      <c r="J91" s="169"/>
    </row>
    <row r="92" customFormat="false" ht="8.25" hidden="false" customHeight="false" outlineLevel="0" collapsed="false">
      <c r="J92" s="169"/>
    </row>
    <row r="93" customFormat="false" ht="8.25" hidden="false" customHeight="false" outlineLevel="0" collapsed="false">
      <c r="J93" s="169"/>
    </row>
    <row r="94" customFormat="false" ht="8.25" hidden="false" customHeight="false" outlineLevel="0" collapsed="false">
      <c r="J94" s="169"/>
    </row>
    <row r="95" customFormat="false" ht="8.25" hidden="false" customHeight="false" outlineLevel="0" collapsed="false">
      <c r="J95" s="169"/>
    </row>
    <row r="96" customFormat="false" ht="8.25" hidden="false" customHeight="false" outlineLevel="0" collapsed="false">
      <c r="J96" s="169"/>
    </row>
    <row r="97" customFormat="false" ht="8.25" hidden="false" customHeight="false" outlineLevel="0" collapsed="false">
      <c r="J97" s="169"/>
    </row>
    <row r="98" customFormat="false" ht="8.25" hidden="false" customHeight="false" outlineLevel="0" collapsed="false">
      <c r="J98" s="169"/>
    </row>
    <row r="99" customFormat="false" ht="8.25" hidden="false" customHeight="false" outlineLevel="0" collapsed="false">
      <c r="J99" s="169"/>
    </row>
    <row r="100" customFormat="false" ht="8.25" hidden="false" customHeight="false" outlineLevel="0" collapsed="false">
      <c r="J100" s="169"/>
    </row>
    <row r="101" customFormat="false" ht="8.25" hidden="false" customHeight="false" outlineLevel="0" collapsed="false">
      <c r="J101" s="169"/>
    </row>
    <row r="102" customFormat="false" ht="8.25" hidden="false" customHeight="false" outlineLevel="0" collapsed="false">
      <c r="J102" s="169"/>
    </row>
    <row r="103" customFormat="false" ht="8.25" hidden="false" customHeight="false" outlineLevel="0" collapsed="false">
      <c r="J103" s="169"/>
    </row>
    <row r="104" customFormat="false" ht="8.25" hidden="false" customHeight="false" outlineLevel="0" collapsed="false">
      <c r="J104" s="169"/>
    </row>
    <row r="105" customFormat="false" ht="8.25" hidden="false" customHeight="false" outlineLevel="0" collapsed="false">
      <c r="J105" s="169"/>
    </row>
    <row r="106" customFormat="false" ht="8.25" hidden="false" customHeight="false" outlineLevel="0" collapsed="false">
      <c r="J106" s="169"/>
    </row>
    <row r="107" customFormat="false" ht="8.25" hidden="false" customHeight="false" outlineLevel="0" collapsed="false">
      <c r="J107" s="169"/>
    </row>
    <row r="108" customFormat="false" ht="8.25" hidden="false" customHeight="false" outlineLevel="0" collapsed="false">
      <c r="J108" s="169"/>
    </row>
    <row r="109" customFormat="false" ht="8.25" hidden="false" customHeight="false" outlineLevel="0" collapsed="false">
      <c r="J109" s="169"/>
    </row>
    <row r="110" customFormat="false" ht="8.25" hidden="false" customHeight="false" outlineLevel="0" collapsed="false">
      <c r="J110" s="169"/>
    </row>
    <row r="111" customFormat="false" ht="8.25" hidden="false" customHeight="false" outlineLevel="0" collapsed="false">
      <c r="J111" s="169"/>
    </row>
    <row r="112" customFormat="false" ht="8.25" hidden="false" customHeight="false" outlineLevel="0" collapsed="false">
      <c r="J112" s="169"/>
    </row>
    <row r="113" customFormat="false" ht="8.25" hidden="false" customHeight="false" outlineLevel="0" collapsed="false">
      <c r="J113" s="169"/>
    </row>
    <row r="114" customFormat="false" ht="8.25" hidden="false" customHeight="false" outlineLevel="0" collapsed="false">
      <c r="J114" s="169"/>
    </row>
    <row r="115" customFormat="false" ht="8.25" hidden="false" customHeight="false" outlineLevel="0" collapsed="false">
      <c r="J115" s="169"/>
    </row>
    <row r="116" customFormat="false" ht="8.25" hidden="false" customHeight="false" outlineLevel="0" collapsed="false">
      <c r="J116" s="169"/>
    </row>
    <row r="117" customFormat="false" ht="8.25" hidden="false" customHeight="false" outlineLevel="0" collapsed="false">
      <c r="J117" s="169"/>
    </row>
    <row r="118" customFormat="false" ht="8.25" hidden="false" customHeight="false" outlineLevel="0" collapsed="false">
      <c r="J118" s="169"/>
    </row>
    <row r="119" customFormat="false" ht="8.25" hidden="false" customHeight="false" outlineLevel="0" collapsed="false">
      <c r="J119" s="169"/>
    </row>
    <row r="120" customFormat="false" ht="8.25" hidden="false" customHeight="false" outlineLevel="0" collapsed="false">
      <c r="J120" s="169"/>
    </row>
    <row r="121" customFormat="false" ht="8.25" hidden="false" customHeight="false" outlineLevel="0" collapsed="false">
      <c r="J121" s="169"/>
    </row>
    <row r="122" customFormat="false" ht="8.25" hidden="false" customHeight="false" outlineLevel="0" collapsed="false">
      <c r="J122" s="169"/>
    </row>
    <row r="123" customFormat="false" ht="8.25" hidden="false" customHeight="false" outlineLevel="0" collapsed="false">
      <c r="J123" s="169"/>
    </row>
    <row r="124" customFormat="false" ht="8.25" hidden="false" customHeight="false" outlineLevel="0" collapsed="false">
      <c r="J124" s="169"/>
    </row>
    <row r="125" customFormat="false" ht="8.25" hidden="false" customHeight="false" outlineLevel="0" collapsed="false">
      <c r="J125" s="169"/>
    </row>
    <row r="126" customFormat="false" ht="8.25" hidden="false" customHeight="false" outlineLevel="0" collapsed="false">
      <c r="J126" s="169"/>
    </row>
    <row r="127" customFormat="false" ht="8.25" hidden="false" customHeight="false" outlineLevel="0" collapsed="false">
      <c r="J127" s="169"/>
    </row>
    <row r="128" customFormat="false" ht="8.25" hidden="false" customHeight="false" outlineLevel="0" collapsed="false">
      <c r="J128" s="169"/>
    </row>
    <row r="129" customFormat="false" ht="8.25" hidden="false" customHeight="false" outlineLevel="0" collapsed="false">
      <c r="J129" s="169"/>
    </row>
    <row r="130" customFormat="false" ht="8.25" hidden="false" customHeight="false" outlineLevel="0" collapsed="false">
      <c r="J130" s="169"/>
    </row>
    <row r="131" customFormat="false" ht="8.25" hidden="false" customHeight="false" outlineLevel="0" collapsed="false">
      <c r="J131" s="169"/>
    </row>
    <row r="132" customFormat="false" ht="8.25" hidden="false" customHeight="false" outlineLevel="0" collapsed="false">
      <c r="J132" s="169"/>
    </row>
    <row r="133" customFormat="false" ht="8.25" hidden="false" customHeight="false" outlineLevel="0" collapsed="false">
      <c r="J133" s="169"/>
    </row>
    <row r="134" customFormat="false" ht="8.25" hidden="false" customHeight="false" outlineLevel="0" collapsed="false">
      <c r="J134" s="169"/>
    </row>
    <row r="135" customFormat="false" ht="8.25" hidden="false" customHeight="false" outlineLevel="0" collapsed="false">
      <c r="J135" s="169"/>
    </row>
    <row r="136" customFormat="false" ht="8.25" hidden="false" customHeight="false" outlineLevel="0" collapsed="false">
      <c r="J136" s="169"/>
    </row>
    <row r="137" customFormat="false" ht="8.25" hidden="false" customHeight="false" outlineLevel="0" collapsed="false">
      <c r="J137" s="169"/>
    </row>
    <row r="138" customFormat="false" ht="8.25" hidden="false" customHeight="false" outlineLevel="0" collapsed="false">
      <c r="J138" s="169"/>
    </row>
    <row r="139" customFormat="false" ht="8.25" hidden="false" customHeight="false" outlineLevel="0" collapsed="false">
      <c r="J139" s="169"/>
    </row>
    <row r="140" customFormat="false" ht="8.25" hidden="false" customHeight="false" outlineLevel="0" collapsed="false">
      <c r="J140" s="169"/>
    </row>
    <row r="141" customFormat="false" ht="8.25" hidden="false" customHeight="false" outlineLevel="0" collapsed="false">
      <c r="J141" s="169"/>
    </row>
    <row r="142" customFormat="false" ht="8.25" hidden="false" customHeight="false" outlineLevel="0" collapsed="false">
      <c r="J142" s="169"/>
    </row>
    <row r="143" customFormat="false" ht="8.25" hidden="false" customHeight="false" outlineLevel="0" collapsed="false">
      <c r="J143" s="169"/>
    </row>
    <row r="144" customFormat="false" ht="8.25" hidden="false" customHeight="false" outlineLevel="0" collapsed="false">
      <c r="J144" s="169"/>
    </row>
    <row r="145" customFormat="false" ht="8.25" hidden="false" customHeight="false" outlineLevel="0" collapsed="false">
      <c r="J145" s="169"/>
    </row>
    <row r="146" customFormat="false" ht="8.25" hidden="false" customHeight="false" outlineLevel="0" collapsed="false">
      <c r="J146" s="169"/>
    </row>
    <row r="147" customFormat="false" ht="8.25" hidden="false" customHeight="false" outlineLevel="0" collapsed="false">
      <c r="J147" s="169"/>
    </row>
    <row r="148" customFormat="false" ht="8.25" hidden="false" customHeight="false" outlineLevel="0" collapsed="false">
      <c r="J148" s="169"/>
    </row>
    <row r="149" customFormat="false" ht="8.25" hidden="false" customHeight="false" outlineLevel="0" collapsed="false">
      <c r="J149" s="169"/>
    </row>
    <row r="150" customFormat="false" ht="8.25" hidden="false" customHeight="false" outlineLevel="0" collapsed="false">
      <c r="J150" s="169"/>
    </row>
    <row r="151" customFormat="false" ht="8.25" hidden="false" customHeight="false" outlineLevel="0" collapsed="false">
      <c r="J151" s="169"/>
    </row>
    <row r="152" customFormat="false" ht="8.25" hidden="false" customHeight="false" outlineLevel="0" collapsed="false">
      <c r="J152" s="169"/>
    </row>
    <row r="153" customFormat="false" ht="8.25" hidden="false" customHeight="false" outlineLevel="0" collapsed="false">
      <c r="J153" s="169"/>
    </row>
    <row r="154" customFormat="false" ht="8.25" hidden="false" customHeight="false" outlineLevel="0" collapsed="false">
      <c r="J154" s="169"/>
    </row>
    <row r="155" customFormat="false" ht="8.25" hidden="false" customHeight="false" outlineLevel="0" collapsed="false">
      <c r="J155" s="169"/>
    </row>
    <row r="156" customFormat="false" ht="8.25" hidden="false" customHeight="false" outlineLevel="0" collapsed="false">
      <c r="J156" s="169"/>
    </row>
    <row r="157" customFormat="false" ht="8.25" hidden="false" customHeight="false" outlineLevel="0" collapsed="false">
      <c r="J157" s="169"/>
    </row>
    <row r="158" customFormat="false" ht="8.25" hidden="false" customHeight="false" outlineLevel="0" collapsed="false">
      <c r="J158" s="169"/>
    </row>
    <row r="159" customFormat="false" ht="8.25" hidden="false" customHeight="false" outlineLevel="0" collapsed="false">
      <c r="J159" s="169"/>
    </row>
    <row r="160" customFormat="false" ht="8.25" hidden="false" customHeight="false" outlineLevel="0" collapsed="false">
      <c r="J160" s="169"/>
    </row>
    <row r="161" customFormat="false" ht="8.25" hidden="false" customHeight="false" outlineLevel="0" collapsed="false">
      <c r="J161" s="169"/>
    </row>
    <row r="162" customFormat="false" ht="8.25" hidden="false" customHeight="false" outlineLevel="0" collapsed="false">
      <c r="J162" s="169"/>
    </row>
    <row r="163" customFormat="false" ht="8.25" hidden="false" customHeight="false" outlineLevel="0" collapsed="false">
      <c r="J163" s="169"/>
    </row>
    <row r="164" customFormat="false" ht="8.25" hidden="false" customHeight="false" outlineLevel="0" collapsed="false">
      <c r="J164" s="169"/>
    </row>
    <row r="165" customFormat="false" ht="8.25" hidden="false" customHeight="false" outlineLevel="0" collapsed="false">
      <c r="J165" s="169"/>
    </row>
    <row r="166" customFormat="false" ht="8.25" hidden="false" customHeight="false" outlineLevel="0" collapsed="false">
      <c r="J166" s="169"/>
    </row>
    <row r="167" customFormat="false" ht="8.25" hidden="false" customHeight="false" outlineLevel="0" collapsed="false">
      <c r="J167" s="169"/>
    </row>
    <row r="168" customFormat="false" ht="8.25" hidden="false" customHeight="false" outlineLevel="0" collapsed="false">
      <c r="J168" s="169"/>
    </row>
    <row r="169" customFormat="false" ht="8.25" hidden="false" customHeight="false" outlineLevel="0" collapsed="false">
      <c r="J169" s="169"/>
    </row>
    <row r="170" customFormat="false" ht="8.25" hidden="false" customHeight="false" outlineLevel="0" collapsed="false">
      <c r="J170" s="169"/>
    </row>
    <row r="171" customFormat="false" ht="8.25" hidden="false" customHeight="false" outlineLevel="0" collapsed="false">
      <c r="J171" s="169"/>
    </row>
    <row r="172" customFormat="false" ht="8.25" hidden="false" customHeight="false" outlineLevel="0" collapsed="false">
      <c r="J172" s="169"/>
    </row>
    <row r="173" customFormat="false" ht="8.25" hidden="false" customHeight="false" outlineLevel="0" collapsed="false">
      <c r="J173" s="169"/>
    </row>
    <row r="174" customFormat="false" ht="8.25" hidden="false" customHeight="false" outlineLevel="0" collapsed="false">
      <c r="J174" s="169"/>
    </row>
    <row r="175" customFormat="false" ht="8.25" hidden="false" customHeight="false" outlineLevel="0" collapsed="false">
      <c r="J175" s="169"/>
    </row>
    <row r="176" customFormat="false" ht="8.25" hidden="false" customHeight="false" outlineLevel="0" collapsed="false">
      <c r="J176" s="169"/>
    </row>
    <row r="177" customFormat="false" ht="8.25" hidden="false" customHeight="false" outlineLevel="0" collapsed="false">
      <c r="J177" s="169"/>
    </row>
    <row r="178" customFormat="false" ht="8.25" hidden="false" customHeight="false" outlineLevel="0" collapsed="false">
      <c r="J178" s="169"/>
    </row>
    <row r="179" customFormat="false" ht="8.25" hidden="false" customHeight="false" outlineLevel="0" collapsed="false">
      <c r="J179" s="169"/>
    </row>
    <row r="180" customFormat="false" ht="8.25" hidden="false" customHeight="false" outlineLevel="0" collapsed="false">
      <c r="J180" s="169"/>
    </row>
    <row r="181" customFormat="false" ht="8.25" hidden="false" customHeight="false" outlineLevel="0" collapsed="false">
      <c r="J181" s="169"/>
    </row>
    <row r="182" customFormat="false" ht="8.25" hidden="false" customHeight="false" outlineLevel="0" collapsed="false">
      <c r="J182" s="169"/>
    </row>
    <row r="183" customFormat="false" ht="8.25" hidden="false" customHeight="false" outlineLevel="0" collapsed="false">
      <c r="J183" s="169"/>
    </row>
    <row r="184" customFormat="false" ht="8.25" hidden="false" customHeight="false" outlineLevel="0" collapsed="false">
      <c r="J184" s="169"/>
    </row>
    <row r="185" customFormat="false" ht="8.25" hidden="false" customHeight="false" outlineLevel="0" collapsed="false">
      <c r="J185" s="169"/>
    </row>
    <row r="186" customFormat="false" ht="8.25" hidden="false" customHeight="false" outlineLevel="0" collapsed="false">
      <c r="J186" s="169"/>
    </row>
    <row r="187" customFormat="false" ht="8.25" hidden="false" customHeight="false" outlineLevel="0" collapsed="false">
      <c r="J187" s="169"/>
    </row>
    <row r="188" customFormat="false" ht="8.25" hidden="false" customHeight="false" outlineLevel="0" collapsed="false">
      <c r="J188" s="169"/>
    </row>
    <row r="189" customFormat="false" ht="8.25" hidden="false" customHeight="false" outlineLevel="0" collapsed="false">
      <c r="J189" s="169"/>
    </row>
    <row r="190" customFormat="false" ht="8.25" hidden="false" customHeight="false" outlineLevel="0" collapsed="false">
      <c r="J190" s="169"/>
    </row>
    <row r="191" customFormat="false" ht="8.25" hidden="false" customHeight="false" outlineLevel="0" collapsed="false">
      <c r="J191" s="169"/>
    </row>
    <row r="192" customFormat="false" ht="8.25" hidden="false" customHeight="false" outlineLevel="0" collapsed="false">
      <c r="J192" s="169"/>
    </row>
    <row r="193" customFormat="false" ht="8.25" hidden="false" customHeight="false" outlineLevel="0" collapsed="false">
      <c r="J193" s="169"/>
    </row>
    <row r="194" customFormat="false" ht="8.25" hidden="false" customHeight="false" outlineLevel="0" collapsed="false">
      <c r="J194" s="169"/>
    </row>
    <row r="195" customFormat="false" ht="8.25" hidden="false" customHeight="false" outlineLevel="0" collapsed="false">
      <c r="J195" s="169"/>
    </row>
    <row r="196" customFormat="false" ht="8.25" hidden="false" customHeight="false" outlineLevel="0" collapsed="false">
      <c r="J196" s="169"/>
    </row>
    <row r="197" customFormat="false" ht="8.25" hidden="false" customHeight="false" outlineLevel="0" collapsed="false">
      <c r="J197" s="169"/>
    </row>
    <row r="198" customFormat="false" ht="8.25" hidden="false" customHeight="false" outlineLevel="0" collapsed="false">
      <c r="J198" s="169"/>
    </row>
    <row r="199" customFormat="false" ht="8.25" hidden="false" customHeight="false" outlineLevel="0" collapsed="false">
      <c r="J199" s="169"/>
    </row>
    <row r="200" customFormat="false" ht="8.25" hidden="false" customHeight="false" outlineLevel="0" collapsed="false">
      <c r="J200" s="169"/>
    </row>
    <row r="201" customFormat="false" ht="8.25" hidden="false" customHeight="false" outlineLevel="0" collapsed="false">
      <c r="J201" s="169"/>
    </row>
    <row r="202" customFormat="false" ht="8.25" hidden="false" customHeight="false" outlineLevel="0" collapsed="false">
      <c r="J202" s="169"/>
    </row>
    <row r="203" customFormat="false" ht="8.25" hidden="false" customHeight="false" outlineLevel="0" collapsed="false">
      <c r="J203" s="169"/>
    </row>
    <row r="204" customFormat="false" ht="8.25" hidden="false" customHeight="false" outlineLevel="0" collapsed="false">
      <c r="J204" s="169"/>
    </row>
    <row r="205" customFormat="false" ht="8.25" hidden="false" customHeight="false" outlineLevel="0" collapsed="false">
      <c r="J205" s="169"/>
    </row>
    <row r="206" customFormat="false" ht="8.25" hidden="false" customHeight="false" outlineLevel="0" collapsed="false">
      <c r="J206" s="169"/>
    </row>
    <row r="207" customFormat="false" ht="8.25" hidden="false" customHeight="false" outlineLevel="0" collapsed="false">
      <c r="J207" s="169"/>
    </row>
    <row r="208" customFormat="false" ht="8.25" hidden="false" customHeight="false" outlineLevel="0" collapsed="false">
      <c r="J208" s="169"/>
    </row>
    <row r="209" customFormat="false" ht="8.25" hidden="false" customHeight="false" outlineLevel="0" collapsed="false">
      <c r="J209" s="169"/>
    </row>
    <row r="210" customFormat="false" ht="8.25" hidden="false" customHeight="false" outlineLevel="0" collapsed="false">
      <c r="J210" s="169"/>
    </row>
    <row r="211" customFormat="false" ht="8.25" hidden="false" customHeight="false" outlineLevel="0" collapsed="false">
      <c r="J211" s="169"/>
    </row>
    <row r="212" customFormat="false" ht="8.25" hidden="false" customHeight="false" outlineLevel="0" collapsed="false">
      <c r="J212" s="169"/>
    </row>
    <row r="213" customFormat="false" ht="8.25" hidden="false" customHeight="false" outlineLevel="0" collapsed="false">
      <c r="J213" s="169"/>
    </row>
    <row r="214" customFormat="false" ht="8.25" hidden="false" customHeight="false" outlineLevel="0" collapsed="false">
      <c r="J214" s="169"/>
    </row>
    <row r="215" customFormat="false" ht="8.25" hidden="false" customHeight="false" outlineLevel="0" collapsed="false">
      <c r="J215" s="169"/>
    </row>
    <row r="216" customFormat="false" ht="8.25" hidden="false" customHeight="false" outlineLevel="0" collapsed="false">
      <c r="J216" s="169"/>
    </row>
    <row r="217" customFormat="false" ht="8.25" hidden="false" customHeight="false" outlineLevel="0" collapsed="false">
      <c r="J217" s="169"/>
    </row>
    <row r="218" customFormat="false" ht="8.25" hidden="false" customHeight="false" outlineLevel="0" collapsed="false">
      <c r="J218" s="169"/>
    </row>
    <row r="219" customFormat="false" ht="8.25" hidden="false" customHeight="false" outlineLevel="0" collapsed="false">
      <c r="J219" s="169"/>
    </row>
    <row r="220" customFormat="false" ht="8.25" hidden="false" customHeight="false" outlineLevel="0" collapsed="false">
      <c r="J220" s="169"/>
    </row>
    <row r="221" customFormat="false" ht="8.25" hidden="false" customHeight="false" outlineLevel="0" collapsed="false">
      <c r="J221" s="169"/>
    </row>
    <row r="222" customFormat="false" ht="8.25" hidden="false" customHeight="false" outlineLevel="0" collapsed="false">
      <c r="J222" s="169"/>
    </row>
    <row r="223" customFormat="false" ht="8.25" hidden="false" customHeight="false" outlineLevel="0" collapsed="false">
      <c r="J223" s="169"/>
    </row>
    <row r="224" customFormat="false" ht="8.25" hidden="false" customHeight="false" outlineLevel="0" collapsed="false">
      <c r="J224" s="169"/>
    </row>
    <row r="225" customFormat="false" ht="8.25" hidden="false" customHeight="false" outlineLevel="0" collapsed="false">
      <c r="J225" s="169"/>
    </row>
    <row r="226" customFormat="false" ht="8.25" hidden="false" customHeight="false" outlineLevel="0" collapsed="false">
      <c r="J226" s="169"/>
    </row>
    <row r="227" customFormat="false" ht="8.25" hidden="false" customHeight="false" outlineLevel="0" collapsed="false">
      <c r="J227" s="169"/>
    </row>
    <row r="228" customFormat="false" ht="8.25" hidden="false" customHeight="false" outlineLevel="0" collapsed="false">
      <c r="J228" s="169"/>
    </row>
    <row r="229" customFormat="false" ht="8.25" hidden="false" customHeight="false" outlineLevel="0" collapsed="false">
      <c r="J229" s="169"/>
    </row>
    <row r="230" customFormat="false" ht="8.25" hidden="false" customHeight="false" outlineLevel="0" collapsed="false">
      <c r="J230" s="169"/>
    </row>
    <row r="231" customFormat="false" ht="8.25" hidden="false" customHeight="false" outlineLevel="0" collapsed="false">
      <c r="J231" s="169"/>
    </row>
    <row r="232" customFormat="false" ht="8.25" hidden="false" customHeight="false" outlineLevel="0" collapsed="false">
      <c r="J232" s="169"/>
    </row>
    <row r="233" customFormat="false" ht="8.25" hidden="false" customHeight="false" outlineLevel="0" collapsed="false">
      <c r="J233" s="169"/>
    </row>
    <row r="234" customFormat="false" ht="8.25" hidden="false" customHeight="false" outlineLevel="0" collapsed="false">
      <c r="J234" s="169"/>
    </row>
    <row r="235" customFormat="false" ht="8.25" hidden="false" customHeight="false" outlineLevel="0" collapsed="false">
      <c r="J235" s="169"/>
    </row>
    <row r="236" customFormat="false" ht="8.25" hidden="false" customHeight="false" outlineLevel="0" collapsed="false">
      <c r="J236" s="169"/>
    </row>
    <row r="237" customFormat="false" ht="8.25" hidden="false" customHeight="false" outlineLevel="0" collapsed="false">
      <c r="J237" s="169"/>
    </row>
    <row r="238" customFormat="false" ht="8.25" hidden="false" customHeight="false" outlineLevel="0" collapsed="false">
      <c r="J238" s="169"/>
    </row>
    <row r="239" customFormat="false" ht="8.25" hidden="false" customHeight="false" outlineLevel="0" collapsed="false">
      <c r="J239" s="169"/>
    </row>
    <row r="240" customFormat="false" ht="8.25" hidden="false" customHeight="false" outlineLevel="0" collapsed="false">
      <c r="J240" s="169"/>
    </row>
    <row r="241" customFormat="false" ht="8.25" hidden="false" customHeight="false" outlineLevel="0" collapsed="false">
      <c r="J241" s="169"/>
    </row>
    <row r="242" customFormat="false" ht="8.25" hidden="false" customHeight="false" outlineLevel="0" collapsed="false">
      <c r="J242" s="169"/>
    </row>
    <row r="243" customFormat="false" ht="8.25" hidden="false" customHeight="false" outlineLevel="0" collapsed="false">
      <c r="J243" s="169"/>
    </row>
    <row r="244" customFormat="false" ht="8.25" hidden="false" customHeight="false" outlineLevel="0" collapsed="false">
      <c r="J244" s="169"/>
    </row>
    <row r="245" customFormat="false" ht="8.25" hidden="false" customHeight="false" outlineLevel="0" collapsed="false">
      <c r="J245" s="169"/>
    </row>
    <row r="246" customFormat="false" ht="8.25" hidden="false" customHeight="false" outlineLevel="0" collapsed="false">
      <c r="J246" s="169"/>
    </row>
    <row r="247" customFormat="false" ht="8.25" hidden="false" customHeight="false" outlineLevel="0" collapsed="false">
      <c r="J247" s="169"/>
    </row>
    <row r="248" customFormat="false" ht="8.25" hidden="false" customHeight="false" outlineLevel="0" collapsed="false">
      <c r="J248" s="169"/>
    </row>
    <row r="249" customFormat="false" ht="8.25" hidden="false" customHeight="false" outlineLevel="0" collapsed="false">
      <c r="J249" s="169"/>
    </row>
    <row r="250" customFormat="false" ht="8.25" hidden="false" customHeight="false" outlineLevel="0" collapsed="false">
      <c r="J250" s="169"/>
    </row>
    <row r="251" customFormat="false" ht="8.25" hidden="false" customHeight="false" outlineLevel="0" collapsed="false">
      <c r="J251" s="169"/>
    </row>
    <row r="252" customFormat="false" ht="8.25" hidden="false" customHeight="false" outlineLevel="0" collapsed="false">
      <c r="J252" s="169"/>
    </row>
    <row r="253" customFormat="false" ht="8.25" hidden="false" customHeight="false" outlineLevel="0" collapsed="false">
      <c r="J253" s="169"/>
    </row>
    <row r="254" customFormat="false" ht="8.25" hidden="false" customHeight="false" outlineLevel="0" collapsed="false">
      <c r="J254" s="169"/>
    </row>
    <row r="255" customFormat="false" ht="8.25" hidden="false" customHeight="false" outlineLevel="0" collapsed="false">
      <c r="J255" s="169"/>
    </row>
    <row r="256" customFormat="false" ht="8.25" hidden="false" customHeight="false" outlineLevel="0" collapsed="false">
      <c r="J256" s="169"/>
    </row>
    <row r="257" customFormat="false" ht="8.25" hidden="false" customHeight="false" outlineLevel="0" collapsed="false">
      <c r="J257" s="169"/>
    </row>
    <row r="258" customFormat="false" ht="8.25" hidden="false" customHeight="false" outlineLevel="0" collapsed="false">
      <c r="J258" s="169"/>
    </row>
    <row r="259" customFormat="false" ht="8.25" hidden="false" customHeight="false" outlineLevel="0" collapsed="false">
      <c r="J259" s="169"/>
    </row>
    <row r="260" customFormat="false" ht="8.25" hidden="false" customHeight="false" outlineLevel="0" collapsed="false">
      <c r="J260" s="169"/>
    </row>
    <row r="261" customFormat="false" ht="8.25" hidden="false" customHeight="false" outlineLevel="0" collapsed="false">
      <c r="J261" s="169"/>
    </row>
    <row r="262" customFormat="false" ht="8.25" hidden="false" customHeight="false" outlineLevel="0" collapsed="false">
      <c r="J262" s="169"/>
    </row>
    <row r="263" customFormat="false" ht="8.25" hidden="false" customHeight="false" outlineLevel="0" collapsed="false">
      <c r="J263" s="169"/>
    </row>
    <row r="264" customFormat="false" ht="8.25" hidden="false" customHeight="false" outlineLevel="0" collapsed="false">
      <c r="J264" s="169"/>
    </row>
    <row r="265" customFormat="false" ht="8.25" hidden="false" customHeight="false" outlineLevel="0" collapsed="false">
      <c r="J265" s="169"/>
    </row>
    <row r="266" customFormat="false" ht="8.25" hidden="false" customHeight="false" outlineLevel="0" collapsed="false">
      <c r="J266" s="169"/>
    </row>
    <row r="267" customFormat="false" ht="8.25" hidden="false" customHeight="false" outlineLevel="0" collapsed="false">
      <c r="J267" s="169"/>
    </row>
    <row r="268" customFormat="false" ht="8.25" hidden="false" customHeight="false" outlineLevel="0" collapsed="false">
      <c r="J268" s="169"/>
    </row>
    <row r="269" customFormat="false" ht="8.25" hidden="false" customHeight="false" outlineLevel="0" collapsed="false">
      <c r="J269" s="169"/>
    </row>
    <row r="270" customFormat="false" ht="8.25" hidden="false" customHeight="false" outlineLevel="0" collapsed="false">
      <c r="J270" s="169"/>
    </row>
    <row r="271" customFormat="false" ht="8.25" hidden="false" customHeight="false" outlineLevel="0" collapsed="false">
      <c r="J271" s="169"/>
    </row>
    <row r="272" customFormat="false" ht="8.25" hidden="false" customHeight="false" outlineLevel="0" collapsed="false">
      <c r="J272" s="169"/>
    </row>
    <row r="273" customFormat="false" ht="8.25" hidden="false" customHeight="false" outlineLevel="0" collapsed="false">
      <c r="J273" s="169"/>
    </row>
    <row r="274" customFormat="false" ht="8.25" hidden="false" customHeight="false" outlineLevel="0" collapsed="false">
      <c r="J274" s="169"/>
    </row>
    <row r="275" customFormat="false" ht="8.25" hidden="false" customHeight="false" outlineLevel="0" collapsed="false">
      <c r="J275" s="169"/>
    </row>
    <row r="276" customFormat="false" ht="8.25" hidden="false" customHeight="false" outlineLevel="0" collapsed="false">
      <c r="J276" s="169"/>
    </row>
    <row r="277" customFormat="false" ht="8.25" hidden="false" customHeight="false" outlineLevel="0" collapsed="false">
      <c r="J277" s="169"/>
    </row>
    <row r="278" customFormat="false" ht="8.25" hidden="false" customHeight="false" outlineLevel="0" collapsed="false">
      <c r="J278" s="169"/>
    </row>
    <row r="279" customFormat="false" ht="8.25" hidden="false" customHeight="false" outlineLevel="0" collapsed="false">
      <c r="J279" s="169"/>
    </row>
    <row r="280" customFormat="false" ht="8.25" hidden="false" customHeight="false" outlineLevel="0" collapsed="false">
      <c r="J280" s="169"/>
    </row>
    <row r="281" customFormat="false" ht="8.25" hidden="false" customHeight="false" outlineLevel="0" collapsed="false">
      <c r="J281" s="169"/>
    </row>
    <row r="282" customFormat="false" ht="8.25" hidden="false" customHeight="false" outlineLevel="0" collapsed="false">
      <c r="J282" s="169"/>
    </row>
    <row r="283" customFormat="false" ht="8.25" hidden="false" customHeight="false" outlineLevel="0" collapsed="false">
      <c r="J283" s="169"/>
    </row>
    <row r="284" customFormat="false" ht="8.25" hidden="false" customHeight="false" outlineLevel="0" collapsed="false">
      <c r="J284" s="169"/>
    </row>
    <row r="285" customFormat="false" ht="8.25" hidden="false" customHeight="false" outlineLevel="0" collapsed="false">
      <c r="J285" s="169"/>
    </row>
    <row r="286" customFormat="false" ht="8.25" hidden="false" customHeight="false" outlineLevel="0" collapsed="false">
      <c r="J286" s="169"/>
    </row>
    <row r="287" customFormat="false" ht="8.25" hidden="false" customHeight="false" outlineLevel="0" collapsed="false">
      <c r="J287" s="169"/>
    </row>
    <row r="288" customFormat="false" ht="8.25" hidden="false" customHeight="false" outlineLevel="0" collapsed="false">
      <c r="J288" s="169"/>
    </row>
    <row r="289" customFormat="false" ht="8.25" hidden="false" customHeight="false" outlineLevel="0" collapsed="false">
      <c r="J289" s="169"/>
    </row>
    <row r="290" customFormat="false" ht="8.25" hidden="false" customHeight="false" outlineLevel="0" collapsed="false">
      <c r="J290" s="169"/>
    </row>
    <row r="291" customFormat="false" ht="8.25" hidden="false" customHeight="false" outlineLevel="0" collapsed="false">
      <c r="J291" s="169"/>
    </row>
    <row r="292" customFormat="false" ht="8.25" hidden="false" customHeight="false" outlineLevel="0" collapsed="false">
      <c r="J292" s="169"/>
    </row>
    <row r="293" customFormat="false" ht="8.25" hidden="false" customHeight="false" outlineLevel="0" collapsed="false">
      <c r="J293" s="169"/>
    </row>
    <row r="294" customFormat="false" ht="8.25" hidden="false" customHeight="false" outlineLevel="0" collapsed="false">
      <c r="J294" s="169"/>
    </row>
    <row r="295" customFormat="false" ht="8.25" hidden="false" customHeight="false" outlineLevel="0" collapsed="false">
      <c r="J295" s="169"/>
    </row>
    <row r="296" customFormat="false" ht="8.25" hidden="false" customHeight="false" outlineLevel="0" collapsed="false">
      <c r="J296" s="169"/>
    </row>
    <row r="297" customFormat="false" ht="8.25" hidden="false" customHeight="false" outlineLevel="0" collapsed="false">
      <c r="J297" s="169"/>
    </row>
    <row r="298" customFormat="false" ht="8.25" hidden="false" customHeight="false" outlineLevel="0" collapsed="false">
      <c r="J298" s="169"/>
    </row>
    <row r="299" customFormat="false" ht="8.25" hidden="false" customHeight="false" outlineLevel="0" collapsed="false">
      <c r="J299" s="169"/>
    </row>
    <row r="300" customFormat="false" ht="8.25" hidden="false" customHeight="false" outlineLevel="0" collapsed="false">
      <c r="J300" s="169"/>
    </row>
    <row r="301" customFormat="false" ht="8.25" hidden="false" customHeight="false" outlineLevel="0" collapsed="false">
      <c r="J301" s="169"/>
    </row>
    <row r="302" customFormat="false" ht="8.25" hidden="false" customHeight="false" outlineLevel="0" collapsed="false">
      <c r="J302" s="169"/>
    </row>
    <row r="303" customFormat="false" ht="8.25" hidden="false" customHeight="false" outlineLevel="0" collapsed="false">
      <c r="J303" s="169"/>
    </row>
    <row r="304" customFormat="false" ht="8.25" hidden="false" customHeight="false" outlineLevel="0" collapsed="false">
      <c r="J304" s="169"/>
    </row>
    <row r="305" customFormat="false" ht="8.25" hidden="false" customHeight="false" outlineLevel="0" collapsed="false">
      <c r="J305" s="169"/>
    </row>
    <row r="306" customFormat="false" ht="8.25" hidden="false" customHeight="false" outlineLevel="0" collapsed="false">
      <c r="J306" s="169"/>
    </row>
    <row r="307" customFormat="false" ht="8.25" hidden="false" customHeight="false" outlineLevel="0" collapsed="false">
      <c r="J307" s="169"/>
    </row>
    <row r="308" customFormat="false" ht="8.25" hidden="false" customHeight="false" outlineLevel="0" collapsed="false">
      <c r="J308" s="169"/>
    </row>
    <row r="309" customFormat="false" ht="8.25" hidden="false" customHeight="false" outlineLevel="0" collapsed="false">
      <c r="J309" s="169"/>
    </row>
    <row r="310" customFormat="false" ht="8.25" hidden="false" customHeight="false" outlineLevel="0" collapsed="false">
      <c r="J310" s="169"/>
    </row>
    <row r="311" customFormat="false" ht="8.25" hidden="false" customHeight="false" outlineLevel="0" collapsed="false">
      <c r="J311" s="169"/>
    </row>
    <row r="312" customFormat="false" ht="8.25" hidden="false" customHeight="false" outlineLevel="0" collapsed="false">
      <c r="J312" s="169"/>
    </row>
    <row r="313" customFormat="false" ht="8.25" hidden="false" customHeight="false" outlineLevel="0" collapsed="false">
      <c r="J313" s="169"/>
    </row>
    <row r="314" customFormat="false" ht="8.25" hidden="false" customHeight="false" outlineLevel="0" collapsed="false">
      <c r="J314" s="169"/>
    </row>
    <row r="315" customFormat="false" ht="8.25" hidden="false" customHeight="false" outlineLevel="0" collapsed="false">
      <c r="J315" s="169"/>
    </row>
    <row r="316" customFormat="false" ht="8.25" hidden="false" customHeight="false" outlineLevel="0" collapsed="false">
      <c r="J316" s="169"/>
    </row>
    <row r="317" customFormat="false" ht="8.25" hidden="false" customHeight="false" outlineLevel="0" collapsed="false">
      <c r="J317" s="169"/>
    </row>
    <row r="318" customFormat="false" ht="8.25" hidden="false" customHeight="false" outlineLevel="0" collapsed="false">
      <c r="J318" s="169"/>
    </row>
    <row r="319" customFormat="false" ht="8.25" hidden="false" customHeight="false" outlineLevel="0" collapsed="false">
      <c r="J319" s="169"/>
    </row>
    <row r="320" customFormat="false" ht="8.25" hidden="false" customHeight="false" outlineLevel="0" collapsed="false">
      <c r="J320" s="169"/>
    </row>
    <row r="321" customFormat="false" ht="8.25" hidden="false" customHeight="false" outlineLevel="0" collapsed="false">
      <c r="J321" s="169"/>
    </row>
    <row r="322" customFormat="false" ht="8.25" hidden="false" customHeight="false" outlineLevel="0" collapsed="false">
      <c r="J322" s="169"/>
    </row>
    <row r="323" customFormat="false" ht="8.25" hidden="false" customHeight="false" outlineLevel="0" collapsed="false">
      <c r="J323" s="169"/>
    </row>
    <row r="324" customFormat="false" ht="8.25" hidden="false" customHeight="false" outlineLevel="0" collapsed="false">
      <c r="J324" s="169"/>
    </row>
    <row r="325" customFormat="false" ht="8.25" hidden="false" customHeight="false" outlineLevel="0" collapsed="false">
      <c r="J325" s="169"/>
    </row>
    <row r="326" customFormat="false" ht="8.25" hidden="false" customHeight="false" outlineLevel="0" collapsed="false">
      <c r="J326" s="169"/>
    </row>
    <row r="327" customFormat="false" ht="8.25" hidden="false" customHeight="false" outlineLevel="0" collapsed="false">
      <c r="J327" s="169"/>
    </row>
    <row r="328" customFormat="false" ht="8.25" hidden="false" customHeight="false" outlineLevel="0" collapsed="false">
      <c r="J328" s="169"/>
    </row>
    <row r="329" customFormat="false" ht="8.25" hidden="false" customHeight="false" outlineLevel="0" collapsed="false">
      <c r="J329" s="169"/>
    </row>
    <row r="330" customFormat="false" ht="8.25" hidden="false" customHeight="false" outlineLevel="0" collapsed="false">
      <c r="J330" s="169"/>
    </row>
    <row r="331" customFormat="false" ht="8.25" hidden="false" customHeight="false" outlineLevel="0" collapsed="false">
      <c r="J331" s="169"/>
    </row>
    <row r="332" customFormat="false" ht="8.25" hidden="false" customHeight="false" outlineLevel="0" collapsed="false">
      <c r="J332" s="169"/>
    </row>
    <row r="333" customFormat="false" ht="8.25" hidden="false" customHeight="false" outlineLevel="0" collapsed="false">
      <c r="J333" s="169"/>
    </row>
    <row r="334" customFormat="false" ht="8.25" hidden="false" customHeight="false" outlineLevel="0" collapsed="false">
      <c r="J334" s="169"/>
    </row>
    <row r="335" customFormat="false" ht="8.25" hidden="false" customHeight="false" outlineLevel="0" collapsed="false">
      <c r="J335" s="169"/>
    </row>
    <row r="336" customFormat="false" ht="8.25" hidden="false" customHeight="false" outlineLevel="0" collapsed="false">
      <c r="J336" s="169"/>
    </row>
    <row r="337" customFormat="false" ht="8.25" hidden="false" customHeight="false" outlineLevel="0" collapsed="false">
      <c r="J337" s="169"/>
    </row>
    <row r="338" customFormat="false" ht="8.25" hidden="false" customHeight="false" outlineLevel="0" collapsed="false">
      <c r="J338" s="169"/>
    </row>
    <row r="339" customFormat="false" ht="8.25" hidden="false" customHeight="false" outlineLevel="0" collapsed="false">
      <c r="J339" s="169"/>
    </row>
    <row r="340" customFormat="false" ht="8.25" hidden="false" customHeight="false" outlineLevel="0" collapsed="false">
      <c r="J340" s="169"/>
    </row>
    <row r="341" customFormat="false" ht="8.25" hidden="false" customHeight="false" outlineLevel="0" collapsed="false">
      <c r="J341" s="169"/>
    </row>
    <row r="342" customFormat="false" ht="8.25" hidden="false" customHeight="false" outlineLevel="0" collapsed="false">
      <c r="J342" s="169"/>
    </row>
    <row r="343" customFormat="false" ht="8.25" hidden="false" customHeight="false" outlineLevel="0" collapsed="false">
      <c r="J343" s="169"/>
    </row>
    <row r="344" customFormat="false" ht="8.25" hidden="false" customHeight="false" outlineLevel="0" collapsed="false">
      <c r="J344" s="169"/>
    </row>
    <row r="345" customFormat="false" ht="8.25" hidden="false" customHeight="false" outlineLevel="0" collapsed="false">
      <c r="J345" s="169"/>
    </row>
    <row r="346" customFormat="false" ht="8.25" hidden="false" customHeight="false" outlineLevel="0" collapsed="false">
      <c r="J346" s="169"/>
    </row>
    <row r="347" customFormat="false" ht="8.25" hidden="false" customHeight="false" outlineLevel="0" collapsed="false">
      <c r="J347" s="169"/>
    </row>
    <row r="348" customFormat="false" ht="8.25" hidden="false" customHeight="false" outlineLevel="0" collapsed="false">
      <c r="J348" s="169"/>
    </row>
    <row r="349" customFormat="false" ht="8.25" hidden="false" customHeight="false" outlineLevel="0" collapsed="false">
      <c r="J349" s="169"/>
    </row>
    <row r="350" customFormat="false" ht="8.25" hidden="false" customHeight="false" outlineLevel="0" collapsed="false">
      <c r="J350" s="169"/>
    </row>
    <row r="351" customFormat="false" ht="8.25" hidden="false" customHeight="false" outlineLevel="0" collapsed="false">
      <c r="J351" s="169"/>
    </row>
    <row r="352" customFormat="false" ht="8.25" hidden="false" customHeight="false" outlineLevel="0" collapsed="false">
      <c r="J352" s="169"/>
    </row>
    <row r="353" customFormat="false" ht="8.25" hidden="false" customHeight="false" outlineLevel="0" collapsed="false">
      <c r="J353" s="169"/>
    </row>
    <row r="354" customFormat="false" ht="8.25" hidden="false" customHeight="false" outlineLevel="0" collapsed="false">
      <c r="J354" s="169"/>
    </row>
    <row r="355" customFormat="false" ht="8.25" hidden="false" customHeight="false" outlineLevel="0" collapsed="false">
      <c r="J355" s="169"/>
    </row>
    <row r="356" customFormat="false" ht="8.25" hidden="false" customHeight="false" outlineLevel="0" collapsed="false">
      <c r="J356" s="169"/>
    </row>
    <row r="357" customFormat="false" ht="8.25" hidden="false" customHeight="false" outlineLevel="0" collapsed="false">
      <c r="J357" s="169"/>
    </row>
    <row r="358" customFormat="false" ht="8.25" hidden="false" customHeight="false" outlineLevel="0" collapsed="false">
      <c r="J358" s="169"/>
    </row>
    <row r="359" customFormat="false" ht="8.25" hidden="false" customHeight="false" outlineLevel="0" collapsed="false">
      <c r="J359" s="169"/>
    </row>
    <row r="360" customFormat="false" ht="8.25" hidden="false" customHeight="false" outlineLevel="0" collapsed="false">
      <c r="J360" s="169"/>
    </row>
    <row r="361" customFormat="false" ht="8.25" hidden="false" customHeight="false" outlineLevel="0" collapsed="false">
      <c r="J361" s="169"/>
    </row>
    <row r="362" customFormat="false" ht="8.25" hidden="false" customHeight="false" outlineLevel="0" collapsed="false">
      <c r="J362" s="169"/>
    </row>
    <row r="363" customFormat="false" ht="8.25" hidden="false" customHeight="false" outlineLevel="0" collapsed="false">
      <c r="J363" s="169"/>
    </row>
    <row r="364" customFormat="false" ht="8.25" hidden="false" customHeight="false" outlineLevel="0" collapsed="false">
      <c r="J364" s="169"/>
    </row>
    <row r="365" customFormat="false" ht="8.25" hidden="false" customHeight="false" outlineLevel="0" collapsed="false">
      <c r="J365" s="169"/>
    </row>
    <row r="366" customFormat="false" ht="8.25" hidden="false" customHeight="false" outlineLevel="0" collapsed="false">
      <c r="J366" s="169"/>
    </row>
    <row r="367" customFormat="false" ht="8.25" hidden="false" customHeight="false" outlineLevel="0" collapsed="false">
      <c r="J367" s="169"/>
    </row>
    <row r="368" customFormat="false" ht="8.25" hidden="false" customHeight="false" outlineLevel="0" collapsed="false">
      <c r="J368" s="169"/>
    </row>
    <row r="369" customFormat="false" ht="8.25" hidden="false" customHeight="false" outlineLevel="0" collapsed="false">
      <c r="J369" s="169"/>
    </row>
    <row r="370" customFormat="false" ht="8.25" hidden="false" customHeight="false" outlineLevel="0" collapsed="false">
      <c r="J370" s="169"/>
    </row>
    <row r="371" customFormat="false" ht="8.25" hidden="false" customHeight="false" outlineLevel="0" collapsed="false">
      <c r="J371" s="169"/>
    </row>
    <row r="372" customFormat="false" ht="8.25" hidden="false" customHeight="false" outlineLevel="0" collapsed="false">
      <c r="J372" s="169"/>
    </row>
    <row r="373" customFormat="false" ht="8.25" hidden="false" customHeight="false" outlineLevel="0" collapsed="false">
      <c r="J373" s="169"/>
    </row>
    <row r="374" customFormat="false" ht="8.25" hidden="false" customHeight="false" outlineLevel="0" collapsed="false">
      <c r="J374" s="169"/>
    </row>
    <row r="375" customFormat="false" ht="8.25" hidden="false" customHeight="false" outlineLevel="0" collapsed="false">
      <c r="J375" s="169"/>
    </row>
    <row r="376" customFormat="false" ht="8.25" hidden="false" customHeight="false" outlineLevel="0" collapsed="false">
      <c r="J376" s="169"/>
    </row>
    <row r="377" customFormat="false" ht="8.25" hidden="false" customHeight="false" outlineLevel="0" collapsed="false">
      <c r="J377" s="169"/>
    </row>
    <row r="378" customFormat="false" ht="8.25" hidden="false" customHeight="false" outlineLevel="0" collapsed="false">
      <c r="J378" s="169"/>
    </row>
    <row r="379" customFormat="false" ht="8.25" hidden="false" customHeight="false" outlineLevel="0" collapsed="false">
      <c r="J379" s="169"/>
    </row>
    <row r="380" customFormat="false" ht="8.25" hidden="false" customHeight="false" outlineLevel="0" collapsed="false">
      <c r="J380" s="169"/>
    </row>
    <row r="381" customFormat="false" ht="8.25" hidden="false" customHeight="false" outlineLevel="0" collapsed="false">
      <c r="J381" s="169"/>
    </row>
    <row r="382" customFormat="false" ht="8.25" hidden="false" customHeight="false" outlineLevel="0" collapsed="false">
      <c r="J382" s="169"/>
    </row>
    <row r="383" customFormat="false" ht="8.25" hidden="false" customHeight="false" outlineLevel="0" collapsed="false">
      <c r="J383" s="169"/>
    </row>
    <row r="384" customFormat="false" ht="8.25" hidden="false" customHeight="false" outlineLevel="0" collapsed="false">
      <c r="J384" s="169"/>
    </row>
    <row r="385" customFormat="false" ht="8.25" hidden="false" customHeight="false" outlineLevel="0" collapsed="false">
      <c r="J385" s="169"/>
    </row>
    <row r="386" customFormat="false" ht="8.25" hidden="false" customHeight="false" outlineLevel="0" collapsed="false">
      <c r="J386" s="169"/>
    </row>
    <row r="387" customFormat="false" ht="8.25" hidden="false" customHeight="false" outlineLevel="0" collapsed="false">
      <c r="J387" s="169"/>
    </row>
    <row r="388" customFormat="false" ht="8.25" hidden="false" customHeight="false" outlineLevel="0" collapsed="false">
      <c r="J388" s="169"/>
    </row>
    <row r="389" customFormat="false" ht="8.25" hidden="false" customHeight="false" outlineLevel="0" collapsed="false">
      <c r="J389" s="169"/>
    </row>
    <row r="390" customFormat="false" ht="8.25" hidden="false" customHeight="false" outlineLevel="0" collapsed="false">
      <c r="J390" s="169"/>
    </row>
    <row r="391" customFormat="false" ht="8.25" hidden="false" customHeight="false" outlineLevel="0" collapsed="false">
      <c r="J391" s="169"/>
    </row>
    <row r="392" customFormat="false" ht="8.25" hidden="false" customHeight="false" outlineLevel="0" collapsed="false">
      <c r="J392" s="169"/>
    </row>
    <row r="393" customFormat="false" ht="8.25" hidden="false" customHeight="false" outlineLevel="0" collapsed="false">
      <c r="J393" s="169"/>
    </row>
    <row r="394" customFormat="false" ht="8.25" hidden="false" customHeight="false" outlineLevel="0" collapsed="false">
      <c r="J394" s="169"/>
    </row>
    <row r="395" customFormat="false" ht="8.25" hidden="false" customHeight="false" outlineLevel="0" collapsed="false">
      <c r="J395" s="169"/>
    </row>
    <row r="396" customFormat="false" ht="8.25" hidden="false" customHeight="false" outlineLevel="0" collapsed="false">
      <c r="J396" s="169"/>
    </row>
    <row r="397" customFormat="false" ht="8.25" hidden="false" customHeight="false" outlineLevel="0" collapsed="false">
      <c r="J397" s="169"/>
    </row>
    <row r="398" customFormat="false" ht="8.25" hidden="false" customHeight="false" outlineLevel="0" collapsed="false">
      <c r="J398" s="169"/>
    </row>
    <row r="399" customFormat="false" ht="8.25" hidden="false" customHeight="false" outlineLevel="0" collapsed="false">
      <c r="J399" s="169"/>
    </row>
    <row r="400" customFormat="false" ht="8.25" hidden="false" customHeight="false" outlineLevel="0" collapsed="false">
      <c r="J400" s="169"/>
    </row>
    <row r="401" customFormat="false" ht="8.25" hidden="false" customHeight="false" outlineLevel="0" collapsed="false">
      <c r="J401" s="169"/>
    </row>
    <row r="402" customFormat="false" ht="8.25" hidden="false" customHeight="false" outlineLevel="0" collapsed="false">
      <c r="J402" s="169"/>
    </row>
    <row r="403" customFormat="false" ht="8.25" hidden="false" customHeight="false" outlineLevel="0" collapsed="false">
      <c r="J403" s="169"/>
    </row>
    <row r="404" customFormat="false" ht="8.25" hidden="false" customHeight="false" outlineLevel="0" collapsed="false">
      <c r="J404" s="169"/>
    </row>
    <row r="405" customFormat="false" ht="8.25" hidden="false" customHeight="false" outlineLevel="0" collapsed="false">
      <c r="J405" s="169"/>
    </row>
    <row r="406" customFormat="false" ht="8.25" hidden="false" customHeight="false" outlineLevel="0" collapsed="false">
      <c r="J406" s="169"/>
    </row>
    <row r="407" customFormat="false" ht="8.25" hidden="false" customHeight="false" outlineLevel="0" collapsed="false">
      <c r="J407" s="169"/>
    </row>
    <row r="408" customFormat="false" ht="8.25" hidden="false" customHeight="false" outlineLevel="0" collapsed="false">
      <c r="J408" s="169"/>
    </row>
    <row r="409" customFormat="false" ht="8.25" hidden="false" customHeight="false" outlineLevel="0" collapsed="false">
      <c r="J409" s="169"/>
    </row>
    <row r="410" customFormat="false" ht="8.25" hidden="false" customHeight="false" outlineLevel="0" collapsed="false">
      <c r="J410" s="169"/>
    </row>
    <row r="411" customFormat="false" ht="8.25" hidden="false" customHeight="false" outlineLevel="0" collapsed="false">
      <c r="J411" s="169"/>
    </row>
    <row r="412" customFormat="false" ht="8.25" hidden="false" customHeight="false" outlineLevel="0" collapsed="false">
      <c r="J412" s="169"/>
    </row>
    <row r="413" customFormat="false" ht="8.25" hidden="false" customHeight="false" outlineLevel="0" collapsed="false">
      <c r="J413" s="169"/>
    </row>
    <row r="414" customFormat="false" ht="8.25" hidden="false" customHeight="false" outlineLevel="0" collapsed="false">
      <c r="J414" s="169"/>
    </row>
    <row r="415" customFormat="false" ht="8.25" hidden="false" customHeight="false" outlineLevel="0" collapsed="false">
      <c r="J415" s="169"/>
    </row>
    <row r="416" customFormat="false" ht="8.25" hidden="false" customHeight="false" outlineLevel="0" collapsed="false">
      <c r="J416" s="169"/>
    </row>
    <row r="417" customFormat="false" ht="8.25" hidden="false" customHeight="false" outlineLevel="0" collapsed="false">
      <c r="J417" s="169"/>
    </row>
    <row r="418" customFormat="false" ht="8.25" hidden="false" customHeight="false" outlineLevel="0" collapsed="false">
      <c r="J418" s="169"/>
    </row>
    <row r="419" customFormat="false" ht="8.25" hidden="false" customHeight="false" outlineLevel="0" collapsed="false">
      <c r="J419" s="169"/>
    </row>
    <row r="420" customFormat="false" ht="8.25" hidden="false" customHeight="false" outlineLevel="0" collapsed="false">
      <c r="J420" s="169"/>
    </row>
    <row r="421" customFormat="false" ht="8.25" hidden="false" customHeight="false" outlineLevel="0" collapsed="false">
      <c r="J421" s="169"/>
    </row>
    <row r="422" customFormat="false" ht="8.25" hidden="false" customHeight="false" outlineLevel="0" collapsed="false">
      <c r="J422" s="169"/>
    </row>
    <row r="423" customFormat="false" ht="8.25" hidden="false" customHeight="false" outlineLevel="0" collapsed="false">
      <c r="J423" s="169"/>
    </row>
    <row r="424" customFormat="false" ht="8.25" hidden="false" customHeight="false" outlineLevel="0" collapsed="false">
      <c r="J424" s="169"/>
    </row>
    <row r="425" customFormat="false" ht="8.25" hidden="false" customHeight="false" outlineLevel="0" collapsed="false">
      <c r="J425" s="169"/>
    </row>
    <row r="426" customFormat="false" ht="8.25" hidden="false" customHeight="false" outlineLevel="0" collapsed="false">
      <c r="J426" s="169"/>
    </row>
    <row r="427" customFormat="false" ht="8.25" hidden="false" customHeight="false" outlineLevel="0" collapsed="false">
      <c r="J427" s="169"/>
    </row>
    <row r="428" customFormat="false" ht="8.25" hidden="false" customHeight="false" outlineLevel="0" collapsed="false">
      <c r="J428" s="169"/>
    </row>
    <row r="429" customFormat="false" ht="8.25" hidden="false" customHeight="false" outlineLevel="0" collapsed="false">
      <c r="J429" s="169"/>
    </row>
    <row r="430" customFormat="false" ht="8.25" hidden="false" customHeight="false" outlineLevel="0" collapsed="false">
      <c r="J430" s="169"/>
    </row>
    <row r="431" customFormat="false" ht="8.25" hidden="false" customHeight="false" outlineLevel="0" collapsed="false">
      <c r="J431" s="169"/>
    </row>
    <row r="432" customFormat="false" ht="8.25" hidden="false" customHeight="false" outlineLevel="0" collapsed="false">
      <c r="J432" s="169"/>
    </row>
    <row r="433" customFormat="false" ht="8.25" hidden="false" customHeight="false" outlineLevel="0" collapsed="false">
      <c r="J433" s="169"/>
    </row>
    <row r="434" customFormat="false" ht="8.25" hidden="false" customHeight="false" outlineLevel="0" collapsed="false">
      <c r="J434" s="169"/>
    </row>
    <row r="435" customFormat="false" ht="8.25" hidden="false" customHeight="false" outlineLevel="0" collapsed="false">
      <c r="J435" s="169"/>
    </row>
    <row r="436" customFormat="false" ht="8.25" hidden="false" customHeight="false" outlineLevel="0" collapsed="false">
      <c r="J436" s="169"/>
    </row>
    <row r="437" customFormat="false" ht="8.25" hidden="false" customHeight="false" outlineLevel="0" collapsed="false">
      <c r="J437" s="169"/>
    </row>
    <row r="438" customFormat="false" ht="8.25" hidden="false" customHeight="false" outlineLevel="0" collapsed="false">
      <c r="J438" s="169"/>
    </row>
    <row r="439" customFormat="false" ht="8.25" hidden="false" customHeight="false" outlineLevel="0" collapsed="false">
      <c r="J439" s="169"/>
    </row>
    <row r="440" customFormat="false" ht="8.25" hidden="false" customHeight="false" outlineLevel="0" collapsed="false">
      <c r="J440" s="169"/>
    </row>
    <row r="441" customFormat="false" ht="8.25" hidden="false" customHeight="false" outlineLevel="0" collapsed="false">
      <c r="J441" s="169"/>
    </row>
    <row r="442" customFormat="false" ht="8.25" hidden="false" customHeight="false" outlineLevel="0" collapsed="false">
      <c r="J442" s="169"/>
    </row>
    <row r="443" customFormat="false" ht="8.25" hidden="false" customHeight="false" outlineLevel="0" collapsed="false">
      <c r="J443" s="169"/>
    </row>
    <row r="444" customFormat="false" ht="8.25" hidden="false" customHeight="false" outlineLevel="0" collapsed="false">
      <c r="J444" s="169"/>
    </row>
    <row r="445" customFormat="false" ht="8.25" hidden="false" customHeight="false" outlineLevel="0" collapsed="false">
      <c r="J445" s="169"/>
    </row>
    <row r="446" customFormat="false" ht="8.25" hidden="false" customHeight="false" outlineLevel="0" collapsed="false">
      <c r="J446" s="169"/>
    </row>
    <row r="447" customFormat="false" ht="8.25" hidden="false" customHeight="false" outlineLevel="0" collapsed="false">
      <c r="J447" s="169"/>
    </row>
    <row r="448" customFormat="false" ht="8.25" hidden="false" customHeight="false" outlineLevel="0" collapsed="false">
      <c r="J448" s="169"/>
    </row>
    <row r="449" customFormat="false" ht="8.25" hidden="false" customHeight="false" outlineLevel="0" collapsed="false">
      <c r="J449" s="169"/>
    </row>
    <row r="450" customFormat="false" ht="8.25" hidden="false" customHeight="false" outlineLevel="0" collapsed="false">
      <c r="J450" s="169"/>
    </row>
    <row r="451" customFormat="false" ht="8.25" hidden="false" customHeight="false" outlineLevel="0" collapsed="false">
      <c r="J451" s="169"/>
    </row>
    <row r="452" customFormat="false" ht="8.25" hidden="false" customHeight="false" outlineLevel="0" collapsed="false">
      <c r="J452" s="169"/>
    </row>
    <row r="453" customFormat="false" ht="8.25" hidden="false" customHeight="false" outlineLevel="0" collapsed="false">
      <c r="J453" s="169"/>
    </row>
    <row r="454" customFormat="false" ht="8.25" hidden="false" customHeight="false" outlineLevel="0" collapsed="false">
      <c r="J454" s="169"/>
    </row>
    <row r="455" customFormat="false" ht="8.25" hidden="false" customHeight="false" outlineLevel="0" collapsed="false">
      <c r="J455" s="169"/>
    </row>
    <row r="456" customFormat="false" ht="8.25" hidden="false" customHeight="false" outlineLevel="0" collapsed="false">
      <c r="J456" s="169"/>
    </row>
    <row r="457" customFormat="false" ht="8.25" hidden="false" customHeight="false" outlineLevel="0" collapsed="false">
      <c r="J457" s="169"/>
    </row>
    <row r="458" customFormat="false" ht="8.25" hidden="false" customHeight="false" outlineLevel="0" collapsed="false">
      <c r="J458" s="169"/>
    </row>
    <row r="459" customFormat="false" ht="8.25" hidden="false" customHeight="false" outlineLevel="0" collapsed="false">
      <c r="J459" s="169"/>
    </row>
    <row r="460" customFormat="false" ht="8.25" hidden="false" customHeight="false" outlineLevel="0" collapsed="false">
      <c r="J460" s="169"/>
    </row>
    <row r="461" customFormat="false" ht="8.25" hidden="false" customHeight="false" outlineLevel="0" collapsed="false">
      <c r="J461" s="169"/>
    </row>
    <row r="462" customFormat="false" ht="8.25" hidden="false" customHeight="false" outlineLevel="0" collapsed="false">
      <c r="J462" s="169"/>
    </row>
    <row r="463" customFormat="false" ht="8.25" hidden="false" customHeight="false" outlineLevel="0" collapsed="false">
      <c r="J463" s="169"/>
    </row>
    <row r="464" customFormat="false" ht="8.25" hidden="false" customHeight="false" outlineLevel="0" collapsed="false">
      <c r="J464" s="169"/>
    </row>
    <row r="465" customFormat="false" ht="8.25" hidden="false" customHeight="false" outlineLevel="0" collapsed="false">
      <c r="J465" s="169"/>
    </row>
    <row r="466" customFormat="false" ht="8.25" hidden="false" customHeight="false" outlineLevel="0" collapsed="false">
      <c r="J466" s="169"/>
    </row>
    <row r="467" customFormat="false" ht="8.25" hidden="false" customHeight="false" outlineLevel="0" collapsed="false">
      <c r="J467" s="169"/>
    </row>
    <row r="468" customFormat="false" ht="8.25" hidden="false" customHeight="false" outlineLevel="0" collapsed="false">
      <c r="J468" s="169"/>
    </row>
    <row r="469" customFormat="false" ht="8.25" hidden="false" customHeight="false" outlineLevel="0" collapsed="false">
      <c r="J469" s="169"/>
    </row>
    <row r="470" customFormat="false" ht="8.25" hidden="false" customHeight="false" outlineLevel="0" collapsed="false">
      <c r="J470" s="169"/>
    </row>
    <row r="471" customFormat="false" ht="8.25" hidden="false" customHeight="false" outlineLevel="0" collapsed="false">
      <c r="J471" s="169"/>
    </row>
    <row r="472" customFormat="false" ht="8.25" hidden="false" customHeight="false" outlineLevel="0" collapsed="false">
      <c r="J472" s="169"/>
    </row>
    <row r="473" customFormat="false" ht="8.25" hidden="false" customHeight="false" outlineLevel="0" collapsed="false">
      <c r="J473" s="169"/>
    </row>
    <row r="474" customFormat="false" ht="8.25" hidden="false" customHeight="false" outlineLevel="0" collapsed="false">
      <c r="J474" s="169"/>
    </row>
    <row r="475" customFormat="false" ht="8.25" hidden="false" customHeight="false" outlineLevel="0" collapsed="false">
      <c r="J475" s="169"/>
    </row>
    <row r="476" customFormat="false" ht="8.25" hidden="false" customHeight="false" outlineLevel="0" collapsed="false">
      <c r="J476" s="169"/>
    </row>
    <row r="477" customFormat="false" ht="8.25" hidden="false" customHeight="false" outlineLevel="0" collapsed="false">
      <c r="J477" s="169"/>
    </row>
    <row r="478" customFormat="false" ht="8.25" hidden="false" customHeight="false" outlineLevel="0" collapsed="false">
      <c r="J478" s="169"/>
    </row>
    <row r="479" customFormat="false" ht="8.25" hidden="false" customHeight="false" outlineLevel="0" collapsed="false">
      <c r="J479" s="169"/>
    </row>
    <row r="480" customFormat="false" ht="8.25" hidden="false" customHeight="false" outlineLevel="0" collapsed="false">
      <c r="J480" s="169"/>
    </row>
    <row r="481" customFormat="false" ht="8.25" hidden="false" customHeight="false" outlineLevel="0" collapsed="false">
      <c r="J481" s="169"/>
    </row>
    <row r="482" customFormat="false" ht="8.25" hidden="false" customHeight="false" outlineLevel="0" collapsed="false">
      <c r="J482" s="169"/>
    </row>
    <row r="483" customFormat="false" ht="8.25" hidden="false" customHeight="false" outlineLevel="0" collapsed="false">
      <c r="J483" s="169"/>
    </row>
    <row r="484" customFormat="false" ht="8.25" hidden="false" customHeight="false" outlineLevel="0" collapsed="false">
      <c r="J484" s="169"/>
    </row>
    <row r="485" customFormat="false" ht="8.25" hidden="false" customHeight="false" outlineLevel="0" collapsed="false">
      <c r="J485" s="169"/>
    </row>
    <row r="486" customFormat="false" ht="8.25" hidden="false" customHeight="false" outlineLevel="0" collapsed="false">
      <c r="J486" s="169"/>
    </row>
    <row r="487" customFormat="false" ht="8.25" hidden="false" customHeight="false" outlineLevel="0" collapsed="false">
      <c r="J487" s="169"/>
    </row>
    <row r="488" customFormat="false" ht="8.25" hidden="false" customHeight="false" outlineLevel="0" collapsed="false">
      <c r="J488" s="169"/>
    </row>
    <row r="489" customFormat="false" ht="8.25" hidden="false" customHeight="false" outlineLevel="0" collapsed="false">
      <c r="J489" s="169"/>
    </row>
    <row r="490" customFormat="false" ht="8.25" hidden="false" customHeight="false" outlineLevel="0" collapsed="false">
      <c r="J490" s="169"/>
    </row>
    <row r="491" customFormat="false" ht="8.25" hidden="false" customHeight="false" outlineLevel="0" collapsed="false">
      <c r="J491" s="169"/>
    </row>
    <row r="492" customFormat="false" ht="8.25" hidden="false" customHeight="false" outlineLevel="0" collapsed="false">
      <c r="J492" s="169"/>
    </row>
    <row r="493" customFormat="false" ht="8.25" hidden="false" customHeight="false" outlineLevel="0" collapsed="false">
      <c r="J493" s="169"/>
    </row>
    <row r="494" customFormat="false" ht="8.25" hidden="false" customHeight="false" outlineLevel="0" collapsed="false">
      <c r="J494" s="169"/>
    </row>
    <row r="495" customFormat="false" ht="8.25" hidden="false" customHeight="false" outlineLevel="0" collapsed="false">
      <c r="J495" s="169"/>
    </row>
    <row r="496" customFormat="false" ht="8.25" hidden="false" customHeight="false" outlineLevel="0" collapsed="false">
      <c r="J496" s="169"/>
    </row>
    <row r="497" customFormat="false" ht="8.25" hidden="false" customHeight="false" outlineLevel="0" collapsed="false">
      <c r="J497" s="169"/>
    </row>
    <row r="498" customFormat="false" ht="8.25" hidden="false" customHeight="false" outlineLevel="0" collapsed="false">
      <c r="J498" s="169"/>
    </row>
    <row r="499" customFormat="false" ht="8.25" hidden="false" customHeight="false" outlineLevel="0" collapsed="false">
      <c r="J499" s="169"/>
    </row>
    <row r="500" customFormat="false" ht="8.25" hidden="false" customHeight="false" outlineLevel="0" collapsed="false">
      <c r="J500" s="169"/>
    </row>
    <row r="501" customFormat="false" ht="8.25" hidden="false" customHeight="false" outlineLevel="0" collapsed="false">
      <c r="J501" s="169"/>
    </row>
    <row r="502" customFormat="false" ht="8.25" hidden="false" customHeight="false" outlineLevel="0" collapsed="false">
      <c r="J502" s="169"/>
    </row>
    <row r="503" customFormat="false" ht="8.25" hidden="false" customHeight="false" outlineLevel="0" collapsed="false">
      <c r="J503" s="169"/>
    </row>
    <row r="504" customFormat="false" ht="8.25" hidden="false" customHeight="false" outlineLevel="0" collapsed="false">
      <c r="J504" s="169"/>
    </row>
    <row r="505" customFormat="false" ht="8.25" hidden="false" customHeight="false" outlineLevel="0" collapsed="false">
      <c r="J505" s="169"/>
    </row>
    <row r="506" customFormat="false" ht="8.25" hidden="false" customHeight="false" outlineLevel="0" collapsed="false">
      <c r="J506" s="169"/>
    </row>
    <row r="507" customFormat="false" ht="8.25" hidden="false" customHeight="false" outlineLevel="0" collapsed="false">
      <c r="J507" s="169"/>
    </row>
    <row r="508" customFormat="false" ht="8.25" hidden="false" customHeight="false" outlineLevel="0" collapsed="false">
      <c r="J508" s="169"/>
    </row>
    <row r="509" customFormat="false" ht="8.25" hidden="false" customHeight="false" outlineLevel="0" collapsed="false">
      <c r="J509" s="169"/>
    </row>
    <row r="510" customFormat="false" ht="8.25" hidden="false" customHeight="false" outlineLevel="0" collapsed="false">
      <c r="J510" s="169"/>
    </row>
    <row r="511" customFormat="false" ht="8.25" hidden="false" customHeight="false" outlineLevel="0" collapsed="false">
      <c r="J511" s="169"/>
    </row>
    <row r="512" customFormat="false" ht="8.25" hidden="false" customHeight="false" outlineLevel="0" collapsed="false">
      <c r="J512" s="169"/>
    </row>
    <row r="513" customFormat="false" ht="8.25" hidden="false" customHeight="false" outlineLevel="0" collapsed="false">
      <c r="J513" s="169"/>
    </row>
    <row r="514" customFormat="false" ht="8.25" hidden="false" customHeight="false" outlineLevel="0" collapsed="false">
      <c r="J514" s="169"/>
    </row>
    <row r="515" customFormat="false" ht="8.25" hidden="false" customHeight="false" outlineLevel="0" collapsed="false">
      <c r="J515" s="169"/>
    </row>
    <row r="516" customFormat="false" ht="8.25" hidden="false" customHeight="false" outlineLevel="0" collapsed="false">
      <c r="J516" s="169"/>
    </row>
    <row r="517" customFormat="false" ht="8.25" hidden="false" customHeight="false" outlineLevel="0" collapsed="false">
      <c r="J517" s="169"/>
    </row>
    <row r="518" customFormat="false" ht="8.25" hidden="false" customHeight="false" outlineLevel="0" collapsed="false">
      <c r="J518" s="169"/>
    </row>
    <row r="519" customFormat="false" ht="8.25" hidden="false" customHeight="false" outlineLevel="0" collapsed="false">
      <c r="J519" s="169"/>
    </row>
    <row r="520" customFormat="false" ht="8.25" hidden="false" customHeight="false" outlineLevel="0" collapsed="false">
      <c r="J520" s="169"/>
    </row>
    <row r="521" customFormat="false" ht="8.25" hidden="false" customHeight="false" outlineLevel="0" collapsed="false">
      <c r="J521" s="169"/>
    </row>
    <row r="522" customFormat="false" ht="8.25" hidden="false" customHeight="false" outlineLevel="0" collapsed="false">
      <c r="J522" s="169"/>
    </row>
    <row r="523" customFormat="false" ht="8.25" hidden="false" customHeight="false" outlineLevel="0" collapsed="false">
      <c r="J523" s="169"/>
    </row>
    <row r="524" customFormat="false" ht="8.25" hidden="false" customHeight="false" outlineLevel="0" collapsed="false">
      <c r="J524" s="169"/>
    </row>
    <row r="525" customFormat="false" ht="8.25" hidden="false" customHeight="false" outlineLevel="0" collapsed="false">
      <c r="J525" s="169"/>
    </row>
    <row r="526" customFormat="false" ht="8.25" hidden="false" customHeight="false" outlineLevel="0" collapsed="false">
      <c r="J526" s="169"/>
    </row>
    <row r="527" customFormat="false" ht="8.25" hidden="false" customHeight="false" outlineLevel="0" collapsed="false">
      <c r="J527" s="169"/>
    </row>
    <row r="528" customFormat="false" ht="8.25" hidden="false" customHeight="false" outlineLevel="0" collapsed="false">
      <c r="J528" s="169"/>
    </row>
    <row r="529" customFormat="false" ht="8.25" hidden="false" customHeight="false" outlineLevel="0" collapsed="false">
      <c r="J529" s="169"/>
    </row>
    <row r="530" customFormat="false" ht="8.25" hidden="false" customHeight="false" outlineLevel="0" collapsed="false">
      <c r="J530" s="169"/>
    </row>
    <row r="531" customFormat="false" ht="8.25" hidden="false" customHeight="false" outlineLevel="0" collapsed="false">
      <c r="J531" s="169"/>
    </row>
    <row r="532" customFormat="false" ht="8.25" hidden="false" customHeight="false" outlineLevel="0" collapsed="false">
      <c r="J532" s="169"/>
    </row>
    <row r="533" customFormat="false" ht="8.25" hidden="false" customHeight="false" outlineLevel="0" collapsed="false">
      <c r="J533" s="169"/>
    </row>
    <row r="534" customFormat="false" ht="8.25" hidden="false" customHeight="false" outlineLevel="0" collapsed="false">
      <c r="J534" s="169"/>
    </row>
    <row r="535" customFormat="false" ht="8.25" hidden="false" customHeight="false" outlineLevel="0" collapsed="false">
      <c r="J535" s="169"/>
    </row>
    <row r="536" customFormat="false" ht="8.25" hidden="false" customHeight="false" outlineLevel="0" collapsed="false">
      <c r="J536" s="169"/>
    </row>
    <row r="537" customFormat="false" ht="8.25" hidden="false" customHeight="false" outlineLevel="0" collapsed="false">
      <c r="J537" s="169"/>
    </row>
    <row r="538" customFormat="false" ht="8.25" hidden="false" customHeight="false" outlineLevel="0" collapsed="false">
      <c r="J538" s="169"/>
    </row>
    <row r="539" customFormat="false" ht="8.25" hidden="false" customHeight="false" outlineLevel="0" collapsed="false">
      <c r="J539" s="169"/>
    </row>
    <row r="540" customFormat="false" ht="8.25" hidden="false" customHeight="false" outlineLevel="0" collapsed="false">
      <c r="J540" s="169"/>
    </row>
    <row r="541" customFormat="false" ht="8.25" hidden="false" customHeight="false" outlineLevel="0" collapsed="false">
      <c r="J541" s="169"/>
    </row>
    <row r="542" customFormat="false" ht="8.25" hidden="false" customHeight="false" outlineLevel="0" collapsed="false">
      <c r="J542" s="169"/>
    </row>
    <row r="543" customFormat="false" ht="8.25" hidden="false" customHeight="false" outlineLevel="0" collapsed="false">
      <c r="J543" s="169"/>
    </row>
    <row r="544" customFormat="false" ht="8.25" hidden="false" customHeight="false" outlineLevel="0" collapsed="false">
      <c r="J544" s="169"/>
    </row>
    <row r="545" customFormat="false" ht="8.25" hidden="false" customHeight="false" outlineLevel="0" collapsed="false">
      <c r="J545" s="169"/>
    </row>
    <row r="546" customFormat="false" ht="8.25" hidden="false" customHeight="false" outlineLevel="0" collapsed="false">
      <c r="J546" s="169"/>
    </row>
    <row r="547" customFormat="false" ht="8.25" hidden="false" customHeight="false" outlineLevel="0" collapsed="false">
      <c r="J547" s="169"/>
    </row>
    <row r="548" customFormat="false" ht="8.25" hidden="false" customHeight="false" outlineLevel="0" collapsed="false">
      <c r="J548" s="169"/>
    </row>
    <row r="549" customFormat="false" ht="8.25" hidden="false" customHeight="false" outlineLevel="0" collapsed="false">
      <c r="J549" s="169"/>
    </row>
    <row r="550" customFormat="false" ht="8.25" hidden="false" customHeight="false" outlineLevel="0" collapsed="false">
      <c r="J550" s="169"/>
    </row>
    <row r="551" customFormat="false" ht="8.25" hidden="false" customHeight="false" outlineLevel="0" collapsed="false">
      <c r="J551" s="1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20</v>
      </c>
      <c r="C1" s="24"/>
    </row>
    <row r="2" customFormat="false" ht="10.5" hidden="false" customHeight="false" outlineLevel="0" collapsed="false">
      <c r="A2" s="23" t="str">
        <f aca="false">'GAS SUM'!A3</f>
        <v>As of December 18,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20" t="s">
        <v>21</v>
      </c>
      <c r="O6" s="19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25</v>
      </c>
      <c r="R7" s="28"/>
      <c r="S7" s="28"/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'5-DAY'!B39/1000</f>
        <v>3258.408</v>
      </c>
      <c r="P8" s="19" t="n">
        <v>3894</v>
      </c>
      <c r="Q8" s="19"/>
      <c r="R8" s="19"/>
      <c r="S8" s="19"/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'5-DAY'!B40/1000</f>
        <v>-1196.089</v>
      </c>
      <c r="P9" s="19" t="n">
        <v>1865</v>
      </c>
      <c r="Q9" s="19" t="n">
        <f aca="false">VAR!B4/1000</f>
        <v>2346.369</v>
      </c>
      <c r="R9" s="19"/>
      <c r="S9" s="19"/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'5-DAY'!B41/1000</f>
        <v>1275.855</v>
      </c>
      <c r="P10" s="19" t="n">
        <v>2117</v>
      </c>
      <c r="Q10" s="19" t="n">
        <f aca="false">VAR!B5/1000</f>
        <v>2188.87</v>
      </c>
      <c r="R10" s="19"/>
      <c r="S10" s="19"/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'5-DAY'!B42/1000</f>
        <v>-2323.857</v>
      </c>
      <c r="P11" s="19" t="n">
        <v>922</v>
      </c>
      <c r="Q11" s="19" t="n">
        <f aca="false">VAR!B6/1000</f>
        <v>2225.325</v>
      </c>
      <c r="R11" s="19"/>
      <c r="S11" s="19"/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'5-DAY'!B43/1000</f>
        <v>308.448</v>
      </c>
      <c r="P12" s="19" t="n">
        <f aca="false">SUM(O8:O12)</f>
        <v>1322.765</v>
      </c>
      <c r="Q12" s="19" t="n">
        <f aca="false">VAR!B7/1000</f>
        <v>2124.985</v>
      </c>
      <c r="R12" s="19"/>
      <c r="S12" s="19"/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'5-DAY'!B44/1000</f>
        <v>1183.435</v>
      </c>
      <c r="P13" s="19" t="n">
        <f aca="false">SUM(O9:O13)</f>
        <v>-752.208</v>
      </c>
      <c r="Q13" s="19" t="n">
        <f aca="false">VAR!B8/1000</f>
        <v>2145.674</v>
      </c>
      <c r="R13" s="19"/>
      <c r="S13" s="19"/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'5-DAY'!B45/1000</f>
        <v>1159.535</v>
      </c>
      <c r="P14" s="19" t="n">
        <f aca="false">SUM(O10:O14)</f>
        <v>1603.416</v>
      </c>
      <c r="Q14" s="19" t="n">
        <f aca="false">VAR!B9/1000</f>
        <v>2094.985</v>
      </c>
      <c r="R14" s="19"/>
      <c r="S14" s="19"/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'5-DAY'!B46/1000</f>
        <v>-595.706</v>
      </c>
      <c r="P15" s="19" t="n">
        <f aca="false">SUM(O11:O15)</f>
        <v>-268.145</v>
      </c>
      <c r="Q15" s="19" t="n">
        <f aca="false">VAR!B10/1000</f>
        <v>2079.287</v>
      </c>
      <c r="R15" s="19"/>
      <c r="S15" s="19"/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'5-DAY'!B47/1000</f>
        <v>-6281.869</v>
      </c>
      <c r="P16" s="19" t="n">
        <f aca="false">SUM(O12:O16)</f>
        <v>-4226.157</v>
      </c>
      <c r="Q16" s="19" t="n">
        <f aca="false">VAR!B11/1000</f>
        <v>1611.819</v>
      </c>
      <c r="R16" s="19"/>
      <c r="S16" s="19"/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'5-DAY'!B48/1000</f>
        <v>-44.611</v>
      </c>
      <c r="P17" s="19" t="n">
        <f aca="false">SUM(O13:O17)</f>
        <v>-4579.216</v>
      </c>
      <c r="Q17" s="19" t="n">
        <f aca="false">VAR!B12/1000</f>
        <v>1644.596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'5-DAY'!B49/1000</f>
        <v>-1707.207</v>
      </c>
      <c r="P18" s="19" t="n">
        <f aca="false">SUM(O14:O18)</f>
        <v>-7469.858</v>
      </c>
      <c r="Q18" s="19" t="n">
        <f aca="false">VAR!B13/1000</f>
        <v>1777.097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'5-DAY'!B50/1000</f>
        <v>27.549</v>
      </c>
      <c r="P19" s="19" t="n">
        <f aca="false">SUM(O15:O19)</f>
        <v>-8601.844</v>
      </c>
      <c r="Q19" s="19" t="n">
        <f aca="false">VAR!B14/1000</f>
        <v>1743.795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'5-DAY'!B51/1000</f>
        <v>634.746</v>
      </c>
      <c r="P20" s="19" t="n">
        <f aca="false">SUM(O16:O20)</f>
        <v>-7371.392</v>
      </c>
      <c r="Q20" s="19" t="n">
        <f aca="false">VAR!B15/1000</f>
        <v>1716.027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'5-DAY'!B52/1000</f>
        <v>1044.671</v>
      </c>
      <c r="P21" s="19" t="n">
        <f aca="false">SUM(O17:O21)</f>
        <v>-44.8520000000001</v>
      </c>
      <c r="Q21" s="19" t="n">
        <f aca="false">VAR!B16/1000</f>
        <v>1664.305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'5-DAY'!B53/1000</f>
        <v>-546.792</v>
      </c>
      <c r="P22" s="19" t="n">
        <f aca="false">SUM(O18:O22)</f>
        <v>-547.033</v>
      </c>
      <c r="Q22" s="19" t="n">
        <f aca="false">VAR!B17/1000</f>
        <v>1874.522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'5-DAY'!B54/1000</f>
        <v>1777.844</v>
      </c>
      <c r="P23" s="19" t="n">
        <f aca="false">SUM(O19:O23)</f>
        <v>2938.018</v>
      </c>
      <c r="Q23" s="19" t="n">
        <f aca="false">VAR!B18/1000</f>
        <v>1748.801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'5-DAY'!B55/1000</f>
        <v>-343.241</v>
      </c>
      <c r="P24" s="19" t="n">
        <f aca="false">SUM(O20:O24)</f>
        <v>2567.228</v>
      </c>
      <c r="Q24" s="19" t="n">
        <f aca="false">VAR!B19/1000</f>
        <v>1821.611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'5-DAY'!B56/1000</f>
        <v>918.192</v>
      </c>
      <c r="P25" s="19" t="n">
        <f aca="false">SUM(O21:O25)</f>
        <v>2850.674</v>
      </c>
      <c r="Q25" s="19" t="n">
        <f aca="false">VAR!B20/1000</f>
        <v>1776.291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'5-DAY'!B57/1000</f>
        <v>1529.049</v>
      </c>
      <c r="P26" s="19" t="n">
        <f aca="false">SUM(O22:O26)</f>
        <v>3335.052</v>
      </c>
      <c r="Q26" s="19" t="n">
        <f aca="false">VAR!B21/1000</f>
        <v>1688.411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'5-DAY'!B58/1000</f>
        <v>198.209</v>
      </c>
      <c r="P27" s="19" t="n">
        <f aca="false">SUM(O23:O27)</f>
        <v>4080.053</v>
      </c>
      <c r="Q27" s="19" t="n">
        <f aca="false">VAR!B22/1000</f>
        <v>1648.123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'5-DAY'!B59/1000</f>
        <v>1578.88</v>
      </c>
      <c r="P28" s="19" t="n">
        <f aca="false">SUM(O24:O28)</f>
        <v>3881.089</v>
      </c>
      <c r="Q28" s="19" t="n">
        <f aca="false">VAR!B23/1000</f>
        <v>1788.488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'5-DAY'!B60/1000</f>
        <v>-262.4</v>
      </c>
      <c r="P29" s="19" t="n">
        <f aca="false">SUM(O25:O29)</f>
        <v>3961.93</v>
      </c>
      <c r="Q29" s="19" t="n">
        <f aca="false">VAR!B24/1000</f>
        <v>1894.682</v>
      </c>
    </row>
    <row r="30" customFormat="false" ht="9" hidden="false" customHeight="false" outlineLevel="0" collapsed="false">
      <c r="N30" s="29" t="n">
        <f aca="false">'5-DAY'!A61</f>
        <v>37134</v>
      </c>
      <c r="O30" s="30" t="n">
        <f aca="false">'5-DAY'!B61/1000</f>
        <v>404.653</v>
      </c>
      <c r="P30" s="30" t="n">
        <f aca="false">SUM(O26:O30)</f>
        <v>3448.391</v>
      </c>
      <c r="Q30" s="30" t="n">
        <f aca="false">VAR!B25/1000</f>
        <v>1955.089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'5-DAY'!B62/1000</f>
        <v>2030.401</v>
      </c>
      <c r="P31" s="19" t="n">
        <f aca="false">SUM(O27:O31)</f>
        <v>3949.743</v>
      </c>
      <c r="Q31" s="19" t="n">
        <f aca="false">VAR!B26/1000</f>
        <v>1973.918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'5-DAY'!B63/1000</f>
        <v>-267.932</v>
      </c>
      <c r="P32" s="19" t="n">
        <f aca="false">SUM(O28:O32)</f>
        <v>3483.602</v>
      </c>
      <c r="Q32" s="19" t="n">
        <f aca="false">VAR!B27/1000</f>
        <v>1973.918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'5-DAY'!B64/1000</f>
        <v>-174.272</v>
      </c>
      <c r="P33" s="19" t="n">
        <f aca="false">SUM(O29:O33)</f>
        <v>1730.45</v>
      </c>
      <c r="Q33" s="19" t="n">
        <f aca="false">VAR!B28/1000</f>
        <v>850.299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'5-DAY'!B65/1000</f>
        <v>-259.29</v>
      </c>
      <c r="P34" s="19" t="n">
        <f aca="false">SUM(O30:O34)</f>
        <v>1733.56</v>
      </c>
      <c r="Q34" s="19" t="n">
        <f aca="false">VAR!B29/1000</f>
        <v>995.491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'5-DAY'!B66/1000</f>
        <v>155.904</v>
      </c>
      <c r="P35" s="19" t="n">
        <f aca="false">SUM(O31:O35)</f>
        <v>1484.811</v>
      </c>
      <c r="Q35" s="19" t="n">
        <f aca="false">VAR!B30/1000</f>
        <v>1216.305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'5-DAY'!B67/1000</f>
        <v>10.329</v>
      </c>
      <c r="P36" s="19" t="n">
        <f aca="false">SUM(O32:O36)</f>
        <v>-535.261</v>
      </c>
      <c r="Q36" s="19" t="n">
        <f aca="false">VAR!B31/1000</f>
        <v>1255.926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'5-DAY'!B68/1000</f>
        <v>-1035.151</v>
      </c>
      <c r="P37" s="19" t="n">
        <f aca="false">SUM(O33:O37)</f>
        <v>-1302.48</v>
      </c>
      <c r="Q37" s="19" t="n">
        <f aca="false">VAR!B32/1000</f>
        <v>1323.775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'5-DAY'!B69/1000</f>
        <v>131.955</v>
      </c>
      <c r="P38" s="19" t="n">
        <f aca="false">SUM(O34:O38)</f>
        <v>-996.253</v>
      </c>
      <c r="Q38" s="19" t="n">
        <f aca="false">VAR!B33/1000</f>
        <v>1378.447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'5-DAY'!B70/1000</f>
        <v>-519.455</v>
      </c>
      <c r="P39" s="19" t="n">
        <f aca="false">SUM(O35:O39)</f>
        <v>-1256.418</v>
      </c>
      <c r="Q39" s="19" t="n">
        <f aca="false">VAR!B34/1000</f>
        <v>1308.291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'5-DAY'!B71/1000</f>
        <v>927.493</v>
      </c>
      <c r="P40" s="19" t="n">
        <f aca="false">SUM(O36:O40)</f>
        <v>-484.829</v>
      </c>
      <c r="Q40" s="19" t="n">
        <f aca="false">VAR!B35/1000</f>
        <v>1524.084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'5-DAY'!B72/1000</f>
        <v>278.897</v>
      </c>
      <c r="P41" s="19" t="n">
        <f aca="false">SUM(O37:O41)</f>
        <v>-216.261</v>
      </c>
      <c r="Q41" s="19" t="n">
        <f aca="false">VAR!B36/1000</f>
        <v>1336.349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'5-DAY'!B73/1000</f>
        <v>-324.249</v>
      </c>
      <c r="P42" s="19" t="n">
        <f aca="false">SUM(O38:O42)</f>
        <v>494.641</v>
      </c>
      <c r="Q42" s="19" t="n">
        <f aca="false">VAR!B37/1000</f>
        <v>1268.363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'5-DAY'!B74/1000</f>
        <v>131.147</v>
      </c>
      <c r="P43" s="19" t="n">
        <f aca="false">SUM(O39:O43)</f>
        <v>493.833</v>
      </c>
      <c r="Q43" s="19" t="n">
        <f aca="false">VAR!B38/1000</f>
        <v>1211.328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'5-DAY'!B75/1000</f>
        <v>649.428</v>
      </c>
      <c r="P44" s="19" t="n">
        <f aca="false">SUM(O40:O44)</f>
        <v>1662.716</v>
      </c>
      <c r="Q44" s="19" t="n">
        <f aca="false">VAR!B39/1000</f>
        <v>1507.055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'5-DAY'!B76/1000</f>
        <v>-1177.383</v>
      </c>
      <c r="P45" s="19" t="n">
        <f aca="false">SUM(O41:O45)</f>
        <v>-442.16</v>
      </c>
      <c r="Q45" s="19" t="n">
        <f aca="false">VAR!B40/1000</f>
        <v>1350.778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'5-DAY'!B77/1000</f>
        <v>330.499</v>
      </c>
      <c r="P46" s="19" t="n">
        <f aca="false">SUM(O42:O46)</f>
        <v>-390.558</v>
      </c>
      <c r="Q46" s="19" t="n">
        <f aca="false">VAR!B41/1000</f>
        <v>1365.565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'5-DAY'!B78/1000</f>
        <v>237.216</v>
      </c>
      <c r="P47" s="19" t="n">
        <f aca="false">SUM(O43:O47)</f>
        <v>170.907</v>
      </c>
      <c r="Q47" s="19" t="n">
        <f aca="false">VAR!B42/1000</f>
        <v>1406.354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'5-DAY'!B79/1000</f>
        <v>-413.713</v>
      </c>
      <c r="P48" s="30" t="n">
        <f aca="false">SUM(O44:O48)</f>
        <v>-373.953</v>
      </c>
      <c r="Q48" s="30" t="n">
        <f aca="false">VAR!B43/1000</f>
        <v>1483.992</v>
      </c>
    </row>
    <row r="49" customFormat="false" ht="9" hidden="false" customHeight="false" outlineLevel="0" collapsed="false">
      <c r="M49" s="21"/>
      <c r="N49" s="32" t="n">
        <f aca="false">'5-DAY'!A80</f>
        <v>37165</v>
      </c>
      <c r="O49" s="33" t="n">
        <f aca="false">'5-DAY'!B80/1000</f>
        <v>-398.024</v>
      </c>
      <c r="P49" s="33" t="n">
        <f aca="false">SUM(O45:O49)</f>
        <v>-1421.405</v>
      </c>
      <c r="Q49" s="33" t="n">
        <f aca="false">VAR!B44/1000</f>
        <v>1438.638</v>
      </c>
    </row>
    <row r="50" customFormat="false" ht="9" hidden="false" customHeight="false" outlineLevel="0" collapsed="false">
      <c r="N50" s="32" t="n">
        <f aca="false">'5-DAY'!A81</f>
        <v>37166</v>
      </c>
      <c r="O50" s="33" t="n">
        <f aca="false">'5-DAY'!B81/1000</f>
        <v>-39.333</v>
      </c>
      <c r="P50" s="33" t="n">
        <f aca="false">SUM(O46:O50)</f>
        <v>-283.355</v>
      </c>
      <c r="Q50" s="33" t="n">
        <f aca="false">VAR!B45/1000</f>
        <v>1284.451</v>
      </c>
    </row>
    <row r="51" customFormat="false" ht="9" hidden="false" customHeight="false" outlineLevel="0" collapsed="false">
      <c r="N51" s="32" t="n">
        <f aca="false">'5-DAY'!A82</f>
        <v>37167</v>
      </c>
      <c r="O51" s="33" t="n">
        <f aca="false">'5-DAY'!B82/1000</f>
        <v>312.679</v>
      </c>
      <c r="P51" s="33" t="n">
        <f aca="false">SUM(O47:O51)</f>
        <v>-301.175</v>
      </c>
      <c r="Q51" s="33" t="n">
        <f aca="false">VAR!B46/1000</f>
        <v>554.984</v>
      </c>
    </row>
    <row r="52" customFormat="false" ht="9" hidden="false" customHeight="false" outlineLevel="0" collapsed="false">
      <c r="N52" s="32" t="n">
        <f aca="false">'5-DAY'!A83</f>
        <v>37168</v>
      </c>
      <c r="O52" s="33" t="n">
        <f aca="false">'5-DAY'!B83/1000</f>
        <v>209.436</v>
      </c>
      <c r="P52" s="33" t="n">
        <f aca="false">SUM(O48:O52)</f>
        <v>-328.955</v>
      </c>
      <c r="Q52" s="33" t="n">
        <f aca="false">VAR!B47/1000</f>
        <v>632.764</v>
      </c>
    </row>
    <row r="53" customFormat="false" ht="9" hidden="false" customHeight="false" outlineLevel="0" collapsed="false">
      <c r="N53" s="32" t="n">
        <f aca="false">'5-DAY'!A84</f>
        <v>37169</v>
      </c>
      <c r="O53" s="33" t="n">
        <f aca="false">'5-DAY'!B84/1000</f>
        <v>-301.617</v>
      </c>
      <c r="P53" s="33" t="n">
        <f aca="false">SUM(O49:O53)</f>
        <v>-216.859</v>
      </c>
      <c r="Q53" s="33" t="n">
        <f aca="false">VAR!B48/1000</f>
        <v>490.476</v>
      </c>
    </row>
    <row r="54" customFormat="false" ht="9" hidden="false" customHeight="false" outlineLevel="0" collapsed="false">
      <c r="N54" s="32" t="n">
        <f aca="false">'5-DAY'!A85</f>
        <v>37172</v>
      </c>
      <c r="O54" s="33" t="n">
        <f aca="false">'5-DAY'!B85/1000</f>
        <v>111.378</v>
      </c>
      <c r="P54" s="33" t="n">
        <f aca="false">SUM(O50:O54)</f>
        <v>292.543</v>
      </c>
      <c r="Q54" s="33" t="n">
        <f aca="false">VAR!B49/1000</f>
        <v>559.63</v>
      </c>
    </row>
    <row r="55" customFormat="false" ht="9" hidden="false" customHeight="false" outlineLevel="0" collapsed="false">
      <c r="N55" s="32" t="n">
        <f aca="false">'5-DAY'!A86</f>
        <v>37173</v>
      </c>
      <c r="O55" s="33" t="n">
        <f aca="false">'5-DAY'!B86/1000</f>
        <v>349.385</v>
      </c>
      <c r="P55" s="33" t="n">
        <f aca="false">SUM(O51:O55)</f>
        <v>681.261</v>
      </c>
      <c r="Q55" s="33" t="n">
        <f aca="false">VAR!B50/1000</f>
        <v>515.339</v>
      </c>
    </row>
    <row r="56" customFormat="false" ht="9" hidden="false" customHeight="false" outlineLevel="0" collapsed="false">
      <c r="N56" s="32" t="n">
        <f aca="false">'5-DAY'!A87</f>
        <v>37174</v>
      </c>
      <c r="O56" s="33" t="n">
        <f aca="false">'5-DAY'!B87/1000</f>
        <v>51.354</v>
      </c>
      <c r="P56" s="33" t="n">
        <f aca="false">SUM(O52:O56)</f>
        <v>419.936</v>
      </c>
      <c r="Q56" s="33" t="n">
        <f aca="false">VAR!B51/1000</f>
        <v>495.302</v>
      </c>
    </row>
    <row r="57" customFormat="false" ht="9" hidden="false" customHeight="false" outlineLevel="0" collapsed="false">
      <c r="N57" s="32" t="n">
        <f aca="false">'5-DAY'!A88</f>
        <v>37175</v>
      </c>
      <c r="O57" s="33" t="n">
        <f aca="false">'5-DAY'!B88/1000</f>
        <v>32.035</v>
      </c>
      <c r="P57" s="33" t="n">
        <f aca="false">SUM(O53:O57)</f>
        <v>242.535</v>
      </c>
      <c r="Q57" s="33" t="n">
        <f aca="false">VAR!B52/1000</f>
        <v>538.061</v>
      </c>
    </row>
    <row r="58" customFormat="false" ht="9" hidden="false" customHeight="false" outlineLevel="0" collapsed="false">
      <c r="N58" s="32" t="n">
        <f aca="false">'5-DAY'!A89</f>
        <v>37176</v>
      </c>
      <c r="O58" s="33" t="n">
        <f aca="false">'5-DAY'!B89/1000</f>
        <v>-49.485</v>
      </c>
      <c r="P58" s="33" t="n">
        <f aca="false">SUM(O54:O58)</f>
        <v>494.667</v>
      </c>
      <c r="Q58" s="33" t="n">
        <f aca="false">VAR!B53/1000</f>
        <v>602.751</v>
      </c>
    </row>
    <row r="59" customFormat="false" ht="9" hidden="false" customHeight="false" outlineLevel="0" collapsed="false">
      <c r="N59" s="32" t="n">
        <f aca="false">'5-DAY'!A90</f>
        <v>37179</v>
      </c>
      <c r="O59" s="33" t="n">
        <f aca="false">'5-DAY'!B90/1000</f>
        <v>34.54</v>
      </c>
      <c r="P59" s="33" t="n">
        <f aca="false">SUM(O55:O59)</f>
        <v>417.829</v>
      </c>
      <c r="Q59" s="33" t="n">
        <f aca="false">VAR!B54/1000</f>
        <v>580.128</v>
      </c>
    </row>
    <row r="60" customFormat="false" ht="9" hidden="false" customHeight="false" outlineLevel="0" collapsed="false">
      <c r="N60" s="32" t="n">
        <f aca="false">'5-DAY'!A91</f>
        <v>37180</v>
      </c>
      <c r="O60" s="33" t="n">
        <f aca="false">'5-DAY'!B91/1000</f>
        <v>-444.586</v>
      </c>
      <c r="P60" s="33" t="n">
        <f aca="false">SUM(O56:O60)</f>
        <v>-376.142</v>
      </c>
      <c r="Q60" s="33" t="n">
        <f aca="false">VAR!B55/1000</f>
        <v>513.093</v>
      </c>
    </row>
    <row r="61" customFormat="false" ht="9" hidden="false" customHeight="false" outlineLevel="0" collapsed="false">
      <c r="N61" s="32" t="n">
        <f aca="false">'5-DAY'!A92</f>
        <v>37181</v>
      </c>
      <c r="O61" s="33" t="n">
        <f aca="false">'5-DAY'!B92/1000</f>
        <v>-269.704</v>
      </c>
      <c r="P61" s="33" t="n">
        <f aca="false">SUM(O57:O61)</f>
        <v>-697.2</v>
      </c>
      <c r="Q61" s="33" t="n">
        <f aca="false">VAR!B56/1000</f>
        <v>580.584</v>
      </c>
    </row>
    <row r="62" customFormat="false" ht="9" hidden="false" customHeight="false" outlineLevel="0" collapsed="false">
      <c r="N62" s="32" t="n">
        <f aca="false">'5-DAY'!A93</f>
        <v>37182</v>
      </c>
      <c r="O62" s="33" t="n">
        <f aca="false">'5-DAY'!B93/1000</f>
        <v>-416.871</v>
      </c>
      <c r="P62" s="33" t="n">
        <f aca="false">SUM(O58:O62)</f>
        <v>-1146.106</v>
      </c>
      <c r="Q62" s="33" t="n">
        <f aca="false">VAR!B57/1000</f>
        <v>548.558</v>
      </c>
    </row>
    <row r="63" customFormat="false" ht="9" hidden="false" customHeight="false" outlineLevel="0" collapsed="false">
      <c r="N63" s="32" t="n">
        <f aca="false">'5-DAY'!A94</f>
        <v>37183</v>
      </c>
      <c r="O63" s="33" t="n">
        <f aca="false">'5-DAY'!B94/1000</f>
        <v>-1174.327</v>
      </c>
      <c r="P63" s="33" t="n">
        <f aca="false">SUM(O59:O63)</f>
        <v>-2270.948</v>
      </c>
      <c r="Q63" s="33" t="n">
        <f aca="false">VAR!B58/1000</f>
        <v>534.12</v>
      </c>
    </row>
    <row r="64" customFormat="false" ht="9" hidden="false" customHeight="false" outlineLevel="0" collapsed="false">
      <c r="N64" s="32" t="n">
        <f aca="false">'5-DAY'!A95</f>
        <v>37186</v>
      </c>
      <c r="O64" s="33" t="n">
        <f aca="false">'5-DAY'!B95/1000</f>
        <v>393.687</v>
      </c>
      <c r="P64" s="33" t="n">
        <f aca="false">SUM(O60:O64)</f>
        <v>-1911.801</v>
      </c>
      <c r="Q64" s="33" t="n">
        <f aca="false">VAR!B59/1000</f>
        <v>596.225</v>
      </c>
    </row>
    <row r="65" customFormat="false" ht="9" hidden="false" customHeight="false" outlineLevel="0" collapsed="false">
      <c r="N65" s="32" t="n">
        <f aca="false">'5-DAY'!A96</f>
        <v>37187</v>
      </c>
      <c r="O65" s="33" t="n">
        <f aca="false">'5-DAY'!B96/1000</f>
        <v>-166.299</v>
      </c>
      <c r="P65" s="33" t="n">
        <f aca="false">SUM(O61:O65)</f>
        <v>-1633.514</v>
      </c>
      <c r="Q65" s="33" t="n">
        <f aca="false">VAR!B60/1000</f>
        <v>555.53</v>
      </c>
    </row>
    <row r="66" customFormat="false" ht="9" hidden="false" customHeight="false" outlineLevel="0" collapsed="false">
      <c r="N66" s="32" t="n">
        <f aca="false">'5-DAY'!A97</f>
        <v>37188</v>
      </c>
      <c r="O66" s="33" t="n">
        <f aca="false">'5-DAY'!B97/1000</f>
        <v>181.651</v>
      </c>
      <c r="P66" s="33" t="n">
        <f aca="false">SUM(O62:O66)</f>
        <v>-1182.159</v>
      </c>
      <c r="Q66" s="33" t="n">
        <f aca="false">VAR!B61/1000</f>
        <v>578.453</v>
      </c>
    </row>
    <row r="67" customFormat="false" ht="9" hidden="false" customHeight="false" outlineLevel="0" collapsed="false">
      <c r="N67" s="32" t="n">
        <f aca="false">'5-DAY'!A98</f>
        <v>37189</v>
      </c>
      <c r="O67" s="33" t="n">
        <f aca="false">'5-DAY'!B98/1000</f>
        <v>-140.019</v>
      </c>
      <c r="P67" s="33" t="n">
        <f aca="false">SUM(O63:O67)</f>
        <v>-905.307</v>
      </c>
      <c r="Q67" s="33" t="n">
        <f aca="false">VAR!B62/1000</f>
        <v>566.703</v>
      </c>
    </row>
    <row r="68" customFormat="false" ht="9" hidden="false" customHeight="false" outlineLevel="0" collapsed="false">
      <c r="N68" s="32" t="n">
        <f aca="false">'5-DAY'!A99</f>
        <v>37190</v>
      </c>
      <c r="O68" s="33" t="n">
        <f aca="false">'5-DAY'!B99/1000</f>
        <v>277.883</v>
      </c>
      <c r="P68" s="33" t="n">
        <f aca="false">SUM(O64:O68)</f>
        <v>546.903</v>
      </c>
      <c r="Q68" s="33" t="n">
        <f aca="false">VAR!B63/1000</f>
        <v>580.917</v>
      </c>
    </row>
    <row r="69" customFormat="false" ht="9" hidden="false" customHeight="false" outlineLevel="0" collapsed="false">
      <c r="N69" s="32" t="n">
        <f aca="false">'5-DAY'!A100</f>
        <v>37193</v>
      </c>
      <c r="O69" s="33" t="n">
        <f aca="false">'5-DAY'!B100/1000</f>
        <v>-313.999</v>
      </c>
      <c r="P69" s="33" t="n">
        <f aca="false">SUM(O65:O69)</f>
        <v>-160.783</v>
      </c>
      <c r="Q69" s="33" t="n">
        <f aca="false">VAR!B64/1000</f>
        <v>595.709</v>
      </c>
    </row>
    <row r="70" customFormat="false" ht="9" hidden="false" customHeight="false" outlineLevel="0" collapsed="false">
      <c r="N70" s="32" t="n">
        <f aca="false">'5-DAY'!A101</f>
        <v>37194</v>
      </c>
      <c r="O70" s="33" t="n">
        <f aca="false">'5-DAY'!B101/1000</f>
        <v>-276.743</v>
      </c>
      <c r="P70" s="33" t="n">
        <f aca="false">SUM(O66:O70)</f>
        <v>-271.227</v>
      </c>
      <c r="Q70" s="33" t="n">
        <f aca="false">VAR!B65/1000</f>
        <v>625.084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'5-DAY'!B102/1000</f>
        <v>-419.461</v>
      </c>
      <c r="P71" s="30" t="n">
        <f aca="false">SUM(O67:O71)</f>
        <v>-872.339</v>
      </c>
      <c r="Q71" s="30" t="n">
        <f aca="false">VAR!B66/1000</f>
        <v>625.364</v>
      </c>
    </row>
    <row r="72" customFormat="false" ht="9" hidden="false" customHeight="false" outlineLevel="0" collapsed="false">
      <c r="N72" s="32" t="n">
        <f aca="false">'5-DAY'!A103</f>
        <v>37196</v>
      </c>
      <c r="O72" s="33" t="n">
        <f aca="false">'5-DAY'!B103/1000</f>
        <v>245.388</v>
      </c>
      <c r="P72" s="33" t="n">
        <f aca="false">SUM(O68:O72)</f>
        <v>-486.932</v>
      </c>
      <c r="Q72" s="33" t="n">
        <f aca="false">VAR!B67/1000</f>
        <v>407.821</v>
      </c>
    </row>
    <row r="73" customFormat="false" ht="9" hidden="false" customHeight="false" outlineLevel="0" collapsed="false">
      <c r="N73" s="32" t="n">
        <f aca="false">'5-DAY'!A104</f>
        <v>37197</v>
      </c>
      <c r="O73" s="33" t="n">
        <f aca="false">'5-DAY'!B104/1000</f>
        <v>-152.12</v>
      </c>
      <c r="P73" s="33" t="n">
        <f aca="false">SUM(O69:O73)</f>
        <v>-916.935</v>
      </c>
      <c r="Q73" s="33" t="n">
        <f aca="false">VAR!B68/1000</f>
        <v>409.054</v>
      </c>
    </row>
    <row r="74" customFormat="false" ht="9" hidden="false" customHeight="false" outlineLevel="0" collapsed="false">
      <c r="N74" s="32" t="n">
        <f aca="false">'5-DAY'!A105</f>
        <v>37200</v>
      </c>
      <c r="O74" s="33" t="n">
        <f aca="false">'5-DAY'!B105/1000</f>
        <v>-265.527</v>
      </c>
      <c r="P74" s="33" t="n">
        <f aca="false">SUM(O70:O74)</f>
        <v>-868.463</v>
      </c>
      <c r="Q74" s="33" t="n">
        <f aca="false">VAR!B69/1000</f>
        <v>546.87</v>
      </c>
    </row>
    <row r="75" customFormat="false" ht="9" hidden="false" customHeight="false" outlineLevel="0" collapsed="false">
      <c r="N75" s="32" t="n">
        <f aca="false">'5-DAY'!A106</f>
        <v>37201</v>
      </c>
      <c r="O75" s="33" t="n">
        <f aca="false">'5-DAY'!B106/1000</f>
        <v>-492.586</v>
      </c>
      <c r="P75" s="33" t="n">
        <f aca="false">SUM(O71:O75)</f>
        <v>-1084.306</v>
      </c>
      <c r="Q75" s="33" t="n">
        <f aca="false">VAR!B70/1000</f>
        <v>618.4</v>
      </c>
    </row>
    <row r="76" customFormat="false" ht="9" hidden="false" customHeight="false" outlineLevel="0" collapsed="false">
      <c r="N76" s="32" t="n">
        <f aca="false">'5-DAY'!A107</f>
        <v>37202</v>
      </c>
      <c r="O76" s="33" t="n">
        <f aca="false">'5-DAY'!B107/1000</f>
        <v>19.552</v>
      </c>
      <c r="P76" s="33" t="n">
        <f aca="false">SUM(O72:O76)</f>
        <v>-645.293</v>
      </c>
      <c r="Q76" s="33" t="n">
        <f aca="false">VAR!B71/1000</f>
        <v>559.293</v>
      </c>
    </row>
    <row r="77" customFormat="false" ht="9" hidden="false" customHeight="false" outlineLevel="0" collapsed="false">
      <c r="N77" s="32" t="n">
        <f aca="false">'5-DAY'!A108</f>
        <v>37203</v>
      </c>
      <c r="O77" s="33" t="n">
        <f aca="false">'5-DAY'!B108/1000</f>
        <v>-402.571</v>
      </c>
      <c r="P77" s="33" t="n">
        <f aca="false">SUM(O73:O77)</f>
        <v>-1293.252</v>
      </c>
      <c r="Q77" s="33" t="n">
        <f aca="false">VAR!B72/1000</f>
        <v>566.614</v>
      </c>
    </row>
    <row r="78" customFormat="false" ht="9" hidden="false" customHeight="false" outlineLevel="0" collapsed="false">
      <c r="N78" s="32" t="n">
        <f aca="false">'5-DAY'!A109</f>
        <v>37204</v>
      </c>
      <c r="O78" s="33" t="n">
        <f aca="false">'5-DAY'!B109/1000</f>
        <v>-217.343</v>
      </c>
      <c r="P78" s="33" t="n">
        <f aca="false">SUM(O74:O78)</f>
        <v>-1358.475</v>
      </c>
      <c r="Q78" s="33" t="n">
        <f aca="false">VAR!B73/1000</f>
        <v>582.274</v>
      </c>
    </row>
    <row r="79" customFormat="false" ht="9" hidden="false" customHeight="false" outlineLevel="0" collapsed="false">
      <c r="N79" s="32" t="n">
        <f aca="false">'5-DAY'!A110</f>
        <v>37207</v>
      </c>
      <c r="O79" s="33" t="n">
        <f aca="false">'5-DAY'!B110/1000</f>
        <v>151.613</v>
      </c>
      <c r="P79" s="33" t="n">
        <f aca="false">SUM(O75:O79)</f>
        <v>-941.335</v>
      </c>
      <c r="Q79" s="33" t="n">
        <f aca="false">VAR!B74/1000</f>
        <v>728.022</v>
      </c>
    </row>
    <row r="80" customFormat="false" ht="9" hidden="false" customHeight="false" outlineLevel="0" collapsed="false">
      <c r="N80" s="32" t="n">
        <f aca="false">'5-DAY'!A111</f>
        <v>37208</v>
      </c>
      <c r="O80" s="33" t="n">
        <f aca="false">'5-DAY'!B111/1000</f>
        <v>170.042</v>
      </c>
      <c r="P80" s="33" t="n">
        <f aca="false">SUM(O76:O80)</f>
        <v>-278.707</v>
      </c>
      <c r="Q80" s="33" t="n">
        <f aca="false">VAR!B75/1000</f>
        <v>618.94</v>
      </c>
    </row>
    <row r="81" customFormat="false" ht="9" hidden="false" customHeight="false" outlineLevel="0" collapsed="false">
      <c r="N81" s="32" t="n">
        <f aca="false">'5-DAY'!A112</f>
        <v>37209</v>
      </c>
      <c r="O81" s="33" t="n">
        <f aca="false">'5-DAY'!B112/1000</f>
        <v>176.655</v>
      </c>
      <c r="P81" s="33" t="n">
        <f aca="false">SUM(O77:O81)</f>
        <v>-121.604</v>
      </c>
      <c r="Q81" s="33" t="n">
        <f aca="false">VAR!B76/1000</f>
        <v>690.967</v>
      </c>
    </row>
    <row r="82" customFormat="false" ht="9" hidden="false" customHeight="false" outlineLevel="0" collapsed="false">
      <c r="N82" s="32" t="n">
        <f aca="false">'5-DAY'!A113</f>
        <v>37210</v>
      </c>
      <c r="O82" s="33" t="n">
        <f aca="false">'5-DAY'!B113/1000</f>
        <v>450.645</v>
      </c>
      <c r="P82" s="33" t="n">
        <f aca="false">SUM(O78:O82)</f>
        <v>731.612</v>
      </c>
      <c r="Q82" s="33" t="n">
        <f aca="false">VAR!B77/1000</f>
        <v>728.217</v>
      </c>
    </row>
    <row r="83" customFormat="false" ht="9" hidden="false" customHeight="false" outlineLevel="0" collapsed="false">
      <c r="N83" s="32" t="n">
        <f aca="false">'5-DAY'!A114</f>
        <v>37211</v>
      </c>
      <c r="O83" s="33" t="n">
        <f aca="false">'5-DAY'!B114/1000</f>
        <v>-414.707</v>
      </c>
      <c r="P83" s="33" t="n">
        <f aca="false">SUM(O79:O83)</f>
        <v>534.248</v>
      </c>
      <c r="Q83" s="33" t="n">
        <f aca="false">VAR!B78/1000</f>
        <v>629.777</v>
      </c>
    </row>
    <row r="84" customFormat="false" ht="9" hidden="false" customHeight="false" outlineLevel="0" collapsed="false">
      <c r="N84" s="32" t="n">
        <f aca="false">'5-DAY'!A115</f>
        <v>37214</v>
      </c>
      <c r="O84" s="33" t="n">
        <f aca="false">'5-DAY'!B115/1000</f>
        <v>-493.7</v>
      </c>
      <c r="P84" s="33" t="n">
        <f aca="false">SUM(O80:O84)</f>
        <v>-111.065</v>
      </c>
      <c r="Q84" s="33" t="n">
        <f aca="false">VAR!B79/1000</f>
        <v>450.432</v>
      </c>
    </row>
    <row r="85" customFormat="false" ht="9" hidden="false" customHeight="false" outlineLevel="0" collapsed="false">
      <c r="N85" s="32" t="n">
        <f aca="false">'5-DAY'!A116</f>
        <v>37215</v>
      </c>
      <c r="O85" s="33" t="n">
        <f aca="false">'5-DAY'!B116/1000</f>
        <v>37.487</v>
      </c>
      <c r="P85" s="33" t="n">
        <f aca="false">SUM(O81:O85)</f>
        <v>-243.62</v>
      </c>
      <c r="Q85" s="33" t="n">
        <f aca="false">VAR!B80/1000</f>
        <v>516.967</v>
      </c>
    </row>
    <row r="86" customFormat="false" ht="9" hidden="false" customHeight="false" outlineLevel="0" collapsed="false">
      <c r="N86" s="32" t="n">
        <f aca="false">'5-DAY'!A117</f>
        <v>37216</v>
      </c>
      <c r="O86" s="33" t="n">
        <f aca="false">'5-DAY'!B117/1000</f>
        <v>1206.935</v>
      </c>
      <c r="P86" s="33" t="n">
        <f aca="false">SUM(O82:O86)</f>
        <v>786.66</v>
      </c>
      <c r="Q86" s="33" t="n">
        <f aca="false">VAR!B81/1000</f>
        <v>681.358</v>
      </c>
    </row>
    <row r="87" customFormat="false" ht="9" hidden="false" customHeight="false" outlineLevel="0" collapsed="false">
      <c r="N87" s="32" t="n">
        <f aca="false">'5-DAY'!A118</f>
        <v>37221</v>
      </c>
      <c r="O87" s="33" t="n">
        <f aca="false">'5-DAY'!B118/1000</f>
        <v>1548.124</v>
      </c>
      <c r="P87" s="33" t="n">
        <f aca="false">SUM(O83:O87)</f>
        <v>1884.139</v>
      </c>
      <c r="Q87" s="33" t="n">
        <f aca="false">VAR!B82/1000</f>
        <v>729.554</v>
      </c>
    </row>
    <row r="88" customFormat="false" ht="9" hidden="false" customHeight="false" outlineLevel="0" collapsed="false">
      <c r="N88" s="32" t="n">
        <f aca="false">'5-DAY'!A119</f>
        <v>37222</v>
      </c>
      <c r="O88" s="33" t="n">
        <f aca="false">'5-DAY'!B119/1000</f>
        <v>-588.067</v>
      </c>
      <c r="P88" s="33" t="n">
        <f aca="false">SUM(O84:O88)</f>
        <v>1710.779</v>
      </c>
      <c r="Q88" s="33" t="n">
        <f aca="false">VAR!B83/1000</f>
        <v>776.344</v>
      </c>
    </row>
    <row r="89" customFormat="false" ht="9" hidden="false" customHeight="false" outlineLevel="0" collapsed="false">
      <c r="N89" s="32" t="n">
        <f aca="false">'5-DAY'!A120</f>
        <v>37223</v>
      </c>
      <c r="O89" s="33" t="n">
        <f aca="false">'5-DAY'!B120/1000</f>
        <v>307.183</v>
      </c>
      <c r="P89" s="33" t="n">
        <f aca="false">SUM(O85:O89)</f>
        <v>2511.662</v>
      </c>
      <c r="Q89" s="33" t="n">
        <f aca="false">VAR!B84/1000</f>
        <v>918.458</v>
      </c>
    </row>
    <row r="90" customFormat="false" ht="9" hidden="false" customHeight="false" outlineLevel="0" collapsed="false">
      <c r="N90" s="32" t="n">
        <f aca="false">'5-DAY'!A121</f>
        <v>37224</v>
      </c>
      <c r="O90" s="33" t="n">
        <f aca="false">'5-DAY'!B121/1000</f>
        <v>773.383</v>
      </c>
      <c r="P90" s="33" t="n">
        <f aca="false">SUM(O86:O90)</f>
        <v>3247.558</v>
      </c>
      <c r="Q90" s="33" t="n">
        <f aca="false">VAR!B85/1000</f>
        <v>913.348</v>
      </c>
    </row>
    <row r="91" customFormat="false" ht="9" hidden="false" customHeight="false" outlineLevel="0" collapsed="false">
      <c r="N91" s="31" t="n">
        <f aca="false">'5-DAY'!A122</f>
        <v>37225</v>
      </c>
      <c r="O91" s="30" t="n">
        <f aca="false">'5-DAY'!B122/1000</f>
        <v>-1163.676</v>
      </c>
      <c r="P91" s="30" t="n">
        <f aca="false">SUM(O87:O91)</f>
        <v>876.947</v>
      </c>
      <c r="Q91" s="30" t="n">
        <f aca="false">VAR!B86/1000</f>
        <v>980.641</v>
      </c>
    </row>
    <row r="92" customFormat="false" ht="9" hidden="false" customHeight="false" outlineLevel="0" collapsed="false">
      <c r="N92" s="32" t="n">
        <f aca="false">'5-DAY'!A123</f>
        <v>37228</v>
      </c>
      <c r="O92" s="33" t="n">
        <f aca="false">'5-DAY'!B123/1000</f>
        <v>-481.454</v>
      </c>
      <c r="P92" s="33" t="n">
        <f aca="false">SUM(O88:O92)</f>
        <v>-1152.631</v>
      </c>
      <c r="Q92" s="33" t="n">
        <f aca="false">VAR!B87/1000</f>
        <v>589.757</v>
      </c>
    </row>
    <row r="93" customFormat="false" ht="9" hidden="false" customHeight="false" outlineLevel="0" collapsed="false">
      <c r="N93" s="32" t="n">
        <f aca="false">'5-DAY'!A124</f>
        <v>37229</v>
      </c>
      <c r="O93" s="33" t="n">
        <f aca="false">'5-DAY'!B124/1000</f>
        <v>543.856</v>
      </c>
      <c r="P93" s="33" t="n">
        <f aca="false">SUM(O89:O93)</f>
        <v>-20.7079999999999</v>
      </c>
      <c r="Q93" s="33" t="n">
        <f aca="false">VAR!B88/1000</f>
        <v>511.25</v>
      </c>
    </row>
    <row r="94" customFormat="false" ht="9" hidden="false" customHeight="false" outlineLevel="0" collapsed="false">
      <c r="N94" s="32" t="n">
        <f aca="false">'5-DAY'!A125</f>
        <v>37230</v>
      </c>
      <c r="O94" s="33" t="n">
        <f aca="false">'5-DAY'!B125/1000</f>
        <v>325.347</v>
      </c>
      <c r="P94" s="33" t="n">
        <f aca="false">SUM(O90:O94)</f>
        <v>-2.54399999999993</v>
      </c>
      <c r="Q94" s="33" t="n">
        <f aca="false">VAR!B89/1000</f>
        <v>508.541</v>
      </c>
    </row>
    <row r="95" customFormat="false" ht="9" hidden="false" customHeight="false" outlineLevel="0" collapsed="false">
      <c r="N95" s="32" t="n">
        <f aca="false">'5-DAY'!A126</f>
        <v>37231</v>
      </c>
      <c r="O95" s="33" t="n">
        <f aca="false">'5-DAY'!B126/1000</f>
        <v>26.728</v>
      </c>
      <c r="P95" s="33" t="n">
        <f aca="false">SUM(O91:O95)</f>
        <v>-749.199</v>
      </c>
      <c r="Q95" s="33" t="n">
        <f aca="false">VAR!B90/1000</f>
        <v>529.505</v>
      </c>
    </row>
    <row r="96" customFormat="false" ht="9" hidden="false" customHeight="false" outlineLevel="0" collapsed="false">
      <c r="N96" s="32" t="n">
        <f aca="false">'5-DAY'!A127</f>
        <v>37232</v>
      </c>
      <c r="O96" s="33" t="n">
        <f aca="false">'5-DAY'!B127/1000</f>
        <v>-1074.863</v>
      </c>
      <c r="P96" s="33" t="n">
        <f aca="false">SUM(O92:O96)</f>
        <v>-660.386</v>
      </c>
      <c r="Q96" s="33" t="n">
        <f aca="false">VAR!B91/1000</f>
        <v>484.805</v>
      </c>
      <c r="S96" s="34"/>
    </row>
    <row r="97" customFormat="false" ht="9" hidden="false" customHeight="false" outlineLevel="0" collapsed="false">
      <c r="N97" s="32" t="n">
        <f aca="false">'5-DAY'!A128</f>
        <v>37235</v>
      </c>
      <c r="O97" s="33" t="n">
        <f aca="false">'5-DAY'!B128/1000</f>
        <v>-349.919</v>
      </c>
      <c r="P97" s="33" t="n">
        <f aca="false">SUM(O93:O97)</f>
        <v>-528.851</v>
      </c>
      <c r="Q97" s="33" t="n">
        <f aca="false">VAR!B92/1000</f>
        <v>346.165</v>
      </c>
    </row>
    <row r="98" customFormat="false" ht="9" hidden="false" customHeight="false" outlineLevel="0" collapsed="false">
      <c r="N98" s="32" t="n">
        <f aca="false">'5-DAY'!A129</f>
        <v>37236</v>
      </c>
      <c r="O98" s="33" t="n">
        <f aca="false">'5-DAY'!B129/1000</f>
        <v>-249.331</v>
      </c>
      <c r="P98" s="33" t="n">
        <f aca="false">SUM(O94:O98)</f>
        <v>-1322.038</v>
      </c>
      <c r="Q98" s="33" t="n">
        <f aca="false">VAR!B93/1000</f>
        <v>490.929</v>
      </c>
    </row>
    <row r="99" customFormat="false" ht="9" hidden="false" customHeight="false" outlineLevel="0" collapsed="false">
      <c r="N99" s="32" t="n">
        <f aca="false">'5-DAY'!A130</f>
        <v>37237</v>
      </c>
      <c r="O99" s="33" t="n">
        <f aca="false">'5-DAY'!B130/1000</f>
        <v>174.995</v>
      </c>
      <c r="P99" s="33" t="n">
        <f aca="false">SUM(O95:O99)</f>
        <v>-1472.39</v>
      </c>
      <c r="Q99" s="33" t="n">
        <f aca="false">VAR!B94/1000</f>
        <v>527.434</v>
      </c>
    </row>
    <row r="100" customFormat="false" ht="9" hidden="false" customHeight="false" outlineLevel="0" collapsed="false">
      <c r="N100" s="32" t="n">
        <f aca="false">'5-DAY'!A131</f>
        <v>37238</v>
      </c>
      <c r="O100" s="33" t="n">
        <f aca="false">'5-DAY'!B131/1000</f>
        <v>413.945</v>
      </c>
      <c r="P100" s="33" t="n">
        <f aca="false">SUM(O96:O100)</f>
        <v>-1085.173</v>
      </c>
      <c r="Q100" s="33" t="n">
        <f aca="false">VAR!B95/1000</f>
        <v>390.067</v>
      </c>
    </row>
    <row r="101" customFormat="false" ht="9" hidden="false" customHeight="false" outlineLevel="0" collapsed="false">
      <c r="N101" s="32" t="n">
        <f aca="false">'5-DAY'!A132</f>
        <v>37239</v>
      </c>
      <c r="O101" s="33" t="n">
        <f aca="false">'5-DAY'!B132/1000</f>
        <v>-111.77</v>
      </c>
      <c r="P101" s="33" t="n">
        <f aca="false">SUM(O97:O101)</f>
        <v>-122.08</v>
      </c>
      <c r="Q101" s="33" t="n">
        <f aca="false">VAR!B96/1000</f>
        <v>301.541</v>
      </c>
    </row>
    <row r="102" customFormat="false" ht="9" hidden="false" customHeight="false" outlineLevel="0" collapsed="false">
      <c r="N102" s="32" t="n">
        <f aca="false">'5-DAY'!A133</f>
        <v>37242</v>
      </c>
      <c r="O102" s="33" t="n">
        <f aca="false">'5-DAY'!B133/1000</f>
        <v>152.869</v>
      </c>
      <c r="P102" s="33" t="n">
        <f aca="false">SUM(O98:O102)</f>
        <v>380.708</v>
      </c>
      <c r="Q102" s="33" t="n">
        <f aca="false">VAR!B97/1000</f>
        <v>410.206</v>
      </c>
    </row>
    <row r="103" customFormat="false" ht="9" hidden="false" customHeight="false" outlineLevel="0" collapsed="false">
      <c r="N103" s="32" t="n">
        <f aca="false">'5-DAY'!A134</f>
        <v>37243</v>
      </c>
      <c r="O103" s="33" t="n">
        <f aca="false">'5-DAY'!B134/1000</f>
        <v>35.911</v>
      </c>
      <c r="P103" s="33" t="n">
        <f aca="false">SUM(O99:O103)</f>
        <v>665.95</v>
      </c>
      <c r="Q103" s="33" t="n">
        <f aca="false">VAR!B98/1000</f>
        <v>407.381</v>
      </c>
    </row>
    <row r="104" customFormat="false" ht="9" hidden="false" customHeight="false" outlineLevel="0" collapsed="false">
      <c r="N104" s="32" t="n">
        <f aca="false">'5-DAY'!A135</f>
        <v>37244</v>
      </c>
      <c r="O104" s="33" t="n">
        <f aca="false">'5-DAY'!B135/1000</f>
        <v>0</v>
      </c>
      <c r="P104" s="33" t="n">
        <f aca="false">SUM(O100:O104)</f>
        <v>490.955</v>
      </c>
      <c r="Q104" s="33" t="n">
        <f aca="false">VAR!B99/1000</f>
        <v>0</v>
      </c>
    </row>
    <row r="105" customFormat="false" ht="9" hidden="false" customHeight="false" outlineLevel="0" collapsed="false">
      <c r="N105" s="32" t="n">
        <f aca="false">'5-DAY'!A136</f>
        <v>37245</v>
      </c>
      <c r="O105" s="33" t="n">
        <f aca="false">'5-DAY'!B136/1000</f>
        <v>0</v>
      </c>
      <c r="P105" s="33" t="n">
        <f aca="false">SUM(O101:O105)</f>
        <v>77.01</v>
      </c>
      <c r="Q105" s="33" t="n">
        <f aca="false">VAR!B100/1000</f>
        <v>0</v>
      </c>
    </row>
    <row r="106" customFormat="false" ht="9" hidden="false" customHeight="false" outlineLevel="0" collapsed="false">
      <c r="N106" s="32" t="n">
        <f aca="false">'5-DAY'!A137</f>
        <v>37246</v>
      </c>
      <c r="O106" s="33" t="n">
        <f aca="false">'5-DAY'!B137/1000</f>
        <v>0</v>
      </c>
      <c r="P106" s="33" t="n">
        <f aca="false">SUM(O102:O106)</f>
        <v>188.78</v>
      </c>
      <c r="Q106" s="33" t="n">
        <f aca="false">VAR!B101/1000</f>
        <v>0</v>
      </c>
    </row>
    <row r="107" customFormat="false" ht="9" hidden="false" customHeight="false" outlineLevel="0" collapsed="false">
      <c r="N107" s="32" t="n">
        <f aca="false">'5-DAY'!A138</f>
        <v>37249</v>
      </c>
      <c r="O107" s="33" t="n">
        <f aca="false">'5-DAY'!B138/1000</f>
        <v>0</v>
      </c>
      <c r="P107" s="33" t="n">
        <f aca="false">SUM(O103:O107)</f>
        <v>35.911</v>
      </c>
      <c r="Q107" s="33" t="n">
        <f aca="false">VAR!B102/1000</f>
        <v>0</v>
      </c>
    </row>
    <row r="108" customFormat="false" ht="9" hidden="false" customHeight="false" outlineLevel="0" collapsed="false">
      <c r="N108" s="32" t="n">
        <f aca="false">'5-DAY'!A139</f>
        <v>37251</v>
      </c>
      <c r="O108" s="33" t="n">
        <f aca="false">'5-DAY'!B139/1000</f>
        <v>0</v>
      </c>
      <c r="P108" s="33" t="n">
        <f aca="false">SUM(O104:O108)</f>
        <v>0</v>
      </c>
      <c r="Q108" s="33" t="n">
        <f aca="false">VAR!B103/1000</f>
        <v>0</v>
      </c>
    </row>
    <row r="109" customFormat="false" ht="9" hidden="false" customHeight="false" outlineLevel="0" collapsed="false">
      <c r="N109" s="32" t="n">
        <f aca="false">'5-DAY'!A140</f>
        <v>37252</v>
      </c>
      <c r="O109" s="33" t="n">
        <f aca="false">'5-DAY'!B140/1000</f>
        <v>0</v>
      </c>
      <c r="P109" s="33" t="n">
        <f aca="false">SUM(O105:O109)</f>
        <v>0</v>
      </c>
      <c r="Q109" s="33" t="n">
        <f aca="false">VAR!B104/1000</f>
        <v>0</v>
      </c>
    </row>
    <row r="110" customFormat="false" ht="9" hidden="false" customHeight="false" outlineLevel="0" collapsed="false">
      <c r="N110" s="32" t="n">
        <f aca="false">'5-DAY'!A141</f>
        <v>37253</v>
      </c>
      <c r="O110" s="33" t="n">
        <f aca="false">'5-DAY'!B141/1000</f>
        <v>0</v>
      </c>
      <c r="P110" s="33" t="n">
        <f aca="false">SUM(O106:O110)</f>
        <v>0</v>
      </c>
      <c r="Q110" s="33" t="n">
        <f aca="false">VAR!B105/1000</f>
        <v>0</v>
      </c>
    </row>
    <row r="111" customFormat="false" ht="9" hidden="false" customHeight="false" outlineLevel="0" collapsed="false">
      <c r="N111" s="31" t="n">
        <f aca="false">'5-DAY'!A142</f>
        <v>37256</v>
      </c>
      <c r="O111" s="30" t="n">
        <f aca="false">'5-DAY'!B142/1000</f>
        <v>0</v>
      </c>
      <c r="P111" s="30" t="n">
        <f aca="false">SUM(O107:O111)</f>
        <v>0</v>
      </c>
      <c r="Q111" s="30" t="n">
        <f aca="false">VAR!B106/1000</f>
        <v>0</v>
      </c>
    </row>
    <row r="112" customFormat="false" ht="9" hidden="false" customHeight="false" outlineLevel="0" collapsed="false">
      <c r="N112" s="32"/>
      <c r="O112" s="33"/>
      <c r="P112" s="33"/>
      <c r="Q112" s="33"/>
    </row>
    <row r="113" customFormat="false" ht="9" hidden="false" customHeight="false" outlineLevel="0" collapsed="false">
      <c r="N113" s="32"/>
      <c r="O113" s="33"/>
      <c r="P113" s="33"/>
      <c r="Q113" s="33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REGULATORY PORTFOLIO</oddHeader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1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38" activeCellId="0" sqref="A38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26</v>
      </c>
      <c r="C1" s="24"/>
    </row>
    <row r="2" customFormat="false" ht="10.5" hidden="false" customHeight="false" outlineLevel="0" collapsed="false">
      <c r="A2" s="23" t="str">
        <f aca="false">'GAS SUM'!A3</f>
        <v>As of December 18,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18" t="s">
        <v>27</v>
      </c>
      <c r="O6" s="19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28</v>
      </c>
      <c r="R7" s="27" t="s">
        <v>29</v>
      </c>
      <c r="S7" s="27" t="s">
        <v>30</v>
      </c>
      <c r="T7" s="27" t="s">
        <v>31</v>
      </c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'5-DAY'!C39/1000</f>
        <v>238.295</v>
      </c>
      <c r="P8" s="19" t="n">
        <v>58</v>
      </c>
      <c r="Q8" s="19" t="n">
        <f aca="false">O8</f>
        <v>238.295</v>
      </c>
      <c r="R8" s="19" t="n">
        <f aca="false">566+O8</f>
        <v>804.295</v>
      </c>
      <c r="S8" s="19" t="n">
        <f aca="false">3365+566+O8</f>
        <v>4169.295</v>
      </c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'5-DAY'!C40/1000</f>
        <v>-6.03</v>
      </c>
      <c r="P9" s="19" t="n">
        <v>66</v>
      </c>
      <c r="Q9" s="19" t="n">
        <f aca="false">Q8+O9</f>
        <v>232.265</v>
      </c>
      <c r="R9" s="19" t="n">
        <f aca="false">R8+O9</f>
        <v>798.265</v>
      </c>
      <c r="S9" s="19" t="n">
        <f aca="false">S8+O9</f>
        <v>4163.265</v>
      </c>
      <c r="T9" s="19" t="n">
        <f aca="false">VAR!C4/1000</f>
        <v>0</v>
      </c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'5-DAY'!C41/1000</f>
        <v>-13.673</v>
      </c>
      <c r="P10" s="19" t="n">
        <v>100</v>
      </c>
      <c r="Q10" s="19" t="n">
        <f aca="false">Q9+O10</f>
        <v>218.592</v>
      </c>
      <c r="R10" s="19" t="n">
        <f aca="false">R9+O10</f>
        <v>784.592</v>
      </c>
      <c r="S10" s="19" t="n">
        <f aca="false">S9+O10</f>
        <v>4149.592</v>
      </c>
      <c r="T10" s="19" t="n">
        <f aca="false">VAR!C5/1000</f>
        <v>0</v>
      </c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'5-DAY'!C42/1000</f>
        <v>-15.105</v>
      </c>
      <c r="P11" s="19" t="n">
        <v>260</v>
      </c>
      <c r="Q11" s="19" t="n">
        <f aca="false">Q10+O11</f>
        <v>203.487</v>
      </c>
      <c r="R11" s="19" t="n">
        <f aca="false">R10+O11</f>
        <v>769.487</v>
      </c>
      <c r="S11" s="19" t="n">
        <f aca="false">S10+O11</f>
        <v>4134.487</v>
      </c>
      <c r="T11" s="19" t="n">
        <f aca="false">VAR!C6/1000</f>
        <v>0</v>
      </c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'5-DAY'!C43/1000</f>
        <v>0.021</v>
      </c>
      <c r="P12" s="19" t="n">
        <f aca="false">SUM(O8:O12)</f>
        <v>203.508</v>
      </c>
      <c r="Q12" s="19" t="n">
        <f aca="false">Q11+O12</f>
        <v>203.508</v>
      </c>
      <c r="R12" s="19" t="n">
        <f aca="false">R11+O12</f>
        <v>769.508</v>
      </c>
      <c r="S12" s="19" t="n">
        <f aca="false">S11+O12</f>
        <v>4134.508</v>
      </c>
      <c r="T12" s="19" t="n">
        <f aca="false">VAR!C7/1000</f>
        <v>0</v>
      </c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'5-DAY'!C44/1000</f>
        <v>-3.037</v>
      </c>
      <c r="P13" s="19" t="n">
        <f aca="false">SUM(O9:O13)</f>
        <v>-37.824</v>
      </c>
      <c r="Q13" s="19" t="n">
        <f aca="false">Q12+O13</f>
        <v>200.471</v>
      </c>
      <c r="R13" s="19" t="n">
        <f aca="false">R12+O13</f>
        <v>766.471</v>
      </c>
      <c r="S13" s="19" t="n">
        <f aca="false">S12+O13</f>
        <v>4131.471</v>
      </c>
      <c r="T13" s="19" t="n">
        <f aca="false">VAR!C8/1000</f>
        <v>0</v>
      </c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'5-DAY'!C45/1000</f>
        <v>36.281</v>
      </c>
      <c r="P14" s="19" t="n">
        <f aca="false">SUM(O10:O14)</f>
        <v>4.487</v>
      </c>
      <c r="Q14" s="19" t="n">
        <f aca="false">Q13+O14</f>
        <v>236.752</v>
      </c>
      <c r="R14" s="19" t="n">
        <f aca="false">R13+O14</f>
        <v>802.752</v>
      </c>
      <c r="S14" s="19" t="n">
        <f aca="false">S13+O14</f>
        <v>4167.752</v>
      </c>
      <c r="T14" s="19" t="n">
        <f aca="false">VAR!C9/1000</f>
        <v>89.125</v>
      </c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'5-DAY'!C46/1000</f>
        <v>-67.795</v>
      </c>
      <c r="P15" s="19" t="n">
        <f aca="false">SUM(O11:O15)</f>
        <v>-49.635</v>
      </c>
      <c r="Q15" s="19" t="n">
        <f aca="false">Q14+O15</f>
        <v>168.957</v>
      </c>
      <c r="R15" s="19" t="n">
        <f aca="false">R14+O15</f>
        <v>734.957</v>
      </c>
      <c r="S15" s="19" t="n">
        <f aca="false">S14+O15</f>
        <v>4099.957</v>
      </c>
      <c r="T15" s="19" t="n">
        <f aca="false">VAR!C10/1000</f>
        <v>93.406</v>
      </c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'5-DAY'!C47/1000</f>
        <v>-31.454</v>
      </c>
      <c r="P16" s="19" t="n">
        <f aca="false">SUM(O12:O16)</f>
        <v>-65.984</v>
      </c>
      <c r="Q16" s="19" t="n">
        <f aca="false">Q15+O16</f>
        <v>137.503</v>
      </c>
      <c r="R16" s="19" t="n">
        <f aca="false">R15+O16</f>
        <v>703.503</v>
      </c>
      <c r="S16" s="19" t="n">
        <f aca="false">S15+O16</f>
        <v>4068.503</v>
      </c>
      <c r="T16" s="19" t="n">
        <f aca="false">VAR!C11/1000</f>
        <v>91.114</v>
      </c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'5-DAY'!C48/1000</f>
        <v>-141.926</v>
      </c>
      <c r="P17" s="19" t="n">
        <f aca="false">SUM(O13:O17)</f>
        <v>-207.931</v>
      </c>
      <c r="Q17" s="19" t="n">
        <f aca="false">Q16+O17</f>
        <v>-4.423</v>
      </c>
      <c r="R17" s="19" t="n">
        <f aca="false">R16+O17</f>
        <v>561.577</v>
      </c>
      <c r="S17" s="19" t="n">
        <f aca="false">S16+O17</f>
        <v>3926.577</v>
      </c>
      <c r="T17" s="19" t="n">
        <f aca="false">VAR!C12/1000</f>
        <v>199.856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'5-DAY'!C49/1000</f>
        <v>-581.874</v>
      </c>
      <c r="P18" s="19" t="n">
        <f aca="false">SUM(O14:O18)</f>
        <v>-786.768</v>
      </c>
      <c r="Q18" s="19" t="n">
        <f aca="false">Q17+O18</f>
        <v>-586.297</v>
      </c>
      <c r="R18" s="19" t="n">
        <f aca="false">R17+O18</f>
        <v>-20.297</v>
      </c>
      <c r="S18" s="19" t="n">
        <f aca="false">S17+O18</f>
        <v>3344.703</v>
      </c>
      <c r="T18" s="19" t="n">
        <f aca="false">VAR!C13/1000</f>
        <v>235.752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'5-DAY'!C50/1000</f>
        <v>180.452</v>
      </c>
      <c r="P19" s="19" t="n">
        <f aca="false">SUM(O15:O19)</f>
        <v>-642.597</v>
      </c>
      <c r="Q19" s="19" t="n">
        <f aca="false">Q18+O19</f>
        <v>-405.845</v>
      </c>
      <c r="R19" s="19" t="n">
        <f aca="false">R18+O19</f>
        <v>160.155</v>
      </c>
      <c r="S19" s="19" t="n">
        <f aca="false">S18+O19</f>
        <v>3525.155</v>
      </c>
      <c r="T19" s="19" t="n">
        <f aca="false">VAR!C14/1000</f>
        <v>230.38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'5-DAY'!C51/1000</f>
        <v>61.751</v>
      </c>
      <c r="P20" s="19" t="n">
        <f aca="false">SUM(O16:O20)</f>
        <v>-513.051</v>
      </c>
      <c r="Q20" s="19" t="n">
        <f aca="false">Q19+O20</f>
        <v>-344.094</v>
      </c>
      <c r="R20" s="19" t="n">
        <f aca="false">R19+O20</f>
        <v>221.906</v>
      </c>
      <c r="S20" s="19" t="n">
        <f aca="false">S19+O20</f>
        <v>3586.906</v>
      </c>
      <c r="T20" s="19" t="n">
        <f aca="false">VAR!C15/1000</f>
        <v>227.2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'5-DAY'!C52/1000</f>
        <v>195.339</v>
      </c>
      <c r="P21" s="19" t="n">
        <f aca="false">SUM(O17:O21)</f>
        <v>-286.258</v>
      </c>
      <c r="Q21" s="19" t="n">
        <f aca="false">Q20+O21</f>
        <v>-148.755</v>
      </c>
      <c r="R21" s="19" t="n">
        <f aca="false">R20+O21</f>
        <v>417.245</v>
      </c>
      <c r="S21" s="19" t="n">
        <f aca="false">S20+O21</f>
        <v>3782.245</v>
      </c>
      <c r="T21" s="19" t="n">
        <f aca="false">VAR!C16/1000</f>
        <v>218.625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'5-DAY'!C53/1000</f>
        <v>131.992</v>
      </c>
      <c r="P22" s="19" t="n">
        <f aca="false">SUM(O18:O22)</f>
        <v>-12.34</v>
      </c>
      <c r="Q22" s="19" t="n">
        <f aca="false">Q21+O22</f>
        <v>-16.7630000000001</v>
      </c>
      <c r="R22" s="19" t="n">
        <f aca="false">R21+O22</f>
        <v>549.237</v>
      </c>
      <c r="S22" s="19" t="n">
        <f aca="false">S21+O22</f>
        <v>3914.237</v>
      </c>
      <c r="T22" s="19" t="n">
        <f aca="false">VAR!C17/1000</f>
        <v>217.562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'5-DAY'!C54/1000</f>
        <v>325.935</v>
      </c>
      <c r="P23" s="19" t="n">
        <f aca="false">SUM(O19:O23)</f>
        <v>895.469</v>
      </c>
      <c r="Q23" s="19" t="n">
        <f aca="false">Q22+O23</f>
        <v>309.172</v>
      </c>
      <c r="R23" s="19" t="n">
        <f aca="false">R22+O23</f>
        <v>875.172</v>
      </c>
      <c r="S23" s="19" t="n">
        <f aca="false">S22+O23</f>
        <v>4240.172</v>
      </c>
      <c r="T23" s="19" t="n">
        <f aca="false">VAR!C18/1000</f>
        <v>15.436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'5-DAY'!C55/1000</f>
        <v>-55.436</v>
      </c>
      <c r="P24" s="19" t="n">
        <f aca="false">SUM(O20:O24)</f>
        <v>659.581</v>
      </c>
      <c r="Q24" s="19" t="n">
        <f aca="false">Q23+O24</f>
        <v>253.736</v>
      </c>
      <c r="R24" s="19" t="n">
        <f aca="false">R23+O24</f>
        <v>819.736</v>
      </c>
      <c r="S24" s="19" t="n">
        <f aca="false">S23+O24</f>
        <v>4184.736</v>
      </c>
      <c r="T24" s="19" t="n">
        <f aca="false">VAR!C19/1000</f>
        <v>181.116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'5-DAY'!C56/1000</f>
        <v>106.781</v>
      </c>
      <c r="P25" s="19" t="n">
        <f aca="false">SUM(O21:O25)</f>
        <v>704.611</v>
      </c>
      <c r="Q25" s="19" t="n">
        <f aca="false">Q24+O25</f>
        <v>360.517</v>
      </c>
      <c r="R25" s="19" t="n">
        <f aca="false">R24+O25</f>
        <v>926.517</v>
      </c>
      <c r="S25" s="19" t="n">
        <f aca="false">S24+O25</f>
        <v>4291.517</v>
      </c>
      <c r="T25" s="19" t="n">
        <f aca="false">VAR!C20/1000</f>
        <v>175.056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'5-DAY'!C57/1000</f>
        <v>118.184</v>
      </c>
      <c r="P26" s="19" t="n">
        <f aca="false">SUM(O22:O26)</f>
        <v>627.456</v>
      </c>
      <c r="Q26" s="19" t="n">
        <f aca="false">Q25+O26</f>
        <v>478.701</v>
      </c>
      <c r="R26" s="19" t="n">
        <f aca="false">R25+O26</f>
        <v>1044.701</v>
      </c>
      <c r="S26" s="19" t="n">
        <f aca="false">S25+O26</f>
        <v>4409.701</v>
      </c>
      <c r="T26" s="19" t="n">
        <f aca="false">VAR!C21/1000</f>
        <v>18.47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'5-DAY'!C58/1000</f>
        <v>-38.815</v>
      </c>
      <c r="P27" s="19" t="n">
        <f aca="false">SUM(O23:O27)</f>
        <v>456.649</v>
      </c>
      <c r="Q27" s="19" t="n">
        <f aca="false">Q26+O27</f>
        <v>439.886</v>
      </c>
      <c r="R27" s="19" t="n">
        <f aca="false">R26+O27</f>
        <v>1005.886</v>
      </c>
      <c r="S27" s="19" t="n">
        <f aca="false">S26+O27</f>
        <v>4370.886</v>
      </c>
      <c r="T27" s="19" t="n">
        <f aca="false">VAR!C22/1000</f>
        <v>0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'5-DAY'!C59/1000</f>
        <v>-15.565</v>
      </c>
      <c r="P28" s="19" t="n">
        <f aca="false">SUM(O24:O28)</f>
        <v>115.149</v>
      </c>
      <c r="Q28" s="19" t="n">
        <f aca="false">Q27+O28</f>
        <v>424.321</v>
      </c>
      <c r="R28" s="19" t="n">
        <f aca="false">R27+O28</f>
        <v>990.321</v>
      </c>
      <c r="S28" s="19" t="n">
        <f aca="false">S27+O28</f>
        <v>4355.321</v>
      </c>
      <c r="T28" s="19" t="n">
        <f aca="false">VAR!C23/1000</f>
        <v>11.501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'5-DAY'!C60/1000</f>
        <v>79.444</v>
      </c>
      <c r="P29" s="19" t="n">
        <f aca="false">SUM(O25:O29)</f>
        <v>250.029</v>
      </c>
      <c r="Q29" s="19" t="n">
        <f aca="false">Q28+O29</f>
        <v>503.765</v>
      </c>
      <c r="R29" s="19" t="n">
        <f aca="false">R28+O29</f>
        <v>1069.765</v>
      </c>
      <c r="S29" s="19" t="n">
        <f aca="false">S28+O29</f>
        <v>4434.765</v>
      </c>
      <c r="T29" s="19" t="n">
        <f aca="false">VAR!C24/1000</f>
        <v>208.792</v>
      </c>
    </row>
    <row r="30" customFormat="false" ht="9" hidden="false" customHeight="false" outlineLevel="0" collapsed="false">
      <c r="N30" s="31" t="n">
        <f aca="false">'5-DAY'!A61</f>
        <v>37134</v>
      </c>
      <c r="O30" s="30" t="n">
        <f aca="false">'5-DAY'!C61/1000</f>
        <v>46.715</v>
      </c>
      <c r="P30" s="30" t="n">
        <f aca="false">SUM(O26:O30)</f>
        <v>189.963</v>
      </c>
      <c r="Q30" s="30" t="n">
        <f aca="false">Q29+O30</f>
        <v>550.48</v>
      </c>
      <c r="R30" s="30" t="n">
        <f aca="false">R29+O30</f>
        <v>1116.48</v>
      </c>
      <c r="S30" s="30" t="n">
        <f aca="false">S29+O30</f>
        <v>4481.48</v>
      </c>
      <c r="T30" s="30" t="n">
        <f aca="false">VAR!C25/1000</f>
        <v>11.215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'5-DAY'!C62/1000</f>
        <v>112.705</v>
      </c>
      <c r="P31" s="19" t="n">
        <f aca="false">SUM(O27:O31)</f>
        <v>184.484</v>
      </c>
      <c r="Q31" s="19" t="n">
        <f aca="false">O31</f>
        <v>112.705</v>
      </c>
      <c r="R31" s="19" t="n">
        <f aca="false">R30+O31</f>
        <v>1229.185</v>
      </c>
      <c r="S31" s="19" t="n">
        <f aca="false">S30+O31</f>
        <v>4594.185</v>
      </c>
      <c r="T31" s="19" t="n">
        <f aca="false">VAR!C26/1000</f>
        <v>87.818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'5-DAY'!C63/1000</f>
        <v>-34.426</v>
      </c>
      <c r="P32" s="19" t="n">
        <f aca="false">SUM(O28:O32)</f>
        <v>188.873</v>
      </c>
      <c r="Q32" s="35" t="n">
        <f aca="false">Q31+O32</f>
        <v>78.279</v>
      </c>
      <c r="R32" s="19" t="n">
        <f aca="false">R31+O32</f>
        <v>1194.759</v>
      </c>
      <c r="S32" s="19" t="n">
        <f aca="false">S31+O32</f>
        <v>4559.759</v>
      </c>
      <c r="T32" s="19" t="n">
        <f aca="false">VAR!C27/1000</f>
        <v>175.766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'5-DAY'!C64/1000</f>
        <v>-52.637</v>
      </c>
      <c r="P33" s="19" t="n">
        <f aca="false">SUM(O29:O33)</f>
        <v>151.801</v>
      </c>
      <c r="Q33" s="35" t="n">
        <f aca="false">Q32+O33</f>
        <v>25.642</v>
      </c>
      <c r="R33" s="19" t="n">
        <f aca="false">R32+O33</f>
        <v>1142.122</v>
      </c>
      <c r="S33" s="19" t="n">
        <f aca="false">S32+O33</f>
        <v>4507.122</v>
      </c>
      <c r="T33" s="19" t="n">
        <f aca="false">VAR!C28/1000</f>
        <v>178.332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'5-DAY'!C65/1000</f>
        <v>-24.8</v>
      </c>
      <c r="P34" s="19" t="n">
        <f aca="false">SUM(O30:O34)</f>
        <v>47.557</v>
      </c>
      <c r="Q34" s="35" t="n">
        <f aca="false">Q33+O34</f>
        <v>0.841999999999995</v>
      </c>
      <c r="R34" s="19" t="n">
        <f aca="false">R33+O34</f>
        <v>1117.322</v>
      </c>
      <c r="S34" s="19" t="n">
        <f aca="false">S33+O34</f>
        <v>4482.322</v>
      </c>
      <c r="T34" s="19" t="n">
        <f aca="false">VAR!C29/1000</f>
        <v>184.335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'5-DAY'!C66/1000</f>
        <v>130.658</v>
      </c>
      <c r="P35" s="19" t="n">
        <f aca="false">SUM(O31:O35)</f>
        <v>131.5</v>
      </c>
      <c r="Q35" s="35" t="n">
        <f aca="false">Q34+O35</f>
        <v>131.5</v>
      </c>
      <c r="R35" s="19" t="n">
        <f aca="false">R34+O35</f>
        <v>1247.98</v>
      </c>
      <c r="S35" s="19" t="n">
        <f aca="false">S34+O35</f>
        <v>4612.98</v>
      </c>
      <c r="T35" s="19" t="n">
        <f aca="false">VAR!C30/1000</f>
        <v>178.635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'5-DAY'!C67/1000</f>
        <v>0.184</v>
      </c>
      <c r="P36" s="19" t="n">
        <f aca="false">SUM(O32:O36)</f>
        <v>18.979</v>
      </c>
      <c r="Q36" s="35" t="n">
        <f aca="false">Q35+O36</f>
        <v>131.684</v>
      </c>
      <c r="R36" s="19" t="n">
        <f aca="false">R35+O36</f>
        <v>1248.164</v>
      </c>
      <c r="S36" s="19" t="n">
        <f aca="false">S35+O36</f>
        <v>4613.164</v>
      </c>
      <c r="T36" s="19" t="n">
        <f aca="false">VAR!C31/1000</f>
        <v>178.635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'5-DAY'!C68/1000</f>
        <v>-237.553</v>
      </c>
      <c r="P37" s="19" t="n">
        <f aca="false">SUM(O33:O37)</f>
        <v>-184.148</v>
      </c>
      <c r="Q37" s="35" t="n">
        <f aca="false">Q36+O37</f>
        <v>-105.869</v>
      </c>
      <c r="R37" s="19" t="n">
        <f aca="false">R36+O37</f>
        <v>1010.611</v>
      </c>
      <c r="S37" s="19" t="n">
        <f aca="false">S36+O37</f>
        <v>4375.611</v>
      </c>
      <c r="T37" s="19" t="n">
        <f aca="false">VAR!C32/1000</f>
        <v>188.977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'5-DAY'!C69/1000</f>
        <v>-83.968</v>
      </c>
      <c r="P38" s="19" t="n">
        <f aca="false">SUM(O34:O38)</f>
        <v>-215.479</v>
      </c>
      <c r="Q38" s="35" t="n">
        <f aca="false">Q37+O38</f>
        <v>-189.837</v>
      </c>
      <c r="R38" s="19" t="n">
        <f aca="false">R37+O38</f>
        <v>926.643</v>
      </c>
      <c r="S38" s="19" t="n">
        <f aca="false">S37+O38</f>
        <v>4291.643</v>
      </c>
      <c r="T38" s="19" t="n">
        <f aca="false">VAR!C33/1000</f>
        <v>195.228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'5-DAY'!C70/1000</f>
        <v>208.462</v>
      </c>
      <c r="P39" s="19" t="n">
        <f aca="false">SUM(O35:O39)</f>
        <v>17.783</v>
      </c>
      <c r="Q39" s="35" t="n">
        <f aca="false">Q38+O39</f>
        <v>18.6249999999999</v>
      </c>
      <c r="R39" s="19" t="n">
        <f aca="false">R38+O39</f>
        <v>1135.105</v>
      </c>
      <c r="S39" s="19" t="n">
        <f aca="false">S38+O39</f>
        <v>4500.105</v>
      </c>
      <c r="T39" s="19" t="n">
        <f aca="false">VAR!C34/1000</f>
        <v>162.123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'5-DAY'!C71/1000</f>
        <v>186.962</v>
      </c>
      <c r="P40" s="19" t="n">
        <f aca="false">SUM(O36:O40)</f>
        <v>74.087</v>
      </c>
      <c r="Q40" s="35" t="n">
        <f aca="false">Q39+O40</f>
        <v>205.587</v>
      </c>
      <c r="R40" s="19" t="n">
        <f aca="false">R39+O40</f>
        <v>1322.067</v>
      </c>
      <c r="S40" s="19" t="n">
        <f aca="false">S39+O40</f>
        <v>4687.067</v>
      </c>
      <c r="T40" s="19" t="n">
        <f aca="false">VAR!C35/1000</f>
        <v>76.34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'5-DAY'!C72/1000</f>
        <v>24.355</v>
      </c>
      <c r="P41" s="19" t="n">
        <f aca="false">SUM(O37:O41)</f>
        <v>98.258</v>
      </c>
      <c r="Q41" s="35" t="n">
        <f aca="false">Q40+O41</f>
        <v>229.942</v>
      </c>
      <c r="R41" s="19" t="n">
        <f aca="false">R40+O41</f>
        <v>1346.422</v>
      </c>
      <c r="S41" s="19" t="n">
        <f aca="false">S40+O41</f>
        <v>4711.422</v>
      </c>
      <c r="T41" s="19" t="n">
        <f aca="false">VAR!C36/1000</f>
        <v>177.127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'5-DAY'!C73/1000</f>
        <v>-41.376</v>
      </c>
      <c r="P42" s="19" t="n">
        <f aca="false">SUM(O38:O42)</f>
        <v>294.435</v>
      </c>
      <c r="Q42" s="35" t="n">
        <f aca="false">Q41+O42</f>
        <v>188.566</v>
      </c>
      <c r="R42" s="19" t="n">
        <f aca="false">R41+O42</f>
        <v>1305.046</v>
      </c>
      <c r="S42" s="19" t="n">
        <f aca="false">S41+O42</f>
        <v>4670.046</v>
      </c>
      <c r="T42" s="19" t="n">
        <f aca="false">VAR!C37/1000</f>
        <v>171.181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'5-DAY'!C74/1000</f>
        <v>23.229</v>
      </c>
      <c r="P43" s="19" t="n">
        <f aca="false">SUM(O39:O43)</f>
        <v>401.632</v>
      </c>
      <c r="Q43" s="35" t="n">
        <f aca="false">Q42+O43</f>
        <v>211.795</v>
      </c>
      <c r="R43" s="19" t="n">
        <f aca="false">R42+O43</f>
        <v>1328.275</v>
      </c>
      <c r="S43" s="19" t="n">
        <f aca="false">S42+O43</f>
        <v>4693.275</v>
      </c>
      <c r="T43" s="19" t="n">
        <f aca="false">VAR!C38/1000</f>
        <v>171.048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'5-DAY'!C75/1000</f>
        <v>432.388</v>
      </c>
      <c r="P44" s="19" t="n">
        <f aca="false">SUM(O40:O44)</f>
        <v>625.558</v>
      </c>
      <c r="Q44" s="35" t="n">
        <f aca="false">Q43+O44</f>
        <v>644.183</v>
      </c>
      <c r="R44" s="19" t="n">
        <f aca="false">R43+O44</f>
        <v>1760.663</v>
      </c>
      <c r="S44" s="19" t="n">
        <f aca="false">S43+O44</f>
        <v>5125.663</v>
      </c>
      <c r="T44" s="19" t="n">
        <f aca="false">VAR!C39/1000</f>
        <v>292.917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'5-DAY'!C76/1000</f>
        <v>-320.385</v>
      </c>
      <c r="P45" s="19" t="n">
        <f aca="false">SUM(O41:O45)</f>
        <v>118.211</v>
      </c>
      <c r="Q45" s="35" t="n">
        <f aca="false">Q44+O45</f>
        <v>323.798</v>
      </c>
      <c r="R45" s="19" t="n">
        <f aca="false">R44+O45</f>
        <v>1440.278</v>
      </c>
      <c r="S45" s="19" t="n">
        <f aca="false">S44+O45</f>
        <v>4805.278</v>
      </c>
      <c r="T45" s="19" t="n">
        <f aca="false">VAR!C40/1000</f>
        <v>66.536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'5-DAY'!C77/1000</f>
        <v>1.003</v>
      </c>
      <c r="P46" s="19" t="n">
        <f aca="false">SUM(O42:O46)</f>
        <v>94.859</v>
      </c>
      <c r="Q46" s="35" t="n">
        <f aca="false">Q45+O46</f>
        <v>324.801</v>
      </c>
      <c r="R46" s="19" t="n">
        <f aca="false">R45+O46</f>
        <v>1441.281</v>
      </c>
      <c r="S46" s="19" t="n">
        <f aca="false">S45+O46</f>
        <v>4806.281</v>
      </c>
      <c r="T46" s="19" t="n">
        <f aca="false">VAR!C41/1000</f>
        <v>249.445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'5-DAY'!C78/1000</f>
        <v>65.472</v>
      </c>
      <c r="P47" s="19" t="n">
        <f aca="false">SUM(O43:O47)</f>
        <v>201.707</v>
      </c>
      <c r="Q47" s="35" t="n">
        <f aca="false">Q46+O47</f>
        <v>390.273</v>
      </c>
      <c r="R47" s="19" t="n">
        <f aca="false">R46+O47</f>
        <v>1506.753</v>
      </c>
      <c r="S47" s="19" t="n">
        <f aca="false">S46+O47</f>
        <v>4871.753</v>
      </c>
      <c r="T47" s="19" t="n">
        <f aca="false">VAR!C42/1000</f>
        <v>256.233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'5-DAY'!C79/1000</f>
        <v>49.796</v>
      </c>
      <c r="P48" s="30" t="n">
        <f aca="false">SUM(O44:O48)</f>
        <v>228.274</v>
      </c>
      <c r="Q48" s="36" t="n">
        <f aca="false">Q47+O48</f>
        <v>440.069</v>
      </c>
      <c r="R48" s="30" t="n">
        <f aca="false">R47+O48</f>
        <v>1556.549</v>
      </c>
      <c r="S48" s="30" t="n">
        <f aca="false">S47+O48</f>
        <v>4921.549</v>
      </c>
      <c r="T48" s="30" t="n">
        <f aca="false">VAR!C43/1000</f>
        <v>256.028</v>
      </c>
    </row>
    <row r="49" customFormat="false" ht="9" hidden="false" customHeight="false" outlineLevel="0" collapsed="false">
      <c r="N49" s="37" t="n">
        <f aca="false">'5-DAY'!A80</f>
        <v>37165</v>
      </c>
      <c r="O49" s="33" t="n">
        <f aca="false">'5-DAY'!C80/1000</f>
        <v>126.107</v>
      </c>
      <c r="P49" s="33" t="n">
        <f aca="false">SUM(O45:O49)</f>
        <v>-78.007</v>
      </c>
      <c r="Q49" s="33" t="n">
        <f aca="false">O49</f>
        <v>126.107</v>
      </c>
      <c r="R49" s="33" t="n">
        <f aca="false">O49</f>
        <v>126.107</v>
      </c>
      <c r="S49" s="33" t="n">
        <f aca="false">S48+O49</f>
        <v>5047.656</v>
      </c>
      <c r="T49" s="33" t="n">
        <f aca="false">VAR!C44/1000</f>
        <v>13.047</v>
      </c>
    </row>
    <row r="50" customFormat="false" ht="9" hidden="false" customHeight="false" outlineLevel="0" collapsed="false">
      <c r="N50" s="37" t="n">
        <f aca="false">'5-DAY'!A81</f>
        <v>37166</v>
      </c>
      <c r="O50" s="33" t="n">
        <f aca="false">'5-DAY'!C81/1000</f>
        <v>-11.017</v>
      </c>
      <c r="P50" s="33" t="n">
        <f aca="false">SUM(O46:O50)</f>
        <v>231.361</v>
      </c>
      <c r="Q50" s="19" t="n">
        <f aca="false">Q49+O50</f>
        <v>115.09</v>
      </c>
      <c r="R50" s="19" t="n">
        <f aca="false">R49+O50</f>
        <v>115.09</v>
      </c>
      <c r="S50" s="33" t="n">
        <f aca="false">S49+O50</f>
        <v>5036.639</v>
      </c>
      <c r="T50" s="33" t="n">
        <f aca="false">VAR!C45/1000</f>
        <v>168.294</v>
      </c>
    </row>
    <row r="51" customFormat="false" ht="9" hidden="false" customHeight="false" outlineLevel="0" collapsed="false">
      <c r="N51" s="37" t="n">
        <f aca="false">'5-DAY'!A82</f>
        <v>37167</v>
      </c>
      <c r="O51" s="33" t="n">
        <f aca="false">'5-DAY'!C82/1000</f>
        <v>11.605</v>
      </c>
      <c r="P51" s="33" t="n">
        <f aca="false">SUM(O47:O51)</f>
        <v>241.963</v>
      </c>
      <c r="Q51" s="19" t="n">
        <f aca="false">Q50+O51</f>
        <v>126.695</v>
      </c>
      <c r="R51" s="19" t="n">
        <f aca="false">R50+O51</f>
        <v>126.695</v>
      </c>
      <c r="S51" s="33" t="n">
        <f aca="false">S50+O51</f>
        <v>5048.244</v>
      </c>
      <c r="T51" s="33" t="n">
        <f aca="false">VAR!C46/1000</f>
        <v>200.018</v>
      </c>
    </row>
    <row r="52" customFormat="false" ht="9" hidden="false" customHeight="false" outlineLevel="0" collapsed="false">
      <c r="N52" s="37" t="n">
        <f aca="false">'5-DAY'!A83</f>
        <v>37168</v>
      </c>
      <c r="O52" s="33" t="n">
        <f aca="false">'5-DAY'!C83/1000</f>
        <v>-150.906</v>
      </c>
      <c r="P52" s="33" t="n">
        <f aca="false">SUM(O48:O52)</f>
        <v>25.585</v>
      </c>
      <c r="Q52" s="19" t="n">
        <f aca="false">Q51+O52</f>
        <v>-24.211</v>
      </c>
      <c r="R52" s="19" t="n">
        <f aca="false">R51+O52</f>
        <v>-24.211</v>
      </c>
      <c r="S52" s="33" t="n">
        <f aca="false">S51+O52</f>
        <v>4897.338</v>
      </c>
      <c r="T52" s="33" t="n">
        <f aca="false">VAR!C47/1000</f>
        <v>207.064</v>
      </c>
    </row>
    <row r="53" customFormat="false" ht="9" hidden="false" customHeight="false" outlineLevel="0" collapsed="false">
      <c r="N53" s="37" t="n">
        <f aca="false">'5-DAY'!A84</f>
        <v>37169</v>
      </c>
      <c r="O53" s="33" t="n">
        <f aca="false">'5-DAY'!C84/1000</f>
        <v>192.637</v>
      </c>
      <c r="P53" s="33" t="n">
        <f aca="false">SUM(O49:O53)</f>
        <v>168.426</v>
      </c>
      <c r="Q53" s="19" t="n">
        <f aca="false">Q52+O53</f>
        <v>168.426</v>
      </c>
      <c r="R53" s="19" t="n">
        <f aca="false">R52+O53</f>
        <v>168.426</v>
      </c>
      <c r="S53" s="33" t="n">
        <f aca="false">S52+O53</f>
        <v>5089.975</v>
      </c>
      <c r="T53" s="33" t="n">
        <f aca="false">VAR!C48/1000</f>
        <v>26.644</v>
      </c>
    </row>
    <row r="54" customFormat="false" ht="9" hidden="false" customHeight="false" outlineLevel="0" collapsed="false">
      <c r="N54" s="37" t="n">
        <f aca="false">'5-DAY'!A85</f>
        <v>37172</v>
      </c>
      <c r="O54" s="33" t="n">
        <f aca="false">'5-DAY'!C85/1000</f>
        <v>88.301</v>
      </c>
      <c r="P54" s="33" t="n">
        <f aca="false">SUM(O50:O54)</f>
        <v>130.62</v>
      </c>
      <c r="Q54" s="19" t="n">
        <f aca="false">Q53+O54</f>
        <v>256.727</v>
      </c>
      <c r="R54" s="19" t="n">
        <f aca="false">R53+O54</f>
        <v>256.727</v>
      </c>
      <c r="S54" s="33" t="n">
        <f aca="false">S53+O54</f>
        <v>5178.276</v>
      </c>
      <c r="T54" s="33" t="n">
        <f aca="false">VAR!C49/1000</f>
        <v>84.475</v>
      </c>
    </row>
    <row r="55" customFormat="false" ht="9" hidden="false" customHeight="false" outlineLevel="0" collapsed="false">
      <c r="N55" s="37" t="n">
        <f aca="false">'5-DAY'!A86</f>
        <v>37173</v>
      </c>
      <c r="O55" s="33" t="n">
        <f aca="false">'5-DAY'!C86/1000</f>
        <v>-65.303</v>
      </c>
      <c r="P55" s="33" t="n">
        <f aca="false">SUM(O51:O55)</f>
        <v>76.334</v>
      </c>
      <c r="Q55" s="19" t="n">
        <f aca="false">Q54+O55</f>
        <v>191.424</v>
      </c>
      <c r="R55" s="19" t="n">
        <f aca="false">R54+O55</f>
        <v>191.424</v>
      </c>
      <c r="S55" s="33" t="n">
        <f aca="false">S54+O55</f>
        <v>5112.973</v>
      </c>
      <c r="T55" s="33" t="n">
        <f aca="false">VAR!C50/1000</f>
        <v>66.89</v>
      </c>
    </row>
    <row r="56" customFormat="false" ht="9" hidden="false" customHeight="false" outlineLevel="0" collapsed="false">
      <c r="N56" s="37" t="n">
        <f aca="false">'5-DAY'!A87</f>
        <v>37174</v>
      </c>
      <c r="O56" s="33" t="n">
        <f aca="false">'5-DAY'!C87/1000</f>
        <v>-242.299</v>
      </c>
      <c r="P56" s="33" t="n">
        <f aca="false">SUM(O52:O56)</f>
        <v>-177.57</v>
      </c>
      <c r="Q56" s="19" t="n">
        <f aca="false">Q55+O56</f>
        <v>-50.875</v>
      </c>
      <c r="R56" s="19" t="n">
        <f aca="false">R55+O56</f>
        <v>-50.875</v>
      </c>
      <c r="S56" s="33" t="n">
        <f aca="false">S55+O56</f>
        <v>4870.674</v>
      </c>
      <c r="T56" s="33" t="n">
        <f aca="false">VAR!C51/1000</f>
        <v>206.736</v>
      </c>
    </row>
    <row r="57" customFormat="false" ht="9" hidden="false" customHeight="false" outlineLevel="0" collapsed="false">
      <c r="N57" s="37" t="n">
        <f aca="false">'5-DAY'!A88</f>
        <v>37175</v>
      </c>
      <c r="O57" s="33" t="n">
        <f aca="false">'5-DAY'!C88/1000</f>
        <v>-43.187</v>
      </c>
      <c r="P57" s="33" t="n">
        <f aca="false">SUM(O53:O57)</f>
        <v>-69.851</v>
      </c>
      <c r="Q57" s="19" t="n">
        <f aca="false">Q56+O57</f>
        <v>-94.062</v>
      </c>
      <c r="R57" s="19" t="n">
        <f aca="false">R56+O57</f>
        <v>-94.062</v>
      </c>
      <c r="S57" s="33" t="n">
        <f aca="false">S56+O57</f>
        <v>4827.487</v>
      </c>
      <c r="T57" s="33" t="n">
        <f aca="false">VAR!C52/1000</f>
        <v>184.786</v>
      </c>
    </row>
    <row r="58" customFormat="false" ht="9" hidden="false" customHeight="false" outlineLevel="0" collapsed="false">
      <c r="N58" s="37" t="n">
        <f aca="false">'5-DAY'!A89</f>
        <v>37176</v>
      </c>
      <c r="O58" s="33" t="n">
        <f aca="false">'5-DAY'!C89/1000</f>
        <v>136.891</v>
      </c>
      <c r="P58" s="33" t="n">
        <f aca="false">SUM(O54:O58)</f>
        <v>-125.597</v>
      </c>
      <c r="Q58" s="19" t="n">
        <f aca="false">Q57+O58</f>
        <v>42.829</v>
      </c>
      <c r="R58" s="19" t="n">
        <f aca="false">R57+O58</f>
        <v>42.829</v>
      </c>
      <c r="S58" s="33" t="n">
        <f aca="false">S57+O58</f>
        <v>4964.378</v>
      </c>
      <c r="T58" s="33" t="n">
        <f aca="false">VAR!C53/1000</f>
        <v>169.216</v>
      </c>
    </row>
    <row r="59" customFormat="false" ht="9" hidden="false" customHeight="false" outlineLevel="0" collapsed="false">
      <c r="N59" s="37" t="n">
        <f aca="false">'5-DAY'!A90</f>
        <v>37179</v>
      </c>
      <c r="O59" s="33" t="n">
        <f aca="false">'5-DAY'!C90/1000</f>
        <v>36.038</v>
      </c>
      <c r="P59" s="33" t="n">
        <f aca="false">SUM(O55:O59)</f>
        <v>-177.86</v>
      </c>
      <c r="Q59" s="19" t="n">
        <f aca="false">Q58+O59</f>
        <v>78.867</v>
      </c>
      <c r="R59" s="19" t="n">
        <f aca="false">R58+O59</f>
        <v>78.867</v>
      </c>
      <c r="S59" s="33" t="n">
        <f aca="false">S58+O59</f>
        <v>5000.416</v>
      </c>
      <c r="T59" s="33" t="n">
        <f aca="false">VAR!C54/1000</f>
        <v>89.178</v>
      </c>
    </row>
    <row r="60" customFormat="false" ht="9" hidden="false" customHeight="false" outlineLevel="0" collapsed="false">
      <c r="N60" s="37" t="n">
        <f aca="false">'5-DAY'!A91</f>
        <v>37180</v>
      </c>
      <c r="O60" s="33" t="n">
        <f aca="false">'5-DAY'!C91/1000</f>
        <v>-141.051</v>
      </c>
      <c r="P60" s="33" t="n">
        <f aca="false">SUM(O56:O60)</f>
        <v>-253.608</v>
      </c>
      <c r="Q60" s="19" t="n">
        <f aca="false">Q59+O60</f>
        <v>-62.184</v>
      </c>
      <c r="R60" s="19" t="n">
        <f aca="false">R59+O60</f>
        <v>-62.184</v>
      </c>
      <c r="S60" s="33" t="n">
        <f aca="false">S59+O60</f>
        <v>4859.365</v>
      </c>
      <c r="T60" s="33" t="n">
        <f aca="false">VAR!C55/1000</f>
        <v>118.142</v>
      </c>
    </row>
    <row r="61" customFormat="false" ht="9" hidden="false" customHeight="false" outlineLevel="0" collapsed="false">
      <c r="N61" s="37" t="n">
        <f aca="false">'5-DAY'!A92</f>
        <v>37181</v>
      </c>
      <c r="O61" s="33" t="n">
        <f aca="false">'5-DAY'!C92/1000</f>
        <v>110.306</v>
      </c>
      <c r="P61" s="33" t="n">
        <f aca="false">SUM(O57:O61)</f>
        <v>98.997</v>
      </c>
      <c r="Q61" s="19" t="n">
        <f aca="false">Q60+O61</f>
        <v>48.122</v>
      </c>
      <c r="R61" s="19" t="n">
        <f aca="false">R60+O61</f>
        <v>48.122</v>
      </c>
      <c r="S61" s="33" t="n">
        <f aca="false">S60+O61</f>
        <v>4969.671</v>
      </c>
      <c r="T61" s="33" t="n">
        <f aca="false">VAR!C56/1000</f>
        <v>116.719</v>
      </c>
    </row>
    <row r="62" customFormat="false" ht="9" hidden="false" customHeight="false" outlineLevel="0" collapsed="false">
      <c r="N62" s="37" t="n">
        <f aca="false">'5-DAY'!A93</f>
        <v>37182</v>
      </c>
      <c r="O62" s="33" t="n">
        <f aca="false">'5-DAY'!C93/1000</f>
        <v>-179.355</v>
      </c>
      <c r="P62" s="33" t="n">
        <f aca="false">SUM(O58:O62)</f>
        <v>-37.171</v>
      </c>
      <c r="Q62" s="19" t="n">
        <f aca="false">Q61+O62</f>
        <v>-131.233</v>
      </c>
      <c r="R62" s="19" t="n">
        <f aca="false">R61+O62</f>
        <v>-131.233</v>
      </c>
      <c r="S62" s="33" t="n">
        <f aca="false">S61+O62</f>
        <v>4790.316</v>
      </c>
      <c r="T62" s="33" t="n">
        <f aca="false">VAR!C57/1000</f>
        <v>193.706</v>
      </c>
    </row>
    <row r="63" customFormat="false" ht="9" hidden="false" customHeight="false" outlineLevel="0" collapsed="false">
      <c r="N63" s="37" t="n">
        <f aca="false">'5-DAY'!A94</f>
        <v>37183</v>
      </c>
      <c r="O63" s="33" t="n">
        <f aca="false">'5-DAY'!C94/1000</f>
        <v>-283.033</v>
      </c>
      <c r="P63" s="33" t="n">
        <f aca="false">SUM(O59:O63)</f>
        <v>-457.095</v>
      </c>
      <c r="Q63" s="19" t="n">
        <f aca="false">Q62+O63</f>
        <v>-414.266</v>
      </c>
      <c r="R63" s="19" t="n">
        <f aca="false">R62+O63</f>
        <v>-414.266</v>
      </c>
      <c r="S63" s="33" t="n">
        <f aca="false">S62+O63</f>
        <v>4507.283</v>
      </c>
      <c r="T63" s="33" t="n">
        <f aca="false">VAR!C58/1000</f>
        <v>229.094</v>
      </c>
    </row>
    <row r="64" customFormat="false" ht="9" hidden="false" customHeight="false" outlineLevel="0" collapsed="false">
      <c r="N64" s="37" t="n">
        <f aca="false">'5-DAY'!A95</f>
        <v>37186</v>
      </c>
      <c r="O64" s="33" t="n">
        <f aca="false">'5-DAY'!C95/1000</f>
        <v>-217.384</v>
      </c>
      <c r="P64" s="33" t="n">
        <f aca="false">SUM(O60:O64)</f>
        <v>-710.517</v>
      </c>
      <c r="Q64" s="19" t="n">
        <f aca="false">Q63+O64</f>
        <v>-631.65</v>
      </c>
      <c r="R64" s="19" t="n">
        <f aca="false">R63+O64</f>
        <v>-631.65</v>
      </c>
      <c r="S64" s="33" t="n">
        <f aca="false">S63+O64</f>
        <v>4289.899</v>
      </c>
      <c r="T64" s="33" t="n">
        <f aca="false">VAR!C59/1000</f>
        <v>250.266</v>
      </c>
    </row>
    <row r="65" customFormat="false" ht="9" hidden="false" customHeight="false" outlineLevel="0" collapsed="false">
      <c r="N65" s="37" t="n">
        <f aca="false">'5-DAY'!A96</f>
        <v>37187</v>
      </c>
      <c r="O65" s="33" t="n">
        <f aca="false">'5-DAY'!C96/1000</f>
        <v>202.661</v>
      </c>
      <c r="P65" s="33" t="n">
        <f aca="false">SUM(O61:O65)</f>
        <v>-366.805</v>
      </c>
      <c r="Q65" s="19" t="n">
        <f aca="false">Q64+O65</f>
        <v>-428.989</v>
      </c>
      <c r="R65" s="19" t="n">
        <f aca="false">R64+O65</f>
        <v>-428.989</v>
      </c>
      <c r="S65" s="33" t="n">
        <f aca="false">S64+O65</f>
        <v>4492.56</v>
      </c>
      <c r="T65" s="33" t="n">
        <f aca="false">VAR!C60/1000</f>
        <v>167.13</v>
      </c>
    </row>
    <row r="66" customFormat="false" ht="9" hidden="false" customHeight="false" outlineLevel="0" collapsed="false">
      <c r="N66" s="37" t="n">
        <f aca="false">'5-DAY'!A97</f>
        <v>37188</v>
      </c>
      <c r="O66" s="33" t="n">
        <f aca="false">'5-DAY'!C97/1000</f>
        <v>-256.952</v>
      </c>
      <c r="P66" s="33" t="n">
        <f aca="false">SUM(O62:O66)</f>
        <v>-734.063</v>
      </c>
      <c r="Q66" s="19" t="n">
        <f aca="false">Q65+O66</f>
        <v>-685.941</v>
      </c>
      <c r="R66" s="19" t="n">
        <f aca="false">R65+O66</f>
        <v>-685.941</v>
      </c>
      <c r="S66" s="33" t="n">
        <f aca="false">S65+O66</f>
        <v>4235.608</v>
      </c>
      <c r="T66" s="33" t="n">
        <f aca="false">VAR!C61/1000</f>
        <v>109.855</v>
      </c>
    </row>
    <row r="67" customFormat="false" ht="9" hidden="false" customHeight="false" outlineLevel="0" collapsed="false">
      <c r="N67" s="37" t="n">
        <f aca="false">'5-DAY'!A98</f>
        <v>37189</v>
      </c>
      <c r="O67" s="33" t="n">
        <f aca="false">'5-DAY'!C98/1000</f>
        <v>-42.208</v>
      </c>
      <c r="P67" s="33" t="n">
        <f aca="false">SUM(O63:O67)</f>
        <v>-596.916</v>
      </c>
      <c r="Q67" s="19" t="n">
        <f aca="false">Q66+O67</f>
        <v>-728.149</v>
      </c>
      <c r="R67" s="19" t="n">
        <f aca="false">R66+O67</f>
        <v>-728.149</v>
      </c>
      <c r="S67" s="33" t="n">
        <f aca="false">S66+O67</f>
        <v>4193.4</v>
      </c>
      <c r="T67" s="33" t="n">
        <f aca="false">VAR!C62/1000</f>
        <v>105.129</v>
      </c>
    </row>
    <row r="68" customFormat="false" ht="9" hidden="false" customHeight="false" outlineLevel="0" collapsed="false">
      <c r="N68" s="37" t="n">
        <f aca="false">'5-DAY'!A99</f>
        <v>37190</v>
      </c>
      <c r="O68" s="33" t="n">
        <f aca="false">'5-DAY'!C99/1000</f>
        <v>-30.893</v>
      </c>
      <c r="P68" s="33" t="n">
        <f aca="false">SUM(O64:O68)</f>
        <v>-344.776</v>
      </c>
      <c r="Q68" s="19" t="n">
        <f aca="false">Q67+O68</f>
        <v>-759.042</v>
      </c>
      <c r="R68" s="19" t="n">
        <f aca="false">R67+O68</f>
        <v>-759.042</v>
      </c>
      <c r="S68" s="33" t="n">
        <f aca="false">S67+O68</f>
        <v>4162.507</v>
      </c>
      <c r="T68" s="33" t="n">
        <f aca="false">VAR!C63/1000</f>
        <v>0</v>
      </c>
    </row>
    <row r="69" customFormat="false" ht="9" hidden="false" customHeight="false" outlineLevel="0" collapsed="false">
      <c r="N69" s="37" t="n">
        <f aca="false">'5-DAY'!A100</f>
        <v>37193</v>
      </c>
      <c r="O69" s="33" t="n">
        <f aca="false">'5-DAY'!C100/1000</f>
        <v>37.55</v>
      </c>
      <c r="P69" s="33" t="n">
        <f aca="false">SUM(O65:O69)</f>
        <v>-89.842</v>
      </c>
      <c r="Q69" s="19" t="n">
        <f aca="false">Q68+O69</f>
        <v>-721.492</v>
      </c>
      <c r="R69" s="19" t="n">
        <f aca="false">R68+O69</f>
        <v>-721.492</v>
      </c>
      <c r="S69" s="33" t="n">
        <f aca="false">S68+O69</f>
        <v>4200.057</v>
      </c>
      <c r="T69" s="33" t="n">
        <f aca="false">VAR!C64/1000</f>
        <v>161.855</v>
      </c>
    </row>
    <row r="70" customFormat="false" ht="9" hidden="false" customHeight="false" outlineLevel="0" collapsed="false">
      <c r="N70" s="37" t="n">
        <f aca="false">'5-DAY'!A101</f>
        <v>37194</v>
      </c>
      <c r="O70" s="33" t="n">
        <f aca="false">'5-DAY'!C101/1000</f>
        <v>-105.916</v>
      </c>
      <c r="P70" s="33" t="n">
        <f aca="false">SUM(O66:O70)</f>
        <v>-398.419</v>
      </c>
      <c r="Q70" s="19" t="n">
        <f aca="false">Q69+O70</f>
        <v>-827.408</v>
      </c>
      <c r="R70" s="19" t="n">
        <f aca="false">R69+O70</f>
        <v>-827.408</v>
      </c>
      <c r="S70" s="33" t="n">
        <f aca="false">S69+O70</f>
        <v>4094.141</v>
      </c>
      <c r="T70" s="33" t="n">
        <f aca="false">VAR!C65/1000</f>
        <v>160.9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'5-DAY'!C102/1000</f>
        <v>94.742</v>
      </c>
      <c r="P71" s="30" t="n">
        <f aca="false">SUM(O67:O71)</f>
        <v>-46.725</v>
      </c>
      <c r="Q71" s="30" t="n">
        <f aca="false">Q70+O71</f>
        <v>-732.666</v>
      </c>
      <c r="R71" s="30" t="n">
        <f aca="false">R70+O71</f>
        <v>-732.666</v>
      </c>
      <c r="S71" s="30" t="n">
        <f aca="false">S70+O71</f>
        <v>4188.883</v>
      </c>
      <c r="T71" s="30" t="n">
        <f aca="false">VAR!C66/1000</f>
        <v>21.529</v>
      </c>
    </row>
    <row r="72" customFormat="false" ht="9" hidden="false" customHeight="false" outlineLevel="0" collapsed="false">
      <c r="N72" s="37" t="n">
        <f aca="false">'5-DAY'!A103</f>
        <v>37196</v>
      </c>
      <c r="O72" s="33" t="n">
        <f aca="false">'5-DAY'!C103/1000</f>
        <v>0.267</v>
      </c>
      <c r="P72" s="33" t="n">
        <f aca="false">SUM(O68:O72)</f>
        <v>-4.25</v>
      </c>
      <c r="Q72" s="19" t="n">
        <f aca="false">O72</f>
        <v>0.267</v>
      </c>
      <c r="R72" s="33" t="n">
        <f aca="false">R71+O72</f>
        <v>-732.399</v>
      </c>
      <c r="S72" s="33" t="n">
        <f aca="false">S71+O72</f>
        <v>4189.15</v>
      </c>
      <c r="T72" s="33" t="n">
        <f aca="false">VAR!C67/1000</f>
        <v>105.873</v>
      </c>
    </row>
    <row r="73" customFormat="false" ht="9" hidden="false" customHeight="false" outlineLevel="0" collapsed="false">
      <c r="N73" s="37" t="n">
        <f aca="false">'5-DAY'!A104</f>
        <v>37197</v>
      </c>
      <c r="O73" s="33" t="n">
        <f aca="false">'5-DAY'!C104/1000</f>
        <v>12.2359399999999</v>
      </c>
      <c r="P73" s="33" t="n">
        <f aca="false">SUM(O69:O73)</f>
        <v>38.87894</v>
      </c>
      <c r="Q73" s="35" t="n">
        <f aca="false">Q72+O73</f>
        <v>12.5029399999999</v>
      </c>
      <c r="R73" s="33" t="n">
        <f aca="false">R72+O73</f>
        <v>-720.16306</v>
      </c>
      <c r="S73" s="33" t="n">
        <f aca="false">S72+O73</f>
        <v>4201.38594</v>
      </c>
      <c r="T73" s="33" t="n">
        <f aca="false">VAR!C68/1000</f>
        <v>49.989</v>
      </c>
    </row>
    <row r="74" customFormat="false" ht="9" hidden="false" customHeight="false" outlineLevel="0" collapsed="false">
      <c r="N74" s="37" t="n">
        <f aca="false">'5-DAY'!A105</f>
        <v>37200</v>
      </c>
      <c r="O74" s="33" t="n">
        <f aca="false">'5-DAY'!C105/1000</f>
        <v>-110.696</v>
      </c>
      <c r="P74" s="33" t="n">
        <f aca="false">SUM(O70:O74)</f>
        <v>-109.36706</v>
      </c>
      <c r="Q74" s="35" t="n">
        <f aca="false">Q73+O74</f>
        <v>-98.1930600000001</v>
      </c>
      <c r="R74" s="33" t="n">
        <f aca="false">R73+O74</f>
        <v>-830.85906</v>
      </c>
      <c r="S74" s="33" t="n">
        <f aca="false">S73+O74</f>
        <v>4090.68994</v>
      </c>
      <c r="T74" s="33" t="n">
        <f aca="false">VAR!C69/1000</f>
        <v>261.305</v>
      </c>
    </row>
    <row r="75" customFormat="false" ht="9" hidden="false" customHeight="false" outlineLevel="0" collapsed="false">
      <c r="N75" s="37" t="n">
        <f aca="false">'5-DAY'!A106</f>
        <v>37201</v>
      </c>
      <c r="O75" s="33" t="n">
        <f aca="false">'5-DAY'!C106/1000</f>
        <v>9.411</v>
      </c>
      <c r="P75" s="33" t="n">
        <f aca="false">SUM(O71:O75)</f>
        <v>5.95993999999995</v>
      </c>
      <c r="Q75" s="35" t="n">
        <f aca="false">Q74+O75</f>
        <v>-88.7820600000001</v>
      </c>
      <c r="R75" s="33" t="n">
        <f aca="false">R74+O75</f>
        <v>-821.44806</v>
      </c>
      <c r="S75" s="33" t="n">
        <f aca="false">S74+O75</f>
        <v>4100.10094</v>
      </c>
      <c r="T75" s="33" t="n">
        <f aca="false">VAR!C70/1000</f>
        <v>283.409</v>
      </c>
    </row>
    <row r="76" customFormat="false" ht="9" hidden="false" customHeight="false" outlineLevel="0" collapsed="false">
      <c r="N76" s="37" t="n">
        <f aca="false">'5-DAY'!A107</f>
        <v>37202</v>
      </c>
      <c r="O76" s="33" t="n">
        <f aca="false">'5-DAY'!C107/1000</f>
        <v>-10.531</v>
      </c>
      <c r="P76" s="33" t="n">
        <f aca="false">SUM(O72:O76)</f>
        <v>-99.3130600000001</v>
      </c>
      <c r="Q76" s="35" t="n">
        <f aca="false">Q75+O76</f>
        <v>-99.3130600000001</v>
      </c>
      <c r="R76" s="33" t="n">
        <f aca="false">R75+O76</f>
        <v>-831.97906</v>
      </c>
      <c r="S76" s="33" t="n">
        <f aca="false">S75+O76</f>
        <v>4089.56994</v>
      </c>
      <c r="T76" s="33" t="n">
        <f aca="false">VAR!C71/1000</f>
        <v>241.141</v>
      </c>
    </row>
    <row r="77" customFormat="false" ht="9" hidden="false" customHeight="false" outlineLevel="0" collapsed="false">
      <c r="N77" s="37" t="n">
        <f aca="false">'5-DAY'!A108</f>
        <v>37203</v>
      </c>
      <c r="O77" s="33" t="n">
        <f aca="false">'5-DAY'!C108/1000</f>
        <v>-185.055</v>
      </c>
      <c r="P77" s="33" t="n">
        <f aca="false">SUM(O73:O77)</f>
        <v>-284.63506</v>
      </c>
      <c r="Q77" s="35" t="n">
        <f aca="false">Q76+O77</f>
        <v>-284.36806</v>
      </c>
      <c r="R77" s="33" t="n">
        <f aca="false">R76+O77</f>
        <v>-1017.03406</v>
      </c>
      <c r="S77" s="33" t="n">
        <f aca="false">S76+O77</f>
        <v>3904.51494</v>
      </c>
      <c r="T77" s="33" t="n">
        <f aca="false">VAR!C72/1000</f>
        <v>248.951</v>
      </c>
    </row>
    <row r="78" customFormat="false" ht="9" hidden="false" customHeight="false" outlineLevel="0" collapsed="false">
      <c r="N78" s="37" t="n">
        <f aca="false">'5-DAY'!A109</f>
        <v>37204</v>
      </c>
      <c r="O78" s="33" t="n">
        <f aca="false">'5-DAY'!C109/1000</f>
        <v>48.972</v>
      </c>
      <c r="P78" s="33" t="n">
        <f aca="false">SUM(O74:O78)</f>
        <v>-247.899</v>
      </c>
      <c r="Q78" s="35" t="n">
        <f aca="false">Q77+O78</f>
        <v>-235.39606</v>
      </c>
      <c r="R78" s="33" t="n">
        <f aca="false">R77+O78</f>
        <v>-968.06206</v>
      </c>
      <c r="S78" s="33" t="n">
        <f aca="false">S77+O78</f>
        <v>3953.48694</v>
      </c>
      <c r="T78" s="33" t="n">
        <f aca="false">VAR!C73/1000</f>
        <v>112.543</v>
      </c>
    </row>
    <row r="79" customFormat="false" ht="9" hidden="false" customHeight="false" outlineLevel="0" collapsed="false">
      <c r="N79" s="37" t="n">
        <f aca="false">'5-DAY'!A110</f>
        <v>37207</v>
      </c>
      <c r="O79" s="33" t="n">
        <f aca="false">'5-DAY'!C110/1000</f>
        <v>93.607</v>
      </c>
      <c r="P79" s="33" t="n">
        <f aca="false">SUM(O75:O79)</f>
        <v>-43.596</v>
      </c>
      <c r="Q79" s="35" t="n">
        <f aca="false">Q78+O79</f>
        <v>-141.78906</v>
      </c>
      <c r="R79" s="33" t="n">
        <f aca="false">R78+O79</f>
        <v>-874.45506</v>
      </c>
      <c r="S79" s="33" t="n">
        <f aca="false">S78+O79</f>
        <v>4047.09394</v>
      </c>
      <c r="T79" s="33" t="n">
        <f aca="false">VAR!C74/1000</f>
        <v>238.102</v>
      </c>
    </row>
    <row r="80" customFormat="false" ht="9" hidden="false" customHeight="false" outlineLevel="0" collapsed="false">
      <c r="N80" s="37" t="n">
        <f aca="false">'5-DAY'!A111</f>
        <v>37208</v>
      </c>
      <c r="O80" s="33" t="n">
        <f aca="false">'5-DAY'!C111/1000</f>
        <v>-99.569</v>
      </c>
      <c r="P80" s="33" t="n">
        <f aca="false">SUM(O76:O80)</f>
        <v>-152.576</v>
      </c>
      <c r="Q80" s="35" t="n">
        <f aca="false">Q79+O80</f>
        <v>-241.35806</v>
      </c>
      <c r="R80" s="33" t="n">
        <f aca="false">R79+O80</f>
        <v>-974.02406</v>
      </c>
      <c r="S80" s="33" t="n">
        <f aca="false">S79+O80</f>
        <v>3947.52494</v>
      </c>
      <c r="T80" s="33" t="n">
        <f aca="false">VAR!C75/1000</f>
        <v>242.383</v>
      </c>
    </row>
    <row r="81" customFormat="false" ht="9" hidden="false" customHeight="false" outlineLevel="0" collapsed="false">
      <c r="N81" s="37" t="n">
        <f aca="false">'5-DAY'!A112</f>
        <v>37209</v>
      </c>
      <c r="O81" s="33" t="n">
        <f aca="false">'5-DAY'!C112/1000</f>
        <v>121.148</v>
      </c>
      <c r="P81" s="33" t="n">
        <f aca="false">SUM(O77:O81)</f>
        <v>-20.897</v>
      </c>
      <c r="Q81" s="35" t="n">
        <f aca="false">Q80+O81</f>
        <v>-120.21006</v>
      </c>
      <c r="R81" s="33" t="n">
        <f aca="false">R80+O81</f>
        <v>-852.87606</v>
      </c>
      <c r="S81" s="33" t="n">
        <f aca="false">S80+O81</f>
        <v>4068.67294</v>
      </c>
      <c r="T81" s="33" t="n">
        <f aca="false">VAR!C76/1000</f>
        <v>371.495</v>
      </c>
    </row>
    <row r="82" customFormat="false" ht="9" hidden="false" customHeight="false" outlineLevel="0" collapsed="false">
      <c r="N82" s="37" t="n">
        <f aca="false">'5-DAY'!A113</f>
        <v>37210</v>
      </c>
      <c r="O82" s="33" t="n">
        <f aca="false">'5-DAY'!C113/1000</f>
        <v>181.968</v>
      </c>
      <c r="P82" s="33" t="n">
        <f aca="false">SUM(O78:O82)</f>
        <v>346.126</v>
      </c>
      <c r="Q82" s="35" t="n">
        <f aca="false">Q81+O82</f>
        <v>61.7579399999999</v>
      </c>
      <c r="R82" s="33" t="n">
        <f aca="false">R81+O82</f>
        <v>-670.90806</v>
      </c>
      <c r="S82" s="33" t="n">
        <f aca="false">S81+O82</f>
        <v>4250.64094</v>
      </c>
      <c r="T82" s="33" t="n">
        <f aca="false">VAR!C77/1000</f>
        <v>89.16</v>
      </c>
    </row>
    <row r="83" customFormat="false" ht="9" hidden="false" customHeight="false" outlineLevel="0" collapsed="false">
      <c r="N83" s="37" t="n">
        <f aca="false">'5-DAY'!A114</f>
        <v>37211</v>
      </c>
      <c r="O83" s="33" t="n">
        <f aca="false">'5-DAY'!C114/1000</f>
        <v>-44.698</v>
      </c>
      <c r="P83" s="33" t="n">
        <f aca="false">SUM(O79:O83)</f>
        <v>252.456</v>
      </c>
      <c r="Q83" s="35" t="n">
        <f aca="false">Q82+O83</f>
        <v>17.0599399999999</v>
      </c>
      <c r="R83" s="33" t="n">
        <f aca="false">R82+O83</f>
        <v>-715.60606</v>
      </c>
      <c r="S83" s="33" t="n">
        <f aca="false">S82+O83</f>
        <v>4205.94294</v>
      </c>
      <c r="T83" s="33" t="n">
        <f aca="false">VAR!C78/1000</f>
        <v>91.761</v>
      </c>
    </row>
    <row r="84" customFormat="false" ht="9" hidden="false" customHeight="false" outlineLevel="0" collapsed="false">
      <c r="N84" s="37" t="n">
        <f aca="false">'5-DAY'!A115</f>
        <v>37214</v>
      </c>
      <c r="O84" s="33" t="n">
        <f aca="false">'5-DAY'!C115/1000</f>
        <v>9.821</v>
      </c>
      <c r="P84" s="33" t="n">
        <f aca="false">SUM(O80:O84)</f>
        <v>168.67</v>
      </c>
      <c r="Q84" s="35" t="n">
        <f aca="false">Q83+O84</f>
        <v>26.8809399999999</v>
      </c>
      <c r="R84" s="33" t="n">
        <f aca="false">R83+O84</f>
        <v>-705.78506</v>
      </c>
      <c r="S84" s="33" t="n">
        <f aca="false">S83+O84</f>
        <v>4215.76394</v>
      </c>
      <c r="T84" s="33" t="n">
        <f aca="false">VAR!C79/1000</f>
        <v>73.633</v>
      </c>
    </row>
    <row r="85" customFormat="false" ht="9" hidden="false" customHeight="false" outlineLevel="0" collapsed="false">
      <c r="N85" s="37" t="n">
        <f aca="false">'5-DAY'!A116</f>
        <v>37215</v>
      </c>
      <c r="O85" s="33" t="n">
        <f aca="false">'5-DAY'!C116/1000</f>
        <v>-59.188</v>
      </c>
      <c r="P85" s="33" t="n">
        <f aca="false">SUM(O81:O85)</f>
        <v>209.051</v>
      </c>
      <c r="Q85" s="35" t="n">
        <f aca="false">Q84+O85</f>
        <v>-32.3070600000001</v>
      </c>
      <c r="R85" s="33" t="n">
        <f aca="false">R84+O85</f>
        <v>-764.97306</v>
      </c>
      <c r="S85" s="33" t="n">
        <f aca="false">S84+O85</f>
        <v>4156.57594</v>
      </c>
      <c r="T85" s="33" t="n">
        <f aca="false">VAR!C80/1000</f>
        <v>207.174</v>
      </c>
    </row>
    <row r="86" customFormat="false" ht="9" hidden="false" customHeight="false" outlineLevel="0" collapsed="false">
      <c r="N86" s="37" t="n">
        <f aca="false">'5-DAY'!A117</f>
        <v>37216</v>
      </c>
      <c r="O86" s="33" t="n">
        <f aca="false">'5-DAY'!C117/1000</f>
        <v>109.52</v>
      </c>
      <c r="P86" s="33" t="n">
        <f aca="false">SUM(O82:O86)</f>
        <v>197.423</v>
      </c>
      <c r="Q86" s="35" t="n">
        <f aca="false">Q85+O86</f>
        <v>77.2129399999999</v>
      </c>
      <c r="R86" s="33" t="n">
        <f aca="false">R85+O86</f>
        <v>-655.45306</v>
      </c>
      <c r="S86" s="33" t="n">
        <f aca="false">S85+O86</f>
        <v>4266.09594</v>
      </c>
      <c r="T86" s="33" t="n">
        <f aca="false">VAR!C81/1000</f>
        <v>73.108</v>
      </c>
    </row>
    <row r="87" customFormat="false" ht="9" hidden="false" customHeight="false" outlineLevel="0" collapsed="false">
      <c r="N87" s="37" t="n">
        <f aca="false">'5-DAY'!A118</f>
        <v>37221</v>
      </c>
      <c r="O87" s="33" t="n">
        <f aca="false">'5-DAY'!C118/1000</f>
        <v>47.61</v>
      </c>
      <c r="P87" s="33" t="n">
        <f aca="false">SUM(O83:O87)</f>
        <v>63.065</v>
      </c>
      <c r="Q87" s="35" t="n">
        <f aca="false">Q86+O87</f>
        <v>124.82294</v>
      </c>
      <c r="R87" s="33" t="n">
        <f aca="false">R86+O87</f>
        <v>-607.84306</v>
      </c>
      <c r="S87" s="33" t="n">
        <f aca="false">S86+O87</f>
        <v>4313.70594</v>
      </c>
      <c r="T87" s="33" t="n">
        <f aca="false">VAR!C82/1000</f>
        <v>0</v>
      </c>
    </row>
    <row r="88" customFormat="false" ht="9" hidden="false" customHeight="false" outlineLevel="0" collapsed="false">
      <c r="N88" s="37" t="n">
        <f aca="false">'5-DAY'!A119</f>
        <v>37222</v>
      </c>
      <c r="O88" s="33" t="n">
        <f aca="false">'5-DAY'!C119/1000</f>
        <v>0.03</v>
      </c>
      <c r="P88" s="33" t="n">
        <f aca="false">SUM(O84:O88)</f>
        <v>107.793</v>
      </c>
      <c r="Q88" s="35" t="n">
        <f aca="false">Q87+O88</f>
        <v>124.85294</v>
      </c>
      <c r="R88" s="33" t="n">
        <f aca="false">R87+O88</f>
        <v>-607.81306</v>
      </c>
      <c r="S88" s="33" t="n">
        <f aca="false">S87+O88</f>
        <v>4313.73594</v>
      </c>
      <c r="T88" s="33" t="n">
        <f aca="false">VAR!C83/1000</f>
        <v>0</v>
      </c>
    </row>
    <row r="89" customFormat="false" ht="9" hidden="false" customHeight="false" outlineLevel="0" collapsed="false">
      <c r="N89" s="37" t="n">
        <f aca="false">'5-DAY'!A120</f>
        <v>37223</v>
      </c>
      <c r="O89" s="33" t="n">
        <f aca="false">'5-DAY'!C120/1000</f>
        <v>4.022</v>
      </c>
      <c r="P89" s="33" t="n">
        <f aca="false">SUM(O85:O89)</f>
        <v>101.994</v>
      </c>
      <c r="Q89" s="35" t="n">
        <f aca="false">Q88+O89</f>
        <v>128.87494</v>
      </c>
      <c r="R89" s="33" t="n">
        <f aca="false">R88+O89</f>
        <v>-603.79106</v>
      </c>
      <c r="S89" s="33" t="n">
        <f aca="false">S88+O89</f>
        <v>4317.75794</v>
      </c>
      <c r="T89" s="33" t="n">
        <f aca="false">VAR!C84/1000</f>
        <v>0</v>
      </c>
    </row>
    <row r="90" customFormat="false" ht="9" hidden="false" customHeight="false" outlineLevel="0" collapsed="false">
      <c r="N90" s="37" t="n">
        <f aca="false">'5-DAY'!A121</f>
        <v>37224</v>
      </c>
      <c r="O90" s="33" t="n">
        <f aca="false">'5-DAY'!C121/1000</f>
        <v>78.118</v>
      </c>
      <c r="P90" s="33" t="n">
        <f aca="false">SUM(O86:O90)</f>
        <v>239.3</v>
      </c>
      <c r="Q90" s="35" t="n">
        <f aca="false">Q89+O90</f>
        <v>206.99294</v>
      </c>
      <c r="R90" s="33" t="n">
        <f aca="false">R89+O90</f>
        <v>-525.67306</v>
      </c>
      <c r="S90" s="33" t="n">
        <f aca="false">S89+O90</f>
        <v>4395.87594</v>
      </c>
      <c r="T90" s="33" t="n">
        <f aca="false">VAR!C85/1000</f>
        <v>115.68</v>
      </c>
    </row>
    <row r="91" customFormat="false" ht="9" hidden="false" customHeight="false" outlineLevel="0" collapsed="false">
      <c r="N91" s="31" t="n">
        <f aca="false">'5-DAY'!A122</f>
        <v>37225</v>
      </c>
      <c r="O91" s="30" t="n">
        <f aca="false">'5-DAY'!C122/1000</f>
        <v>-107.77</v>
      </c>
      <c r="P91" s="30" t="n">
        <f aca="false">SUM(O87:O91)</f>
        <v>22.01</v>
      </c>
      <c r="Q91" s="36" t="n">
        <f aca="false">Q90+O91</f>
        <v>99.2229399999999</v>
      </c>
      <c r="R91" s="30" t="n">
        <f aca="false">R90+O91</f>
        <v>-633.44306</v>
      </c>
      <c r="S91" s="30" t="n">
        <f aca="false">S90+O91</f>
        <v>4288.10594</v>
      </c>
      <c r="T91" s="30" t="n">
        <f aca="false">VAR!C86/1000</f>
        <v>133.559</v>
      </c>
    </row>
    <row r="92" customFormat="false" ht="9" hidden="false" customHeight="false" outlineLevel="0" collapsed="false">
      <c r="N92" s="37" t="n">
        <f aca="false">'5-DAY'!A123</f>
        <v>37228</v>
      </c>
      <c r="O92" s="33" t="n">
        <f aca="false">'5-DAY'!C123/1000</f>
        <v>23.531</v>
      </c>
      <c r="P92" s="33" t="n">
        <f aca="false">SUM(O88:O92)</f>
        <v>-2.069</v>
      </c>
      <c r="Q92" s="35" t="n">
        <f aca="false">O92</f>
        <v>23.531</v>
      </c>
      <c r="R92" s="33" t="n">
        <f aca="false">R91+O92</f>
        <v>-609.91206</v>
      </c>
      <c r="S92" s="33" t="n">
        <f aca="false">S91+O92</f>
        <v>4311.63694</v>
      </c>
      <c r="T92" s="33" t="n">
        <f aca="false">VAR!C87/1000</f>
        <v>40.25</v>
      </c>
    </row>
    <row r="93" customFormat="false" ht="9" hidden="false" customHeight="false" outlineLevel="0" collapsed="false">
      <c r="N93" s="37" t="n">
        <f aca="false">'5-DAY'!A124</f>
        <v>37229</v>
      </c>
      <c r="O93" s="33" t="n">
        <f aca="false">'5-DAY'!C124/1000</f>
        <v>12.96</v>
      </c>
      <c r="P93" s="33" t="n">
        <f aca="false">SUM(O89:O93)</f>
        <v>10.861</v>
      </c>
      <c r="Q93" s="35" t="n">
        <f aca="false">Q92+O93</f>
        <v>36.491</v>
      </c>
      <c r="R93" s="33" t="n">
        <f aca="false">R92+O93</f>
        <v>-596.95206</v>
      </c>
      <c r="S93" s="33" t="n">
        <f aca="false">S92+O93</f>
        <v>4324.59694</v>
      </c>
      <c r="T93" s="33" t="n">
        <f aca="false">VAR!C88/1000</f>
        <v>102.06</v>
      </c>
    </row>
    <row r="94" customFormat="false" ht="9" hidden="false" customHeight="false" outlineLevel="0" collapsed="false">
      <c r="N94" s="37" t="n">
        <f aca="false">'5-DAY'!A125</f>
        <v>37230</v>
      </c>
      <c r="O94" s="33" t="n">
        <f aca="false">'5-DAY'!C125/1000</f>
        <v>127.029</v>
      </c>
      <c r="P94" s="33" t="n">
        <f aca="false">SUM(O90:O94)</f>
        <v>133.868</v>
      </c>
      <c r="Q94" s="35" t="n">
        <f aca="false">Q93+O94</f>
        <v>163.52</v>
      </c>
      <c r="R94" s="33" t="n">
        <f aca="false">R93+O94</f>
        <v>-469.92306</v>
      </c>
      <c r="S94" s="33" t="n">
        <f aca="false">S93+O94</f>
        <v>4451.62594</v>
      </c>
      <c r="T94" s="33" t="n">
        <f aca="false">VAR!C89/1000</f>
        <v>138.638</v>
      </c>
    </row>
    <row r="95" customFormat="false" ht="9" hidden="false" customHeight="false" outlineLevel="0" collapsed="false">
      <c r="N95" s="37" t="n">
        <f aca="false">'5-DAY'!A126</f>
        <v>37231</v>
      </c>
      <c r="O95" s="33" t="n">
        <f aca="false">'5-DAY'!C126/1000</f>
        <v>4.477</v>
      </c>
      <c r="P95" s="33" t="n">
        <f aca="false">SUM(O91:O95)</f>
        <v>60.227</v>
      </c>
      <c r="Q95" s="35" t="n">
        <f aca="false">Q94+O95</f>
        <v>167.997</v>
      </c>
      <c r="R95" s="33" t="n">
        <f aca="false">R94+O95</f>
        <v>-465.44606</v>
      </c>
      <c r="S95" s="33" t="n">
        <f aca="false">S94+O95</f>
        <v>4456.10294</v>
      </c>
      <c r="T95" s="33" t="n">
        <f aca="false">VAR!C90/1000</f>
        <v>157.877</v>
      </c>
    </row>
    <row r="96" customFormat="false" ht="9" hidden="false" customHeight="false" outlineLevel="0" collapsed="false">
      <c r="N96" s="37" t="n">
        <f aca="false">'5-DAY'!A127</f>
        <v>37232</v>
      </c>
      <c r="O96" s="33" t="n">
        <f aca="false">'5-DAY'!C127/1000</f>
        <v>-20.208</v>
      </c>
      <c r="P96" s="33" t="n">
        <f aca="false">SUM(O92:O96)</f>
        <v>147.789</v>
      </c>
      <c r="Q96" s="35" t="n">
        <f aca="false">Q95+O96</f>
        <v>147.789</v>
      </c>
      <c r="R96" s="33" t="n">
        <f aca="false">R95+O96</f>
        <v>-485.65406</v>
      </c>
      <c r="S96" s="33" t="n">
        <f aca="false">S95+O96</f>
        <v>4435.89494</v>
      </c>
      <c r="T96" s="33" t="n">
        <f aca="false">VAR!C91/1000</f>
        <v>128.411</v>
      </c>
    </row>
    <row r="97" customFormat="false" ht="9" hidden="false" customHeight="false" outlineLevel="0" collapsed="false">
      <c r="N97" s="37" t="n">
        <f aca="false">'5-DAY'!A128</f>
        <v>37235</v>
      </c>
      <c r="O97" s="33" t="n">
        <f aca="false">'5-DAY'!C128/1000</f>
        <v>-120.31</v>
      </c>
      <c r="P97" s="33" t="n">
        <f aca="false">SUM(O93:O97)</f>
        <v>3.94799999999999</v>
      </c>
      <c r="Q97" s="35" t="n">
        <f aca="false">Q96+O97</f>
        <v>27.479</v>
      </c>
      <c r="R97" s="33" t="n">
        <f aca="false">R96+O97</f>
        <v>-605.96406</v>
      </c>
      <c r="S97" s="33" t="n">
        <f aca="false">S96+O97</f>
        <v>4315.58494</v>
      </c>
      <c r="T97" s="33" t="n">
        <f aca="false">VAR!C92/1000</f>
        <v>150.06</v>
      </c>
    </row>
    <row r="98" customFormat="false" ht="9" hidden="false" customHeight="false" outlineLevel="0" collapsed="false">
      <c r="N98" s="37" t="n">
        <f aca="false">'5-DAY'!A129</f>
        <v>37236</v>
      </c>
      <c r="O98" s="33" t="n">
        <f aca="false">'5-DAY'!C129/1000</f>
        <v>18.012</v>
      </c>
      <c r="P98" s="33" t="n">
        <f aca="false">SUM(O94:O98)</f>
        <v>9</v>
      </c>
      <c r="Q98" s="35" t="n">
        <f aca="false">Q97+O98</f>
        <v>45.491</v>
      </c>
      <c r="R98" s="33" t="n">
        <f aca="false">R97+O98</f>
        <v>-587.95206</v>
      </c>
      <c r="S98" s="33" t="n">
        <f aca="false">S97+O98</f>
        <v>4333.59694</v>
      </c>
      <c r="T98" s="33" t="n">
        <f aca="false">VAR!C93/1000</f>
        <v>164.62</v>
      </c>
    </row>
    <row r="99" customFormat="false" ht="9" hidden="false" customHeight="false" outlineLevel="0" collapsed="false">
      <c r="N99" s="37" t="n">
        <f aca="false">'5-DAY'!A130</f>
        <v>37237</v>
      </c>
      <c r="O99" s="33" t="n">
        <f aca="false">'5-DAY'!C130/1000</f>
        <v>84.363</v>
      </c>
      <c r="P99" s="33" t="n">
        <f aca="false">SUM(O95:O99)</f>
        <v>-33.666</v>
      </c>
      <c r="Q99" s="35" t="n">
        <f aca="false">Q98+O99</f>
        <v>129.854</v>
      </c>
      <c r="R99" s="33" t="n">
        <f aca="false">R98+O99</f>
        <v>-503.58906</v>
      </c>
      <c r="S99" s="33" t="n">
        <f aca="false">S98+O99</f>
        <v>4417.95994</v>
      </c>
      <c r="T99" s="33" t="n">
        <f aca="false">VAR!C94/1000</f>
        <v>335.675</v>
      </c>
    </row>
    <row r="100" customFormat="false" ht="9" hidden="false" customHeight="false" outlineLevel="0" collapsed="false">
      <c r="N100" s="37" t="n">
        <f aca="false">'5-DAY'!A131</f>
        <v>37238</v>
      </c>
      <c r="O100" s="33" t="n">
        <f aca="false">'5-DAY'!C131/1000</f>
        <v>-11.621</v>
      </c>
      <c r="P100" s="33" t="n">
        <f aca="false">SUM(O96:O100)</f>
        <v>-49.764</v>
      </c>
      <c r="Q100" s="35" t="n">
        <f aca="false">Q99+O100</f>
        <v>118.233</v>
      </c>
      <c r="R100" s="33" t="n">
        <f aca="false">R99+O100</f>
        <v>-515.21006</v>
      </c>
      <c r="S100" s="33" t="n">
        <f aca="false">S99+O100</f>
        <v>4406.33894</v>
      </c>
      <c r="T100" s="33" t="n">
        <f aca="false">VAR!C95/1000</f>
        <v>277.123</v>
      </c>
    </row>
    <row r="101" customFormat="false" ht="9" hidden="false" customHeight="false" outlineLevel="0" collapsed="false">
      <c r="N101" s="37" t="n">
        <f aca="false">'5-DAY'!A132</f>
        <v>37239</v>
      </c>
      <c r="O101" s="33" t="n">
        <f aca="false">'5-DAY'!C132/1000</f>
        <v>-118.863</v>
      </c>
      <c r="P101" s="33" t="n">
        <f aca="false">SUM(O97:O101)</f>
        <v>-148.419</v>
      </c>
      <c r="Q101" s="35" t="n">
        <f aca="false">Q100+O101</f>
        <v>-0.63000000000001</v>
      </c>
      <c r="R101" s="33" t="n">
        <f aca="false">R100+O101</f>
        <v>-634.07306</v>
      </c>
      <c r="S101" s="33" t="n">
        <f aca="false">S100+O101</f>
        <v>4287.47594</v>
      </c>
      <c r="T101" s="33" t="n">
        <f aca="false">VAR!C96/1000</f>
        <v>283.69</v>
      </c>
    </row>
    <row r="102" customFormat="false" ht="9" hidden="false" customHeight="false" outlineLevel="0" collapsed="false">
      <c r="N102" s="37" t="n">
        <f aca="false">'5-DAY'!A133</f>
        <v>37242</v>
      </c>
      <c r="O102" s="33" t="n">
        <f aca="false">'5-DAY'!C133/1000</f>
        <v>109.481</v>
      </c>
      <c r="P102" s="33" t="n">
        <f aca="false">SUM(O98:O102)</f>
        <v>81.372</v>
      </c>
      <c r="Q102" s="35" t="n">
        <f aca="false">Q101+O102</f>
        <v>108.851</v>
      </c>
      <c r="R102" s="33" t="n">
        <f aca="false">R101+O102</f>
        <v>-524.59206</v>
      </c>
      <c r="S102" s="33" t="n">
        <f aca="false">S101+O102</f>
        <v>4396.95694</v>
      </c>
      <c r="T102" s="33" t="n">
        <f aca="false">VAR!C97/1000</f>
        <v>134.457</v>
      </c>
    </row>
    <row r="103" customFormat="false" ht="9" hidden="false" customHeight="false" outlineLevel="0" collapsed="false">
      <c r="N103" s="37" t="n">
        <f aca="false">'5-DAY'!A134</f>
        <v>37243</v>
      </c>
      <c r="O103" s="33" t="n">
        <f aca="false">'5-DAY'!C134/1000</f>
        <v>83.836</v>
      </c>
      <c r="P103" s="33" t="n">
        <f aca="false">SUM(O99:O103)</f>
        <v>147.196</v>
      </c>
      <c r="Q103" s="35" t="n">
        <f aca="false">Q102+O103</f>
        <v>192.687</v>
      </c>
      <c r="R103" s="33" t="n">
        <f aca="false">R102+O103</f>
        <v>-440.75606</v>
      </c>
      <c r="S103" s="33" t="n">
        <f aca="false">S102+O103</f>
        <v>4480.79294</v>
      </c>
      <c r="T103" s="33" t="n">
        <f aca="false">VAR!C98/1000</f>
        <v>0</v>
      </c>
    </row>
    <row r="104" customFormat="false" ht="9" hidden="false" customHeight="false" outlineLevel="0" collapsed="false">
      <c r="N104" s="37" t="n">
        <f aca="false">'5-DAY'!A135</f>
        <v>37244</v>
      </c>
    </row>
    <row r="105" customFormat="false" ht="9" hidden="false" customHeight="false" outlineLevel="0" collapsed="false">
      <c r="N105" s="37" t="n">
        <f aca="false">'5-DAY'!A136</f>
        <v>37245</v>
      </c>
    </row>
    <row r="106" customFormat="false" ht="9" hidden="false" customHeight="false" outlineLevel="0" collapsed="false">
      <c r="N106" s="37" t="n">
        <f aca="false">'5-DAY'!A137</f>
        <v>37246</v>
      </c>
    </row>
    <row r="107" customFormat="false" ht="9" hidden="false" customHeight="false" outlineLevel="0" collapsed="false">
      <c r="N107" s="37" t="n">
        <f aca="false">'5-DAY'!A138</f>
        <v>37249</v>
      </c>
    </row>
    <row r="108" customFormat="false" ht="9" hidden="false" customHeight="false" outlineLevel="0" collapsed="false">
      <c r="N108" s="37" t="n">
        <f aca="false">'5-DAY'!A139</f>
        <v>37251</v>
      </c>
    </row>
    <row r="109" customFormat="false" ht="9" hidden="false" customHeight="false" outlineLevel="0" collapsed="false">
      <c r="N109" s="37" t="n">
        <f aca="false">'5-DAY'!A140</f>
        <v>37252</v>
      </c>
    </row>
    <row r="110" customFormat="false" ht="9" hidden="false" customHeight="false" outlineLevel="0" collapsed="false">
      <c r="N110" s="37" t="n">
        <f aca="false">'5-DAY'!A141</f>
        <v>37253</v>
      </c>
    </row>
    <row r="111" customFormat="false" ht="9" hidden="false" customHeight="false" outlineLevel="0" collapsed="false">
      <c r="N111" s="31" t="n">
        <f aca="false">'5-DAY'!A142</f>
        <v>37256</v>
      </c>
      <c r="O111" s="38"/>
      <c r="P111" s="38"/>
      <c r="Q111" s="38"/>
      <c r="R111" s="38"/>
      <c r="S111" s="38"/>
      <c r="T111" s="38"/>
    </row>
    <row r="112" customFormat="false" ht="9" hidden="false" customHeight="false" outlineLevel="0" collapsed="false">
      <c r="N112" s="37"/>
    </row>
    <row r="113" customFormat="false" ht="9" hidden="false" customHeight="false" outlineLevel="0" collapsed="false">
      <c r="N113" s="37"/>
    </row>
    <row r="114" customFormat="false" ht="9" hidden="false" customHeight="false" outlineLevel="0" collapsed="false">
      <c r="N114" s="37"/>
    </row>
    <row r="115" customFormat="false" ht="9" hidden="false" customHeight="false" outlineLevel="0" collapsed="false">
      <c r="N115" s="37"/>
    </row>
    <row r="116" customFormat="false" ht="9" hidden="false" customHeight="false" outlineLevel="0" collapsed="false">
      <c r="N116" s="37"/>
    </row>
    <row r="117" customFormat="false" ht="9" hidden="false" customHeight="false" outlineLevel="0" collapsed="false">
      <c r="N117" s="37"/>
    </row>
    <row r="118" customFormat="false" ht="9" hidden="false" customHeight="false" outlineLevel="0" collapsed="false">
      <c r="N118" s="37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32" activeCellId="0" sqref="A3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fals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">
        <v>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">
        <v>33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tr">
        <f aca="false">'Dth INPUT PG'!A3</f>
        <v>Valuation Date:  12/18/2001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2" hidden="false" customHeight="true" outlineLevel="0" collapsed="false">
      <c r="A4" s="41" t="str">
        <f aca="false">'Dth INPUT PG'!A4</f>
        <v>As of:                12/18/2001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3.5" hidden="false" customHeight="true" outlineLevel="0" collapsed="false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2" hidden="false" customHeight="true" outlineLevel="0" collapsed="false">
      <c r="A6" s="43" t="s">
        <v>34</v>
      </c>
      <c r="B6" s="42"/>
      <c r="C6" s="44" t="str">
        <f aca="false">'Dth INPUT PG'!C6</f>
        <v>Jan-02</v>
      </c>
      <c r="D6" s="44" t="str">
        <f aca="false">'Dth INPUT PG'!D6</f>
        <v>Feb-02</v>
      </c>
      <c r="E6" s="44" t="str">
        <f aca="false">'Dth INPUT PG'!E6</f>
        <v>Mar-02</v>
      </c>
      <c r="F6" s="44" t="str">
        <f aca="false">'Dth INPUT PG'!F6</f>
        <v>Apr-02</v>
      </c>
      <c r="G6" s="44" t="str">
        <f aca="false">'Dth INPUT PG'!G6</f>
        <v>May-02</v>
      </c>
      <c r="H6" s="44" t="str">
        <f aca="false">'Dth INPUT PG'!H6</f>
        <v>Jun-02</v>
      </c>
      <c r="I6" s="44" t="str">
        <f aca="false">'Dth INPUT PG'!I6</f>
        <v>Jul-02</v>
      </c>
      <c r="J6" s="44" t="str">
        <f aca="false">'Dth INPUT PG'!J6</f>
        <v>Aug-02</v>
      </c>
      <c r="K6" s="44" t="str">
        <f aca="false">'Dth INPUT PG'!K6</f>
        <v>Sep-02</v>
      </c>
      <c r="L6" s="44" t="str">
        <f aca="false">'Dth INPUT PG'!L6</f>
        <v>Oct-02</v>
      </c>
      <c r="M6" s="44" t="str">
        <f aca="false">'Dth INPUT PG'!M6</f>
        <v>Nov-02</v>
      </c>
      <c r="N6" s="44" t="str">
        <f aca="false">'Dth INPUT PG'!N6</f>
        <v>Dec-02</v>
      </c>
      <c r="O6" s="44" t="str">
        <f aca="false">'Dth INPUT PG'!O6</f>
        <v>Jan-03</v>
      </c>
      <c r="P6" s="44" t="str">
        <f aca="false">'Dth INPUT PG'!P6</f>
        <v>Feb-03</v>
      </c>
      <c r="Q6" s="44" t="str">
        <f aca="false">'Dth INPUT PG'!Q6</f>
        <v>Mar-03</v>
      </c>
      <c r="R6" s="44" t="str">
        <f aca="false">'Dth INPUT PG'!R6</f>
        <v>Apr-03</v>
      </c>
      <c r="S6" s="44" t="str">
        <f aca="false">'Dth INPUT PG'!S6</f>
        <v>May-03</v>
      </c>
      <c r="T6" s="44" t="str">
        <f aca="false">'Dth INPUT PG'!T6</f>
        <v>Jun-03</v>
      </c>
      <c r="U6" s="44" t="str">
        <f aca="false">'Dth INPUT PG'!U6</f>
        <v>Jul-03</v>
      </c>
      <c r="V6" s="44" t="str">
        <f aca="false">'Dth INPUT PG'!V6</f>
        <v>Aug-03</v>
      </c>
      <c r="W6" s="44" t="str">
        <f aca="false">'Dth INPUT PG'!W6</f>
        <v>Sep-03</v>
      </c>
      <c r="X6" s="44" t="str">
        <f aca="false">'Dth INPUT PG'!X6</f>
        <v>Oct-03</v>
      </c>
      <c r="Y6" s="44" t="str">
        <f aca="false">'Dth INPUT PG'!Y6</f>
        <v>Nov-03</v>
      </c>
      <c r="Z6" s="44" t="str">
        <f aca="false">'Dth INPUT PG'!Z6</f>
        <v>Dec-03</v>
      </c>
      <c r="AA6" s="45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6" t="s">
        <v>35</v>
      </c>
      <c r="B7" s="42"/>
      <c r="C7" s="47" t="n">
        <f aca="false">C16+C28</f>
        <v>-3049.3613</v>
      </c>
      <c r="D7" s="47" t="n">
        <f aca="false">D16+D28</f>
        <v>10041.6882</v>
      </c>
      <c r="E7" s="47" t="n">
        <f aca="false">E16+E28</f>
        <v>20886.1548</v>
      </c>
      <c r="F7" s="47" t="n">
        <f aca="false">F16+F28</f>
        <v>1311.5032</v>
      </c>
      <c r="G7" s="47" t="n">
        <f aca="false">G16+G28</f>
        <v>4542.686</v>
      </c>
      <c r="H7" s="47" t="n">
        <f aca="false">H16+H28</f>
        <v>6383.9215</v>
      </c>
      <c r="I7" s="47" t="n">
        <f aca="false">I16+I28</f>
        <v>-12202.0678</v>
      </c>
      <c r="J7" s="47" t="n">
        <f aca="false">J16+J28</f>
        <v>-16363.3581</v>
      </c>
      <c r="K7" s="47" t="n">
        <f aca="false">K16+K28</f>
        <v>-11049.4118</v>
      </c>
      <c r="L7" s="47" t="n">
        <f aca="false">L16+L28</f>
        <v>-5782.7452</v>
      </c>
      <c r="M7" s="47" t="n">
        <f aca="false">M16+M28</f>
        <v>-476.9602</v>
      </c>
      <c r="N7" s="47" t="n">
        <f aca="false">N16+N28</f>
        <v>-2269.4667</v>
      </c>
      <c r="O7" s="47" t="n">
        <f aca="false">O16+O28</f>
        <v>-3043.6925</v>
      </c>
      <c r="P7" s="47" t="n">
        <f aca="false">P16+P28</f>
        <v>813.4826</v>
      </c>
      <c r="Q7" s="47" t="n">
        <f aca="false">Q16+Q28</f>
        <v>3569.243</v>
      </c>
      <c r="R7" s="47" t="n">
        <f aca="false">R16+R28</f>
        <v>-1188.4968</v>
      </c>
      <c r="S7" s="47" t="n">
        <f aca="false">S16+S28</f>
        <v>8768.4925</v>
      </c>
      <c r="T7" s="47" t="n">
        <f aca="false">T16+T28</f>
        <v>1744.8699</v>
      </c>
      <c r="U7" s="47" t="n">
        <f aca="false">U16+U28</f>
        <v>-13392.8624</v>
      </c>
      <c r="V7" s="47" t="n">
        <f aca="false">V16+V28</f>
        <v>-17779.9269</v>
      </c>
      <c r="W7" s="47" t="n">
        <f aca="false">W16+W28</f>
        <v>-14921.8301</v>
      </c>
      <c r="X7" s="47" t="n">
        <f aca="false">X16+X28</f>
        <v>-5812.185</v>
      </c>
      <c r="Y7" s="47" t="n">
        <f aca="false">Y16+Y28</f>
        <v>-16700</v>
      </c>
      <c r="Z7" s="47" t="n">
        <f aca="false">Z16+Z28</f>
        <v>-19774.1935</v>
      </c>
      <c r="AA7" s="47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6" t="s">
        <v>36</v>
      </c>
      <c r="B8" s="42"/>
      <c r="C8" s="47" t="n">
        <f aca="false">C17+C29</f>
        <v>-9161.2581</v>
      </c>
      <c r="D8" s="47" t="n">
        <f aca="false">D17+D29</f>
        <v>7535.7143</v>
      </c>
      <c r="E8" s="47" t="n">
        <f aca="false">E17+E29</f>
        <v>-15483.871</v>
      </c>
      <c r="F8" s="47" t="n">
        <f aca="false">F17+F29</f>
        <v>-5400</v>
      </c>
      <c r="G8" s="47" t="n">
        <f aca="false">G17+G29</f>
        <v>-6322.5806</v>
      </c>
      <c r="H8" s="47" t="n">
        <f aca="false">H17+H29</f>
        <v>5900.0333</v>
      </c>
      <c r="I8" s="47" t="n">
        <f aca="false">I17+I29</f>
        <v>-28838.7097</v>
      </c>
      <c r="J8" s="47" t="n">
        <f aca="false">J17+J29</f>
        <v>-40096.7742</v>
      </c>
      <c r="K8" s="47" t="n">
        <f aca="false">K17+K29</f>
        <v>-21100</v>
      </c>
      <c r="L8" s="47" t="n">
        <f aca="false">L17+L29</f>
        <v>-5645.1613</v>
      </c>
      <c r="M8" s="47" t="n">
        <f aca="false">M17+M29</f>
        <v>-13933.3</v>
      </c>
      <c r="N8" s="47" t="n">
        <f aca="false">N17+N29</f>
        <v>-17677.3871</v>
      </c>
      <c r="O8" s="47" t="n">
        <f aca="false">O17+O29</f>
        <v>-20129.0323</v>
      </c>
      <c r="P8" s="47" t="n">
        <f aca="false">P17+P29</f>
        <v>-20607.1071</v>
      </c>
      <c r="Q8" s="47" t="n">
        <f aca="false">Q17+Q29</f>
        <v>-12838.7419</v>
      </c>
      <c r="R8" s="47" t="n">
        <f aca="false">R17+R29</f>
        <v>-7566.6667</v>
      </c>
      <c r="S8" s="47" t="n">
        <f aca="false">S17+S29</f>
        <v>-2193.5161</v>
      </c>
      <c r="T8" s="47" t="n">
        <f aca="false">T17+T29</f>
        <v>-4933.3333</v>
      </c>
      <c r="U8" s="47" t="n">
        <f aca="false">U17+U29</f>
        <v>-38612.9355</v>
      </c>
      <c r="V8" s="47" t="n">
        <f aca="false">V17+V29</f>
        <v>-47774.1935</v>
      </c>
      <c r="W8" s="47" t="n">
        <f aca="false">W17+W29</f>
        <v>-36866.6667</v>
      </c>
      <c r="X8" s="47" t="n">
        <f aca="false">X17+X29</f>
        <v>-17387.0968</v>
      </c>
      <c r="Y8" s="47" t="n">
        <f aca="false">Y17+Y29</f>
        <v>-18233.3333</v>
      </c>
      <c r="Z8" s="47" t="n">
        <f aca="false">Z17+Z29</f>
        <v>-24580.6452</v>
      </c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6" t="s">
        <v>37</v>
      </c>
      <c r="B9" s="42"/>
      <c r="C9" s="47" t="n">
        <f aca="false">C18+C30</f>
        <v>20000</v>
      </c>
      <c r="D9" s="47" t="n">
        <f aca="false">D18+D30</f>
        <v>10000</v>
      </c>
      <c r="E9" s="47" t="n">
        <f aca="false">E18+E30</f>
        <v>10000</v>
      </c>
      <c r="F9" s="47" t="n">
        <f aca="false">F18+F30</f>
        <v>0</v>
      </c>
      <c r="G9" s="47" t="n">
        <f aca="false">G18+G30</f>
        <v>15000</v>
      </c>
      <c r="H9" s="47" t="n">
        <f aca="false">H18+H30</f>
        <v>15000</v>
      </c>
      <c r="I9" s="47" t="n">
        <f aca="false">I18+I30</f>
        <v>35000</v>
      </c>
      <c r="J9" s="47" t="n">
        <f aca="false">J18+J30</f>
        <v>35000</v>
      </c>
      <c r="K9" s="47" t="n">
        <f aca="false">K18+K30</f>
        <v>35000</v>
      </c>
      <c r="L9" s="47" t="n">
        <f aca="false">L18+L30</f>
        <v>35000</v>
      </c>
      <c r="M9" s="47" t="n">
        <f aca="false">M18+M30</f>
        <v>20000</v>
      </c>
      <c r="N9" s="47" t="n">
        <f aca="false">N18+N30</f>
        <v>20000</v>
      </c>
      <c r="O9" s="47" t="n">
        <f aca="false">O18+O30</f>
        <v>20000</v>
      </c>
      <c r="P9" s="47" t="n">
        <f aca="false">P18+P30</f>
        <v>20000</v>
      </c>
      <c r="Q9" s="47" t="n">
        <f aca="false">Q18+Q30</f>
        <v>20000</v>
      </c>
      <c r="R9" s="47" t="n">
        <f aca="false">R18+R30</f>
        <v>5000</v>
      </c>
      <c r="S9" s="47" t="n">
        <f aca="false">S18+S30</f>
        <v>5000</v>
      </c>
      <c r="T9" s="47" t="n">
        <f aca="false">T18+T30</f>
        <v>5000</v>
      </c>
      <c r="U9" s="47" t="n">
        <f aca="false">U18+U30</f>
        <v>5000</v>
      </c>
      <c r="V9" s="47" t="n">
        <f aca="false">V18+V30</f>
        <v>5000</v>
      </c>
      <c r="W9" s="47" t="n">
        <f aca="false">W18+W30</f>
        <v>5000</v>
      </c>
      <c r="X9" s="47" t="n">
        <f aca="false">X18+X30</f>
        <v>5000</v>
      </c>
      <c r="Y9" s="47" t="n">
        <f aca="false">Y18+Y30</f>
        <v>0</v>
      </c>
      <c r="Z9" s="47" t="n">
        <f aca="false">Z18+Z30</f>
        <v>0</v>
      </c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6" t="s">
        <v>38</v>
      </c>
      <c r="B10" s="42"/>
      <c r="C10" s="47" t="n">
        <f aca="false">C19+C31</f>
        <v>0</v>
      </c>
      <c r="D10" s="47" t="n">
        <f aca="false">D19+D31</f>
        <v>0</v>
      </c>
      <c r="E10" s="47" t="n">
        <f aca="false">E19+E31</f>
        <v>0</v>
      </c>
      <c r="F10" s="47" t="n">
        <f aca="false">F19+F31</f>
        <v>0</v>
      </c>
      <c r="G10" s="47" t="n">
        <f aca="false">G19+G31</f>
        <v>0</v>
      </c>
      <c r="H10" s="47" t="n">
        <f aca="false">H19+H31</f>
        <v>0</v>
      </c>
      <c r="I10" s="47" t="n">
        <f aca="false">I19+I31</f>
        <v>0</v>
      </c>
      <c r="J10" s="47" t="n">
        <f aca="false">J19+J31</f>
        <v>0</v>
      </c>
      <c r="K10" s="47" t="n">
        <f aca="false">K19+K31</f>
        <v>0</v>
      </c>
      <c r="L10" s="47" t="n">
        <f aca="false">L19+L31</f>
        <v>0</v>
      </c>
      <c r="M10" s="47" t="n">
        <f aca="false">M19+M31</f>
        <v>0</v>
      </c>
      <c r="N10" s="47" t="n">
        <f aca="false">N19+N31</f>
        <v>0</v>
      </c>
      <c r="O10" s="47" t="n">
        <f aca="false">O19+O31</f>
        <v>0</v>
      </c>
      <c r="P10" s="47" t="n">
        <f aca="false">P19+P31</f>
        <v>0</v>
      </c>
      <c r="Q10" s="47" t="n">
        <f aca="false">Q19+Q31</f>
        <v>0</v>
      </c>
      <c r="R10" s="47" t="n">
        <f aca="false">R19+R31</f>
        <v>0</v>
      </c>
      <c r="S10" s="47" t="n">
        <f aca="false">S19+S31</f>
        <v>0</v>
      </c>
      <c r="T10" s="47" t="n">
        <f aca="false">T19+T31</f>
        <v>0</v>
      </c>
      <c r="U10" s="47" t="n">
        <f aca="false">U19+U31</f>
        <v>0</v>
      </c>
      <c r="V10" s="47" t="n">
        <f aca="false">V19+V31</f>
        <v>0</v>
      </c>
      <c r="W10" s="47" t="n">
        <f aca="false">W19+W31</f>
        <v>0</v>
      </c>
      <c r="X10" s="47" t="n">
        <f aca="false">X19+X31</f>
        <v>0</v>
      </c>
      <c r="Y10" s="47" t="n">
        <f aca="false">Y19+Y31</f>
        <v>0</v>
      </c>
      <c r="Z10" s="47" t="n">
        <f aca="false">Z19+Z31</f>
        <v>0</v>
      </c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1.25" hidden="false" customHeight="true" outlineLevel="0" collapsed="false">
      <c r="A11" s="48" t="s">
        <v>39</v>
      </c>
      <c r="B11" s="49"/>
      <c r="C11" s="50" t="n">
        <f aca="false">SUM($C$7:$C$10)</f>
        <v>7789.3806</v>
      </c>
      <c r="D11" s="50" t="n">
        <f aca="false">SUM($D$7:$D$10)</f>
        <v>27577.4025</v>
      </c>
      <c r="E11" s="50" t="n">
        <f aca="false">SUM($E$7:$E$10)</f>
        <v>15402.2838</v>
      </c>
      <c r="F11" s="50" t="n">
        <f aca="false">SUM($F$7:$F$10)</f>
        <v>-4088.4968</v>
      </c>
      <c r="G11" s="50" t="n">
        <f aca="false">SUM($G$7:$G$10)</f>
        <v>13220.1054</v>
      </c>
      <c r="H11" s="50" t="n">
        <f aca="false">SUM($H$7:$H$10)</f>
        <v>27283.9548</v>
      </c>
      <c r="I11" s="50" t="n">
        <f aca="false">SUM($I$7:$I$10)</f>
        <v>-6040.7775</v>
      </c>
      <c r="J11" s="50" t="n">
        <f aca="false">SUM($J$7:$J$10)</f>
        <v>-21460.1323</v>
      </c>
      <c r="K11" s="50" t="n">
        <f aca="false">SUM($K$7:$K$10)</f>
        <v>2850.5882</v>
      </c>
      <c r="L11" s="50" t="n">
        <f aca="false">SUM($L$7:$L$10)</f>
        <v>23572.0935</v>
      </c>
      <c r="M11" s="50" t="n">
        <f aca="false">SUM($M$7:$M$10)</f>
        <v>5589.7398</v>
      </c>
      <c r="N11" s="50" t="n">
        <f aca="false">SUM($N$7:$N$10)</f>
        <v>53.1461999999992</v>
      </c>
      <c r="O11" s="50" t="n">
        <f aca="false">SUM($O$7:$O$10)</f>
        <v>-3172.7248</v>
      </c>
      <c r="P11" s="50" t="n">
        <f aca="false">SUM($P$7:$P$10)</f>
        <v>206.375499999998</v>
      </c>
      <c r="Q11" s="50" t="n">
        <f aca="false">SUM($Q$7:$Q$10)</f>
        <v>10730.5011</v>
      </c>
      <c r="R11" s="50" t="n">
        <f aca="false">SUM($R$7:$R$10)</f>
        <v>-3755.1635</v>
      </c>
      <c r="S11" s="50" t="n">
        <f aca="false">SUM($S$7:$S$10)</f>
        <v>11574.9764</v>
      </c>
      <c r="T11" s="50" t="n">
        <f aca="false">SUM($T$7:$T$10)</f>
        <v>1811.5366</v>
      </c>
      <c r="U11" s="50" t="n">
        <f aca="false">SUM($U$7:$U$10)</f>
        <v>-47005.7979</v>
      </c>
      <c r="V11" s="50" t="n">
        <f aca="false">SUM($V$7:$V$10)</f>
        <v>-60554.1204</v>
      </c>
      <c r="W11" s="50" t="n">
        <f aca="false">SUM($W$7:$W$10)</f>
        <v>-46788.4968</v>
      </c>
      <c r="X11" s="50" t="n">
        <f aca="false">SUM($X$7:$X$10)</f>
        <v>-18199.2818</v>
      </c>
      <c r="Y11" s="50" t="n">
        <f aca="false">SUM($Y$7:$Y$10)</f>
        <v>-34933.3333</v>
      </c>
      <c r="Z11" s="51" t="n">
        <f aca="false">SUM($Z$7:$Z$10)</f>
        <v>-44354.8387</v>
      </c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3.5" hidden="false" customHeight="true" outlineLevel="0" collapsed="false">
      <c r="A14" s="42"/>
      <c r="B14" s="4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2" hidden="false" customHeight="true" outlineLevel="0" collapsed="false">
      <c r="A15" s="43" t="s">
        <v>40</v>
      </c>
      <c r="B15" s="4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6" t="s">
        <v>35</v>
      </c>
      <c r="B16" s="42"/>
      <c r="C16" s="47" t="n">
        <f aca="false">'Dth INPUT PG'!C16</f>
        <v>0</v>
      </c>
      <c r="D16" s="47" t="n">
        <f aca="false">'Dth INPUT PG'!D16</f>
        <v>0</v>
      </c>
      <c r="E16" s="47" t="n">
        <f aca="false">'Dth INPUT PG'!E16</f>
        <v>0</v>
      </c>
      <c r="F16" s="47" t="n">
        <f aca="false">'Dth INPUT PG'!F16</f>
        <v>0</v>
      </c>
      <c r="G16" s="47" t="n">
        <f aca="false">'Dth INPUT PG'!G16</f>
        <v>0</v>
      </c>
      <c r="H16" s="47" t="n">
        <f aca="false">'Dth INPUT PG'!H16</f>
        <v>0</v>
      </c>
      <c r="I16" s="47" t="n">
        <f aca="false">'Dth INPUT PG'!I16</f>
        <v>0</v>
      </c>
      <c r="J16" s="47" t="n">
        <f aca="false">'Dth INPUT PG'!J16</f>
        <v>0</v>
      </c>
      <c r="K16" s="47" t="n">
        <f aca="false">'Dth INPUT PG'!K16</f>
        <v>0</v>
      </c>
      <c r="L16" s="47" t="n">
        <f aca="false">'Dth INPUT PG'!L16</f>
        <v>0</v>
      </c>
      <c r="M16" s="47" t="n">
        <f aca="false">'Dth INPUT PG'!M16</f>
        <v>0</v>
      </c>
      <c r="N16" s="47" t="n">
        <f aca="false">'Dth INPUT PG'!N16</f>
        <v>0</v>
      </c>
      <c r="O16" s="47" t="n">
        <f aca="false">'Dth INPUT PG'!O16</f>
        <v>0</v>
      </c>
      <c r="P16" s="47" t="n">
        <f aca="false">'Dth INPUT PG'!P16</f>
        <v>0</v>
      </c>
      <c r="Q16" s="47" t="n">
        <f aca="false">'Dth INPUT PG'!Q16</f>
        <v>0</v>
      </c>
      <c r="R16" s="47" t="n">
        <f aca="false">'Dth INPUT PG'!R16</f>
        <v>0</v>
      </c>
      <c r="S16" s="47" t="n">
        <f aca="false">'Dth INPUT PG'!S16</f>
        <v>0</v>
      </c>
      <c r="T16" s="47" t="n">
        <f aca="false">'Dth INPUT PG'!T16</f>
        <v>0</v>
      </c>
      <c r="U16" s="47" t="n">
        <f aca="false">'Dth INPUT PG'!U16</f>
        <v>0</v>
      </c>
      <c r="V16" s="47" t="n">
        <f aca="false">'Dth INPUT PG'!V16</f>
        <v>0</v>
      </c>
      <c r="W16" s="47" t="n">
        <f aca="false">'Dth INPUT PG'!W16</f>
        <v>0</v>
      </c>
      <c r="X16" s="47" t="n">
        <f aca="false">'Dth INPUT PG'!X16</f>
        <v>0</v>
      </c>
      <c r="Y16" s="47" t="n">
        <f aca="false">'Dth INPUT PG'!Y16</f>
        <v>0</v>
      </c>
      <c r="Z16" s="47" t="n">
        <f aca="false">'Dth INPUT PG'!Z16</f>
        <v>0</v>
      </c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6" t="s">
        <v>36</v>
      </c>
      <c r="B17" s="42"/>
      <c r="C17" s="47" t="n">
        <f aca="false">'Dth INPUT PG'!C17</f>
        <v>0</v>
      </c>
      <c r="D17" s="47" t="n">
        <f aca="false">'Dth INPUT PG'!D17</f>
        <v>0</v>
      </c>
      <c r="E17" s="47" t="n">
        <f aca="false">'Dth INPUT PG'!E17</f>
        <v>0</v>
      </c>
      <c r="F17" s="47" t="n">
        <f aca="false">'Dth INPUT PG'!F17</f>
        <v>0</v>
      </c>
      <c r="G17" s="47" t="n">
        <f aca="false">'Dth INPUT PG'!G17</f>
        <v>0</v>
      </c>
      <c r="H17" s="47" t="n">
        <f aca="false">'Dth INPUT PG'!H17</f>
        <v>0</v>
      </c>
      <c r="I17" s="47" t="n">
        <f aca="false">'Dth INPUT PG'!I17</f>
        <v>0</v>
      </c>
      <c r="J17" s="47" t="n">
        <f aca="false">'Dth INPUT PG'!J17</f>
        <v>0</v>
      </c>
      <c r="K17" s="47" t="n">
        <f aca="false">'Dth INPUT PG'!K17</f>
        <v>0</v>
      </c>
      <c r="L17" s="47" t="n">
        <f aca="false">'Dth INPUT PG'!L17</f>
        <v>0</v>
      </c>
      <c r="M17" s="47" t="n">
        <f aca="false">'Dth INPUT PG'!M17</f>
        <v>0</v>
      </c>
      <c r="N17" s="47" t="n">
        <f aca="false">'Dth INPUT PG'!N17</f>
        <v>0</v>
      </c>
      <c r="O17" s="47" t="n">
        <f aca="false">'Dth INPUT PG'!O17</f>
        <v>0</v>
      </c>
      <c r="P17" s="47" t="n">
        <f aca="false">'Dth INPUT PG'!P17</f>
        <v>0</v>
      </c>
      <c r="Q17" s="47" t="n">
        <f aca="false">'Dth INPUT PG'!Q17</f>
        <v>0</v>
      </c>
      <c r="R17" s="47" t="n">
        <f aca="false">'Dth INPUT PG'!R17</f>
        <v>0</v>
      </c>
      <c r="S17" s="47" t="n">
        <f aca="false">'Dth INPUT PG'!S17</f>
        <v>0</v>
      </c>
      <c r="T17" s="47" t="n">
        <f aca="false">'Dth INPUT PG'!T17</f>
        <v>0</v>
      </c>
      <c r="U17" s="47" t="n">
        <f aca="false">'Dth INPUT PG'!U17</f>
        <v>0</v>
      </c>
      <c r="V17" s="47" t="n">
        <f aca="false">'Dth INPUT PG'!V17</f>
        <v>0</v>
      </c>
      <c r="W17" s="47" t="n">
        <f aca="false">'Dth INPUT PG'!W17</f>
        <v>0</v>
      </c>
      <c r="X17" s="47" t="n">
        <f aca="false">'Dth INPUT PG'!X17</f>
        <v>0</v>
      </c>
      <c r="Y17" s="47" t="n">
        <f aca="false">'Dth INPUT PG'!Y17</f>
        <v>0</v>
      </c>
      <c r="Z17" s="47" t="n">
        <f aca="false">'Dth INPUT PG'!Z17</f>
        <v>0</v>
      </c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6" t="s">
        <v>37</v>
      </c>
      <c r="B18" s="42"/>
      <c r="C18" s="47" t="n">
        <f aca="false">'Dth INPUT PG'!C18</f>
        <v>0</v>
      </c>
      <c r="D18" s="47" t="n">
        <f aca="false">'Dth INPUT PG'!D18</f>
        <v>0</v>
      </c>
      <c r="E18" s="47" t="n">
        <f aca="false">'Dth INPUT PG'!E18</f>
        <v>0</v>
      </c>
      <c r="F18" s="47" t="n">
        <f aca="false">'Dth INPUT PG'!F18</f>
        <v>0</v>
      </c>
      <c r="G18" s="47" t="n">
        <f aca="false">'Dth INPUT PG'!G18</f>
        <v>0</v>
      </c>
      <c r="H18" s="47" t="n">
        <f aca="false">'Dth INPUT PG'!H18</f>
        <v>0</v>
      </c>
      <c r="I18" s="47" t="n">
        <f aca="false">'Dth INPUT PG'!I18</f>
        <v>0</v>
      </c>
      <c r="J18" s="47" t="n">
        <f aca="false">'Dth INPUT PG'!J18</f>
        <v>0</v>
      </c>
      <c r="K18" s="47" t="n">
        <f aca="false">'Dth INPUT PG'!K18</f>
        <v>0</v>
      </c>
      <c r="L18" s="47" t="n">
        <f aca="false">'Dth INPUT PG'!L18</f>
        <v>0</v>
      </c>
      <c r="M18" s="47" t="n">
        <f aca="false">'Dth INPUT PG'!M18</f>
        <v>0</v>
      </c>
      <c r="N18" s="47" t="n">
        <f aca="false">'Dth INPUT PG'!N18</f>
        <v>0</v>
      </c>
      <c r="O18" s="47" t="n">
        <f aca="false">'Dth INPUT PG'!O18</f>
        <v>0</v>
      </c>
      <c r="P18" s="47" t="n">
        <f aca="false">'Dth INPUT PG'!P18</f>
        <v>0</v>
      </c>
      <c r="Q18" s="47" t="n">
        <f aca="false">'Dth INPUT PG'!Q18</f>
        <v>0</v>
      </c>
      <c r="R18" s="47" t="n">
        <f aca="false">'Dth INPUT PG'!R18</f>
        <v>0</v>
      </c>
      <c r="S18" s="47" t="n">
        <f aca="false">'Dth INPUT PG'!S18</f>
        <v>0</v>
      </c>
      <c r="T18" s="47" t="n">
        <f aca="false">'Dth INPUT PG'!T18</f>
        <v>0</v>
      </c>
      <c r="U18" s="47" t="n">
        <f aca="false">'Dth INPUT PG'!U18</f>
        <v>0</v>
      </c>
      <c r="V18" s="47" t="n">
        <f aca="false">'Dth INPUT PG'!V18</f>
        <v>0</v>
      </c>
      <c r="W18" s="47" t="n">
        <f aca="false">'Dth INPUT PG'!W18</f>
        <v>0</v>
      </c>
      <c r="X18" s="47" t="n">
        <f aca="false">'Dth INPUT PG'!X18</f>
        <v>0</v>
      </c>
      <c r="Y18" s="47" t="n">
        <f aca="false">'Dth INPUT PG'!Y18</f>
        <v>0</v>
      </c>
      <c r="Z18" s="47" t="n">
        <f aca="false">'Dth INPUT PG'!Z18</f>
        <v>0</v>
      </c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6" t="s">
        <v>38</v>
      </c>
      <c r="B19" s="42"/>
      <c r="C19" s="47" t="n">
        <f aca="false">'Dth INPUT PG'!C19</f>
        <v>0</v>
      </c>
      <c r="D19" s="47" t="n">
        <f aca="false">'Dth INPUT PG'!D19</f>
        <v>0</v>
      </c>
      <c r="E19" s="47" t="n">
        <f aca="false">'Dth INPUT PG'!E19</f>
        <v>0</v>
      </c>
      <c r="F19" s="47" t="n">
        <f aca="false">'Dth INPUT PG'!F19</f>
        <v>0</v>
      </c>
      <c r="G19" s="47" t="n">
        <f aca="false">'Dth INPUT PG'!G19</f>
        <v>0</v>
      </c>
      <c r="H19" s="47" t="n">
        <f aca="false">'Dth INPUT PG'!H19</f>
        <v>0</v>
      </c>
      <c r="I19" s="47" t="n">
        <f aca="false">'Dth INPUT PG'!I19</f>
        <v>0</v>
      </c>
      <c r="J19" s="47" t="n">
        <f aca="false">'Dth INPUT PG'!J19</f>
        <v>0</v>
      </c>
      <c r="K19" s="47" t="n">
        <f aca="false">'Dth INPUT PG'!K19</f>
        <v>0</v>
      </c>
      <c r="L19" s="47" t="n">
        <f aca="false">'Dth INPUT PG'!L19</f>
        <v>0</v>
      </c>
      <c r="M19" s="47" t="n">
        <f aca="false">'Dth INPUT PG'!M19</f>
        <v>0</v>
      </c>
      <c r="N19" s="47" t="n">
        <f aca="false">'Dth INPUT PG'!N19</f>
        <v>0</v>
      </c>
      <c r="O19" s="47" t="n">
        <f aca="false">'Dth INPUT PG'!O19</f>
        <v>0</v>
      </c>
      <c r="P19" s="47" t="n">
        <f aca="false">'Dth INPUT PG'!P19</f>
        <v>0</v>
      </c>
      <c r="Q19" s="47" t="n">
        <f aca="false">'Dth INPUT PG'!Q19</f>
        <v>0</v>
      </c>
      <c r="R19" s="47" t="n">
        <f aca="false">'Dth INPUT PG'!R19</f>
        <v>0</v>
      </c>
      <c r="S19" s="47" t="n">
        <f aca="false">'Dth INPUT PG'!S19</f>
        <v>0</v>
      </c>
      <c r="T19" s="47" t="n">
        <f aca="false">'Dth INPUT PG'!T19</f>
        <v>0</v>
      </c>
      <c r="U19" s="47" t="n">
        <f aca="false">'Dth INPUT PG'!U19</f>
        <v>0</v>
      </c>
      <c r="V19" s="47" t="n">
        <f aca="false">'Dth INPUT PG'!V19</f>
        <v>0</v>
      </c>
      <c r="W19" s="47" t="n">
        <f aca="false">'Dth INPUT PG'!W19</f>
        <v>0</v>
      </c>
      <c r="X19" s="47" t="n">
        <f aca="false">'Dth INPUT PG'!X19</f>
        <v>0</v>
      </c>
      <c r="Y19" s="47" t="n">
        <f aca="false">'Dth INPUT PG'!Y19</f>
        <v>0</v>
      </c>
      <c r="Z19" s="47" t="n">
        <f aca="false">'Dth INPUT PG'!Z19</f>
        <v>0</v>
      </c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1.25" hidden="false" customHeight="true" outlineLevel="0" collapsed="false">
      <c r="A20" s="48" t="s">
        <v>39</v>
      </c>
      <c r="B20" s="49"/>
      <c r="C20" s="50" t="n">
        <f aca="false">SUM(C16:C19)</f>
        <v>0</v>
      </c>
      <c r="D20" s="50" t="n">
        <f aca="false">SUM(D16:D19)</f>
        <v>0</v>
      </c>
      <c r="E20" s="50" t="n">
        <f aca="false">SUM(E16:E19)</f>
        <v>0</v>
      </c>
      <c r="F20" s="50" t="n">
        <f aca="false">SUM(F16:F19)</f>
        <v>0</v>
      </c>
      <c r="G20" s="50" t="n">
        <f aca="false">SUM(G16:G19)</f>
        <v>0</v>
      </c>
      <c r="H20" s="50" t="n">
        <f aca="false">SUM(H16:H19)</f>
        <v>0</v>
      </c>
      <c r="I20" s="50" t="n">
        <f aca="false">SUM(I16:I19)</f>
        <v>0</v>
      </c>
      <c r="J20" s="50" t="n">
        <f aca="false">SUM(J16:J19)</f>
        <v>0</v>
      </c>
      <c r="K20" s="50" t="n">
        <f aca="false">SUM(K16:K19)</f>
        <v>0</v>
      </c>
      <c r="L20" s="50" t="n">
        <f aca="false">SUM(L16:L19)</f>
        <v>0</v>
      </c>
      <c r="M20" s="50" t="n">
        <f aca="false">SUM(M16:M19)</f>
        <v>0</v>
      </c>
      <c r="N20" s="50" t="n">
        <f aca="false">SUM(N16:N19)</f>
        <v>0</v>
      </c>
      <c r="O20" s="50" t="n">
        <f aca="false">SUM(O16:O19)</f>
        <v>0</v>
      </c>
      <c r="P20" s="50" t="n">
        <f aca="false">SUM(P16:P19)</f>
        <v>0</v>
      </c>
      <c r="Q20" s="50" t="n">
        <f aca="false">SUM(Q16:Q19)</f>
        <v>0</v>
      </c>
      <c r="R20" s="50" t="n">
        <f aca="false">SUM(R16:R19)</f>
        <v>0</v>
      </c>
      <c r="S20" s="50" t="n">
        <f aca="false">SUM(S16:S19)</f>
        <v>0</v>
      </c>
      <c r="T20" s="50" t="n">
        <f aca="false">SUM(T16:T19)</f>
        <v>0</v>
      </c>
      <c r="U20" s="50" t="n">
        <f aca="false">SUM(U16:U19)</f>
        <v>0</v>
      </c>
      <c r="V20" s="50" t="n">
        <f aca="false">SUM(V16:V19)</f>
        <v>0</v>
      </c>
      <c r="W20" s="50" t="n">
        <f aca="false">SUM(W16:W19)</f>
        <v>0</v>
      </c>
      <c r="X20" s="50" t="n">
        <f aca="false">SUM(X16:X19)</f>
        <v>0</v>
      </c>
      <c r="Y20" s="50" t="n">
        <f aca="false">SUM(Y16:Y19)</f>
        <v>0</v>
      </c>
      <c r="Z20" s="50" t="n">
        <f aca="false">SUM(Z16:Z19)</f>
        <v>0</v>
      </c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3.5" hidden="false" customHeight="true" outlineLevel="0" collapsed="false">
      <c r="A21" s="42"/>
      <c r="B21" s="4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6" t="s">
        <v>41</v>
      </c>
      <c r="B22" s="42"/>
      <c r="C22" s="47" t="n">
        <f aca="false">'Dth INPUT PG'!C22</f>
        <v>25000</v>
      </c>
      <c r="D22" s="47" t="n">
        <f aca="false">'Dth INPUT PG'!D22</f>
        <v>25000</v>
      </c>
      <c r="E22" s="47" t="n">
        <f aca="false">'Dth INPUT PG'!E22</f>
        <v>25000</v>
      </c>
      <c r="F22" s="47" t="n">
        <f aca="false">'Dth INPUT PG'!F22</f>
        <v>25000</v>
      </c>
      <c r="G22" s="47" t="n">
        <f aca="false">'Dth INPUT PG'!G22</f>
        <v>25000</v>
      </c>
      <c r="H22" s="47" t="n">
        <f aca="false">'Dth INPUT PG'!H22</f>
        <v>25000</v>
      </c>
      <c r="I22" s="47" t="n">
        <f aca="false">'Dth INPUT PG'!I22</f>
        <v>25000</v>
      </c>
      <c r="J22" s="47" t="n">
        <f aca="false">'Dth INPUT PG'!J22</f>
        <v>25000</v>
      </c>
      <c r="K22" s="47" t="n">
        <f aca="false">'Dth INPUT PG'!K22</f>
        <v>25000</v>
      </c>
      <c r="L22" s="47" t="n">
        <f aca="false">'Dth INPUT PG'!L22</f>
        <v>25000</v>
      </c>
      <c r="M22" s="47" t="n">
        <f aca="false">'Dth INPUT PG'!M22</f>
        <v>25000</v>
      </c>
      <c r="N22" s="47" t="n">
        <f aca="false">'Dth INPUT PG'!N22</f>
        <v>25000</v>
      </c>
      <c r="O22" s="47" t="n">
        <f aca="false">'Dth INPUT PG'!O22</f>
        <v>25000</v>
      </c>
      <c r="P22" s="47" t="n">
        <f aca="false">'Dth INPUT PG'!P22</f>
        <v>25000</v>
      </c>
      <c r="Q22" s="47" t="n">
        <f aca="false">'Dth INPUT PG'!Q22</f>
        <v>25000</v>
      </c>
      <c r="R22" s="47" t="n">
        <f aca="false">'Dth INPUT PG'!R22</f>
        <v>25000</v>
      </c>
      <c r="S22" s="47" t="n">
        <f aca="false">'Dth INPUT PG'!S22</f>
        <v>25000</v>
      </c>
      <c r="T22" s="47" t="n">
        <f aca="false">'Dth INPUT PG'!T22</f>
        <v>25000</v>
      </c>
      <c r="U22" s="47" t="n">
        <f aca="false">'Dth INPUT PG'!U22</f>
        <v>25000</v>
      </c>
      <c r="V22" s="47" t="n">
        <f aca="false">'Dth INPUT PG'!V22</f>
        <v>25000</v>
      </c>
      <c r="W22" s="47" t="n">
        <f aca="false">'Dth INPUT PG'!W22</f>
        <v>25000</v>
      </c>
      <c r="X22" s="47" t="n">
        <f aca="false">'Dth INPUT PG'!X22</f>
        <v>25000</v>
      </c>
      <c r="Y22" s="47" t="n">
        <f aca="false">'Dth INPUT PG'!Y22</f>
        <v>25000</v>
      </c>
      <c r="Z22" s="47" t="n">
        <f aca="false">'Dth INPUT PG'!Z22</f>
        <v>25000</v>
      </c>
      <c r="AA22" s="46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1.25" hidden="false" customHeight="true" outlineLevel="0" collapsed="false">
      <c r="A23" s="48" t="s">
        <v>42</v>
      </c>
      <c r="B23" s="49"/>
      <c r="C23" s="50" t="n">
        <f aca="false">IF((ABS($C$20)&gt;$C$22),((ABS($C$20)-$C$22)*(ABS($C$20)/$C$20)),0)</f>
        <v>0</v>
      </c>
      <c r="D23" s="50" t="n">
        <f aca="false">IF((ABS($D$20)&gt;$D$22),((ABS($D$20)-$D$22)*(ABS($D$20)/$D$20)),0)</f>
        <v>0</v>
      </c>
      <c r="E23" s="50" t="n">
        <f aca="false">IF((ABS($E$20)&gt;$E$22),((ABS($E$20)-$E$22)*(ABS($E$20)/$E$20)),0)</f>
        <v>0</v>
      </c>
      <c r="F23" s="50" t="n">
        <f aca="false">IF((ABS($F$20)&gt;$F$22),((ABS($F$20)-$F$22)*(ABS($F$20)/$F$20)),0)</f>
        <v>0</v>
      </c>
      <c r="G23" s="50" t="n">
        <f aca="false">IF((ABS($G$20)&gt;$G$22),((ABS($G$20)-$G$22)*(ABS($G$20)/$G$20)),0)</f>
        <v>0</v>
      </c>
      <c r="H23" s="50" t="n">
        <f aca="false">IF((ABS($H$20)&gt;$H$22),((ABS($H$20)-$H$22)*(ABS($H$20)/$H$20)),0)</f>
        <v>0</v>
      </c>
      <c r="I23" s="50" t="n">
        <f aca="false">IF((ABS($I$20)&gt;$I$22),((ABS($I$20)-$I$22)*(ABS($I$20)/$I$20)),0)</f>
        <v>0</v>
      </c>
      <c r="J23" s="50" t="n">
        <f aca="false">IF((ABS($J$20)&gt;$J$22),((ABS($J$20)-$J$22)*(ABS($J$20)/$J$20)),0)</f>
        <v>0</v>
      </c>
      <c r="K23" s="50" t="n">
        <f aca="false">IF((ABS($K$20)&gt;$K$22),((ABS($K$20)-$K$22)*(ABS($K$20)/$K$20)),0)</f>
        <v>0</v>
      </c>
      <c r="L23" s="50" t="n">
        <f aca="false">IF((ABS($L$20)&gt;$L$22),((ABS($L$20)-$L$22)*(ABS($L$20)/$L$20)),0)</f>
        <v>0</v>
      </c>
      <c r="M23" s="50" t="n">
        <f aca="false">IF((ABS($M$20)&gt;$M$22),((ABS($M$20)-$M$22)*(ABS($M$20)/$M$20)),0)</f>
        <v>0</v>
      </c>
      <c r="N23" s="50" t="n">
        <f aca="false">IF((ABS($N$20)&gt;$N$22),((ABS($N$20)-$N$22)*(ABS($N$20)/$N$20)),0)</f>
        <v>0</v>
      </c>
      <c r="O23" s="50" t="n">
        <f aca="false">IF((ABS($O$20)&gt;$O$22),((ABS($O$20)-$O$22)*(ABS($O$20)/$O$20)),0)</f>
        <v>0</v>
      </c>
      <c r="P23" s="50" t="n">
        <f aca="false">IF((ABS($P$20)&gt;$P$22),((ABS($P$20)-$P$22)*(ABS($P$20)/$P$20)),0)</f>
        <v>0</v>
      </c>
      <c r="Q23" s="50" t="n">
        <f aca="false">IF((ABS($Q$20)&gt;$Q$22),((ABS($Q$20)-$Q$22)*(ABS($Q$20)/$Q$20)),0)</f>
        <v>0</v>
      </c>
      <c r="R23" s="50" t="n">
        <f aca="false">IF((ABS($R$20)&gt;$R$22),((ABS($R$20)-$R$22)*(ABS($R$20)/$R$20)),0)</f>
        <v>0</v>
      </c>
      <c r="S23" s="50" t="n">
        <f aca="false">IF((ABS($S$20)&gt;$S$22),((ABS($S$20)-$S$22)*(ABS($S$20)/$S$20)),0)</f>
        <v>0</v>
      </c>
      <c r="T23" s="50" t="n">
        <f aca="false">IF((ABS($T$20)&gt;$T$22),((ABS($T$20)-$T$22)*(ABS($T$20)/$T$20)),0)</f>
        <v>0</v>
      </c>
      <c r="U23" s="50" t="n">
        <f aca="false">IF((ABS($U$20)&gt;$U$22),((ABS($U$20)-$U$22)*(ABS($U$20)/$U$20)),0)</f>
        <v>0</v>
      </c>
      <c r="V23" s="50" t="n">
        <f aca="false">IF((ABS($V$20)&gt;$V$22),((ABS($V$20)-$V$22)*(ABS($V$20)/$V$20)),0)</f>
        <v>0</v>
      </c>
      <c r="W23" s="50" t="n">
        <f aca="false">IF((ABS($W$20)&gt;$W$22),((ABS($W$20)-$W$22)*(ABS($W$20)/$W$20)),0)</f>
        <v>0</v>
      </c>
      <c r="X23" s="50" t="n">
        <f aca="false">IF((ABS($X$20)&gt;$X$22),((ABS($X$20)-$X$22)*(ABS($X$20)/$X$20)),0)</f>
        <v>0</v>
      </c>
      <c r="Y23" s="50" t="n">
        <f aca="false">IF((ABS($Y$20)&gt;$Y$22),((ABS($Y$20)-$Y$22)*(ABS($Y$20)/$Y$20)),0)</f>
        <v>0</v>
      </c>
      <c r="Z23" s="51" t="n">
        <f aca="false">IF((ABS($Z$20)&gt;$Z$22),((ABS($Z$20)-$Z$22)*(ABS($Z$20)/$Z$20)),0)</f>
        <v>0</v>
      </c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false" customHeight="true" outlineLevel="0" collapsed="false">
      <c r="A24" s="42"/>
      <c r="B24" s="4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3.5" hidden="false" customHeight="true" outlineLevel="0" collapsed="false">
      <c r="A26" s="42"/>
      <c r="B26" s="4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2" hidden="false" customHeight="true" outlineLevel="0" collapsed="false">
      <c r="A27" s="43" t="s">
        <v>43</v>
      </c>
      <c r="B27" s="4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6" t="s">
        <v>35</v>
      </c>
      <c r="B28" s="42"/>
      <c r="C28" s="47" t="n">
        <f aca="false">'Dth INPUT PG'!C28-C40</f>
        <v>-3049.3613</v>
      </c>
      <c r="D28" s="47" t="n">
        <f aca="false">'Dth INPUT PG'!D28-D40</f>
        <v>10041.6882</v>
      </c>
      <c r="E28" s="47" t="n">
        <f aca="false">'Dth INPUT PG'!E28-E40</f>
        <v>20886.1548</v>
      </c>
      <c r="F28" s="47" t="n">
        <f aca="false">'Dth INPUT PG'!F28-F40</f>
        <v>1311.5032</v>
      </c>
      <c r="G28" s="47" t="n">
        <f aca="false">'Dth INPUT PG'!G28-G40</f>
        <v>4542.686</v>
      </c>
      <c r="H28" s="47" t="n">
        <f aca="false">'Dth INPUT PG'!H28-H40</f>
        <v>6383.9215</v>
      </c>
      <c r="I28" s="47" t="n">
        <f aca="false">'Dth INPUT PG'!I28-I40</f>
        <v>-12202.0678</v>
      </c>
      <c r="J28" s="47" t="n">
        <f aca="false">'Dth INPUT PG'!J28-J40</f>
        <v>-16363.3581</v>
      </c>
      <c r="K28" s="47" t="n">
        <f aca="false">'Dth INPUT PG'!K28-K40</f>
        <v>-11049.4118</v>
      </c>
      <c r="L28" s="47" t="n">
        <f aca="false">'Dth INPUT PG'!L28-L40</f>
        <v>-5782.7452</v>
      </c>
      <c r="M28" s="47" t="n">
        <f aca="false">'Dth INPUT PG'!M28-M40</f>
        <v>-476.9602</v>
      </c>
      <c r="N28" s="47" t="n">
        <f aca="false">'Dth INPUT PG'!N28-N40</f>
        <v>-2269.4667</v>
      </c>
      <c r="O28" s="47" t="n">
        <f aca="false">'Dth INPUT PG'!O28-O40</f>
        <v>-3043.6925</v>
      </c>
      <c r="P28" s="47" t="n">
        <f aca="false">'Dth INPUT PG'!P28-P40</f>
        <v>813.4826</v>
      </c>
      <c r="Q28" s="47" t="n">
        <f aca="false">'Dth INPUT PG'!Q28-Q40</f>
        <v>3569.243</v>
      </c>
      <c r="R28" s="47" t="n">
        <f aca="false">'Dth INPUT PG'!R28-R40</f>
        <v>-1188.4968</v>
      </c>
      <c r="S28" s="47" t="n">
        <f aca="false">'Dth INPUT PG'!S28-S40</f>
        <v>8768.4925</v>
      </c>
      <c r="T28" s="47" t="n">
        <f aca="false">'Dth INPUT PG'!T28-T40</f>
        <v>1744.8699</v>
      </c>
      <c r="U28" s="47" t="n">
        <f aca="false">'Dth INPUT PG'!U28-U40</f>
        <v>-13392.8624</v>
      </c>
      <c r="V28" s="47" t="n">
        <f aca="false">'Dth INPUT PG'!V28-V40</f>
        <v>-17779.9269</v>
      </c>
      <c r="W28" s="47" t="n">
        <f aca="false">'Dth INPUT PG'!W28-W40</f>
        <v>-14921.8301</v>
      </c>
      <c r="X28" s="47" t="n">
        <f aca="false">'Dth INPUT PG'!X28-X40</f>
        <v>-5812.185</v>
      </c>
      <c r="Y28" s="47" t="n">
        <f aca="false">'Dth INPUT PG'!Y28-Y40</f>
        <v>-16700</v>
      </c>
      <c r="Z28" s="47" t="n">
        <f aca="false">'Dth INPUT PG'!Z28-Z40</f>
        <v>-19774.1935</v>
      </c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6" t="s">
        <v>36</v>
      </c>
      <c r="B29" s="42"/>
      <c r="C29" s="47" t="n">
        <f aca="false">'Dth INPUT PG'!C29-C41</f>
        <v>-9161.2581</v>
      </c>
      <c r="D29" s="47" t="n">
        <f aca="false">'Dth INPUT PG'!D29-D41</f>
        <v>7535.7143</v>
      </c>
      <c r="E29" s="47" t="n">
        <f aca="false">'Dth INPUT PG'!E29-E41</f>
        <v>-15483.871</v>
      </c>
      <c r="F29" s="47" t="n">
        <f aca="false">'Dth INPUT PG'!F29-F41</f>
        <v>-5400</v>
      </c>
      <c r="G29" s="47" t="n">
        <f aca="false">'Dth INPUT PG'!G29-G41</f>
        <v>-6322.5806</v>
      </c>
      <c r="H29" s="47" t="n">
        <f aca="false">'Dth INPUT PG'!H29-H41</f>
        <v>5900.0333</v>
      </c>
      <c r="I29" s="47" t="n">
        <f aca="false">'Dth INPUT PG'!I29-I41</f>
        <v>-28838.7097</v>
      </c>
      <c r="J29" s="47" t="n">
        <f aca="false">'Dth INPUT PG'!J29-J41</f>
        <v>-40096.7742</v>
      </c>
      <c r="K29" s="47" t="n">
        <f aca="false">'Dth INPUT PG'!K29-K41</f>
        <v>-21100</v>
      </c>
      <c r="L29" s="47" t="n">
        <f aca="false">'Dth INPUT PG'!L29-L41</f>
        <v>-5645.1613</v>
      </c>
      <c r="M29" s="47" t="n">
        <f aca="false">'Dth INPUT PG'!M29-M41</f>
        <v>-13933.3</v>
      </c>
      <c r="N29" s="47" t="n">
        <f aca="false">'Dth INPUT PG'!N29-N41</f>
        <v>-17677.3871</v>
      </c>
      <c r="O29" s="47" t="n">
        <f aca="false">'Dth INPUT PG'!O29-O41</f>
        <v>-20129.0323</v>
      </c>
      <c r="P29" s="47" t="n">
        <f aca="false">'Dth INPUT PG'!P29-P41</f>
        <v>-20607.1071</v>
      </c>
      <c r="Q29" s="47" t="n">
        <f aca="false">'Dth INPUT PG'!Q29-Q41</f>
        <v>-12838.7419</v>
      </c>
      <c r="R29" s="47" t="n">
        <f aca="false">'Dth INPUT PG'!R29-R41</f>
        <v>-7566.6667</v>
      </c>
      <c r="S29" s="47" t="n">
        <f aca="false">'Dth INPUT PG'!S29-S41</f>
        <v>-2193.5161</v>
      </c>
      <c r="T29" s="47" t="n">
        <f aca="false">'Dth INPUT PG'!T29-T41</f>
        <v>-4933.3333</v>
      </c>
      <c r="U29" s="47" t="n">
        <f aca="false">'Dth INPUT PG'!U29-U41</f>
        <v>-38612.9355</v>
      </c>
      <c r="V29" s="47" t="n">
        <f aca="false">'Dth INPUT PG'!V29-V41</f>
        <v>-47774.1935</v>
      </c>
      <c r="W29" s="47" t="n">
        <f aca="false">'Dth INPUT PG'!W29-W41</f>
        <v>-36866.6667</v>
      </c>
      <c r="X29" s="47" t="n">
        <f aca="false">'Dth INPUT PG'!X29-X41</f>
        <v>-17387.0968</v>
      </c>
      <c r="Y29" s="47" t="n">
        <f aca="false">'Dth INPUT PG'!Y29-Y41</f>
        <v>-18233.3333</v>
      </c>
      <c r="Z29" s="47" t="n">
        <f aca="false">'Dth INPUT PG'!Z29-Z41</f>
        <v>-24580.6452</v>
      </c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6" t="s">
        <v>37</v>
      </c>
      <c r="B30" s="42"/>
      <c r="C30" s="47" t="n">
        <f aca="false">'Dth INPUT PG'!C30-Dth_Day!C42</f>
        <v>20000</v>
      </c>
      <c r="D30" s="47" t="n">
        <f aca="false">'Dth INPUT PG'!D30-Dth_Day!D42</f>
        <v>10000</v>
      </c>
      <c r="E30" s="47" t="n">
        <f aca="false">'Dth INPUT PG'!E30-Dth_Day!E42</f>
        <v>10000</v>
      </c>
      <c r="F30" s="47" t="n">
        <f aca="false">'Dth INPUT PG'!F30-Dth_Day!F42</f>
        <v>0</v>
      </c>
      <c r="G30" s="47" t="n">
        <f aca="false">'Dth INPUT PG'!G30-Dth_Day!G42</f>
        <v>15000</v>
      </c>
      <c r="H30" s="47" t="n">
        <f aca="false">'Dth INPUT PG'!H30-Dth_Day!H42</f>
        <v>15000</v>
      </c>
      <c r="I30" s="47" t="n">
        <f aca="false">'Dth INPUT PG'!I30-Dth_Day!I42</f>
        <v>35000</v>
      </c>
      <c r="J30" s="47" t="n">
        <f aca="false">'Dth INPUT PG'!J30-Dth_Day!J42</f>
        <v>35000</v>
      </c>
      <c r="K30" s="47" t="n">
        <f aca="false">'Dth INPUT PG'!K30-Dth_Day!K42</f>
        <v>35000</v>
      </c>
      <c r="L30" s="47" t="n">
        <f aca="false">'Dth INPUT PG'!L30-Dth_Day!L42</f>
        <v>35000</v>
      </c>
      <c r="M30" s="47" t="n">
        <f aca="false">'Dth INPUT PG'!M30-Dth_Day!M42</f>
        <v>20000</v>
      </c>
      <c r="N30" s="47" t="n">
        <f aca="false">'Dth INPUT PG'!N30-Dth_Day!N42</f>
        <v>20000</v>
      </c>
      <c r="O30" s="47" t="n">
        <f aca="false">'Dth INPUT PG'!O30-Dth_Day!O42</f>
        <v>20000</v>
      </c>
      <c r="P30" s="47" t="n">
        <f aca="false">'Dth INPUT PG'!P30-Dth_Day!P42</f>
        <v>20000</v>
      </c>
      <c r="Q30" s="47" t="n">
        <f aca="false">'Dth INPUT PG'!Q30-Dth_Day!Q42</f>
        <v>20000</v>
      </c>
      <c r="R30" s="47" t="n">
        <f aca="false">'Dth INPUT PG'!R30-Dth_Day!R42</f>
        <v>5000</v>
      </c>
      <c r="S30" s="47" t="n">
        <f aca="false">'Dth INPUT PG'!S30-Dth_Day!S42</f>
        <v>5000</v>
      </c>
      <c r="T30" s="47" t="n">
        <f aca="false">'Dth INPUT PG'!T30-Dth_Day!T42</f>
        <v>5000</v>
      </c>
      <c r="U30" s="47" t="n">
        <f aca="false">'Dth INPUT PG'!U30-Dth_Day!U42</f>
        <v>5000</v>
      </c>
      <c r="V30" s="47" t="n">
        <f aca="false">'Dth INPUT PG'!V30-Dth_Day!V42</f>
        <v>5000</v>
      </c>
      <c r="W30" s="47" t="n">
        <f aca="false">'Dth INPUT PG'!W30-Dth_Day!W42</f>
        <v>5000</v>
      </c>
      <c r="X30" s="47" t="n">
        <f aca="false">'Dth INPUT PG'!X30-Dth_Day!X42</f>
        <v>5000</v>
      </c>
      <c r="Y30" s="47" t="n">
        <f aca="false">'Dth INPUT PG'!Y30-Dth_Day!Y42</f>
        <v>0</v>
      </c>
      <c r="Z30" s="47" t="n">
        <f aca="false">'Dth INPUT PG'!Z30-Dth_Day!Z42</f>
        <v>0</v>
      </c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6" t="s">
        <v>38</v>
      </c>
      <c r="B31" s="42"/>
      <c r="C31" s="47" t="n">
        <f aca="false">'Dth INPUT PG'!C31-Dth_Day!C43</f>
        <v>0</v>
      </c>
      <c r="D31" s="47" t="n">
        <f aca="false">'Dth INPUT PG'!D31-Dth_Day!D43</f>
        <v>0</v>
      </c>
      <c r="E31" s="47" t="n">
        <f aca="false">'Dth INPUT PG'!E31-Dth_Day!E43</f>
        <v>0</v>
      </c>
      <c r="F31" s="47" t="n">
        <f aca="false">'Dth INPUT PG'!F31-Dth_Day!F43</f>
        <v>0</v>
      </c>
      <c r="G31" s="47" t="n">
        <f aca="false">'Dth INPUT PG'!G31-Dth_Day!G43</f>
        <v>0</v>
      </c>
      <c r="H31" s="47" t="n">
        <f aca="false">'Dth INPUT PG'!H31-Dth_Day!H43</f>
        <v>0</v>
      </c>
      <c r="I31" s="47" t="n">
        <f aca="false">'Dth INPUT PG'!I31-Dth_Day!I43</f>
        <v>0</v>
      </c>
      <c r="J31" s="47" t="n">
        <f aca="false">'Dth INPUT PG'!J31-Dth_Day!J43</f>
        <v>0</v>
      </c>
      <c r="K31" s="47" t="n">
        <f aca="false">'Dth INPUT PG'!K31-Dth_Day!K43</f>
        <v>0</v>
      </c>
      <c r="L31" s="47" t="n">
        <f aca="false">'Dth INPUT PG'!L31-Dth_Day!L43</f>
        <v>0</v>
      </c>
      <c r="M31" s="47" t="n">
        <f aca="false">'Dth INPUT PG'!M31-Dth_Day!M43</f>
        <v>0</v>
      </c>
      <c r="N31" s="47" t="n">
        <f aca="false">'Dth INPUT PG'!N31-Dth_Day!N43</f>
        <v>0</v>
      </c>
      <c r="O31" s="47" t="n">
        <f aca="false">'Dth INPUT PG'!O31-Dth_Day!O43</f>
        <v>0</v>
      </c>
      <c r="P31" s="47" t="n">
        <f aca="false">'Dth INPUT PG'!P31-Dth_Day!P43</f>
        <v>0</v>
      </c>
      <c r="Q31" s="47" t="n">
        <f aca="false">'Dth INPUT PG'!Q31-Dth_Day!Q43</f>
        <v>0</v>
      </c>
      <c r="R31" s="47" t="n">
        <f aca="false">'Dth INPUT PG'!R31-Dth_Day!R43</f>
        <v>0</v>
      </c>
      <c r="S31" s="47" t="n">
        <f aca="false">'Dth INPUT PG'!S31-Dth_Day!S43</f>
        <v>0</v>
      </c>
      <c r="T31" s="47" t="n">
        <f aca="false">'Dth INPUT PG'!T31-Dth_Day!T43</f>
        <v>0</v>
      </c>
      <c r="U31" s="47" t="n">
        <f aca="false">'Dth INPUT PG'!U31-Dth_Day!U43</f>
        <v>0</v>
      </c>
      <c r="V31" s="47" t="n">
        <f aca="false">'Dth INPUT PG'!V31-Dth_Day!V43</f>
        <v>0</v>
      </c>
      <c r="W31" s="47" t="n">
        <f aca="false">'Dth INPUT PG'!W31-Dth_Day!W43</f>
        <v>0</v>
      </c>
      <c r="X31" s="47" t="n">
        <f aca="false">'Dth INPUT PG'!X31-Dth_Day!X43</f>
        <v>0</v>
      </c>
      <c r="Y31" s="47" t="n">
        <f aca="false">'Dth INPUT PG'!Y31-Dth_Day!Y43</f>
        <v>0</v>
      </c>
      <c r="Z31" s="47" t="n">
        <f aca="false">'Dth INPUT PG'!Z31-Dth_Day!Z43</f>
        <v>0</v>
      </c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1.25" hidden="false" customHeight="true" outlineLevel="0" collapsed="false">
      <c r="A32" s="48" t="s">
        <v>39</v>
      </c>
      <c r="B32" s="49"/>
      <c r="C32" s="50" t="n">
        <f aca="false">SUM($C$28:$C$31)</f>
        <v>7789.3806</v>
      </c>
      <c r="D32" s="50" t="n">
        <f aca="false">SUM($D$28:$D$31)</f>
        <v>27577.4025</v>
      </c>
      <c r="E32" s="50" t="n">
        <f aca="false">SUM($E$28:$E$31)</f>
        <v>15402.2838</v>
      </c>
      <c r="F32" s="50" t="n">
        <f aca="false">SUM($F$28:$F$31)</f>
        <v>-4088.4968</v>
      </c>
      <c r="G32" s="50" t="n">
        <f aca="false">SUM($G$28:$G$31)</f>
        <v>13220.1054</v>
      </c>
      <c r="H32" s="50" t="n">
        <f aca="false">SUM($H$28:$H$31)</f>
        <v>27283.9548</v>
      </c>
      <c r="I32" s="50" t="n">
        <f aca="false">SUM($I$28:$I$31)</f>
        <v>-6040.7775</v>
      </c>
      <c r="J32" s="50" t="n">
        <f aca="false">SUM($J$28:$J$31)</f>
        <v>-21460.1323</v>
      </c>
      <c r="K32" s="50" t="n">
        <f aca="false">SUM($K$28:$K$31)</f>
        <v>2850.5882</v>
      </c>
      <c r="L32" s="50" t="n">
        <f aca="false">SUM($L$28:$L$31)</f>
        <v>23572.0935</v>
      </c>
      <c r="M32" s="50" t="n">
        <f aca="false">SUM($M$28:$M$31)</f>
        <v>5589.7398</v>
      </c>
      <c r="N32" s="50" t="n">
        <f aca="false">SUM($N$28:$N$31)</f>
        <v>53.1461999999992</v>
      </c>
      <c r="O32" s="50" t="n">
        <f aca="false">SUM($O$28:$O$31)</f>
        <v>-3172.7248</v>
      </c>
      <c r="P32" s="50" t="n">
        <f aca="false">SUM($P$28:$P$31)</f>
        <v>206.375499999998</v>
      </c>
      <c r="Q32" s="50" t="n">
        <f aca="false">SUM($Q$28:$Q$31)</f>
        <v>10730.5011</v>
      </c>
      <c r="R32" s="50" t="n">
        <f aca="false">SUM($R$28:$R$31)</f>
        <v>-3755.1635</v>
      </c>
      <c r="S32" s="50" t="n">
        <f aca="false">SUM($S$28:$S$31)</f>
        <v>11574.9764</v>
      </c>
      <c r="T32" s="50" t="n">
        <f aca="false">SUM($T$28:$T$31)</f>
        <v>1811.5366</v>
      </c>
      <c r="U32" s="50" t="n">
        <f aca="false">SUM($U$28:$U$31)</f>
        <v>-47005.7979</v>
      </c>
      <c r="V32" s="50" t="n">
        <f aca="false">SUM($V$28:$V$31)</f>
        <v>-60554.1204</v>
      </c>
      <c r="W32" s="50" t="n">
        <f aca="false">SUM($W$28:$W$31)</f>
        <v>-46788.4968</v>
      </c>
      <c r="X32" s="50" t="n">
        <f aca="false">SUM($X$28:$X$31)</f>
        <v>-18199.2818</v>
      </c>
      <c r="Y32" s="50" t="n">
        <f aca="false">SUM($Y$28:$Y$31)</f>
        <v>-34933.3333</v>
      </c>
      <c r="Z32" s="51" t="n">
        <f aca="false">SUM($Z$28:$Z$31)</f>
        <v>-44354.8387</v>
      </c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3.5" hidden="false" customHeight="true" outlineLevel="0" collapsed="false">
      <c r="A33" s="42"/>
      <c r="B33" s="4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6" t="s">
        <v>44</v>
      </c>
      <c r="B34" s="42"/>
      <c r="C34" s="47" t="n">
        <f aca="false">'Dth INPUT PG'!C34</f>
        <v>20000</v>
      </c>
      <c r="D34" s="47" t="n">
        <f aca="false">'Dth INPUT PG'!D34</f>
        <v>20000</v>
      </c>
      <c r="E34" s="47" t="n">
        <f aca="false">'Dth INPUT PG'!E34</f>
        <v>20000</v>
      </c>
      <c r="F34" s="47" t="n">
        <f aca="false">'Dth INPUT PG'!F34</f>
        <v>20000</v>
      </c>
      <c r="G34" s="47" t="n">
        <f aca="false">'Dth INPUT PG'!G34</f>
        <v>20000</v>
      </c>
      <c r="H34" s="47" t="n">
        <f aca="false">'Dth INPUT PG'!H34</f>
        <v>20000</v>
      </c>
      <c r="I34" s="47" t="n">
        <f aca="false">'Dth INPUT PG'!I34</f>
        <v>20000</v>
      </c>
      <c r="J34" s="47" t="n">
        <f aca="false">'Dth INPUT PG'!J34</f>
        <v>20000</v>
      </c>
      <c r="K34" s="47" t="n">
        <f aca="false">'Dth INPUT PG'!K34</f>
        <v>20000</v>
      </c>
      <c r="L34" s="47" t="n">
        <f aca="false">'Dth INPUT PG'!L34</f>
        <v>20000</v>
      </c>
      <c r="M34" s="47" t="n">
        <f aca="false">'Dth INPUT PG'!M34</f>
        <v>20000</v>
      </c>
      <c r="N34" s="47" t="n">
        <f aca="false">'Dth INPUT PG'!N34</f>
        <v>20000</v>
      </c>
      <c r="O34" s="47" t="n">
        <f aca="false">'Dth INPUT PG'!O34</f>
        <v>40000</v>
      </c>
      <c r="P34" s="47" t="n">
        <f aca="false">'Dth INPUT PG'!P34</f>
        <v>40000</v>
      </c>
      <c r="Q34" s="47" t="n">
        <f aca="false">'Dth INPUT PG'!Q34</f>
        <v>40000</v>
      </c>
      <c r="R34" s="47" t="n">
        <f aca="false">'Dth INPUT PG'!R34</f>
        <v>40000</v>
      </c>
      <c r="S34" s="47" t="n">
        <f aca="false">'Dth INPUT PG'!S34</f>
        <v>40000</v>
      </c>
      <c r="T34" s="47" t="n">
        <f aca="false">'Dth INPUT PG'!T34</f>
        <v>40000</v>
      </c>
      <c r="U34" s="47" t="n">
        <f aca="false">'Dth INPUT PG'!U34</f>
        <v>40000</v>
      </c>
      <c r="V34" s="47" t="n">
        <f aca="false">'Dth INPUT PG'!V34</f>
        <v>40000</v>
      </c>
      <c r="W34" s="47" t="n">
        <f aca="false">'Dth INPUT PG'!W34</f>
        <v>40000</v>
      </c>
      <c r="X34" s="47" t="n">
        <f aca="false">'Dth INPUT PG'!X34</f>
        <v>40000</v>
      </c>
      <c r="Y34" s="47" t="n">
        <f aca="false">'Dth INPUT PG'!Y34</f>
        <v>40000</v>
      </c>
      <c r="Z34" s="47" t="n">
        <f aca="false">'Dth INPUT PG'!Z34</f>
        <v>40000</v>
      </c>
      <c r="AA34" s="46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5" customFormat="false" ht="11.25" hidden="false" customHeight="true" outlineLevel="0" collapsed="false">
      <c r="A35" s="48" t="s">
        <v>42</v>
      </c>
      <c r="B35" s="49"/>
      <c r="C35" s="50" t="n">
        <f aca="false">IF((ABS($C$32)&gt;$C$34),((ABS($C$32)-$C$34)*(ABS($C$32)/$C$32)),0)</f>
        <v>0</v>
      </c>
      <c r="D35" s="50" t="n">
        <f aca="false">IF((ABS($D$32)&gt;$D$34),((ABS($D$32)-$D$34)*(ABS($D$32)/$D$32)),0)</f>
        <v>7577.4025</v>
      </c>
      <c r="E35" s="50" t="n">
        <f aca="false">IF((ABS($E$32)&gt;$E$34),((ABS($E$32)-$E$34)*(ABS($E$32)/$E$32)),0)</f>
        <v>0</v>
      </c>
      <c r="F35" s="50" t="n">
        <f aca="false">IF((ABS($F$32)&gt;$F$34),((ABS($F$32)-$F$34)*(ABS($F$32)/$F$32)),0)</f>
        <v>0</v>
      </c>
      <c r="G35" s="50" t="n">
        <f aca="false">IF((ABS($G$32)&gt;$G$34),((ABS($G$32)-$G$34)*(ABS($G$32)/$G$32)),0)</f>
        <v>0</v>
      </c>
      <c r="H35" s="50" t="n">
        <f aca="false">IF((ABS($H$32)&gt;$H$34),((ABS($H$32)-$H$34)*(ABS($H$32)/$H$32)),0)</f>
        <v>7283.9548</v>
      </c>
      <c r="I35" s="50" t="n">
        <f aca="false">IF((ABS($I$32)&gt;$I$34),((ABS($I$32)-$I$34)*(ABS($I$32)/$I$32)),0)</f>
        <v>0</v>
      </c>
      <c r="J35" s="50" t="n">
        <f aca="false">IF((ABS($J$32)&gt;$J$34),((ABS($J$32)-$J$34)*(ABS($J$32)/$J$32)),0)</f>
        <v>-1460.1323</v>
      </c>
      <c r="K35" s="50" t="n">
        <f aca="false">IF((ABS($K$32)&gt;$K$34),((ABS($K$32)-$K$34)*(ABS($K$32)/$K$32)),0)</f>
        <v>0</v>
      </c>
      <c r="L35" s="50" t="n">
        <f aca="false">IF((ABS($L$32)&gt;$L$34),((ABS($L$32)-$L$34)*(ABS($L$32)/$L$32)),0)</f>
        <v>3572.0935</v>
      </c>
      <c r="M35" s="50" t="n">
        <f aca="false">IF((ABS($M$32)&gt;$M$34),((ABS($M$32)-$M$34)*(ABS($M$32)/$M$32)),0)</f>
        <v>0</v>
      </c>
      <c r="N35" s="50" t="n">
        <f aca="false">IF((ABS($N$32)&gt;$N$34),((ABS($N$32)-$N$34)*(ABS($N$32)/$N$32)),0)</f>
        <v>0</v>
      </c>
      <c r="O35" s="50" t="n">
        <f aca="false">IF((ABS($O$32)&gt;$O$34),((ABS($O$32)-$O$34)*(ABS($O$32)/$O$32)),0)</f>
        <v>0</v>
      </c>
      <c r="P35" s="50" t="n">
        <f aca="false">IF((ABS($P$32)&gt;$P$34),((ABS($P$32)-$P$34)*(ABS($P$32)/$P$32)),0)</f>
        <v>0</v>
      </c>
      <c r="Q35" s="50" t="n">
        <f aca="false">IF((ABS($Q$32)&gt;$Q$34),((ABS($Q$32)-$Q$34)*(ABS($Q$32)/$Q$32)),0)</f>
        <v>0</v>
      </c>
      <c r="R35" s="50" t="n">
        <f aca="false">IF((ABS($R$32)&gt;$R$34),((ABS($R$32)-$R$34)*(ABS($R$32)/$R$32)),0)</f>
        <v>0</v>
      </c>
      <c r="S35" s="50" t="n">
        <f aca="false">IF((ABS($S$32)&gt;$S$34),((ABS($S$32)-$S$34)*(ABS($S$32)/$S$32)),0)</f>
        <v>0</v>
      </c>
      <c r="T35" s="50" t="n">
        <f aca="false">IF((ABS($T$32)&gt;$T$34),((ABS($T$32)-$T$34)*(ABS($T$32)/$T$32)),0)</f>
        <v>0</v>
      </c>
      <c r="U35" s="50" t="n">
        <f aca="false">IF((ABS($U$32)&gt;$U$34),((ABS($U$32)-$U$34)*(ABS($U$32)/$U$32)),0)</f>
        <v>-7005.7979</v>
      </c>
      <c r="V35" s="50" t="n">
        <f aca="false">IF((ABS($V$32)&gt;$V$34),((ABS($V$32)-$V$34)*(ABS($V$32)/$V$32)),0)</f>
        <v>-20554.1204</v>
      </c>
      <c r="W35" s="50" t="n">
        <f aca="false">IF((ABS($W$32)&gt;$W$34),((ABS($W$32)-$W$34)*(ABS($W$32)/$W$32)),0)</f>
        <v>-6788.4968</v>
      </c>
      <c r="X35" s="50" t="n">
        <f aca="false">IF((ABS($X$32)&gt;$X$34),((ABS($X$32)-$X$34)*(ABS($X$32)/$X$32)),0)</f>
        <v>0</v>
      </c>
      <c r="Y35" s="50" t="n">
        <f aca="false">IF((ABS($Y$32)&gt;$Y$34),((ABS($Y$32)-$Y$34)*(ABS($Y$32)/$Y$32)),0)</f>
        <v>0</v>
      </c>
      <c r="Z35" s="51" t="n">
        <f aca="false">IF((ABS($Z$32)&gt;$Z$34),((ABS($Z$32)-$Z$34)*(ABS($Z$32)/$Z$32)),0)</f>
        <v>-4354.8387</v>
      </c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  <c r="IU35" s="42"/>
      <c r="IV35" s="42"/>
      <c r="IW35" s="42"/>
    </row>
    <row r="36" customFormat="false" ht="13.5" hidden="false" customHeight="true" outlineLevel="0" collapsed="false">
      <c r="U36" s="40" t="s">
        <v>45</v>
      </c>
    </row>
    <row r="37" customFormat="false" ht="13.5" hidden="true" customHeight="true" outlineLevel="0" collapsed="false"/>
    <row r="38" customFormat="false" ht="13.5" hidden="true" customHeight="true" outlineLevel="0" collapsed="false"/>
    <row r="39" customFormat="false" ht="11.25" hidden="false" customHeight="true" outlineLevel="0" collapsed="false">
      <c r="A39" s="53" t="s">
        <v>46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  <c r="FL39" s="55"/>
      <c r="FM39" s="55"/>
      <c r="FN39" s="55"/>
      <c r="FO39" s="55"/>
      <c r="FP39" s="55"/>
      <c r="FQ39" s="55"/>
      <c r="FR39" s="55"/>
      <c r="FS39" s="55"/>
      <c r="FT39" s="55"/>
      <c r="FU39" s="55"/>
      <c r="FV39" s="55"/>
      <c r="FW39" s="55"/>
      <c r="FX39" s="55"/>
      <c r="FY39" s="55"/>
      <c r="FZ39" s="55"/>
      <c r="GA39" s="55"/>
      <c r="GB39" s="55"/>
      <c r="GC39" s="55"/>
      <c r="GD39" s="55"/>
      <c r="GE39" s="55"/>
      <c r="GF39" s="55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55"/>
      <c r="GR39" s="55"/>
      <c r="GS39" s="55"/>
      <c r="GT39" s="55"/>
      <c r="GU39" s="55"/>
      <c r="GV39" s="55"/>
      <c r="GW39" s="55"/>
      <c r="GX39" s="55"/>
      <c r="GY39" s="55"/>
      <c r="GZ39" s="55"/>
      <c r="HA39" s="55"/>
      <c r="HB39" s="55"/>
      <c r="HC39" s="55"/>
      <c r="HD39" s="55"/>
      <c r="HE39" s="55"/>
      <c r="HF39" s="55"/>
      <c r="HG39" s="55"/>
      <c r="HH39" s="55"/>
      <c r="HI39" s="55"/>
      <c r="HJ39" s="55"/>
      <c r="HK39" s="55"/>
      <c r="HL39" s="55"/>
      <c r="HM39" s="55"/>
      <c r="HN39" s="55"/>
      <c r="HO39" s="55"/>
      <c r="HP39" s="55"/>
      <c r="HQ39" s="55"/>
      <c r="HR39" s="55"/>
      <c r="HS39" s="55"/>
      <c r="HT39" s="55"/>
      <c r="HU39" s="55"/>
      <c r="HV39" s="55"/>
      <c r="HW39" s="55"/>
      <c r="HX39" s="55"/>
      <c r="HY39" s="55"/>
      <c r="HZ39" s="55"/>
      <c r="IA39" s="55"/>
      <c r="IB39" s="55"/>
      <c r="IC39" s="55"/>
      <c r="ID39" s="55"/>
      <c r="IE39" s="55"/>
      <c r="IF39" s="55"/>
      <c r="IG39" s="55"/>
      <c r="IH39" s="55"/>
      <c r="II39" s="55"/>
      <c r="IJ39" s="55"/>
      <c r="IK39" s="55"/>
      <c r="IL39" s="55"/>
      <c r="IM39" s="55"/>
      <c r="IN39" s="55"/>
      <c r="IO39" s="55"/>
      <c r="IP39" s="55"/>
      <c r="IQ39" s="55"/>
      <c r="IR39" s="55"/>
      <c r="IS39" s="55"/>
      <c r="IT39" s="55"/>
      <c r="IU39" s="55"/>
      <c r="IV39" s="55"/>
      <c r="IW39" s="55"/>
    </row>
    <row r="40" customFormat="false" ht="11.25" hidden="false" customHeight="true" outlineLevel="0" collapsed="false">
      <c r="A40" s="56" t="s">
        <v>35</v>
      </c>
      <c r="B40" s="54"/>
      <c r="C40" s="57" t="n">
        <v>0</v>
      </c>
      <c r="D40" s="57" t="n">
        <v>0</v>
      </c>
      <c r="E40" s="57" t="n">
        <v>0</v>
      </c>
      <c r="F40" s="57" t="n">
        <v>0</v>
      </c>
      <c r="G40" s="57" t="n">
        <v>0</v>
      </c>
      <c r="H40" s="57" t="n">
        <v>0</v>
      </c>
      <c r="I40" s="57" t="n">
        <v>0</v>
      </c>
      <c r="J40" s="57" t="n">
        <v>0</v>
      </c>
      <c r="K40" s="57" t="n">
        <v>0</v>
      </c>
      <c r="L40" s="57" t="n">
        <v>0</v>
      </c>
      <c r="M40" s="57" t="n">
        <v>0</v>
      </c>
      <c r="N40" s="57" t="n">
        <v>0</v>
      </c>
      <c r="O40" s="57" t="n">
        <v>0</v>
      </c>
      <c r="P40" s="57" t="n">
        <v>0</v>
      </c>
      <c r="Q40" s="57" t="n">
        <v>0</v>
      </c>
      <c r="R40" s="57" t="n">
        <v>0</v>
      </c>
      <c r="S40" s="57" t="n">
        <v>0</v>
      </c>
      <c r="T40" s="57" t="n">
        <v>0</v>
      </c>
      <c r="U40" s="57" t="n">
        <v>0</v>
      </c>
      <c r="V40" s="57" t="n">
        <v>0</v>
      </c>
      <c r="W40" s="57" t="n">
        <v>0</v>
      </c>
      <c r="X40" s="57" t="n">
        <v>0</v>
      </c>
      <c r="Y40" s="57" t="n">
        <v>0</v>
      </c>
      <c r="Z40" s="57" t="n">
        <v>0</v>
      </c>
      <c r="AA40" s="54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55"/>
      <c r="GR40" s="55"/>
      <c r="GS40" s="55"/>
      <c r="GT40" s="55"/>
      <c r="GU40" s="55"/>
      <c r="GV40" s="55"/>
      <c r="GW40" s="55"/>
      <c r="GX40" s="55"/>
      <c r="GY40" s="55"/>
      <c r="GZ40" s="55"/>
      <c r="HA40" s="55"/>
      <c r="HB40" s="55"/>
      <c r="HC40" s="55"/>
      <c r="HD40" s="55"/>
      <c r="HE40" s="55"/>
      <c r="HF40" s="55"/>
      <c r="HG40" s="55"/>
      <c r="HH40" s="55"/>
      <c r="HI40" s="55"/>
      <c r="HJ40" s="55"/>
      <c r="HK40" s="55"/>
      <c r="HL40" s="55"/>
      <c r="HM40" s="55"/>
      <c r="HN40" s="55"/>
      <c r="HO40" s="55"/>
      <c r="HP40" s="55"/>
      <c r="HQ40" s="55"/>
      <c r="HR40" s="55"/>
      <c r="HS40" s="55"/>
      <c r="HT40" s="55"/>
      <c r="HU40" s="55"/>
      <c r="HV40" s="55"/>
      <c r="HW40" s="55"/>
      <c r="HX40" s="55"/>
      <c r="HY40" s="55"/>
      <c r="HZ40" s="55"/>
      <c r="IA40" s="55"/>
      <c r="IB40" s="55"/>
      <c r="IC40" s="55"/>
      <c r="ID40" s="55"/>
      <c r="IE40" s="55"/>
      <c r="IF40" s="55"/>
      <c r="IG40" s="55"/>
      <c r="IH40" s="55"/>
      <c r="II40" s="55"/>
      <c r="IJ40" s="55"/>
      <c r="IK40" s="55"/>
      <c r="IL40" s="55"/>
      <c r="IM40" s="55"/>
      <c r="IN40" s="55"/>
      <c r="IO40" s="55"/>
      <c r="IP40" s="55"/>
      <c r="IQ40" s="55"/>
      <c r="IR40" s="55"/>
      <c r="IS40" s="55"/>
      <c r="IT40" s="55"/>
      <c r="IU40" s="55"/>
      <c r="IV40" s="55"/>
      <c r="IW40" s="55"/>
    </row>
    <row r="41" customFormat="false" ht="11.25" hidden="false" customHeight="true" outlineLevel="0" collapsed="false">
      <c r="A41" s="56" t="s">
        <v>36</v>
      </c>
      <c r="B41" s="54"/>
      <c r="C41" s="57" t="n">
        <v>25000</v>
      </c>
      <c r="D41" s="57" t="n">
        <v>25000</v>
      </c>
      <c r="E41" s="57" t="n">
        <v>25000</v>
      </c>
      <c r="F41" s="57" t="n">
        <v>0</v>
      </c>
      <c r="G41" s="57" t="n">
        <v>0</v>
      </c>
      <c r="H41" s="57" t="n">
        <v>0</v>
      </c>
      <c r="I41" s="57" t="n">
        <v>0</v>
      </c>
      <c r="J41" s="57" t="n">
        <v>0</v>
      </c>
      <c r="K41" s="57" t="n">
        <v>0</v>
      </c>
      <c r="L41" s="57" t="n">
        <v>0</v>
      </c>
      <c r="M41" s="57" t="n">
        <v>0</v>
      </c>
      <c r="N41" s="57" t="n">
        <v>0</v>
      </c>
      <c r="O41" s="57" t="n">
        <v>0</v>
      </c>
      <c r="P41" s="57" t="n">
        <v>0</v>
      </c>
      <c r="Q41" s="57" t="n">
        <v>0</v>
      </c>
      <c r="R41" s="57" t="n">
        <v>0</v>
      </c>
      <c r="S41" s="57" t="n">
        <v>0</v>
      </c>
      <c r="T41" s="57" t="n">
        <v>0</v>
      </c>
      <c r="U41" s="57" t="n">
        <v>0</v>
      </c>
      <c r="V41" s="57" t="n">
        <v>0</v>
      </c>
      <c r="W41" s="57" t="n">
        <v>0</v>
      </c>
      <c r="X41" s="57" t="n">
        <v>0</v>
      </c>
      <c r="Y41" s="57" t="n">
        <v>0</v>
      </c>
      <c r="Z41" s="57" t="n">
        <v>0</v>
      </c>
      <c r="AA41" s="54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55"/>
      <c r="HV41" s="55"/>
      <c r="HW41" s="55"/>
      <c r="HX41" s="55"/>
      <c r="HY41" s="55"/>
      <c r="HZ41" s="55"/>
      <c r="IA41" s="55"/>
      <c r="IB41" s="55"/>
      <c r="IC41" s="55"/>
      <c r="ID41" s="55"/>
      <c r="IE41" s="55"/>
      <c r="IF41" s="55"/>
      <c r="IG41" s="55"/>
      <c r="IH41" s="55"/>
      <c r="II41" s="55"/>
      <c r="IJ41" s="55"/>
      <c r="IK41" s="55"/>
      <c r="IL41" s="55"/>
      <c r="IM41" s="55"/>
      <c r="IN41" s="55"/>
      <c r="IO41" s="55"/>
      <c r="IP41" s="55"/>
      <c r="IQ41" s="55"/>
      <c r="IR41" s="55"/>
      <c r="IS41" s="55"/>
      <c r="IT41" s="55"/>
      <c r="IU41" s="55"/>
      <c r="IV41" s="55"/>
      <c r="IW41" s="55"/>
    </row>
    <row r="42" customFormat="false" ht="11.25" hidden="false" customHeight="true" outlineLevel="0" collapsed="false">
      <c r="A42" s="56" t="s">
        <v>37</v>
      </c>
      <c r="B42" s="54"/>
      <c r="C42" s="57" t="n">
        <v>0</v>
      </c>
      <c r="D42" s="57" t="n">
        <v>0</v>
      </c>
      <c r="E42" s="57" t="n">
        <v>0</v>
      </c>
      <c r="F42" s="57" t="n">
        <v>0</v>
      </c>
      <c r="G42" s="57" t="n">
        <v>0</v>
      </c>
      <c r="H42" s="57" t="n">
        <v>0</v>
      </c>
      <c r="I42" s="57" t="n">
        <v>0</v>
      </c>
      <c r="J42" s="57" t="n">
        <v>0</v>
      </c>
      <c r="K42" s="57" t="n">
        <v>0</v>
      </c>
      <c r="L42" s="57" t="n">
        <v>0</v>
      </c>
      <c r="M42" s="57" t="n">
        <v>0</v>
      </c>
      <c r="N42" s="57" t="n">
        <v>0</v>
      </c>
      <c r="O42" s="57" t="n">
        <v>0</v>
      </c>
      <c r="P42" s="57" t="n">
        <v>0</v>
      </c>
      <c r="Q42" s="57" t="n">
        <v>0</v>
      </c>
      <c r="R42" s="57" t="n">
        <v>0</v>
      </c>
      <c r="S42" s="57" t="n">
        <v>0</v>
      </c>
      <c r="T42" s="57" t="n">
        <v>0</v>
      </c>
      <c r="U42" s="57" t="n">
        <v>0</v>
      </c>
      <c r="V42" s="57" t="n">
        <v>0</v>
      </c>
      <c r="W42" s="57" t="n">
        <v>0</v>
      </c>
      <c r="X42" s="57" t="n">
        <v>0</v>
      </c>
      <c r="Y42" s="57" t="n">
        <v>0</v>
      </c>
      <c r="Z42" s="57" t="n">
        <v>0</v>
      </c>
      <c r="AA42" s="54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  <c r="HG42" s="55"/>
      <c r="HH42" s="55"/>
      <c r="HI42" s="55"/>
      <c r="HJ42" s="55"/>
      <c r="HK42" s="55"/>
      <c r="HL42" s="55"/>
      <c r="HM42" s="55"/>
      <c r="HN42" s="55"/>
      <c r="HO42" s="55"/>
      <c r="HP42" s="55"/>
      <c r="HQ42" s="55"/>
      <c r="HR42" s="55"/>
      <c r="HS42" s="55"/>
      <c r="HT42" s="55"/>
      <c r="HU42" s="55"/>
      <c r="HV42" s="55"/>
      <c r="HW42" s="55"/>
      <c r="HX42" s="55"/>
      <c r="HY42" s="55"/>
      <c r="HZ42" s="55"/>
      <c r="IA42" s="55"/>
      <c r="IB42" s="55"/>
      <c r="IC42" s="55"/>
      <c r="ID42" s="55"/>
      <c r="IE42" s="55"/>
      <c r="IF42" s="55"/>
      <c r="IG42" s="55"/>
      <c r="IH42" s="55"/>
      <c r="II42" s="55"/>
      <c r="IJ42" s="55"/>
      <c r="IK42" s="55"/>
      <c r="IL42" s="55"/>
      <c r="IM42" s="55"/>
      <c r="IN42" s="55"/>
      <c r="IO42" s="55"/>
      <c r="IP42" s="55"/>
      <c r="IQ42" s="55"/>
      <c r="IR42" s="55"/>
      <c r="IS42" s="55"/>
      <c r="IT42" s="55"/>
      <c r="IU42" s="55"/>
      <c r="IV42" s="55"/>
      <c r="IW42" s="55"/>
    </row>
    <row r="43" customFormat="false" ht="11.25" hidden="false" customHeight="true" outlineLevel="0" collapsed="false">
      <c r="A43" s="56" t="s">
        <v>38</v>
      </c>
      <c r="B43" s="54"/>
      <c r="C43" s="57" t="n">
        <v>0</v>
      </c>
      <c r="D43" s="57" t="n">
        <v>0</v>
      </c>
      <c r="E43" s="57" t="n">
        <v>0</v>
      </c>
      <c r="F43" s="57" t="n">
        <v>0</v>
      </c>
      <c r="G43" s="57" t="n">
        <v>0</v>
      </c>
      <c r="H43" s="57" t="n">
        <v>0</v>
      </c>
      <c r="I43" s="57" t="n">
        <v>0</v>
      </c>
      <c r="J43" s="57" t="n">
        <v>0</v>
      </c>
      <c r="K43" s="57" t="n">
        <v>0</v>
      </c>
      <c r="L43" s="57" t="n">
        <v>0</v>
      </c>
      <c r="M43" s="57" t="n">
        <v>0</v>
      </c>
      <c r="N43" s="57" t="n">
        <v>0</v>
      </c>
      <c r="O43" s="57" t="n">
        <v>0</v>
      </c>
      <c r="P43" s="57" t="n">
        <v>0</v>
      </c>
      <c r="Q43" s="57" t="n">
        <v>0</v>
      </c>
      <c r="R43" s="57" t="n">
        <v>0</v>
      </c>
      <c r="S43" s="57" t="n">
        <v>0</v>
      </c>
      <c r="T43" s="57" t="n">
        <v>0</v>
      </c>
      <c r="U43" s="57" t="n">
        <v>0</v>
      </c>
      <c r="V43" s="57" t="n">
        <v>0</v>
      </c>
      <c r="W43" s="57" t="n">
        <v>0</v>
      </c>
      <c r="X43" s="57" t="n">
        <v>0</v>
      </c>
      <c r="Y43" s="57" t="n">
        <v>0</v>
      </c>
      <c r="Z43" s="57" t="n">
        <v>0</v>
      </c>
      <c r="AA43" s="54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  <c r="HG43" s="55"/>
      <c r="HH43" s="55"/>
      <c r="HI43" s="55"/>
      <c r="HJ43" s="55"/>
      <c r="HK43" s="55"/>
      <c r="HL43" s="55"/>
      <c r="HM43" s="55"/>
      <c r="HN43" s="55"/>
      <c r="HO43" s="55"/>
      <c r="HP43" s="55"/>
      <c r="HQ43" s="55"/>
      <c r="HR43" s="55"/>
      <c r="HS43" s="55"/>
      <c r="HT43" s="55"/>
      <c r="HU43" s="55"/>
      <c r="HV43" s="55"/>
      <c r="HW43" s="55"/>
      <c r="HX43" s="55"/>
      <c r="HY43" s="55"/>
      <c r="HZ43" s="55"/>
      <c r="IA43" s="55"/>
      <c r="IB43" s="55"/>
      <c r="IC43" s="55"/>
      <c r="ID43" s="55"/>
      <c r="IE43" s="55"/>
      <c r="IF43" s="55"/>
      <c r="IG43" s="55"/>
      <c r="IH43" s="55"/>
      <c r="II43" s="55"/>
      <c r="IJ43" s="55"/>
      <c r="IK43" s="55"/>
      <c r="IL43" s="55"/>
      <c r="IM43" s="55"/>
      <c r="IN43" s="55"/>
      <c r="IO43" s="55"/>
      <c r="IP43" s="55"/>
      <c r="IQ43" s="55"/>
      <c r="IR43" s="55"/>
      <c r="IS43" s="55"/>
      <c r="IT43" s="55"/>
      <c r="IU43" s="55"/>
      <c r="IV43" s="55"/>
      <c r="IW43" s="55"/>
    </row>
    <row r="44" customFormat="false" ht="11.25" hidden="false" customHeight="true" outlineLevel="0" collapsed="false">
      <c r="A44" s="58" t="s">
        <v>39</v>
      </c>
      <c r="B44" s="59"/>
      <c r="C44" s="59" t="n">
        <f aca="false">SUM(C40:C43)</f>
        <v>25000</v>
      </c>
      <c r="D44" s="59" t="n">
        <f aca="false">SUM(D40:D43)</f>
        <v>25000</v>
      </c>
      <c r="E44" s="59" t="n">
        <f aca="false">SUM(E40:E43)</f>
        <v>25000</v>
      </c>
      <c r="F44" s="59" t="n">
        <f aca="false">SUM(F40:F43)</f>
        <v>0</v>
      </c>
      <c r="G44" s="59" t="n">
        <f aca="false">SUM(G40:G43)</f>
        <v>0</v>
      </c>
      <c r="H44" s="59" t="n">
        <f aca="false">SUM(H40:H43)</f>
        <v>0</v>
      </c>
      <c r="I44" s="59" t="n">
        <f aca="false">SUM(I40:I43)</f>
        <v>0</v>
      </c>
      <c r="J44" s="59" t="n">
        <f aca="false">SUM(J40:J43)</f>
        <v>0</v>
      </c>
      <c r="K44" s="59" t="n">
        <f aca="false">SUM(K40:K43)</f>
        <v>0</v>
      </c>
      <c r="L44" s="59" t="n">
        <f aca="false">SUM(L40:L43)</f>
        <v>0</v>
      </c>
      <c r="M44" s="59" t="n">
        <f aca="false">SUM(M40:M43)</f>
        <v>0</v>
      </c>
      <c r="N44" s="59" t="n">
        <f aca="false">SUM(N40:N43)</f>
        <v>0</v>
      </c>
      <c r="O44" s="59" t="n">
        <f aca="false">SUM(O40:O43)</f>
        <v>0</v>
      </c>
      <c r="P44" s="59" t="n">
        <f aca="false">SUM(P40:P43)</f>
        <v>0</v>
      </c>
      <c r="Q44" s="59" t="n">
        <f aca="false">SUM(Q40:Q43)</f>
        <v>0</v>
      </c>
      <c r="R44" s="59" t="n">
        <f aca="false">SUM(R40:R43)</f>
        <v>0</v>
      </c>
      <c r="S44" s="59" t="n">
        <f aca="false">SUM(S40:S43)</f>
        <v>0</v>
      </c>
      <c r="T44" s="59" t="n">
        <f aca="false">SUM(T40:T43)</f>
        <v>0</v>
      </c>
      <c r="U44" s="59" t="n">
        <f aca="false">SUM(U40:U43)</f>
        <v>0</v>
      </c>
      <c r="V44" s="59" t="n">
        <f aca="false">SUM(V40:V43)</f>
        <v>0</v>
      </c>
      <c r="W44" s="59" t="n">
        <f aca="false">SUM(W40:W43)</f>
        <v>0</v>
      </c>
      <c r="X44" s="59" t="n">
        <f aca="false">SUM(X40:X43)</f>
        <v>0</v>
      </c>
      <c r="Y44" s="59" t="n">
        <f aca="false">SUM(Y40:Y43)</f>
        <v>0</v>
      </c>
      <c r="Z44" s="59" t="n">
        <f aca="false">SUM(Z40:Z43)</f>
        <v>0</v>
      </c>
      <c r="AA44" s="19"/>
    </row>
    <row r="46" customFormat="false" ht="13.5" hidden="false" customHeight="true" outlineLevel="0" collapsed="false">
      <c r="A46" s="60" t="s">
        <v>47</v>
      </c>
    </row>
    <row r="47" customFormat="false" ht="13.5" hidden="false" customHeight="true" outlineLevel="0" collapsed="false">
      <c r="A47" s="61" t="s">
        <v>48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  <c r="IR47" s="62"/>
      <c r="IS47" s="62"/>
      <c r="IT47" s="62"/>
      <c r="IU47" s="62"/>
      <c r="IV47" s="62"/>
      <c r="IW47" s="62"/>
    </row>
    <row r="48" customFormat="false" ht="13.5" hidden="false" customHeight="true" outlineLevel="0" collapsed="false">
      <c r="A48" s="61" t="s">
        <v>49</v>
      </c>
      <c r="B48" s="62"/>
      <c r="C48" s="62" t="n">
        <f aca="false">[1]Summary!F59</f>
        <v>0.548088005275341</v>
      </c>
      <c r="D48" s="62" t="n">
        <f aca="false">[1]Summary!G59</f>
        <v>0.265338450159287</v>
      </c>
      <c r="E48" s="62" t="n">
        <f aca="false">[1]Summary!H59</f>
        <v>0.018144692885594</v>
      </c>
      <c r="F48" s="62" t="n">
        <f aca="false">[1]Summary!I59</f>
        <v>0.0160768644666154</v>
      </c>
      <c r="G48" s="62" t="n">
        <f aca="false">[1]Summary!J59</f>
        <v>0.0510067151177761</v>
      </c>
      <c r="H48" s="62" t="n">
        <f aca="false">[1]Summary!K59</f>
        <v>0.255358122206972</v>
      </c>
      <c r="I48" s="62" t="n">
        <f aca="false">[1]Summary!L59</f>
        <v>0.778839397368206</v>
      </c>
      <c r="J48" s="62" t="n">
        <f aca="false">[1]Summary!M59</f>
        <v>0.920553393279569</v>
      </c>
      <c r="K48" s="62" t="n">
        <f aca="false">[1]Summary!N59</f>
        <v>0.812591953986935</v>
      </c>
      <c r="L48" s="62" t="n">
        <f aca="false">[1]Summary!O59</f>
        <v>0.577663192648406</v>
      </c>
      <c r="M48" s="62" t="n">
        <f aca="false">[1]Summary!P59</f>
        <v>0.438434124356856</v>
      </c>
      <c r="N48" s="62" t="n">
        <f aca="false">[1]Summary!Q59</f>
        <v>0.474496942848974</v>
      </c>
      <c r="O48" s="62" t="n">
        <f aca="false">[1]Summary!R59</f>
        <v>0.523150457306557</v>
      </c>
      <c r="P48" s="62" t="n">
        <f aca="false">[1]Summary!S59</f>
        <v>0.472354608338133</v>
      </c>
      <c r="Q48" s="62" t="n">
        <f aca="false">[1]Summary!T59</f>
        <v>0.36900943974225</v>
      </c>
      <c r="R48" s="62" t="n">
        <f aca="false">[1]Summary!U59</f>
        <v>0.332965435887143</v>
      </c>
      <c r="S48" s="62" t="n">
        <f aca="false">[1]Summary!V59</f>
        <v>0.248909909274077</v>
      </c>
      <c r="T48" s="62" t="n">
        <f aca="false">[1]Summary!W59</f>
        <v>0.312271050024119</v>
      </c>
      <c r="U48" s="62" t="n">
        <f aca="false">[1]Summary!X59</f>
        <v>0.757276784332723</v>
      </c>
      <c r="V48" s="62" t="n">
        <f aca="false">[1]Summary!Y59</f>
        <v>0.843129661159014</v>
      </c>
      <c r="W48" s="62" t="n">
        <f aca="false">[1]Summary!Z59</f>
        <v>0.758260121227168</v>
      </c>
      <c r="X48" s="62" t="n">
        <f aca="false">[1]Summary!AA59</f>
        <v>0.511105402393305</v>
      </c>
      <c r="Y48" s="62" t="n">
        <f aca="false">[1]Summary!AB59</f>
        <v>0.467597581960371</v>
      </c>
      <c r="Z48" s="62" t="n">
        <f aca="false">[1]Summary!AC59</f>
        <v>0.53049465956703</v>
      </c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  <c r="IR48" s="62"/>
      <c r="IS48" s="62"/>
      <c r="IT48" s="62"/>
      <c r="IU48" s="62"/>
      <c r="IV48" s="62"/>
      <c r="IW48" s="62"/>
    </row>
    <row r="49" customFormat="false" ht="13.5" hidden="false" customHeight="true" outlineLevel="0" collapsed="false">
      <c r="A49" s="61" t="s">
        <v>50</v>
      </c>
      <c r="B49" s="62"/>
      <c r="C49" s="62" t="n">
        <f aca="false">[1]Summary!F60</f>
        <v>0.0124304305263715</v>
      </c>
      <c r="D49" s="62" t="n">
        <f aca="false">[1]Summary!G60</f>
        <v>0.0194980970725115</v>
      </c>
      <c r="E49" s="62" t="n">
        <f aca="false">[1]Summary!H60</f>
        <v>0.00156469906598988</v>
      </c>
      <c r="F49" s="62" t="n">
        <f aca="false">[1]Summary!I60</f>
        <v>0.00134687455468363</v>
      </c>
      <c r="G49" s="62" t="n">
        <f aca="false">[1]Summary!J60</f>
        <v>0.00087667682506698</v>
      </c>
      <c r="H49" s="62" t="n">
        <f aca="false">[1]Summary!K60</f>
        <v>0.0208994996413757</v>
      </c>
      <c r="I49" s="62" t="n">
        <f aca="false">[1]Summary!L60</f>
        <v>0.347827152552801</v>
      </c>
      <c r="J49" s="62" t="n">
        <f aca="false">[1]Summary!M60</f>
        <v>0.511852873531931</v>
      </c>
      <c r="K49" s="62" t="n">
        <f aca="false">[1]Summary!N60</f>
        <v>0.369898870843462</v>
      </c>
      <c r="L49" s="62" t="n">
        <f aca="false">[1]Summary!O60</f>
        <v>0.183142257627789</v>
      </c>
      <c r="M49" s="62" t="n">
        <f aca="false">[1]Summary!P60</f>
        <v>0.0949661374650158</v>
      </c>
      <c r="N49" s="62" t="n">
        <f aca="false">[1]Summary!Q60</f>
        <v>0.115217588965168</v>
      </c>
      <c r="O49" s="62" t="n">
        <f aca="false">[1]Summary!R60</f>
        <v>0.111074335856947</v>
      </c>
      <c r="P49" s="62" t="n">
        <f aca="false">[1]Summary!S60</f>
        <v>0.0689643124682112</v>
      </c>
      <c r="Q49" s="62" t="n">
        <f aca="false">[1]Summary!T60</f>
        <v>0.318081911844777</v>
      </c>
      <c r="R49" s="62" t="n">
        <f aca="false">[1]Summary!U60</f>
        <v>0.161277630835374</v>
      </c>
      <c r="S49" s="62" t="n">
        <f aca="false">[1]Summary!V60</f>
        <v>0.152250863347108</v>
      </c>
      <c r="T49" s="62" t="n">
        <f aca="false">[1]Summary!W60</f>
        <v>0.0883595705703572</v>
      </c>
      <c r="U49" s="62" t="n">
        <f aca="false">[1]Summary!X60</f>
        <v>0.331375595879178</v>
      </c>
      <c r="V49" s="62" t="n">
        <f aca="false">[1]Summary!Y60</f>
        <v>0.418429352326269</v>
      </c>
      <c r="W49" s="62" t="n">
        <f aca="false">[1]Summary!Z60</f>
        <v>0.381266502310934</v>
      </c>
      <c r="X49" s="62" t="n">
        <f aca="false">[1]Summary!AA60</f>
        <v>0.310370576728979</v>
      </c>
      <c r="Y49" s="62" t="n">
        <f aca="false">[1]Summary!AB60</f>
        <v>0.161322830295</v>
      </c>
      <c r="Z49" s="62" t="n">
        <f aca="false">[1]Summary!AC60</f>
        <v>0.196112454811834</v>
      </c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  <c r="IR49" s="62"/>
      <c r="IS49" s="62"/>
      <c r="IT49" s="62"/>
      <c r="IU49" s="62"/>
      <c r="IV49" s="62"/>
      <c r="IW49" s="62"/>
    </row>
    <row r="50" customFormat="false" ht="13.5" hidden="false" customHeight="true" outlineLevel="0" collapsed="false">
      <c r="A50" s="61" t="s">
        <v>51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  <c r="IR50" s="62"/>
      <c r="IS50" s="62"/>
      <c r="IT50" s="62"/>
      <c r="IU50" s="62"/>
      <c r="IV50" s="62"/>
      <c r="IW50" s="62"/>
    </row>
    <row r="51" customFormat="false" ht="13.5" hidden="false" customHeight="true" outlineLevel="0" collapsed="false">
      <c r="A51" s="61" t="s">
        <v>49</v>
      </c>
      <c r="B51" s="62"/>
      <c r="C51" s="62" t="n">
        <f aca="false">[1]Summary!F62</f>
        <v>0.989151971306124</v>
      </c>
      <c r="D51" s="62" t="n">
        <f aca="false">[1]Summary!G62</f>
        <v>0.728596060433607</v>
      </c>
      <c r="E51" s="62" t="n">
        <f aca="false">[1]Summary!H62</f>
        <v>0.468218100237727</v>
      </c>
      <c r="F51" s="62" t="n">
        <f aca="false">[1]Summary!I62</f>
        <v>0.426772103347969</v>
      </c>
      <c r="G51" s="62" t="n">
        <f aca="false">[1]Summary!J62</f>
        <v>0.300907949596099</v>
      </c>
      <c r="H51" s="62" t="n">
        <f aca="false">[1]Summary!K62</f>
        <v>0.47341870451523</v>
      </c>
      <c r="I51" s="62" t="n">
        <f aca="false">[1]Summary!L62</f>
        <v>0.921480472656492</v>
      </c>
      <c r="J51" s="62" t="n">
        <f aca="false">[1]Summary!M62</f>
        <v>0.977374798794542</v>
      </c>
      <c r="K51" s="62" t="n">
        <f aca="false">[1]Summary!N62</f>
        <v>0.92241920667324</v>
      </c>
      <c r="L51" s="62" t="n">
        <f aca="false">[1]Summary!O62</f>
        <v>0.760696651595873</v>
      </c>
      <c r="M51" s="62" t="n">
        <f aca="false">[1]Summary!P62</f>
        <v>0.756181952777816</v>
      </c>
      <c r="N51" s="62" t="n">
        <f aca="false">[1]Summary!Q62</f>
        <v>0.798504899936078</v>
      </c>
      <c r="O51" s="62" t="n">
        <f aca="false">[1]Summary!R62</f>
        <v>0.825405102583507</v>
      </c>
      <c r="P51" s="62" t="n">
        <f aca="false">[1]Summary!S62</f>
        <v>0.769136981809537</v>
      </c>
      <c r="Q51" s="62" t="n">
        <f aca="false">[1]Summary!T62</f>
        <v>0.671216859985591</v>
      </c>
      <c r="R51" s="62" t="n">
        <f aca="false">[1]Summary!U62</f>
        <v>0.543883275744374</v>
      </c>
      <c r="S51" s="62" t="n">
        <f aca="false">[1]Summary!V62</f>
        <v>0.428481376312411</v>
      </c>
      <c r="T51" s="62" t="n">
        <f aca="false">[1]Summary!W62</f>
        <v>0.501670731998036</v>
      </c>
      <c r="U51" s="62" t="n">
        <f aca="false">[1]Summary!X62</f>
        <v>0.875226584456726</v>
      </c>
      <c r="V51" s="62" t="n">
        <f aca="false">[1]Summary!Y62</f>
        <v>0.937898811394313</v>
      </c>
      <c r="W51" s="62" t="n">
        <f aca="false">[1]Summary!Z62</f>
        <v>0.885325770113952</v>
      </c>
      <c r="X51" s="62" t="n">
        <f aca="false">[1]Summary!AA62</f>
        <v>0.685333752279542</v>
      </c>
      <c r="Y51" s="62" t="n">
        <f aca="false">[1]Summary!AB62</f>
        <v>0.72365189702422</v>
      </c>
      <c r="Z51" s="62" t="n">
        <f aca="false">[1]Summary!AC62</f>
        <v>0.772078844650836</v>
      </c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  <c r="IR51" s="62"/>
      <c r="IS51" s="62"/>
      <c r="IT51" s="62"/>
      <c r="IU51" s="62"/>
      <c r="IV51" s="62"/>
      <c r="IW51" s="62"/>
    </row>
    <row r="52" customFormat="false" ht="13.5" hidden="false" customHeight="true" outlineLevel="0" collapsed="false">
      <c r="A52" s="61" t="s">
        <v>50</v>
      </c>
      <c r="B52" s="62"/>
      <c r="C52" s="62" t="n">
        <f aca="false">[1]Summary!F63</f>
        <v>0.491245024036724</v>
      </c>
      <c r="D52" s="62" t="n">
        <f aca="false">[1]Summary!G63</f>
        <v>0.226554505576494</v>
      </c>
      <c r="E52" s="62" t="n">
        <f aca="false">[1]Summary!H63</f>
        <v>0.147080304740325</v>
      </c>
      <c r="F52" s="62" t="n">
        <f aca="false">[1]Summary!I63</f>
        <v>0.0531103803929916</v>
      </c>
      <c r="G52" s="62" t="n">
        <f aca="false">[1]Summary!J63</f>
        <v>0.031578869228497</v>
      </c>
      <c r="H52" s="62" t="n">
        <f aca="false">[1]Summary!K63</f>
        <v>0.0633288800741952</v>
      </c>
      <c r="I52" s="62" t="n">
        <f aca="false">[1]Summary!L63</f>
        <v>0.596300558889253</v>
      </c>
      <c r="J52" s="62" t="n">
        <f aca="false">[1]Summary!M63</f>
        <v>0.754077189714474</v>
      </c>
      <c r="K52" s="62" t="n">
        <f aca="false">[1]Summary!N63</f>
        <v>0.586010144917818</v>
      </c>
      <c r="L52" s="62" t="n">
        <f aca="false">[1]Summary!O63</f>
        <v>0.416187829538838</v>
      </c>
      <c r="M52" s="62" t="n">
        <f aca="false">[1]Summary!P63</f>
        <v>0.383111477169017</v>
      </c>
      <c r="N52" s="62" t="n">
        <f aca="false">[1]Summary!Q63</f>
        <v>0.415140544707415</v>
      </c>
      <c r="O52" s="62" t="n">
        <f aca="false">[1]Summary!R63</f>
        <v>0.386226570884909</v>
      </c>
      <c r="P52" s="62" t="n">
        <f aca="false">[1]Summary!S63</f>
        <v>0.279289831440329</v>
      </c>
      <c r="Q52" s="62" t="n">
        <f aca="false">[1]Summary!T63</f>
        <v>0.47634006915143</v>
      </c>
      <c r="R52" s="62" t="n">
        <f aca="false">[1]Summary!U63</f>
        <v>0.303532810568906</v>
      </c>
      <c r="S52" s="62" t="n">
        <f aca="false">[1]Summary!V63</f>
        <v>0.278986715498278</v>
      </c>
      <c r="T52" s="62" t="n">
        <f aca="false">[1]Summary!W63</f>
        <v>0.179993161320102</v>
      </c>
      <c r="U52" s="62" t="n">
        <f aca="false">[1]Summary!X63</f>
        <v>0.61145308406868</v>
      </c>
      <c r="V52" s="62" t="n">
        <f aca="false">[1]Summary!Y63</f>
        <v>0.71525037834863</v>
      </c>
      <c r="W52" s="62" t="n">
        <f aca="false">[1]Summary!Z63</f>
        <v>0.63875180944993</v>
      </c>
      <c r="X52" s="62" t="n">
        <f aca="false">[1]Summary!AA63</f>
        <v>0.461353060795166</v>
      </c>
      <c r="Y52" s="62" t="n">
        <f aca="false">[1]Summary!AB63</f>
        <v>0.405382018323766</v>
      </c>
      <c r="Z52" s="62" t="n">
        <f aca="false">[1]Summary!AC63</f>
        <v>0.473153952986113</v>
      </c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  <c r="IR52" s="62"/>
      <c r="IS52" s="62"/>
      <c r="IT52" s="62"/>
      <c r="IU52" s="62"/>
      <c r="IV52" s="62"/>
      <c r="IW52" s="62"/>
    </row>
    <row r="53" customFormat="false" ht="13.5" hidden="false" customHeight="true" outlineLevel="0" collapsed="false">
      <c r="A53" s="63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  <c r="IR53" s="62"/>
      <c r="IS53" s="62"/>
      <c r="IT53" s="62"/>
      <c r="IU53" s="62"/>
      <c r="IV53" s="62"/>
      <c r="IW53" s="62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C28" activeCellId="0" sqref="C28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4" width="47.15"/>
    <col collapsed="false" customWidth="true" hidden="false" outlineLevel="0" max="2" min="2" style="65" width="3.99"/>
    <col collapsed="false" customWidth="true" hidden="false" outlineLevel="0" max="6" min="3" style="65" width="13.32"/>
    <col collapsed="false" customWidth="true" hidden="true" outlineLevel="0" max="7" min="7" style="65" width="13.32"/>
    <col collapsed="false" customWidth="true" hidden="true" outlineLevel="0" max="8" min="8" style="65" width="5.99"/>
    <col collapsed="false" customWidth="true" hidden="true" outlineLevel="0" max="9" min="9" style="65" width="4.99"/>
    <col collapsed="false" customWidth="true" hidden="true" outlineLevel="0" max="10" min="10" style="65" width="9.15"/>
    <col collapsed="false" customWidth="true" hidden="true" outlineLevel="0" max="11" min="11" style="65" width="2.32"/>
    <col collapsed="false" customWidth="true" hidden="true" outlineLevel="0" max="12" min="12" style="65" width="5.99"/>
    <col collapsed="false" customWidth="true" hidden="true" outlineLevel="0" max="13" min="13" style="65" width="4.99"/>
    <col collapsed="false" customWidth="true" hidden="true" outlineLevel="0" max="14" min="14" style="65" width="9.15"/>
    <col collapsed="false" customWidth="true" hidden="true" outlineLevel="0" max="15" min="15" style="65" width="1.33"/>
    <col collapsed="false" customWidth="true" hidden="true" outlineLevel="0" max="16" min="16" style="65" width="5.99"/>
    <col collapsed="false" customWidth="true" hidden="true" outlineLevel="0" max="17" min="17" style="65" width="4.99"/>
    <col collapsed="false" customWidth="true" hidden="true" outlineLevel="0" max="18" min="18" style="65" width="9.15"/>
    <col collapsed="false" customWidth="true" hidden="false" outlineLevel="0" max="26" min="19" style="65" width="13.32"/>
    <col collapsed="false" customWidth="true" hidden="true" outlineLevel="0" max="27" min="27" style="65" width="15.99"/>
    <col collapsed="false" customWidth="false" hidden="false" outlineLevel="0" max="257" min="28" style="65" width="11.99"/>
  </cols>
  <sheetData>
    <row r="1" customFormat="false" ht="12" hidden="false" customHeight="true" outlineLevel="0" collapsed="false">
      <c r="A1" s="66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" hidden="false" customHeight="true" outlineLevel="0" collapsed="false">
      <c r="A2" s="67" t="s">
        <v>52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2" hidden="false" customHeight="true" outlineLevel="0" collapsed="false">
      <c r="A3" s="66" t="str">
        <f aca="false">Dth_Day!A3</f>
        <v>Valuation Date:  12/18/2001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2" hidden="false" customHeight="true" outlineLevel="0" collapsed="false">
      <c r="A4" s="66" t="str">
        <f aca="false">Dth_Day!A4</f>
        <v>As of:                12/18/2001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3.5" hidden="false" customHeight="true" outlineLevel="0" collapsed="false">
      <c r="A5" s="15"/>
      <c r="B5" s="15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3.5" hidden="false" customHeight="true" outlineLevel="0" collapsed="false">
      <c r="A6" s="15"/>
      <c r="B6" s="15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3.5" hidden="false" customHeight="true" outlineLevel="0" collapsed="false">
      <c r="A7" s="68" t="s">
        <v>53</v>
      </c>
      <c r="C7" s="69" t="str">
        <f aca="false">Dth_Day!C6</f>
        <v>Jan-02</v>
      </c>
      <c r="D7" s="69" t="str">
        <f aca="false">Dth_Day!D6</f>
        <v>Feb-02</v>
      </c>
      <c r="E7" s="69" t="str">
        <f aca="false">Dth_Day!E6</f>
        <v>Mar-02</v>
      </c>
    </row>
    <row r="8" customFormat="false" ht="13.5" hidden="false" customHeight="true" outlineLevel="0" collapsed="false">
      <c r="A8" s="70" t="s">
        <v>35</v>
      </c>
      <c r="C8" s="65" t="n">
        <f aca="false">Dth_Day!C28</f>
        <v>-3049.3613</v>
      </c>
      <c r="D8" s="65" t="n">
        <f aca="false">Dth_Day!D28</f>
        <v>10041.6882</v>
      </c>
      <c r="E8" s="65" t="n">
        <f aca="false">Dth_Day!E28</f>
        <v>20886.1548</v>
      </c>
    </row>
    <row r="9" customFormat="false" ht="13.5" hidden="false" customHeight="true" outlineLevel="0" collapsed="false">
      <c r="A9" s="70" t="s">
        <v>36</v>
      </c>
      <c r="C9" s="65" t="n">
        <f aca="false">Dth_Day!C29</f>
        <v>-9161.2581</v>
      </c>
      <c r="D9" s="65" t="n">
        <f aca="false">Dth_Day!D29</f>
        <v>7535.7143</v>
      </c>
      <c r="E9" s="65" t="n">
        <f aca="false">Dth_Day!E29</f>
        <v>-15483.871</v>
      </c>
    </row>
    <row r="10" customFormat="false" ht="13.5" hidden="false" customHeight="true" outlineLevel="0" collapsed="false">
      <c r="A10" s="70" t="s">
        <v>37</v>
      </c>
      <c r="C10" s="65" t="n">
        <f aca="false">Dth_Day!C30</f>
        <v>20000</v>
      </c>
      <c r="D10" s="65" t="n">
        <f aca="false">Dth_Day!D30</f>
        <v>10000</v>
      </c>
      <c r="E10" s="65" t="n">
        <f aca="false">Dth_Day!E30</f>
        <v>10000</v>
      </c>
    </row>
    <row r="11" customFormat="false" ht="13.5" hidden="false" customHeight="true" outlineLevel="0" collapsed="false">
      <c r="A11" s="70" t="s">
        <v>38</v>
      </c>
      <c r="C11" s="65" t="n">
        <f aca="false">Dth_Day!C31</f>
        <v>0</v>
      </c>
      <c r="D11" s="65" t="n">
        <f aca="false">Dth_Day!D31</f>
        <v>0</v>
      </c>
      <c r="E11" s="65" t="n">
        <f aca="false">Dth_Day!E31</f>
        <v>0</v>
      </c>
    </row>
    <row r="12" customFormat="false" ht="13.5" hidden="false" customHeight="true" outlineLevel="0" collapsed="false">
      <c r="A12" s="71" t="s">
        <v>39</v>
      </c>
      <c r="B12" s="72"/>
      <c r="C12" s="72" t="n">
        <f aca="false">SUM(C8:C11)</f>
        <v>7789.3806</v>
      </c>
      <c r="D12" s="72" t="n">
        <f aca="false">SUM(D8:D11)</f>
        <v>27577.4025</v>
      </c>
      <c r="E12" s="72" t="n">
        <f aca="false">SUM(E8:E11)</f>
        <v>15402.2838</v>
      </c>
    </row>
    <row r="14" customFormat="false" ht="13.5" hidden="false" customHeight="true" outlineLevel="0" collapsed="false">
      <c r="A14" s="73" t="s">
        <v>48</v>
      </c>
    </row>
    <row r="15" customFormat="false" ht="13.5" hidden="false" customHeight="true" outlineLevel="0" collapsed="false">
      <c r="A15" s="73" t="s">
        <v>49</v>
      </c>
      <c r="C15" s="74" t="n">
        <f aca="false">Dth_Day!C48</f>
        <v>0.548088005275341</v>
      </c>
      <c r="D15" s="74" t="n">
        <f aca="false">Dth_Day!D48</f>
        <v>0.265338450159287</v>
      </c>
      <c r="E15" s="74" t="n">
        <f aca="false">Dth_Day!E48</f>
        <v>0.018144692885594</v>
      </c>
    </row>
    <row r="16" customFormat="false" ht="13.5" hidden="false" customHeight="true" outlineLevel="0" collapsed="false">
      <c r="A16" s="73" t="s">
        <v>50</v>
      </c>
      <c r="C16" s="74" t="n">
        <f aca="false">Dth_Day!C49</f>
        <v>0.0124304305263715</v>
      </c>
      <c r="D16" s="74" t="n">
        <f aca="false">Dth_Day!D49</f>
        <v>0.0194980970725115</v>
      </c>
      <c r="E16" s="74" t="n">
        <f aca="false">Dth_Day!E49</f>
        <v>0.00156469906598988</v>
      </c>
    </row>
    <row r="17" customFormat="false" ht="13.5" hidden="false" customHeight="true" outlineLevel="0" collapsed="false">
      <c r="A17" s="73" t="s">
        <v>51</v>
      </c>
      <c r="C17" s="74"/>
      <c r="D17" s="74"/>
      <c r="E17" s="74"/>
    </row>
    <row r="18" customFormat="false" ht="13.5" hidden="false" customHeight="true" outlineLevel="0" collapsed="false">
      <c r="A18" s="73" t="s">
        <v>49</v>
      </c>
      <c r="C18" s="74" t="n">
        <f aca="false">Dth_Day!C51</f>
        <v>0.989151971306124</v>
      </c>
      <c r="D18" s="74" t="n">
        <f aca="false">Dth_Day!D51</f>
        <v>0.728596060433607</v>
      </c>
      <c r="E18" s="74" t="n">
        <f aca="false">Dth_Day!E51</f>
        <v>0.468218100237727</v>
      </c>
    </row>
    <row r="19" customFormat="false" ht="13.5" hidden="false" customHeight="true" outlineLevel="0" collapsed="false">
      <c r="A19" s="73" t="s">
        <v>50</v>
      </c>
      <c r="C19" s="74" t="n">
        <f aca="false">Dth_Day!C52</f>
        <v>0.491245024036724</v>
      </c>
      <c r="D19" s="74" t="n">
        <f aca="false">Dth_Day!D52</f>
        <v>0.226554505576494</v>
      </c>
      <c r="E19" s="74" t="n">
        <f aca="false">Dth_Day!E52</f>
        <v>0.147080304740325</v>
      </c>
    </row>
    <row r="21" customFormat="false" ht="13.5" hidden="false" customHeight="true" outlineLevel="0" collapsed="false">
      <c r="G21" s="75"/>
    </row>
    <row r="22" customFormat="false" ht="13.5" hidden="false" customHeight="true" outlineLevel="0" collapsed="false">
      <c r="A22" s="68" t="s">
        <v>54</v>
      </c>
      <c r="C22" s="69" t="str">
        <f aca="false">C7</f>
        <v>Jan-02</v>
      </c>
      <c r="D22" s="69" t="str">
        <f aca="false">D7</f>
        <v>Feb-02</v>
      </c>
      <c r="E22" s="69" t="str">
        <f aca="false">E7</f>
        <v>Mar-02</v>
      </c>
    </row>
    <row r="23" customFormat="false" ht="13.5" hidden="false" customHeight="true" outlineLevel="0" collapsed="false">
      <c r="A23" s="70" t="s">
        <v>35</v>
      </c>
      <c r="C23" s="65" t="n">
        <f aca="false">J42+'PLR SUM'!C7</f>
        <v>-12331.1704</v>
      </c>
      <c r="D23" s="65" t="n">
        <f aca="false">'PLR SUM'!D7+'Dth Prompt'!N42</f>
        <v>-11456.3704</v>
      </c>
      <c r="E23" s="65" t="n">
        <f aca="false">'PLR SUM'!E7+'Dth Prompt'!R42</f>
        <v>-11106.4504</v>
      </c>
      <c r="H23" s="76" t="s">
        <v>55</v>
      </c>
      <c r="I23" s="76"/>
      <c r="J23" s="76"/>
      <c r="L23" s="76" t="s">
        <v>56</v>
      </c>
      <c r="M23" s="76"/>
      <c r="N23" s="76"/>
      <c r="P23" s="76" t="s">
        <v>57</v>
      </c>
      <c r="Q23" s="76"/>
      <c r="R23" s="76"/>
    </row>
    <row r="24" customFormat="false" ht="13.5" hidden="false" customHeight="true" outlineLevel="0" collapsed="false">
      <c r="A24" s="70" t="s">
        <v>36</v>
      </c>
      <c r="C24" s="65" t="n">
        <f aca="false">J32+'PLR SUM'!C11</f>
        <v>-78744.4</v>
      </c>
      <c r="D24" s="65" t="n">
        <f aca="false">'PLR SUM'!D11+'Dth Prompt'!N32</f>
        <v>-70774</v>
      </c>
      <c r="E24" s="65" t="n">
        <f aca="false">R32+'PLR SUM'!E11</f>
        <v>-73449.6</v>
      </c>
      <c r="G24" s="65" t="s">
        <v>48</v>
      </c>
      <c r="I24" s="65" t="s">
        <v>58</v>
      </c>
      <c r="J24" s="65" t="s">
        <v>59</v>
      </c>
      <c r="M24" s="65" t="s">
        <v>58</v>
      </c>
      <c r="N24" s="65" t="s">
        <v>59</v>
      </c>
      <c r="P24" s="65" t="s">
        <v>60</v>
      </c>
      <c r="Q24" s="65" t="s">
        <v>58</v>
      </c>
      <c r="R24" s="65" t="s">
        <v>59</v>
      </c>
    </row>
    <row r="25" customFormat="false" ht="13.5" hidden="false" customHeight="true" outlineLevel="0" collapsed="false">
      <c r="A25" s="70" t="s">
        <v>37</v>
      </c>
      <c r="C25" s="65" t="n">
        <f aca="false">C10</f>
        <v>20000</v>
      </c>
      <c r="D25" s="65" t="n">
        <f aca="false">D10</f>
        <v>10000</v>
      </c>
      <c r="E25" s="65" t="n">
        <f aca="false">E10</f>
        <v>10000</v>
      </c>
      <c r="G25" s="65" t="s">
        <v>61</v>
      </c>
      <c r="H25" s="77"/>
      <c r="I25" s="77" t="n">
        <f aca="false">'[2]MWA Prompt'!I29</f>
        <v>446</v>
      </c>
      <c r="J25" s="77" t="n">
        <f aca="false">I25-H25</f>
        <v>446</v>
      </c>
      <c r="L25" s="77"/>
      <c r="M25" s="77" t="n">
        <f aca="false">'[2]MWA Prompt'!M29</f>
        <v>410</v>
      </c>
      <c r="N25" s="77" t="n">
        <f aca="false">M25-L25</f>
        <v>410</v>
      </c>
      <c r="P25" s="77"/>
      <c r="Q25" s="77" t="n">
        <f aca="false">'[2]MWA Prompt'!Q29</f>
        <v>264</v>
      </c>
      <c r="R25" s="77" t="n">
        <f aca="false">Q25-P25</f>
        <v>264</v>
      </c>
    </row>
    <row r="26" customFormat="false" ht="13.5" hidden="false" customHeight="true" outlineLevel="0" collapsed="false">
      <c r="A26" s="70" t="s">
        <v>38</v>
      </c>
      <c r="C26" s="65" t="n">
        <f aca="false">C11</f>
        <v>0</v>
      </c>
      <c r="D26" s="65" t="n">
        <f aca="false">D11</f>
        <v>0</v>
      </c>
      <c r="E26" s="65" t="n">
        <f aca="false">E11</f>
        <v>0</v>
      </c>
      <c r="G26" s="65" t="s">
        <v>62</v>
      </c>
      <c r="H26" s="77"/>
      <c r="I26" s="77" t="n">
        <f aca="false">'[2]MWA Prompt'!I30</f>
        <v>446</v>
      </c>
      <c r="J26" s="77" t="n">
        <f aca="false">I26-H26</f>
        <v>446</v>
      </c>
      <c r="L26" s="77"/>
      <c r="M26" s="77" t="n">
        <f aca="false">'[2]MWA Prompt'!M30</f>
        <v>410</v>
      </c>
      <c r="N26" s="77" t="n">
        <f aca="false">M26-L26</f>
        <v>410</v>
      </c>
      <c r="P26" s="77"/>
      <c r="Q26" s="77" t="n">
        <f aca="false">'[2]MWA Prompt'!Q30</f>
        <v>264</v>
      </c>
      <c r="R26" s="77" t="n">
        <f aca="false">Q26-P26</f>
        <v>264</v>
      </c>
    </row>
    <row r="27" customFormat="false" ht="13.5" hidden="false" customHeight="true" outlineLevel="0" collapsed="false">
      <c r="A27" s="71" t="s">
        <v>39</v>
      </c>
      <c r="B27" s="72"/>
      <c r="C27" s="72" t="n">
        <f aca="false">SUM(C23:C26)</f>
        <v>-71075.5704</v>
      </c>
      <c r="D27" s="72" t="n">
        <f aca="false">SUM(D23:D26)</f>
        <v>-72230.3704</v>
      </c>
      <c r="E27" s="72" t="n">
        <f aca="false">SUM(E23:E26)</f>
        <v>-74556.0504</v>
      </c>
      <c r="G27" s="65" t="s">
        <v>63</v>
      </c>
      <c r="H27" s="77"/>
      <c r="I27" s="77" t="n">
        <f aca="false">((I25*I46)+(I26*I47))/I48</f>
        <v>446</v>
      </c>
      <c r="J27" s="77" t="n">
        <f aca="false">((J25*J46)+(J26*J47))/J48</f>
        <v>446</v>
      </c>
      <c r="L27" s="77"/>
      <c r="M27" s="77" t="n">
        <f aca="false">((M25*M46)+(M26*M47))/M48</f>
        <v>410</v>
      </c>
      <c r="N27" s="77" t="n">
        <f aca="false">((N25*N46)+(N26*N47))/N48</f>
        <v>410</v>
      </c>
      <c r="P27" s="77"/>
      <c r="Q27" s="77" t="n">
        <f aca="false">((Q25*Q46)+(Q26*Q47))/Q48</f>
        <v>264</v>
      </c>
      <c r="R27" s="77" t="n">
        <f aca="false">((R25*R46)+(R26*R47))/R48</f>
        <v>264</v>
      </c>
    </row>
    <row r="28" customFormat="false" ht="13.5" hidden="false" customHeight="true" outlineLevel="0" collapsed="false">
      <c r="G28" s="65" t="s">
        <v>64</v>
      </c>
      <c r="H28" s="78"/>
      <c r="I28" s="78"/>
      <c r="J28" s="78" t="n">
        <v>9.225</v>
      </c>
      <c r="K28" s="79"/>
      <c r="L28" s="78"/>
      <c r="M28" s="78"/>
      <c r="N28" s="78" t="n">
        <v>9.225</v>
      </c>
      <c r="P28" s="78"/>
      <c r="Q28" s="78"/>
      <c r="R28" s="78" t="n">
        <v>9.225</v>
      </c>
    </row>
    <row r="29" customFormat="false" ht="13.5" hidden="false" customHeight="true" outlineLevel="0" collapsed="false">
      <c r="G29" s="65" t="s">
        <v>65</v>
      </c>
      <c r="H29" s="77"/>
      <c r="I29" s="77"/>
      <c r="J29" s="77" t="n">
        <f aca="false">J48</f>
        <v>744</v>
      </c>
      <c r="L29" s="77"/>
      <c r="M29" s="77"/>
      <c r="N29" s="77" t="n">
        <v>672</v>
      </c>
      <c r="P29" s="77"/>
      <c r="Q29" s="77"/>
      <c r="R29" s="77" t="n">
        <v>744</v>
      </c>
    </row>
    <row r="30" customFormat="false" ht="13.5" hidden="false" customHeight="true" outlineLevel="0" collapsed="false">
      <c r="G30" s="65" t="s">
        <v>66</v>
      </c>
      <c r="H30" s="77"/>
      <c r="I30" s="77"/>
      <c r="J30" s="77" t="n">
        <f aca="false">J27*J28*J29</f>
        <v>3061076.4</v>
      </c>
      <c r="L30" s="77"/>
      <c r="M30" s="77"/>
      <c r="N30" s="77" t="n">
        <f aca="false">N27*N28*N29</f>
        <v>2541672</v>
      </c>
      <c r="P30" s="77"/>
      <c r="Q30" s="77"/>
      <c r="R30" s="77" t="n">
        <f aca="false">R27*R28*R29</f>
        <v>1811937.6</v>
      </c>
    </row>
    <row r="31" customFormat="false" ht="13.5" hidden="false" customHeight="true" outlineLevel="0" collapsed="false">
      <c r="G31" s="65" t="s">
        <v>67</v>
      </c>
      <c r="H31" s="77"/>
      <c r="I31" s="77"/>
      <c r="J31" s="77" t="n">
        <v>31</v>
      </c>
      <c r="L31" s="77"/>
      <c r="M31" s="77"/>
      <c r="N31" s="77" t="n">
        <v>28</v>
      </c>
      <c r="O31" s="65" t="n">
        <v>28</v>
      </c>
      <c r="P31" s="77"/>
      <c r="Q31" s="77"/>
      <c r="R31" s="77" t="n">
        <v>31</v>
      </c>
    </row>
    <row r="32" customFormat="false" ht="13.5" hidden="false" customHeight="true" outlineLevel="0" collapsed="false">
      <c r="G32" s="65" t="s">
        <v>68</v>
      </c>
      <c r="H32" s="77"/>
      <c r="I32" s="77"/>
      <c r="J32" s="77" t="n">
        <f aca="false">J30/-J31</f>
        <v>-98744.4</v>
      </c>
      <c r="L32" s="77"/>
      <c r="M32" s="77"/>
      <c r="N32" s="77" t="n">
        <f aca="false">N30/-N31</f>
        <v>-90774</v>
      </c>
      <c r="P32" s="77"/>
      <c r="Q32" s="77"/>
      <c r="R32" s="77" t="n">
        <f aca="false">R30/-R31</f>
        <v>-58449.6</v>
      </c>
    </row>
    <row r="34" customFormat="false" ht="13.5" hidden="false" customHeight="true" outlineLevel="0" collapsed="false">
      <c r="G34" s="65" t="s">
        <v>51</v>
      </c>
      <c r="H34" s="65" t="s">
        <v>60</v>
      </c>
      <c r="I34" s="65" t="s">
        <v>58</v>
      </c>
      <c r="J34" s="65" t="s">
        <v>59</v>
      </c>
      <c r="L34" s="65" t="s">
        <v>60</v>
      </c>
      <c r="M34" s="65" t="s">
        <v>58</v>
      </c>
      <c r="N34" s="65" t="s">
        <v>59</v>
      </c>
      <c r="P34" s="65" t="s">
        <v>60</v>
      </c>
      <c r="Q34" s="65" t="s">
        <v>58</v>
      </c>
      <c r="R34" s="65" t="s">
        <v>59</v>
      </c>
    </row>
    <row r="35" customFormat="false" ht="13.5" hidden="false" customHeight="true" outlineLevel="0" collapsed="false">
      <c r="G35" s="65" t="s">
        <v>61</v>
      </c>
      <c r="H35" s="77"/>
      <c r="I35" s="77" t="n">
        <f aca="false">'[2]MWA Prompt'!I33</f>
        <v>233</v>
      </c>
      <c r="J35" s="77" t="n">
        <f aca="false">I35-H35</f>
        <v>233</v>
      </c>
      <c r="L35" s="77"/>
      <c r="M35" s="77" t="n">
        <f aca="false">'[2]MWA Prompt'!M33</f>
        <v>228</v>
      </c>
      <c r="N35" s="77" t="n">
        <f aca="false">M35-L35</f>
        <v>228</v>
      </c>
      <c r="P35" s="77"/>
      <c r="Q35" s="77" t="n">
        <f aca="false">'[2]MWA Prompt'!Q33</f>
        <v>226</v>
      </c>
      <c r="R35" s="77" t="n">
        <f aca="false">Q35-P35</f>
        <v>226</v>
      </c>
    </row>
    <row r="36" customFormat="false" ht="13.5" hidden="false" customHeight="true" outlineLevel="0" collapsed="false">
      <c r="G36" s="65" t="s">
        <v>62</v>
      </c>
      <c r="H36" s="77"/>
      <c r="I36" s="77" t="n">
        <f aca="false">'[2]MWA Prompt'!I34</f>
        <v>233</v>
      </c>
      <c r="J36" s="77" t="n">
        <f aca="false">I36-H36</f>
        <v>233</v>
      </c>
      <c r="L36" s="77"/>
      <c r="M36" s="77" t="n">
        <f aca="false">'[2]MWA Prompt'!M34</f>
        <v>228</v>
      </c>
      <c r="N36" s="77" t="n">
        <f aca="false">M36-L36</f>
        <v>228</v>
      </c>
      <c r="P36" s="77"/>
      <c r="Q36" s="77" t="n">
        <f aca="false">'[2]MWA Prompt'!Q34</f>
        <v>226</v>
      </c>
      <c r="R36" s="77" t="n">
        <f aca="false">Q36-P36</f>
        <v>226</v>
      </c>
    </row>
    <row r="37" customFormat="false" ht="13.5" hidden="false" customHeight="true" outlineLevel="0" collapsed="false">
      <c r="G37" s="65" t="s">
        <v>63</v>
      </c>
      <c r="H37" s="77"/>
      <c r="I37" s="77" t="n">
        <f aca="false">((I35*I46)+(I36*I47))/I48</f>
        <v>233</v>
      </c>
      <c r="J37" s="77" t="n">
        <f aca="false">((J35*J46)+(J36*J47))/J48</f>
        <v>233</v>
      </c>
      <c r="L37" s="77"/>
      <c r="M37" s="77" t="n">
        <f aca="false">((M35*M46)+(M36*M47))/M48</f>
        <v>228</v>
      </c>
      <c r="N37" s="77" t="n">
        <f aca="false">((N35*N46)+(N36*N47))/N48</f>
        <v>228</v>
      </c>
      <c r="P37" s="77"/>
      <c r="Q37" s="77" t="n">
        <f aca="false">((Q35*Q46)+(Q36*Q47))/Q48</f>
        <v>226</v>
      </c>
      <c r="R37" s="77" t="n">
        <f aca="false">((R35*R46)+(R36*R47))/R48</f>
        <v>226</v>
      </c>
    </row>
    <row r="38" customFormat="false" ht="13.5" hidden="false" customHeight="true" outlineLevel="0" collapsed="false">
      <c r="G38" s="65" t="s">
        <v>64</v>
      </c>
      <c r="H38" s="77"/>
      <c r="I38" s="77"/>
      <c r="J38" s="78" t="n">
        <v>7.29</v>
      </c>
      <c r="L38" s="77"/>
      <c r="M38" s="77"/>
      <c r="N38" s="78" t="n">
        <v>7.29</v>
      </c>
      <c r="P38" s="77"/>
      <c r="Q38" s="77"/>
      <c r="R38" s="78" t="n">
        <v>7.29</v>
      </c>
    </row>
    <row r="39" customFormat="false" ht="13.5" hidden="false" customHeight="true" outlineLevel="0" collapsed="false">
      <c r="G39" s="65" t="s">
        <v>65</v>
      </c>
      <c r="H39" s="77"/>
      <c r="I39" s="77"/>
      <c r="J39" s="77" t="n">
        <f aca="false">J48</f>
        <v>744</v>
      </c>
      <c r="L39" s="77"/>
      <c r="M39" s="77"/>
      <c r="N39" s="77" t="n">
        <f aca="false">N48</f>
        <v>672</v>
      </c>
      <c r="P39" s="77"/>
      <c r="Q39" s="77"/>
      <c r="R39" s="77" t="n">
        <f aca="false">R48</f>
        <v>744</v>
      </c>
    </row>
    <row r="40" customFormat="false" ht="13.5" hidden="false" customHeight="true" outlineLevel="0" collapsed="false">
      <c r="G40" s="65" t="s">
        <v>66</v>
      </c>
      <c r="H40" s="77"/>
      <c r="I40" s="77"/>
      <c r="J40" s="77" t="n">
        <f aca="false">J37*J38*J39</f>
        <v>1263736.08</v>
      </c>
      <c r="L40" s="77"/>
      <c r="M40" s="77"/>
      <c r="N40" s="77" t="n">
        <f aca="false">N37*N38*N39</f>
        <v>1116944.64</v>
      </c>
      <c r="P40" s="77"/>
      <c r="Q40" s="77"/>
      <c r="R40" s="77" t="n">
        <f aca="false">R37*R38*R39</f>
        <v>1225769.76</v>
      </c>
    </row>
    <row r="41" customFormat="false" ht="13.5" hidden="false" customHeight="true" outlineLevel="0" collapsed="false">
      <c r="G41" s="65" t="s">
        <v>67</v>
      </c>
      <c r="H41" s="77"/>
      <c r="I41" s="77"/>
      <c r="J41" s="77" t="n">
        <v>31</v>
      </c>
      <c r="L41" s="77"/>
      <c r="M41" s="77"/>
      <c r="N41" s="77" t="n">
        <v>28</v>
      </c>
      <c r="P41" s="77"/>
      <c r="Q41" s="77"/>
      <c r="R41" s="77" t="n">
        <v>31</v>
      </c>
    </row>
    <row r="42" customFormat="false" ht="13.5" hidden="false" customHeight="true" outlineLevel="0" collapsed="false">
      <c r="G42" s="65" t="s">
        <v>69</v>
      </c>
      <c r="H42" s="77"/>
      <c r="I42" s="77"/>
      <c r="J42" s="77" t="n">
        <f aca="false">J40/-J41</f>
        <v>-40765.68</v>
      </c>
      <c r="L42" s="77"/>
      <c r="M42" s="77"/>
      <c r="N42" s="77" t="n">
        <f aca="false">N40/-N41</f>
        <v>-39890.88</v>
      </c>
      <c r="P42" s="77"/>
      <c r="Q42" s="77"/>
      <c r="R42" s="77" t="n">
        <f aca="false">R40/-R41</f>
        <v>-39540.96</v>
      </c>
    </row>
    <row r="43" customFormat="false" ht="13.5" hidden="false" customHeight="true" outlineLevel="0" collapsed="false">
      <c r="H43" s="80"/>
      <c r="I43" s="80"/>
      <c r="J43" s="80"/>
      <c r="K43" s="80"/>
      <c r="L43" s="80"/>
      <c r="M43" s="80"/>
      <c r="N43" s="80"/>
      <c r="P43" s="80"/>
      <c r="Q43" s="80"/>
      <c r="R43" s="80"/>
    </row>
    <row r="44" customFormat="false" ht="13.5" hidden="false" customHeight="true" outlineLevel="0" collapsed="false">
      <c r="J44" s="65" t="n">
        <f aca="false">J32+J42</f>
        <v>-139510.08</v>
      </c>
      <c r="N44" s="65" t="n">
        <f aca="false">N32+N42</f>
        <v>-130664.88</v>
      </c>
      <c r="R44" s="65" t="n">
        <f aca="false">R32+R42</f>
        <v>-97990.56</v>
      </c>
    </row>
    <row r="46" customFormat="false" ht="13.5" hidden="false" customHeight="true" outlineLevel="0" collapsed="false">
      <c r="I46" s="65" t="n">
        <v>416</v>
      </c>
      <c r="J46" s="65" t="n">
        <v>416</v>
      </c>
      <c r="M46" s="65" t="n">
        <v>384</v>
      </c>
      <c r="N46" s="65" t="n">
        <v>384</v>
      </c>
      <c r="Q46" s="65" t="n">
        <v>416</v>
      </c>
      <c r="R46" s="65" t="n">
        <v>416</v>
      </c>
    </row>
    <row r="47" customFormat="false" ht="13.5" hidden="false" customHeight="true" outlineLevel="0" collapsed="false">
      <c r="I47" s="65" t="n">
        <v>328</v>
      </c>
      <c r="J47" s="65" t="n">
        <v>328</v>
      </c>
      <c r="M47" s="65" t="n">
        <v>288</v>
      </c>
      <c r="N47" s="65" t="n">
        <v>288</v>
      </c>
      <c r="Q47" s="65" t="n">
        <v>328</v>
      </c>
      <c r="R47" s="65" t="n">
        <v>328</v>
      </c>
    </row>
    <row r="48" customFormat="false" ht="13.5" hidden="false" customHeight="true" outlineLevel="0" collapsed="false">
      <c r="I48" s="65" t="n">
        <v>744</v>
      </c>
      <c r="J48" s="65" t="n">
        <v>744</v>
      </c>
      <c r="M48" s="65" t="n">
        <v>672</v>
      </c>
      <c r="N48" s="65" t="n">
        <v>672</v>
      </c>
      <c r="Q48" s="65" t="n">
        <v>744</v>
      </c>
      <c r="R48" s="65" t="n">
        <v>744</v>
      </c>
    </row>
  </sheetData>
  <mergeCells count="3">
    <mergeCell ref="H23:J23"/>
    <mergeCell ref="L23:N23"/>
    <mergeCell ref="P23:R23"/>
  </mergeCells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tru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">
        <v>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">
        <v>33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">
        <v>70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2" hidden="false" customHeight="true" outlineLevel="0" collapsed="false">
      <c r="A4" s="41" t="s">
        <v>71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3.5" hidden="false" customHeight="true" outlineLevel="0" collapsed="false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2" hidden="false" customHeight="true" outlineLevel="0" collapsed="false">
      <c r="A6" s="43" t="s">
        <v>34</v>
      </c>
      <c r="B6" s="42"/>
      <c r="C6" s="44" t="s">
        <v>72</v>
      </c>
      <c r="D6" s="44" t="s">
        <v>73</v>
      </c>
      <c r="E6" s="44" t="s">
        <v>74</v>
      </c>
      <c r="F6" s="44" t="s">
        <v>75</v>
      </c>
      <c r="G6" s="44" t="s">
        <v>76</v>
      </c>
      <c r="H6" s="44" t="s">
        <v>77</v>
      </c>
      <c r="I6" s="44" t="s">
        <v>78</v>
      </c>
      <c r="J6" s="44" t="s">
        <v>79</v>
      </c>
      <c r="K6" s="44" t="s">
        <v>80</v>
      </c>
      <c r="L6" s="44" t="s">
        <v>81</v>
      </c>
      <c r="M6" s="44" t="s">
        <v>82</v>
      </c>
      <c r="N6" s="44" t="s">
        <v>83</v>
      </c>
      <c r="O6" s="44" t="s">
        <v>84</v>
      </c>
      <c r="P6" s="44" t="s">
        <v>85</v>
      </c>
      <c r="Q6" s="44" t="s">
        <v>86</v>
      </c>
      <c r="R6" s="44" t="s">
        <v>87</v>
      </c>
      <c r="S6" s="44" t="s">
        <v>88</v>
      </c>
      <c r="T6" s="44" t="s">
        <v>89</v>
      </c>
      <c r="U6" s="44" t="s">
        <v>90</v>
      </c>
      <c r="V6" s="44" t="s">
        <v>91</v>
      </c>
      <c r="W6" s="44" t="s">
        <v>92</v>
      </c>
      <c r="X6" s="44" t="s">
        <v>93</v>
      </c>
      <c r="Y6" s="44" t="s">
        <v>94</v>
      </c>
      <c r="Z6" s="44" t="s">
        <v>95</v>
      </c>
      <c r="AA6" s="45" t="s">
        <v>34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6" t="s">
        <v>35</v>
      </c>
      <c r="B7" s="42"/>
      <c r="C7" s="47" t="n">
        <v>-3049.3613</v>
      </c>
      <c r="D7" s="47" t="n">
        <v>10041.6882</v>
      </c>
      <c r="E7" s="47" t="n">
        <v>20886.1548</v>
      </c>
      <c r="F7" s="47" t="n">
        <v>1311.5032</v>
      </c>
      <c r="G7" s="47" t="n">
        <v>4542.686</v>
      </c>
      <c r="H7" s="47" t="n">
        <v>6383.9215</v>
      </c>
      <c r="I7" s="47" t="n">
        <v>-12202.0678</v>
      </c>
      <c r="J7" s="47" t="n">
        <v>-16363.3581</v>
      </c>
      <c r="K7" s="47" t="n">
        <v>-11049.4118</v>
      </c>
      <c r="L7" s="47" t="n">
        <v>-5782.7452</v>
      </c>
      <c r="M7" s="47" t="n">
        <v>-476.9602</v>
      </c>
      <c r="N7" s="47" t="n">
        <v>-2269.4667</v>
      </c>
      <c r="O7" s="47" t="n">
        <v>-3043.6925</v>
      </c>
      <c r="P7" s="47" t="n">
        <v>813.4826</v>
      </c>
      <c r="Q7" s="47" t="n">
        <v>3569.243</v>
      </c>
      <c r="R7" s="47" t="n">
        <v>-1188.4968</v>
      </c>
      <c r="S7" s="47" t="n">
        <v>8768.4925</v>
      </c>
      <c r="T7" s="47" t="n">
        <v>1744.8699</v>
      </c>
      <c r="U7" s="47" t="n">
        <v>-13392.8624</v>
      </c>
      <c r="V7" s="47" t="n">
        <v>-17779.9269</v>
      </c>
      <c r="W7" s="47" t="n">
        <v>-14921.8301</v>
      </c>
      <c r="X7" s="47" t="n">
        <v>-5812.185</v>
      </c>
      <c r="Y7" s="47" t="n">
        <v>-16700</v>
      </c>
      <c r="Z7" s="47" t="n">
        <v>-19774.1935</v>
      </c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6" t="s">
        <v>36</v>
      </c>
      <c r="B8" s="42"/>
      <c r="C8" s="47" t="n">
        <v>15838.7419</v>
      </c>
      <c r="D8" s="47" t="n">
        <v>32535.7143</v>
      </c>
      <c r="E8" s="47" t="n">
        <v>9516.129</v>
      </c>
      <c r="F8" s="47" t="n">
        <v>-5400</v>
      </c>
      <c r="G8" s="47" t="n">
        <v>-6322.5806</v>
      </c>
      <c r="H8" s="47" t="n">
        <v>5900.0333</v>
      </c>
      <c r="I8" s="47" t="n">
        <v>-28838.7097</v>
      </c>
      <c r="J8" s="47" t="n">
        <v>-40096.7742</v>
      </c>
      <c r="K8" s="47" t="n">
        <v>-21100</v>
      </c>
      <c r="L8" s="47" t="n">
        <v>-5645.1613</v>
      </c>
      <c r="M8" s="47" t="n">
        <v>-13933.3</v>
      </c>
      <c r="N8" s="47" t="n">
        <v>-17677.3871</v>
      </c>
      <c r="O8" s="47" t="n">
        <v>-20129.0323</v>
      </c>
      <c r="P8" s="47" t="n">
        <v>-20607.1071</v>
      </c>
      <c r="Q8" s="47" t="n">
        <v>-12838.7419</v>
      </c>
      <c r="R8" s="47" t="n">
        <v>-7566.6667</v>
      </c>
      <c r="S8" s="47" t="n">
        <v>-2193.5161</v>
      </c>
      <c r="T8" s="47" t="n">
        <v>-4933.3333</v>
      </c>
      <c r="U8" s="47" t="n">
        <v>-38612.9355</v>
      </c>
      <c r="V8" s="47" t="n">
        <v>-47774.1935</v>
      </c>
      <c r="W8" s="47" t="n">
        <v>-36866.6667</v>
      </c>
      <c r="X8" s="47" t="n">
        <v>-17387.0968</v>
      </c>
      <c r="Y8" s="47" t="n">
        <v>-18233.3333</v>
      </c>
      <c r="Z8" s="47" t="n">
        <v>-24580.6452</v>
      </c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6" t="s">
        <v>37</v>
      </c>
      <c r="B9" s="42"/>
      <c r="C9" s="47" t="n">
        <v>20000</v>
      </c>
      <c r="D9" s="47" t="n">
        <v>10000</v>
      </c>
      <c r="E9" s="47" t="n">
        <v>10000</v>
      </c>
      <c r="F9" s="47" t="n">
        <v>0</v>
      </c>
      <c r="G9" s="47" t="n">
        <v>15000</v>
      </c>
      <c r="H9" s="47" t="n">
        <v>15000</v>
      </c>
      <c r="I9" s="47" t="n">
        <v>35000</v>
      </c>
      <c r="J9" s="47" t="n">
        <v>35000</v>
      </c>
      <c r="K9" s="47" t="n">
        <v>35000</v>
      </c>
      <c r="L9" s="47" t="n">
        <v>35000</v>
      </c>
      <c r="M9" s="47" t="n">
        <v>20000</v>
      </c>
      <c r="N9" s="47" t="n">
        <v>20000</v>
      </c>
      <c r="O9" s="47" t="n">
        <v>20000</v>
      </c>
      <c r="P9" s="47" t="n">
        <v>20000</v>
      </c>
      <c r="Q9" s="47" t="n">
        <v>20000</v>
      </c>
      <c r="R9" s="47" t="n">
        <v>5000</v>
      </c>
      <c r="S9" s="47" t="n">
        <v>5000</v>
      </c>
      <c r="T9" s="47" t="n">
        <v>5000</v>
      </c>
      <c r="U9" s="47" t="n">
        <v>5000</v>
      </c>
      <c r="V9" s="47" t="n">
        <v>5000</v>
      </c>
      <c r="W9" s="47" t="n">
        <v>5000</v>
      </c>
      <c r="X9" s="47" t="n">
        <v>5000</v>
      </c>
      <c r="Y9" s="47" t="n">
        <v>0</v>
      </c>
      <c r="Z9" s="47" t="n">
        <v>0</v>
      </c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6" t="s">
        <v>38</v>
      </c>
      <c r="B10" s="42"/>
      <c r="C10" s="47" t="n">
        <v>0</v>
      </c>
      <c r="D10" s="47" t="n">
        <v>0</v>
      </c>
      <c r="E10" s="47" t="n">
        <v>0</v>
      </c>
      <c r="F10" s="47" t="n">
        <v>0</v>
      </c>
      <c r="G10" s="47" t="n">
        <v>0</v>
      </c>
      <c r="H10" s="47" t="n">
        <v>0</v>
      </c>
      <c r="I10" s="47" t="n">
        <v>0</v>
      </c>
      <c r="J10" s="47" t="n">
        <v>0</v>
      </c>
      <c r="K10" s="47" t="n">
        <v>0</v>
      </c>
      <c r="L10" s="47" t="n">
        <v>0</v>
      </c>
      <c r="M10" s="47" t="n">
        <v>0</v>
      </c>
      <c r="N10" s="47" t="n">
        <v>0</v>
      </c>
      <c r="O10" s="47" t="n">
        <v>0</v>
      </c>
      <c r="P10" s="47" t="n">
        <v>0</v>
      </c>
      <c r="Q10" s="47" t="n">
        <v>0</v>
      </c>
      <c r="R10" s="47" t="n">
        <v>0</v>
      </c>
      <c r="S10" s="47" t="n">
        <v>0</v>
      </c>
      <c r="T10" s="47" t="n">
        <v>0</v>
      </c>
      <c r="U10" s="47" t="n">
        <v>0</v>
      </c>
      <c r="V10" s="47" t="n">
        <v>0</v>
      </c>
      <c r="W10" s="47" t="n">
        <v>0</v>
      </c>
      <c r="X10" s="47" t="n">
        <v>0</v>
      </c>
      <c r="Y10" s="47" t="n">
        <v>0</v>
      </c>
      <c r="Z10" s="47" t="n">
        <v>0</v>
      </c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1.25" hidden="false" customHeight="true" outlineLevel="0" collapsed="false">
      <c r="A11" s="48" t="s">
        <v>39</v>
      </c>
      <c r="B11" s="49"/>
      <c r="C11" s="50" t="n">
        <v>32789.3806</v>
      </c>
      <c r="D11" s="50" t="n">
        <v>52577.4025</v>
      </c>
      <c r="E11" s="50" t="n">
        <v>40402.2838</v>
      </c>
      <c r="F11" s="50" t="n">
        <v>-4088.4968</v>
      </c>
      <c r="G11" s="50" t="n">
        <v>13220.1054</v>
      </c>
      <c r="H11" s="50" t="n">
        <v>27283.9548</v>
      </c>
      <c r="I11" s="50" t="n">
        <v>-6040.7775</v>
      </c>
      <c r="J11" s="50" t="n">
        <v>-21460.1323</v>
      </c>
      <c r="K11" s="50" t="n">
        <v>2850.5882</v>
      </c>
      <c r="L11" s="50" t="n">
        <v>23572.0935</v>
      </c>
      <c r="M11" s="50" t="n">
        <v>5589.7398</v>
      </c>
      <c r="N11" s="50" t="n">
        <v>53.1461999999992</v>
      </c>
      <c r="O11" s="50" t="n">
        <v>-3172.7248</v>
      </c>
      <c r="P11" s="50" t="n">
        <v>206.375499999998</v>
      </c>
      <c r="Q11" s="50" t="n">
        <v>10730.5011</v>
      </c>
      <c r="R11" s="50" t="n">
        <v>-3755.1635</v>
      </c>
      <c r="S11" s="50" t="n">
        <v>11574.9764</v>
      </c>
      <c r="T11" s="50" t="n">
        <v>1811.5366</v>
      </c>
      <c r="U11" s="50" t="n">
        <v>-47005.7979</v>
      </c>
      <c r="V11" s="50" t="n">
        <v>-60554.1204</v>
      </c>
      <c r="W11" s="50" t="n">
        <v>-46788.4968</v>
      </c>
      <c r="X11" s="50" t="n">
        <v>-18199.2818</v>
      </c>
      <c r="Y11" s="50" t="n">
        <v>-34933.3333</v>
      </c>
      <c r="Z11" s="51" t="n">
        <v>-44354.8387</v>
      </c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3.5" hidden="false" customHeight="true" outlineLevel="0" collapsed="false">
      <c r="A14" s="42"/>
      <c r="B14" s="4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2" hidden="false" customHeight="true" outlineLevel="0" collapsed="false">
      <c r="A15" s="43" t="s">
        <v>40</v>
      </c>
      <c r="B15" s="4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6" t="s">
        <v>35</v>
      </c>
      <c r="B16" s="42"/>
      <c r="C16" s="47" t="n">
        <v>0</v>
      </c>
      <c r="D16" s="47" t="n">
        <v>0</v>
      </c>
      <c r="E16" s="47" t="n">
        <v>0</v>
      </c>
      <c r="F16" s="47" t="n">
        <v>0</v>
      </c>
      <c r="G16" s="47" t="n">
        <v>0</v>
      </c>
      <c r="H16" s="47" t="n">
        <v>0</v>
      </c>
      <c r="I16" s="47" t="n">
        <v>0</v>
      </c>
      <c r="J16" s="47" t="n">
        <v>0</v>
      </c>
      <c r="K16" s="47" t="n">
        <v>0</v>
      </c>
      <c r="L16" s="47" t="n">
        <v>0</v>
      </c>
      <c r="M16" s="47" t="n">
        <v>0</v>
      </c>
      <c r="N16" s="47" t="n">
        <v>0</v>
      </c>
      <c r="O16" s="47" t="n">
        <v>0</v>
      </c>
      <c r="P16" s="47" t="n">
        <v>0</v>
      </c>
      <c r="Q16" s="47" t="n">
        <v>0</v>
      </c>
      <c r="R16" s="47" t="n">
        <v>0</v>
      </c>
      <c r="S16" s="47" t="n">
        <v>0</v>
      </c>
      <c r="T16" s="47" t="n">
        <v>0</v>
      </c>
      <c r="U16" s="47" t="n">
        <v>0</v>
      </c>
      <c r="V16" s="47" t="n">
        <v>0</v>
      </c>
      <c r="W16" s="47" t="n">
        <v>0</v>
      </c>
      <c r="X16" s="47" t="n">
        <v>0</v>
      </c>
      <c r="Y16" s="47" t="n">
        <v>0</v>
      </c>
      <c r="Z16" s="47" t="n">
        <v>0</v>
      </c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6" t="s">
        <v>36</v>
      </c>
      <c r="B17" s="42"/>
      <c r="C17" s="47" t="n">
        <v>0</v>
      </c>
      <c r="D17" s="47" t="n">
        <v>0</v>
      </c>
      <c r="E17" s="47" t="n">
        <v>0</v>
      </c>
      <c r="F17" s="47" t="n">
        <v>0</v>
      </c>
      <c r="G17" s="47" t="n">
        <v>0</v>
      </c>
      <c r="H17" s="47" t="n">
        <v>0</v>
      </c>
      <c r="I17" s="47" t="n">
        <v>0</v>
      </c>
      <c r="J17" s="47" t="n">
        <v>0</v>
      </c>
      <c r="K17" s="47" t="n">
        <v>0</v>
      </c>
      <c r="L17" s="47" t="n">
        <v>0</v>
      </c>
      <c r="M17" s="47" t="n">
        <v>0</v>
      </c>
      <c r="N17" s="47" t="n">
        <v>0</v>
      </c>
      <c r="O17" s="47" t="n">
        <v>0</v>
      </c>
      <c r="P17" s="47" t="n">
        <v>0</v>
      </c>
      <c r="Q17" s="47" t="n">
        <v>0</v>
      </c>
      <c r="R17" s="47" t="n">
        <v>0</v>
      </c>
      <c r="S17" s="47" t="n">
        <v>0</v>
      </c>
      <c r="T17" s="47" t="n">
        <v>0</v>
      </c>
      <c r="U17" s="47" t="n">
        <v>0</v>
      </c>
      <c r="V17" s="47" t="n">
        <v>0</v>
      </c>
      <c r="W17" s="47" t="n">
        <v>0</v>
      </c>
      <c r="X17" s="47" t="n">
        <v>0</v>
      </c>
      <c r="Y17" s="47" t="n">
        <v>0</v>
      </c>
      <c r="Z17" s="47" t="n">
        <v>0</v>
      </c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6" t="s">
        <v>37</v>
      </c>
      <c r="B18" s="42"/>
      <c r="C18" s="47" t="n">
        <v>0</v>
      </c>
      <c r="D18" s="47" t="n">
        <v>0</v>
      </c>
      <c r="E18" s="47" t="n">
        <v>0</v>
      </c>
      <c r="F18" s="47" t="n">
        <v>0</v>
      </c>
      <c r="G18" s="47" t="n">
        <v>0</v>
      </c>
      <c r="H18" s="47" t="n">
        <v>0</v>
      </c>
      <c r="I18" s="47" t="n">
        <v>0</v>
      </c>
      <c r="J18" s="47" t="n">
        <v>0</v>
      </c>
      <c r="K18" s="47" t="n">
        <v>0</v>
      </c>
      <c r="L18" s="47" t="n">
        <v>0</v>
      </c>
      <c r="M18" s="47" t="n">
        <v>0</v>
      </c>
      <c r="N18" s="47" t="n">
        <v>0</v>
      </c>
      <c r="O18" s="47" t="n">
        <v>0</v>
      </c>
      <c r="P18" s="47" t="n">
        <v>0</v>
      </c>
      <c r="Q18" s="47" t="n">
        <v>0</v>
      </c>
      <c r="R18" s="47" t="n">
        <v>0</v>
      </c>
      <c r="S18" s="47" t="n">
        <v>0</v>
      </c>
      <c r="T18" s="47" t="n">
        <v>0</v>
      </c>
      <c r="U18" s="47" t="n">
        <v>0</v>
      </c>
      <c r="V18" s="47" t="n">
        <v>0</v>
      </c>
      <c r="W18" s="47" t="n">
        <v>0</v>
      </c>
      <c r="X18" s="47" t="n">
        <v>0</v>
      </c>
      <c r="Y18" s="47" t="n">
        <v>0</v>
      </c>
      <c r="Z18" s="47" t="n">
        <v>0</v>
      </c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6" t="s">
        <v>38</v>
      </c>
      <c r="B19" s="42"/>
      <c r="C19" s="47" t="n">
        <v>0</v>
      </c>
      <c r="D19" s="47" t="n">
        <v>0</v>
      </c>
      <c r="E19" s="47" t="n">
        <v>0</v>
      </c>
      <c r="F19" s="47" t="n">
        <v>0</v>
      </c>
      <c r="G19" s="47" t="n">
        <v>0</v>
      </c>
      <c r="H19" s="47" t="n">
        <v>0</v>
      </c>
      <c r="I19" s="47" t="n">
        <v>0</v>
      </c>
      <c r="J19" s="47" t="n">
        <v>0</v>
      </c>
      <c r="K19" s="47" t="n">
        <v>0</v>
      </c>
      <c r="L19" s="47" t="n">
        <v>0</v>
      </c>
      <c r="M19" s="47" t="n">
        <v>0</v>
      </c>
      <c r="N19" s="47" t="n">
        <v>0</v>
      </c>
      <c r="O19" s="47" t="n">
        <v>0</v>
      </c>
      <c r="P19" s="47" t="n">
        <v>0</v>
      </c>
      <c r="Q19" s="47" t="n">
        <v>0</v>
      </c>
      <c r="R19" s="47" t="n">
        <v>0</v>
      </c>
      <c r="S19" s="47" t="n">
        <v>0</v>
      </c>
      <c r="T19" s="47" t="n">
        <v>0</v>
      </c>
      <c r="U19" s="47" t="n">
        <v>0</v>
      </c>
      <c r="V19" s="47" t="n">
        <v>0</v>
      </c>
      <c r="W19" s="47" t="n">
        <v>0</v>
      </c>
      <c r="X19" s="47" t="n">
        <v>0</v>
      </c>
      <c r="Y19" s="47" t="n">
        <v>0</v>
      </c>
      <c r="Z19" s="47" t="n">
        <v>0</v>
      </c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1.25" hidden="false" customHeight="true" outlineLevel="0" collapsed="false">
      <c r="A20" s="48" t="s">
        <v>39</v>
      </c>
      <c r="B20" s="49"/>
      <c r="C20" s="50" t="n">
        <v>0</v>
      </c>
      <c r="D20" s="50" t="n">
        <v>0</v>
      </c>
      <c r="E20" s="50" t="n">
        <v>0</v>
      </c>
      <c r="F20" s="50" t="n">
        <v>0</v>
      </c>
      <c r="G20" s="50" t="n">
        <v>0</v>
      </c>
      <c r="H20" s="50" t="n">
        <v>0</v>
      </c>
      <c r="I20" s="50" t="n">
        <v>0</v>
      </c>
      <c r="J20" s="50" t="n">
        <v>0</v>
      </c>
      <c r="K20" s="50" t="n">
        <v>0</v>
      </c>
      <c r="L20" s="50" t="n">
        <v>0</v>
      </c>
      <c r="M20" s="50" t="n">
        <v>0</v>
      </c>
      <c r="N20" s="50" t="n">
        <v>0</v>
      </c>
      <c r="O20" s="50" t="n">
        <v>0</v>
      </c>
      <c r="P20" s="50" t="n">
        <v>0</v>
      </c>
      <c r="Q20" s="50" t="n">
        <v>0</v>
      </c>
      <c r="R20" s="50" t="n">
        <v>0</v>
      </c>
      <c r="S20" s="50" t="n">
        <v>0</v>
      </c>
      <c r="T20" s="50" t="n">
        <v>0</v>
      </c>
      <c r="U20" s="50" t="n">
        <v>0</v>
      </c>
      <c r="V20" s="50" t="n">
        <v>0</v>
      </c>
      <c r="W20" s="50" t="n">
        <v>0</v>
      </c>
      <c r="X20" s="50" t="n">
        <v>0</v>
      </c>
      <c r="Y20" s="50" t="n">
        <v>0</v>
      </c>
      <c r="Z20" s="51" t="n">
        <v>0</v>
      </c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3.5" hidden="false" customHeight="true" outlineLevel="0" collapsed="false">
      <c r="A21" s="42"/>
      <c r="B21" s="4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6" t="s">
        <v>41</v>
      </c>
      <c r="B22" s="42"/>
      <c r="C22" s="47" t="n">
        <v>25000</v>
      </c>
      <c r="D22" s="47" t="n">
        <v>25000</v>
      </c>
      <c r="E22" s="47" t="n">
        <v>25000</v>
      </c>
      <c r="F22" s="47" t="n">
        <v>25000</v>
      </c>
      <c r="G22" s="47" t="n">
        <v>25000</v>
      </c>
      <c r="H22" s="47" t="n">
        <v>25000</v>
      </c>
      <c r="I22" s="47" t="n">
        <v>25000</v>
      </c>
      <c r="J22" s="47" t="n">
        <v>25000</v>
      </c>
      <c r="K22" s="47" t="n">
        <v>25000</v>
      </c>
      <c r="L22" s="47" t="n">
        <v>25000</v>
      </c>
      <c r="M22" s="47" t="n">
        <v>25000</v>
      </c>
      <c r="N22" s="47" t="n">
        <v>25000</v>
      </c>
      <c r="O22" s="47" t="n">
        <v>25000</v>
      </c>
      <c r="P22" s="47" t="n">
        <v>25000</v>
      </c>
      <c r="Q22" s="47" t="n">
        <v>25000</v>
      </c>
      <c r="R22" s="47" t="n">
        <v>25000</v>
      </c>
      <c r="S22" s="47" t="n">
        <v>25000</v>
      </c>
      <c r="T22" s="47" t="n">
        <v>25000</v>
      </c>
      <c r="U22" s="47" t="n">
        <v>25000</v>
      </c>
      <c r="V22" s="47" t="n">
        <v>25000</v>
      </c>
      <c r="W22" s="47" t="n">
        <v>25000</v>
      </c>
      <c r="X22" s="47" t="n">
        <v>25000</v>
      </c>
      <c r="Y22" s="47" t="n">
        <v>25000</v>
      </c>
      <c r="Z22" s="47" t="n">
        <v>25000</v>
      </c>
      <c r="AA22" s="46" t="n">
        <v>600000</v>
      </c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1.25" hidden="false" customHeight="true" outlineLevel="0" collapsed="false">
      <c r="A23" s="48" t="s">
        <v>42</v>
      </c>
      <c r="B23" s="49"/>
      <c r="C23" s="50" t="n">
        <v>0</v>
      </c>
      <c r="D23" s="50" t="n">
        <v>0</v>
      </c>
      <c r="E23" s="50" t="n">
        <v>0</v>
      </c>
      <c r="F23" s="50" t="n">
        <v>0</v>
      </c>
      <c r="G23" s="50" t="n">
        <v>0</v>
      </c>
      <c r="H23" s="50" t="n">
        <v>0</v>
      </c>
      <c r="I23" s="50" t="n">
        <v>0</v>
      </c>
      <c r="J23" s="50" t="n">
        <v>0</v>
      </c>
      <c r="K23" s="50" t="n">
        <v>0</v>
      </c>
      <c r="L23" s="50" t="n">
        <v>0</v>
      </c>
      <c r="M23" s="50" t="n">
        <v>0</v>
      </c>
      <c r="N23" s="50" t="n">
        <v>0</v>
      </c>
      <c r="O23" s="50" t="n">
        <v>0</v>
      </c>
      <c r="P23" s="50" t="n">
        <v>0</v>
      </c>
      <c r="Q23" s="50" t="n">
        <v>0</v>
      </c>
      <c r="R23" s="50" t="n">
        <v>0</v>
      </c>
      <c r="S23" s="50" t="n">
        <v>0</v>
      </c>
      <c r="T23" s="50" t="n">
        <v>0</v>
      </c>
      <c r="U23" s="50" t="n">
        <v>0</v>
      </c>
      <c r="V23" s="50" t="n">
        <v>0</v>
      </c>
      <c r="W23" s="50" t="n">
        <v>0</v>
      </c>
      <c r="X23" s="50" t="n">
        <v>0</v>
      </c>
      <c r="Y23" s="50" t="n">
        <v>0</v>
      </c>
      <c r="Z23" s="50" t="n">
        <v>0</v>
      </c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false" customHeight="true" outlineLevel="0" collapsed="false">
      <c r="A24" s="42"/>
      <c r="B24" s="4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3.5" hidden="false" customHeight="true" outlineLevel="0" collapsed="false">
      <c r="A26" s="42"/>
      <c r="B26" s="4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2" hidden="false" customHeight="true" outlineLevel="0" collapsed="false">
      <c r="A27" s="43" t="s">
        <v>43</v>
      </c>
      <c r="B27" s="4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6" t="s">
        <v>35</v>
      </c>
      <c r="B28" s="42"/>
      <c r="C28" s="47" t="n">
        <v>-3049.3613</v>
      </c>
      <c r="D28" s="47" t="n">
        <v>10041.6882</v>
      </c>
      <c r="E28" s="47" t="n">
        <v>20886.1548</v>
      </c>
      <c r="F28" s="47" t="n">
        <v>1311.5032</v>
      </c>
      <c r="G28" s="47" t="n">
        <v>4542.686</v>
      </c>
      <c r="H28" s="47" t="n">
        <v>6383.9215</v>
      </c>
      <c r="I28" s="47" t="n">
        <v>-12202.0678</v>
      </c>
      <c r="J28" s="47" t="n">
        <v>-16363.3581</v>
      </c>
      <c r="K28" s="47" t="n">
        <v>-11049.4118</v>
      </c>
      <c r="L28" s="47" t="n">
        <v>-5782.7452</v>
      </c>
      <c r="M28" s="47" t="n">
        <v>-476.9602</v>
      </c>
      <c r="N28" s="47" t="n">
        <v>-2269.4667</v>
      </c>
      <c r="O28" s="47" t="n">
        <v>-3043.6925</v>
      </c>
      <c r="P28" s="47" t="n">
        <v>813.4826</v>
      </c>
      <c r="Q28" s="47" t="n">
        <v>3569.243</v>
      </c>
      <c r="R28" s="47" t="n">
        <v>-1188.4968</v>
      </c>
      <c r="S28" s="47" t="n">
        <v>8768.4925</v>
      </c>
      <c r="T28" s="47" t="n">
        <v>1744.8699</v>
      </c>
      <c r="U28" s="47" t="n">
        <v>-13392.8624</v>
      </c>
      <c r="V28" s="47" t="n">
        <v>-17779.9269</v>
      </c>
      <c r="W28" s="47" t="n">
        <v>-14921.8301</v>
      </c>
      <c r="X28" s="47" t="n">
        <v>-5812.185</v>
      </c>
      <c r="Y28" s="47" t="n">
        <v>-16700</v>
      </c>
      <c r="Z28" s="47" t="n">
        <v>-19774.1935</v>
      </c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6" t="s">
        <v>36</v>
      </c>
      <c r="B29" s="42"/>
      <c r="C29" s="47" t="n">
        <v>15838.7419</v>
      </c>
      <c r="D29" s="47" t="n">
        <v>32535.7143</v>
      </c>
      <c r="E29" s="47" t="n">
        <v>9516.129</v>
      </c>
      <c r="F29" s="47" t="n">
        <v>-5400</v>
      </c>
      <c r="G29" s="47" t="n">
        <v>-6322.5806</v>
      </c>
      <c r="H29" s="47" t="n">
        <v>5900.0333</v>
      </c>
      <c r="I29" s="47" t="n">
        <v>-28838.7097</v>
      </c>
      <c r="J29" s="47" t="n">
        <v>-40096.7742</v>
      </c>
      <c r="K29" s="47" t="n">
        <v>-21100</v>
      </c>
      <c r="L29" s="47" t="n">
        <v>-5645.1613</v>
      </c>
      <c r="M29" s="47" t="n">
        <v>-13933.3</v>
      </c>
      <c r="N29" s="47" t="n">
        <v>-17677.3871</v>
      </c>
      <c r="O29" s="47" t="n">
        <v>-20129.0323</v>
      </c>
      <c r="P29" s="47" t="n">
        <v>-20607.1071</v>
      </c>
      <c r="Q29" s="47" t="n">
        <v>-12838.7419</v>
      </c>
      <c r="R29" s="47" t="n">
        <v>-7566.6667</v>
      </c>
      <c r="S29" s="47" t="n">
        <v>-2193.5161</v>
      </c>
      <c r="T29" s="47" t="n">
        <v>-4933.3333</v>
      </c>
      <c r="U29" s="47" t="n">
        <v>-38612.9355</v>
      </c>
      <c r="V29" s="47" t="n">
        <v>-47774.1935</v>
      </c>
      <c r="W29" s="47" t="n">
        <v>-36866.6667</v>
      </c>
      <c r="X29" s="47" t="n">
        <v>-17387.0968</v>
      </c>
      <c r="Y29" s="47" t="n">
        <v>-18233.3333</v>
      </c>
      <c r="Z29" s="47" t="n">
        <v>-24580.6452</v>
      </c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6" t="s">
        <v>37</v>
      </c>
      <c r="B30" s="42"/>
      <c r="C30" s="47" t="n">
        <v>20000</v>
      </c>
      <c r="D30" s="47" t="n">
        <v>10000</v>
      </c>
      <c r="E30" s="47" t="n">
        <v>10000</v>
      </c>
      <c r="F30" s="47" t="n">
        <v>0</v>
      </c>
      <c r="G30" s="47" t="n">
        <v>15000</v>
      </c>
      <c r="H30" s="47" t="n">
        <v>15000</v>
      </c>
      <c r="I30" s="47" t="n">
        <v>35000</v>
      </c>
      <c r="J30" s="47" t="n">
        <v>35000</v>
      </c>
      <c r="K30" s="47" t="n">
        <v>35000</v>
      </c>
      <c r="L30" s="47" t="n">
        <v>35000</v>
      </c>
      <c r="M30" s="47" t="n">
        <v>20000</v>
      </c>
      <c r="N30" s="47" t="n">
        <v>20000</v>
      </c>
      <c r="O30" s="47" t="n">
        <v>20000</v>
      </c>
      <c r="P30" s="47" t="n">
        <v>20000</v>
      </c>
      <c r="Q30" s="47" t="n">
        <v>20000</v>
      </c>
      <c r="R30" s="47" t="n">
        <v>5000</v>
      </c>
      <c r="S30" s="47" t="n">
        <v>5000</v>
      </c>
      <c r="T30" s="47" t="n">
        <v>5000</v>
      </c>
      <c r="U30" s="47" t="n">
        <v>5000</v>
      </c>
      <c r="V30" s="47" t="n">
        <v>5000</v>
      </c>
      <c r="W30" s="47" t="n">
        <v>5000</v>
      </c>
      <c r="X30" s="47" t="n">
        <v>5000</v>
      </c>
      <c r="Y30" s="47" t="n">
        <v>0</v>
      </c>
      <c r="Z30" s="47" t="n">
        <v>0</v>
      </c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6" t="s">
        <v>38</v>
      </c>
      <c r="B31" s="42"/>
      <c r="C31" s="47" t="n">
        <v>0</v>
      </c>
      <c r="D31" s="47" t="n">
        <v>0</v>
      </c>
      <c r="E31" s="47" t="n">
        <v>0</v>
      </c>
      <c r="F31" s="47" t="n">
        <v>0</v>
      </c>
      <c r="G31" s="47" t="n">
        <v>0</v>
      </c>
      <c r="H31" s="47" t="n">
        <v>0</v>
      </c>
      <c r="I31" s="47" t="n">
        <v>0</v>
      </c>
      <c r="J31" s="47" t="n">
        <v>0</v>
      </c>
      <c r="K31" s="47" t="n">
        <v>0</v>
      </c>
      <c r="L31" s="47" t="n">
        <v>0</v>
      </c>
      <c r="M31" s="47" t="n">
        <v>0</v>
      </c>
      <c r="N31" s="47" t="n">
        <v>0</v>
      </c>
      <c r="O31" s="47" t="n">
        <v>0</v>
      </c>
      <c r="P31" s="47" t="n">
        <v>0</v>
      </c>
      <c r="Q31" s="47" t="n">
        <v>0</v>
      </c>
      <c r="R31" s="47" t="n">
        <v>0</v>
      </c>
      <c r="S31" s="47" t="n">
        <v>0</v>
      </c>
      <c r="T31" s="47" t="n">
        <v>0</v>
      </c>
      <c r="U31" s="47" t="n">
        <v>0</v>
      </c>
      <c r="V31" s="47" t="n">
        <v>0</v>
      </c>
      <c r="W31" s="47" t="n">
        <v>0</v>
      </c>
      <c r="X31" s="47" t="n">
        <v>0</v>
      </c>
      <c r="Y31" s="47" t="n">
        <v>0</v>
      </c>
      <c r="Z31" s="47" t="n">
        <v>0</v>
      </c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1.25" hidden="false" customHeight="true" outlineLevel="0" collapsed="false">
      <c r="A32" s="48" t="s">
        <v>39</v>
      </c>
      <c r="B32" s="49"/>
      <c r="C32" s="50" t="n">
        <v>32789.3806</v>
      </c>
      <c r="D32" s="50" t="n">
        <v>52577.4025</v>
      </c>
      <c r="E32" s="50" t="n">
        <v>40402.2838</v>
      </c>
      <c r="F32" s="50" t="n">
        <v>-4088.4968</v>
      </c>
      <c r="G32" s="50" t="n">
        <v>13220.1054</v>
      </c>
      <c r="H32" s="50" t="n">
        <v>27283.9548</v>
      </c>
      <c r="I32" s="50" t="n">
        <v>-6040.7775</v>
      </c>
      <c r="J32" s="50" t="n">
        <v>-21460.1323</v>
      </c>
      <c r="K32" s="50" t="n">
        <v>2850.5882</v>
      </c>
      <c r="L32" s="50" t="n">
        <v>23572.0935</v>
      </c>
      <c r="M32" s="50" t="n">
        <v>5589.7398</v>
      </c>
      <c r="N32" s="50" t="n">
        <v>53.1461999999992</v>
      </c>
      <c r="O32" s="50" t="n">
        <v>-3172.7248</v>
      </c>
      <c r="P32" s="50" t="n">
        <v>206.375499999998</v>
      </c>
      <c r="Q32" s="50" t="n">
        <v>10730.5011</v>
      </c>
      <c r="R32" s="50" t="n">
        <v>-3755.1635</v>
      </c>
      <c r="S32" s="50" t="n">
        <v>11574.9764</v>
      </c>
      <c r="T32" s="50" t="n">
        <v>1811.5366</v>
      </c>
      <c r="U32" s="50" t="n">
        <v>-47005.7979</v>
      </c>
      <c r="V32" s="50" t="n">
        <v>-60554.1204</v>
      </c>
      <c r="W32" s="50" t="n">
        <v>-46788.4968</v>
      </c>
      <c r="X32" s="50" t="n">
        <v>-18199.2818</v>
      </c>
      <c r="Y32" s="50" t="n">
        <v>-34933.3333</v>
      </c>
      <c r="Z32" s="51" t="n">
        <v>-44354.8387</v>
      </c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3.5" hidden="false" customHeight="true" outlineLevel="0" collapsed="false">
      <c r="A33" s="42"/>
      <c r="B33" s="4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6" t="s">
        <v>44</v>
      </c>
      <c r="B34" s="42"/>
      <c r="C34" s="47" t="n">
        <v>20000</v>
      </c>
      <c r="D34" s="47" t="n">
        <v>20000</v>
      </c>
      <c r="E34" s="47" t="n">
        <v>20000</v>
      </c>
      <c r="F34" s="47" t="n">
        <v>20000</v>
      </c>
      <c r="G34" s="47" t="n">
        <v>20000</v>
      </c>
      <c r="H34" s="47" t="n">
        <v>20000</v>
      </c>
      <c r="I34" s="47" t="n">
        <v>20000</v>
      </c>
      <c r="J34" s="47" t="n">
        <v>20000</v>
      </c>
      <c r="K34" s="47" t="n">
        <v>20000</v>
      </c>
      <c r="L34" s="47" t="n">
        <v>20000</v>
      </c>
      <c r="M34" s="47" t="n">
        <v>20000</v>
      </c>
      <c r="N34" s="47" t="n">
        <v>20000</v>
      </c>
      <c r="O34" s="47" t="n">
        <v>40000</v>
      </c>
      <c r="P34" s="47" t="n">
        <v>40000</v>
      </c>
      <c r="Q34" s="47" t="n">
        <v>40000</v>
      </c>
      <c r="R34" s="47" t="n">
        <v>40000</v>
      </c>
      <c r="S34" s="47" t="n">
        <v>40000</v>
      </c>
      <c r="T34" s="47" t="n">
        <v>40000</v>
      </c>
      <c r="U34" s="47" t="n">
        <v>40000</v>
      </c>
      <c r="V34" s="47" t="n">
        <v>40000</v>
      </c>
      <c r="W34" s="47" t="n">
        <v>40000</v>
      </c>
      <c r="X34" s="47" t="n">
        <v>40000</v>
      </c>
      <c r="Y34" s="47" t="n">
        <v>40000</v>
      </c>
      <c r="Z34" s="47" t="n">
        <v>40000</v>
      </c>
      <c r="AA34" s="46" t="n">
        <v>720000</v>
      </c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5" customFormat="false" ht="11.25" hidden="false" customHeight="true" outlineLevel="0" collapsed="false">
      <c r="A35" s="48" t="s">
        <v>42</v>
      </c>
      <c r="B35" s="49"/>
      <c r="C35" s="50" t="n">
        <v>12789.3806</v>
      </c>
      <c r="D35" s="50" t="n">
        <v>32577.4025</v>
      </c>
      <c r="E35" s="50" t="n">
        <v>20402.2838</v>
      </c>
      <c r="F35" s="50" t="n">
        <v>0</v>
      </c>
      <c r="G35" s="50" t="n">
        <v>0</v>
      </c>
      <c r="H35" s="50" t="n">
        <v>7283.9548</v>
      </c>
      <c r="I35" s="50" t="n">
        <v>0</v>
      </c>
      <c r="J35" s="50" t="n">
        <v>-1460.1323</v>
      </c>
      <c r="K35" s="50" t="n">
        <v>0</v>
      </c>
      <c r="L35" s="50" t="n">
        <v>3572.0935</v>
      </c>
      <c r="M35" s="50" t="n">
        <v>0</v>
      </c>
      <c r="N35" s="50" t="n">
        <v>0</v>
      </c>
      <c r="O35" s="50" t="n">
        <v>0</v>
      </c>
      <c r="P35" s="50" t="n">
        <v>0</v>
      </c>
      <c r="Q35" s="50" t="n">
        <v>0</v>
      </c>
      <c r="R35" s="50" t="n">
        <v>0</v>
      </c>
      <c r="S35" s="50" t="n">
        <v>0</v>
      </c>
      <c r="T35" s="50" t="n">
        <v>0</v>
      </c>
      <c r="U35" s="50" t="n">
        <v>-7005.7979</v>
      </c>
      <c r="V35" s="50" t="n">
        <v>-20554.1204</v>
      </c>
      <c r="W35" s="50" t="n">
        <v>-6788.4968</v>
      </c>
      <c r="X35" s="50" t="n">
        <v>0</v>
      </c>
      <c r="Y35" s="50" t="n">
        <v>0</v>
      </c>
      <c r="Z35" s="51" t="n">
        <v>-4354.8387</v>
      </c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  <c r="IU35" s="42"/>
      <c r="IV35" s="42"/>
      <c r="IW35" s="42"/>
    </row>
    <row r="37" customFormat="false" ht="13.5" hidden="true" customHeight="true" outlineLevel="0" collapsed="false"/>
    <row r="38" customFormat="false" ht="13.5" hidden="true" customHeight="true" outlineLevel="0" collapsed="false"/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23" activeCellId="0" sqref="A2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1" width="33.15"/>
    <col collapsed="false" customWidth="true" hidden="false" outlineLevel="0" max="2" min="2" style="81" width="3.99"/>
    <col collapsed="false" customWidth="true" hidden="false" outlineLevel="0" max="26" min="3" style="81" width="13.32"/>
    <col collapsed="false" customWidth="true" hidden="false" outlineLevel="0" max="27" min="27" style="81" width="15.99"/>
  </cols>
  <sheetData>
    <row r="1" customFormat="false" ht="12" hidden="false" customHeight="true" outlineLevel="0" collapsed="false">
      <c r="A1" s="82" t="str">
        <f aca="false">'PLR SUM INPUT PG'!A1</f>
        <v>TERM - Fuel PLR Book Summary</v>
      </c>
    </row>
    <row r="2" customFormat="false" ht="12" hidden="false" customHeight="true" outlineLevel="0" collapsed="false">
      <c r="A2" s="82" t="str">
        <f aca="false">'PLR SUM INPUT PG'!A2</f>
        <v>Valuation Date:  12/18/2001</v>
      </c>
    </row>
    <row r="3" customFormat="false" ht="12" hidden="false" customHeight="true" outlineLevel="0" collapsed="false">
      <c r="A3" s="82" t="str">
        <f aca="false">'PLR SUM INPUT PG'!A3</f>
        <v>Prior Date:          12/17/2001</v>
      </c>
    </row>
    <row r="4" customFormat="false" ht="12" hidden="false" customHeight="true" outlineLevel="0" collapsed="false">
      <c r="A4" s="82" t="str">
        <f aca="false">'PLR SUM INPUT PG'!A4</f>
        <v>As of:                  12/18/2001</v>
      </c>
    </row>
    <row r="6" customFormat="false" ht="12" hidden="false" customHeight="true" outlineLevel="0" collapsed="false">
      <c r="A6" s="83" t="str">
        <f aca="false">'PLR SUM INPUT PG'!A6</f>
        <v>Dth</v>
      </c>
      <c r="C6" s="84" t="str">
        <f aca="false">'PLR SUM INPUT PG'!C6</f>
        <v>Jan-02</v>
      </c>
      <c r="D6" s="84" t="str">
        <f aca="false">'PLR SUM INPUT PG'!D6</f>
        <v>Feb-02</v>
      </c>
      <c r="E6" s="84" t="str">
        <f aca="false">'PLR SUM INPUT PG'!E6</f>
        <v>Mar-02</v>
      </c>
      <c r="F6" s="84" t="str">
        <f aca="false">'PLR SUM INPUT PG'!F6</f>
        <v>Apr-02</v>
      </c>
      <c r="G6" s="84" t="str">
        <f aca="false">'PLR SUM INPUT PG'!G6</f>
        <v>May-02</v>
      </c>
      <c r="H6" s="84" t="str">
        <f aca="false">'PLR SUM INPUT PG'!H6</f>
        <v>Jun-02</v>
      </c>
      <c r="I6" s="84" t="str">
        <f aca="false">'PLR SUM INPUT PG'!I6</f>
        <v>Jul-02</v>
      </c>
      <c r="J6" s="84" t="str">
        <f aca="false">'PLR SUM INPUT PG'!J6</f>
        <v>Aug-02</v>
      </c>
      <c r="K6" s="84" t="str">
        <f aca="false">'PLR SUM INPUT PG'!K6</f>
        <v>Sep-02</v>
      </c>
      <c r="L6" s="84" t="str">
        <f aca="false">'PLR SUM INPUT PG'!L6</f>
        <v>Oct-02</v>
      </c>
      <c r="M6" s="84" t="str">
        <f aca="false">'PLR SUM INPUT PG'!M6</f>
        <v>Nov-02</v>
      </c>
      <c r="N6" s="84" t="str">
        <f aca="false">'PLR SUM INPUT PG'!N6</f>
        <v>Dec-02</v>
      </c>
      <c r="O6" s="84" t="str">
        <f aca="false">'PLR SUM INPUT PG'!O6</f>
        <v>Jan-03</v>
      </c>
      <c r="P6" s="84" t="str">
        <f aca="false">'PLR SUM INPUT PG'!P6</f>
        <v>Feb-03</v>
      </c>
      <c r="Q6" s="84" t="str">
        <f aca="false">'PLR SUM INPUT PG'!Q6</f>
        <v>Mar-03</v>
      </c>
      <c r="R6" s="84" t="str">
        <f aca="false">'PLR SUM INPUT PG'!R6</f>
        <v>Apr-03</v>
      </c>
      <c r="S6" s="84" t="str">
        <f aca="false">'PLR SUM INPUT PG'!S6</f>
        <v>May-03</v>
      </c>
      <c r="T6" s="84" t="str">
        <f aca="false">'PLR SUM INPUT PG'!T6</f>
        <v>Jun-03</v>
      </c>
      <c r="U6" s="84" t="str">
        <f aca="false">'PLR SUM INPUT PG'!U6</f>
        <v>Jul-03</v>
      </c>
      <c r="V6" s="84" t="str">
        <f aca="false">'PLR SUM INPUT PG'!V6</f>
        <v>Aug-03</v>
      </c>
      <c r="W6" s="84" t="str">
        <f aca="false">'PLR SUM INPUT PG'!W6</f>
        <v>Sep-03</v>
      </c>
      <c r="X6" s="84" t="str">
        <f aca="false">'PLR SUM INPUT PG'!X6</f>
        <v>Oct-03</v>
      </c>
      <c r="Y6" s="84" t="str">
        <f aca="false">'PLR SUM INPUT PG'!Y6</f>
        <v>Nov-03</v>
      </c>
      <c r="Z6" s="84" t="str">
        <f aca="false">'PLR SUM INPUT PG'!Z6</f>
        <v>Dec-03</v>
      </c>
      <c r="AA6" s="84" t="str">
        <f aca="false">'PLR SUM INPUT PG'!AA6</f>
        <v>TOTAL</v>
      </c>
    </row>
    <row r="7" customFormat="false" ht="11.25" hidden="false" customHeight="true" outlineLevel="0" collapsed="false">
      <c r="A7" s="85" t="str">
        <f aca="false">'PLR SUM INPUT PG'!A7</f>
        <v>Aeco</v>
      </c>
      <c r="C7" s="85" t="n">
        <f aca="false">'PLR SUM INPUT PG'!C7-Dth_Day!C40</f>
        <v>28434.5096</v>
      </c>
      <c r="D7" s="85" t="n">
        <f aca="false">'PLR SUM INPUT PG'!D7-Dth_Day!D40</f>
        <v>28434.5096</v>
      </c>
      <c r="E7" s="85" t="n">
        <f aca="false">'PLR SUM INPUT PG'!E7-Dth_Day!E40</f>
        <v>28434.5096</v>
      </c>
      <c r="F7" s="85" t="n">
        <f aca="false">'PLR SUM INPUT PG'!F7-Dth_Day!F40</f>
        <v>9478.1699</v>
      </c>
      <c r="G7" s="85" t="n">
        <f aca="false">'PLR SUM INPUT PG'!G7-Dth_Day!G40</f>
        <v>9478.1699</v>
      </c>
      <c r="H7" s="85" t="n">
        <f aca="false">'PLR SUM INPUT PG'!H7-Dth_Day!H40</f>
        <v>14217.2548</v>
      </c>
      <c r="I7" s="85" t="n">
        <f aca="false">'PLR SUM INPUT PG'!I7-Dth_Day!I40</f>
        <v>14217.2548</v>
      </c>
      <c r="J7" s="85" t="n">
        <f aca="false">'PLR SUM INPUT PG'!J7-Dth_Day!J40</f>
        <v>14217.2548</v>
      </c>
      <c r="K7" s="85" t="n">
        <f aca="false">'PLR SUM INPUT PG'!K7-Dth_Day!K40</f>
        <v>14217.2548</v>
      </c>
      <c r="L7" s="85" t="n">
        <f aca="false">'PLR SUM INPUT PG'!L7-Dth_Day!L40</f>
        <v>14217.2548</v>
      </c>
      <c r="M7" s="85" t="n">
        <f aca="false">'PLR SUM INPUT PG'!M7-Dth_Day!M40</f>
        <v>18956.3398</v>
      </c>
      <c r="N7" s="85" t="n">
        <f aca="false">'PLR SUM INPUT PG'!N7-Dth_Day!N40</f>
        <v>18956.3398</v>
      </c>
      <c r="O7" s="85" t="n">
        <f aca="false">'PLR SUM INPUT PG'!O7-Dth_Day!O40</f>
        <v>18956.3398</v>
      </c>
      <c r="P7" s="85" t="n">
        <f aca="false">'PLR SUM INPUT PG'!P7-Dth_Day!P40</f>
        <v>18956.3398</v>
      </c>
      <c r="Q7" s="85" t="n">
        <f aca="false">'PLR SUM INPUT PG'!Q7-Dth_Day!Q40</f>
        <v>18956.3398</v>
      </c>
      <c r="R7" s="85" t="n">
        <f aca="false">'PLR SUM INPUT PG'!R7-Dth_Day!R40</f>
        <v>9478.1699</v>
      </c>
      <c r="S7" s="85" t="n">
        <f aca="false">'PLR SUM INPUT PG'!S7-Dth_Day!S40</f>
        <v>9478.1699</v>
      </c>
      <c r="T7" s="85" t="n">
        <f aca="false">'PLR SUM INPUT PG'!T7-Dth_Day!T40</f>
        <v>9478.1699</v>
      </c>
      <c r="U7" s="85" t="n">
        <f aca="false">'PLR SUM INPUT PG'!U7-Dth_Day!U40</f>
        <v>9478.1699</v>
      </c>
      <c r="V7" s="85" t="n">
        <f aca="false">'PLR SUM INPUT PG'!V7-Dth_Day!V40</f>
        <v>9478.1699</v>
      </c>
      <c r="W7" s="85" t="n">
        <f aca="false">'PLR SUM INPUT PG'!W7-Dth_Day!W40</f>
        <v>9478.1699</v>
      </c>
      <c r="X7" s="85" t="n">
        <f aca="false">'PLR SUM INPUT PG'!X7-Dth_Day!X40</f>
        <v>9478.1699</v>
      </c>
      <c r="Y7" s="85" t="n">
        <f aca="false">'PLR SUM INPUT PG'!Y7-Dth_Day!Y40</f>
        <v>0</v>
      </c>
      <c r="Z7" s="85" t="n">
        <f aca="false">'PLR SUM INPUT PG'!Z7-Dth_Day!Z40</f>
        <v>0</v>
      </c>
    </row>
    <row r="8" customFormat="false" ht="11.25" hidden="false" customHeight="true" outlineLevel="0" collapsed="false">
      <c r="A8" s="85" t="str">
        <f aca="false">'PLR SUM INPUT PG'!A8</f>
        <v>Coyote Plant</v>
      </c>
      <c r="C8" s="85" t="n">
        <f aca="false">'PLR SUM INPUT PG'!C8</f>
        <v>-31483.871</v>
      </c>
      <c r="D8" s="85" t="n">
        <f aca="false">'PLR SUM INPUT PG'!D8</f>
        <v>-18392.8214</v>
      </c>
      <c r="E8" s="85" t="n">
        <f aca="false">'PLR SUM INPUT PG'!E8</f>
        <v>-7548.3548</v>
      </c>
      <c r="F8" s="85" t="n">
        <f aca="false">'PLR SUM INPUT PG'!F8</f>
        <v>-8166.6667</v>
      </c>
      <c r="G8" s="85" t="n">
        <f aca="false">'PLR SUM INPUT PG'!G8</f>
        <v>-4935.4839</v>
      </c>
      <c r="H8" s="85" t="n">
        <f aca="false">'PLR SUM INPUT PG'!H8</f>
        <v>-7833.3333</v>
      </c>
      <c r="I8" s="85" t="n">
        <f aca="false">'PLR SUM INPUT PG'!I8</f>
        <v>-26419.3226</v>
      </c>
      <c r="J8" s="85" t="n">
        <f aca="false">'PLR SUM INPUT PG'!J8</f>
        <v>-30580.6129</v>
      </c>
      <c r="K8" s="85" t="n">
        <f aca="false">'PLR SUM INPUT PG'!K8</f>
        <v>-25266.6667</v>
      </c>
      <c r="L8" s="85" t="n">
        <f aca="false">'PLR SUM INPUT PG'!L8</f>
        <v>-20000</v>
      </c>
      <c r="M8" s="85" t="n">
        <f aca="false">'PLR SUM INPUT PG'!M8</f>
        <v>-19433.3</v>
      </c>
      <c r="N8" s="85" t="n">
        <f aca="false">'PLR SUM INPUT PG'!N8</f>
        <v>-21225.8065</v>
      </c>
      <c r="O8" s="85" t="n">
        <f aca="false">'PLR SUM INPUT PG'!O8</f>
        <v>-22000.0323</v>
      </c>
      <c r="P8" s="85" t="n">
        <f aca="false">'PLR SUM INPUT PG'!P8</f>
        <v>-18142.8571</v>
      </c>
      <c r="Q8" s="85" t="n">
        <f aca="false">'PLR SUM INPUT PG'!Q8</f>
        <v>-15387.0968</v>
      </c>
      <c r="R8" s="85" t="n">
        <f aca="false">'PLR SUM INPUT PG'!R8</f>
        <v>-10666.6667</v>
      </c>
      <c r="S8" s="85" t="n">
        <f aca="false">'PLR SUM INPUT PG'!S8</f>
        <v>-709.6774</v>
      </c>
      <c r="T8" s="85" t="n">
        <f aca="false">'PLR SUM INPUT PG'!T8</f>
        <v>-7733.3</v>
      </c>
      <c r="U8" s="85" t="n">
        <f aca="false">'PLR SUM INPUT PG'!U8</f>
        <v>-22871.0323</v>
      </c>
      <c r="V8" s="85" t="n">
        <f aca="false">'PLR SUM INPUT PG'!V8</f>
        <v>-27258.0968</v>
      </c>
      <c r="W8" s="85" t="n">
        <f aca="false">'PLR SUM INPUT PG'!W8</f>
        <v>-24400</v>
      </c>
      <c r="X8" s="85" t="n">
        <f aca="false">'PLR SUM INPUT PG'!X8</f>
        <v>-15290.3548</v>
      </c>
      <c r="Y8" s="85" t="n">
        <f aca="false">'PLR SUM INPUT PG'!Y8</f>
        <v>-16700</v>
      </c>
      <c r="Z8" s="85" t="n">
        <f aca="false">'PLR SUM INPUT PG'!Z8</f>
        <v>-19774.1935</v>
      </c>
    </row>
    <row r="9" customFormat="false" ht="11.25" hidden="false" customHeight="true" outlineLevel="0" collapsed="false">
      <c r="A9" s="82" t="str">
        <f aca="false">'PLR SUM INPUT PG'!A9</f>
        <v>Total Aeco</v>
      </c>
      <c r="C9" s="86" t="n">
        <f aca="false">SUM(C7:C8)</f>
        <v>-3049.3614</v>
      </c>
      <c r="D9" s="86" t="n">
        <f aca="false">SUM(D7:D8)</f>
        <v>10041.6882</v>
      </c>
      <c r="E9" s="86" t="n">
        <f aca="false">SUM(E7:E8)</f>
        <v>20886.1548</v>
      </c>
      <c r="F9" s="86" t="n">
        <f aca="false">SUM(F7:F8)</f>
        <v>1311.5032</v>
      </c>
      <c r="G9" s="86" t="n">
        <f aca="false">SUM(G7:G8)</f>
        <v>4542.686</v>
      </c>
      <c r="H9" s="86" t="n">
        <f aca="false">SUM(H7:H8)</f>
        <v>6383.9215</v>
      </c>
      <c r="I9" s="86" t="n">
        <f aca="false">SUM(I7:I8)</f>
        <v>-12202.0678</v>
      </c>
      <c r="J9" s="86" t="n">
        <f aca="false">SUM(J7:J8)</f>
        <v>-16363.3581</v>
      </c>
      <c r="K9" s="86" t="n">
        <f aca="false">SUM(K7:K8)</f>
        <v>-11049.4119</v>
      </c>
      <c r="L9" s="86" t="n">
        <f aca="false">SUM(L7:L8)</f>
        <v>-5782.7452</v>
      </c>
      <c r="M9" s="86" t="n">
        <f aca="false">SUM(M7:M8)</f>
        <v>-476.960199999998</v>
      </c>
      <c r="N9" s="86" t="n">
        <f aca="false">SUM(N7:N8)</f>
        <v>-2269.4667</v>
      </c>
      <c r="O9" s="86" t="n">
        <f aca="false">SUM(O7:O8)</f>
        <v>-3043.6925</v>
      </c>
      <c r="P9" s="86" t="n">
        <f aca="false">SUM(P7:P8)</f>
        <v>813.482700000001</v>
      </c>
      <c r="Q9" s="86" t="n">
        <f aca="false">SUM(Q7:Q8)</f>
        <v>3569.243</v>
      </c>
      <c r="R9" s="86" t="n">
        <f aca="false">SUM(R7:R8)</f>
        <v>-1188.4968</v>
      </c>
      <c r="S9" s="86" t="n">
        <f aca="false">SUM(S7:S8)</f>
        <v>8768.4925</v>
      </c>
      <c r="T9" s="86" t="n">
        <f aca="false">SUM(T7:T8)</f>
        <v>1744.8699</v>
      </c>
      <c r="U9" s="86" t="n">
        <f aca="false">SUM(U7:U8)</f>
        <v>-13392.8624</v>
      </c>
      <c r="V9" s="86" t="n">
        <f aca="false">SUM(V7:V8)</f>
        <v>-17779.9269</v>
      </c>
      <c r="W9" s="86" t="n">
        <f aca="false">SUM(W7:W8)</f>
        <v>-14921.8301</v>
      </c>
      <c r="X9" s="86" t="n">
        <f aca="false">SUM(X7:X8)</f>
        <v>-5812.1849</v>
      </c>
      <c r="Y9" s="86" t="n">
        <f aca="false">SUM(Y7:Y8)</f>
        <v>-16700</v>
      </c>
      <c r="Z9" s="86" t="n">
        <f aca="false">SUM(Z7:Z8)</f>
        <v>-19774.1935</v>
      </c>
    </row>
    <row r="11" customFormat="false" ht="11.25" hidden="false" customHeight="true" outlineLevel="0" collapsed="false">
      <c r="A11" s="85" t="str">
        <f aca="false">'PLR SUM INPUT PG'!A11</f>
        <v>Sumas</v>
      </c>
      <c r="C11" s="85" t="n">
        <f aca="false">'PLR SUM INPUT PG'!C11-Dth_Day!C41</f>
        <v>20000</v>
      </c>
      <c r="D11" s="85" t="n">
        <f aca="false">'PLR SUM INPUT PG'!D11-Dth_Day!D41</f>
        <v>20000</v>
      </c>
      <c r="E11" s="85" t="n">
        <f aca="false">'PLR SUM INPUT PG'!E11-Dth_Day!E41</f>
        <v>-15000</v>
      </c>
      <c r="F11" s="85" t="n">
        <f aca="false">'PLR SUM INPUT PG'!F11-Dth_Day!F41</f>
        <v>-5000</v>
      </c>
      <c r="G11" s="85" t="n">
        <f aca="false">'PLR SUM INPUT PG'!G11-Dth_Day!G41</f>
        <v>-5000</v>
      </c>
      <c r="H11" s="85" t="n">
        <f aca="false">'PLR SUM INPUT PG'!H11-Dth_Day!H41</f>
        <v>15000</v>
      </c>
      <c r="I11" s="85" t="n">
        <f aca="false">'PLR SUM INPUT PG'!I11-Dth_Day!I41</f>
        <v>20000</v>
      </c>
      <c r="J11" s="85" t="n">
        <f aca="false">'PLR SUM INPUT PG'!J11-Dth_Day!J41</f>
        <v>25000</v>
      </c>
      <c r="K11" s="85" t="n">
        <f aca="false">'PLR SUM INPUT PG'!K11-Dth_Day!K41</f>
        <v>25000</v>
      </c>
      <c r="L11" s="85" t="n">
        <f aca="false">'PLR SUM INPUT PG'!L11-Dth_Day!L41</f>
        <v>25000</v>
      </c>
      <c r="M11" s="85" t="n">
        <f aca="false">'PLR SUM INPUT PG'!M11-Dth_Day!M41</f>
        <v>5000</v>
      </c>
      <c r="N11" s="85" t="n">
        <f aca="false">'PLR SUM INPUT PG'!N11-Dth_Day!N41</f>
        <v>5000</v>
      </c>
      <c r="O11" s="85" t="n">
        <f aca="false">'PLR SUM INPUT PG'!O11-Dth_Day!O41</f>
        <v>5000</v>
      </c>
      <c r="P11" s="85" t="n">
        <f aca="false">'PLR SUM INPUT PG'!P11-Dth_Day!P41</f>
        <v>0</v>
      </c>
      <c r="Q11" s="85" t="n">
        <f aca="false">'PLR SUM INPUT PG'!Q11-Dth_Day!Q41</f>
        <v>0</v>
      </c>
      <c r="R11" s="85" t="n">
        <f aca="false">'PLR SUM INPUT PG'!R11-Dth_Day!R41</f>
        <v>5000</v>
      </c>
      <c r="S11" s="85" t="n">
        <f aca="false">'PLR SUM INPUT PG'!S11-Dth_Day!S41</f>
        <v>5000</v>
      </c>
      <c r="T11" s="85" t="n">
        <f aca="false">'PLR SUM INPUT PG'!T11-Dth_Day!T41</f>
        <v>5000</v>
      </c>
      <c r="U11" s="85" t="n">
        <f aca="false">'PLR SUM INPUT PG'!U11-Dth_Day!U41</f>
        <v>5000</v>
      </c>
      <c r="V11" s="85" t="n">
        <f aca="false">'PLR SUM INPUT PG'!V11-Dth_Day!V41</f>
        <v>5000</v>
      </c>
      <c r="W11" s="85" t="n">
        <f aca="false">'PLR SUM INPUT PG'!W11-Dth_Day!W41</f>
        <v>5000</v>
      </c>
      <c r="X11" s="85" t="n">
        <f aca="false">'PLR SUM INPUT PG'!X11-Dth_Day!X41</f>
        <v>5000</v>
      </c>
      <c r="Y11" s="85" t="n">
        <f aca="false">'PLR SUM INPUT PG'!Y11-Dth_Day!Y41</f>
        <v>0</v>
      </c>
      <c r="Z11" s="85" t="n">
        <f aca="false">'PLR SUM INPUT PG'!Z11-Dth_Day!Z41</f>
        <v>0</v>
      </c>
    </row>
    <row r="12" customFormat="false" ht="11.25" hidden="false" customHeight="true" outlineLevel="0" collapsed="false">
      <c r="A12" s="85" t="str">
        <f aca="false">'PLR SUM INPUT PG'!A12</f>
        <v>Rockies</v>
      </c>
      <c r="C12" s="85" t="n">
        <f aca="false">'PLR SUM INPUT PG'!C12-Dth_Day!C42</f>
        <v>20000</v>
      </c>
      <c r="D12" s="85" t="n">
        <f aca="false">'PLR SUM INPUT PG'!D12-Dth_Day!D42</f>
        <v>10000</v>
      </c>
      <c r="E12" s="85" t="n">
        <f aca="false">'PLR SUM INPUT PG'!E12-Dth_Day!E42</f>
        <v>10000</v>
      </c>
      <c r="F12" s="85" t="n">
        <f aca="false">'PLR SUM INPUT PG'!F12-Dth_Day!F42</f>
        <v>0</v>
      </c>
      <c r="G12" s="85" t="n">
        <f aca="false">'PLR SUM INPUT PG'!G12-Dth_Day!G42</f>
        <v>15000</v>
      </c>
      <c r="H12" s="85" t="n">
        <f aca="false">'PLR SUM INPUT PG'!H12-Dth_Day!H42</f>
        <v>15000</v>
      </c>
      <c r="I12" s="85" t="n">
        <f aca="false">'PLR SUM INPUT PG'!I12-Dth_Day!I42</f>
        <v>35000</v>
      </c>
      <c r="J12" s="85" t="n">
        <f aca="false">'PLR SUM INPUT PG'!J12-Dth_Day!J42</f>
        <v>35000</v>
      </c>
      <c r="K12" s="85" t="n">
        <f aca="false">'PLR SUM INPUT PG'!K12-Dth_Day!K42</f>
        <v>35000</v>
      </c>
      <c r="L12" s="85" t="n">
        <f aca="false">'PLR SUM INPUT PG'!L12-Dth_Day!L42</f>
        <v>35000</v>
      </c>
      <c r="M12" s="85" t="n">
        <f aca="false">'PLR SUM INPUT PG'!M12-Dth_Day!M42</f>
        <v>20000</v>
      </c>
      <c r="N12" s="85" t="n">
        <f aca="false">'PLR SUM INPUT PG'!N12-Dth_Day!N42</f>
        <v>20000</v>
      </c>
      <c r="O12" s="85" t="n">
        <f aca="false">'PLR SUM INPUT PG'!O12-Dth_Day!O42</f>
        <v>20000</v>
      </c>
      <c r="P12" s="85" t="n">
        <f aca="false">'PLR SUM INPUT PG'!P12-Dth_Day!P42</f>
        <v>20000</v>
      </c>
      <c r="Q12" s="85" t="n">
        <f aca="false">'PLR SUM INPUT PG'!Q12-Dth_Day!Q42</f>
        <v>20000</v>
      </c>
      <c r="R12" s="85" t="n">
        <f aca="false">'PLR SUM INPUT PG'!R12-Dth_Day!R42</f>
        <v>5000</v>
      </c>
      <c r="S12" s="85" t="n">
        <f aca="false">'PLR SUM INPUT PG'!S12-Dth_Day!S42</f>
        <v>5000</v>
      </c>
      <c r="T12" s="85" t="n">
        <f aca="false">'PLR SUM INPUT PG'!T12-Dth_Day!T42</f>
        <v>5000</v>
      </c>
      <c r="U12" s="85" t="n">
        <f aca="false">'PLR SUM INPUT PG'!U12-Dth_Day!U42</f>
        <v>5000</v>
      </c>
      <c r="V12" s="85" t="n">
        <f aca="false">'PLR SUM INPUT PG'!V12-Dth_Day!V42</f>
        <v>5000</v>
      </c>
      <c r="W12" s="85" t="n">
        <f aca="false">'PLR SUM INPUT PG'!W12-Dth_Day!W42</f>
        <v>5000</v>
      </c>
      <c r="X12" s="85" t="n">
        <f aca="false">'PLR SUM INPUT PG'!X12-Dth_Day!X42</f>
        <v>5000</v>
      </c>
      <c r="Y12" s="85" t="n">
        <f aca="false">'PLR SUM INPUT PG'!Y12-Dth_Day!Y42</f>
        <v>0</v>
      </c>
      <c r="Z12" s="85" t="n">
        <f aca="false">'PLR SUM INPUT PG'!Z12-Dth_Day!Z42</f>
        <v>0</v>
      </c>
    </row>
    <row r="13" customFormat="false" ht="11.25" hidden="false" customHeight="true" outlineLevel="0" collapsed="false">
      <c r="A13" s="85" t="str">
        <f aca="false">'PLR SUM INPUT PG'!A13</f>
        <v>Beaver Plant</v>
      </c>
      <c r="C13" s="85" t="n">
        <f aca="false">'PLR SUM INPUT PG'!C13</f>
        <v>-29161.2581</v>
      </c>
      <c r="D13" s="85" t="n">
        <f aca="false">'PLR SUM INPUT PG'!D13</f>
        <v>-12464.2857</v>
      </c>
      <c r="E13" s="85" t="n">
        <f aca="false">'PLR SUM INPUT PG'!E13</f>
        <v>-483.871</v>
      </c>
      <c r="F13" s="85" t="n">
        <f aca="false">'PLR SUM INPUT PG'!F13</f>
        <v>-400</v>
      </c>
      <c r="G13" s="85" t="n">
        <f aca="false">'PLR SUM INPUT PG'!G13</f>
        <v>-1322.5806</v>
      </c>
      <c r="H13" s="85" t="n">
        <f aca="false">'PLR SUM INPUT PG'!H13</f>
        <v>-9099.9667</v>
      </c>
      <c r="I13" s="85" t="n">
        <f aca="false">'PLR SUM INPUT PG'!I13</f>
        <v>-48838.7097</v>
      </c>
      <c r="J13" s="85" t="n">
        <f aca="false">'PLR SUM INPUT PG'!J13</f>
        <v>-65096.7742</v>
      </c>
      <c r="K13" s="85" t="n">
        <f aca="false">'PLR SUM INPUT PG'!K13</f>
        <v>-46100</v>
      </c>
      <c r="L13" s="85" t="n">
        <f aca="false">'PLR SUM INPUT PG'!L13</f>
        <v>-30645.1613</v>
      </c>
      <c r="M13" s="85" t="n">
        <f aca="false">'PLR SUM INPUT PG'!M13</f>
        <v>-18933.3</v>
      </c>
      <c r="N13" s="85" t="n">
        <f aca="false">'PLR SUM INPUT PG'!N13</f>
        <v>-22677.3871</v>
      </c>
      <c r="O13" s="85" t="n">
        <f aca="false">'PLR SUM INPUT PG'!O13</f>
        <v>-25129.0323</v>
      </c>
      <c r="P13" s="85" t="n">
        <f aca="false">'PLR SUM INPUT PG'!P13</f>
        <v>-20607.1071</v>
      </c>
      <c r="Q13" s="85" t="n">
        <f aca="false">'PLR SUM INPUT PG'!Q13</f>
        <v>-12838.7419</v>
      </c>
      <c r="R13" s="85" t="n">
        <f aca="false">'PLR SUM INPUT PG'!R13</f>
        <v>-12566.6667</v>
      </c>
      <c r="S13" s="85" t="n">
        <f aca="false">'PLR SUM INPUT PG'!S13</f>
        <v>-7193.5161</v>
      </c>
      <c r="T13" s="85" t="n">
        <f aca="false">'PLR SUM INPUT PG'!T13</f>
        <v>-9933.3333</v>
      </c>
      <c r="U13" s="85" t="n">
        <f aca="false">'PLR SUM INPUT PG'!U13</f>
        <v>-43612.9355</v>
      </c>
      <c r="V13" s="85" t="n">
        <f aca="false">'PLR SUM INPUT PG'!V13</f>
        <v>-52774.1935</v>
      </c>
      <c r="W13" s="85" t="n">
        <f aca="false">'PLR SUM INPUT PG'!W13</f>
        <v>-41866.6667</v>
      </c>
      <c r="X13" s="85" t="n">
        <f aca="false">'PLR SUM INPUT PG'!X13</f>
        <v>-22387.0968</v>
      </c>
      <c r="Y13" s="85" t="n">
        <f aca="false">'PLR SUM INPUT PG'!Y13</f>
        <v>-18233.3333</v>
      </c>
      <c r="Z13" s="85" t="n">
        <f aca="false">'PLR SUM INPUT PG'!Z13</f>
        <v>-24580.6452</v>
      </c>
    </row>
    <row r="14" customFormat="false" ht="11.25" hidden="false" customHeight="true" outlineLevel="0" collapsed="false">
      <c r="A14" s="85" t="str">
        <f aca="false">'PLR SUM INPUT PG'!A14</f>
        <v>Beaver II Plant</v>
      </c>
      <c r="C14" s="85" t="n">
        <f aca="false">'PLR SUM INPUT PG'!C14</f>
        <v>0</v>
      </c>
      <c r="D14" s="85" t="n">
        <f aca="false">'PLR SUM INPUT PG'!D14</f>
        <v>0</v>
      </c>
      <c r="E14" s="85" t="n">
        <f aca="false">'PLR SUM INPUT PG'!E14</f>
        <v>0</v>
      </c>
      <c r="F14" s="85" t="n">
        <f aca="false">'PLR SUM INPUT PG'!F14</f>
        <v>0</v>
      </c>
      <c r="G14" s="85" t="n">
        <f aca="false">'PLR SUM INPUT PG'!G14</f>
        <v>0</v>
      </c>
      <c r="H14" s="85" t="n">
        <f aca="false">'PLR SUM INPUT PG'!H14</f>
        <v>0</v>
      </c>
      <c r="I14" s="85" t="n">
        <f aca="false">'PLR SUM INPUT PG'!I14</f>
        <v>0</v>
      </c>
      <c r="J14" s="85" t="n">
        <f aca="false">'PLR SUM INPUT PG'!J14</f>
        <v>0</v>
      </c>
      <c r="K14" s="85" t="n">
        <f aca="false">'PLR SUM INPUT PG'!K14</f>
        <v>0</v>
      </c>
      <c r="L14" s="85" t="n">
        <f aca="false">'PLR SUM INPUT PG'!L14</f>
        <v>0</v>
      </c>
      <c r="M14" s="85" t="n">
        <f aca="false">'PLR SUM INPUT PG'!M14</f>
        <v>0</v>
      </c>
      <c r="N14" s="85" t="n">
        <f aca="false">'PLR SUM INPUT PG'!N14</f>
        <v>0</v>
      </c>
      <c r="O14" s="85" t="n">
        <f aca="false">'PLR SUM INPUT PG'!O14</f>
        <v>0</v>
      </c>
      <c r="P14" s="85" t="n">
        <f aca="false">'PLR SUM INPUT PG'!P14</f>
        <v>0</v>
      </c>
      <c r="Q14" s="85" t="n">
        <f aca="false">'PLR SUM INPUT PG'!Q14</f>
        <v>0</v>
      </c>
      <c r="R14" s="85" t="n">
        <f aca="false">'PLR SUM INPUT PG'!R14</f>
        <v>0</v>
      </c>
      <c r="S14" s="85" t="n">
        <f aca="false">'PLR SUM INPUT PG'!S14</f>
        <v>0</v>
      </c>
      <c r="T14" s="85" t="n">
        <f aca="false">'PLR SUM INPUT PG'!T14</f>
        <v>0</v>
      </c>
      <c r="U14" s="85" t="n">
        <f aca="false">'PLR SUM INPUT PG'!U14</f>
        <v>0</v>
      </c>
      <c r="V14" s="85" t="n">
        <f aca="false">'PLR SUM INPUT PG'!V14</f>
        <v>0</v>
      </c>
      <c r="W14" s="85" t="n">
        <f aca="false">'PLR SUM INPUT PG'!W14</f>
        <v>0</v>
      </c>
      <c r="X14" s="85" t="n">
        <f aca="false">'PLR SUM INPUT PG'!X14</f>
        <v>0</v>
      </c>
      <c r="Y14" s="85" t="n">
        <f aca="false">'PLR SUM INPUT PG'!Y14</f>
        <v>0</v>
      </c>
      <c r="Z14" s="85" t="n">
        <f aca="false">'PLR SUM INPUT PG'!Z14</f>
        <v>0</v>
      </c>
    </row>
    <row r="15" customFormat="false" ht="11.25" hidden="false" customHeight="true" outlineLevel="0" collapsed="false">
      <c r="A15" s="82" t="str">
        <f aca="false">'PLR SUM INPUT PG'!A15</f>
        <v>Total Sumas</v>
      </c>
      <c r="C15" s="86" t="n">
        <f aca="false">SUM(C11:C14)</f>
        <v>10838.7419</v>
      </c>
      <c r="D15" s="86" t="n">
        <f aca="false">SUM(D11:D14)</f>
        <v>17535.7143</v>
      </c>
      <c r="E15" s="86" t="n">
        <f aca="false">SUM(E11:E14)</f>
        <v>-5483.871</v>
      </c>
      <c r="F15" s="86" t="n">
        <f aca="false">SUM(F11:F14)</f>
        <v>-5400</v>
      </c>
      <c r="G15" s="86" t="n">
        <f aca="false">SUM(G11:G14)</f>
        <v>8677.4194</v>
      </c>
      <c r="H15" s="86" t="n">
        <f aca="false">SUM(H11:H14)</f>
        <v>20900.0333</v>
      </c>
      <c r="I15" s="86" t="n">
        <f aca="false">SUM(I11:I14)</f>
        <v>6161.2903</v>
      </c>
      <c r="J15" s="86" t="n">
        <f aca="false">SUM(J11:J14)</f>
        <v>-5096.7742</v>
      </c>
      <c r="K15" s="86" t="n">
        <f aca="false">SUM(K11:K14)</f>
        <v>13900</v>
      </c>
      <c r="L15" s="86" t="n">
        <f aca="false">SUM(L11:L14)</f>
        <v>29354.8387</v>
      </c>
      <c r="M15" s="86" t="n">
        <f aca="false">SUM(M11:M14)</f>
        <v>6066.7</v>
      </c>
      <c r="N15" s="86" t="n">
        <f aca="false">SUM(N11:N14)</f>
        <v>2322.6129</v>
      </c>
      <c r="O15" s="86" t="n">
        <f aca="false">SUM(O11:O14)</f>
        <v>-129.032299999999</v>
      </c>
      <c r="P15" s="86" t="n">
        <f aca="false">SUM(P11:P14)</f>
        <v>-607.107100000001</v>
      </c>
      <c r="Q15" s="86" t="n">
        <f aca="false">SUM(Q11:Q14)</f>
        <v>7161.2581</v>
      </c>
      <c r="R15" s="86" t="n">
        <f aca="false">SUM(R11:R14)</f>
        <v>-2566.6667</v>
      </c>
      <c r="S15" s="86" t="n">
        <f aca="false">SUM(S11:S14)</f>
        <v>2806.4839</v>
      </c>
      <c r="T15" s="86" t="n">
        <f aca="false">SUM(T11:T14)</f>
        <v>66.6666999999998</v>
      </c>
      <c r="U15" s="86" t="n">
        <f aca="false">SUM(U11:U14)</f>
        <v>-33612.9355</v>
      </c>
      <c r="V15" s="86" t="n">
        <f aca="false">SUM(V11:V14)</f>
        <v>-42774.1935</v>
      </c>
      <c r="W15" s="86" t="n">
        <f aca="false">SUM(W11:W14)</f>
        <v>-31866.6667</v>
      </c>
      <c r="X15" s="86" t="n">
        <f aca="false">SUM(X11:X14)</f>
        <v>-12387.0968</v>
      </c>
      <c r="Y15" s="86" t="n">
        <f aca="false">SUM(Y11:Y14)</f>
        <v>-18233.3333</v>
      </c>
      <c r="Z15" s="86" t="n">
        <f aca="false">SUM(Z11:Z14)</f>
        <v>-24580.6452</v>
      </c>
    </row>
    <row r="17" customFormat="false" ht="11.25" hidden="false" customHeight="true" outlineLevel="0" collapsed="false">
      <c r="A17" s="85" t="str">
        <f aca="false">'PLR SUM INPUT PG'!A17</f>
        <v>Futures</v>
      </c>
      <c r="C17" s="85" t="n">
        <f aca="false">'PLR SUM INPUT PG'!C17</f>
        <v>0</v>
      </c>
      <c r="D17" s="85" t="n">
        <f aca="false">'PLR SUM INPUT PG'!D17</f>
        <v>0</v>
      </c>
      <c r="E17" s="87" t="n">
        <f aca="false">'PLR SUM INPUT PG'!E17</f>
        <v>0</v>
      </c>
      <c r="F17" s="85" t="n">
        <f aca="false">'PLR SUM INPUT PG'!F17</f>
        <v>0</v>
      </c>
      <c r="G17" s="85" t="n">
        <f aca="false">'PLR SUM INPUT PG'!G17</f>
        <v>0</v>
      </c>
      <c r="H17" s="85" t="n">
        <f aca="false">'PLR SUM INPUT PG'!H17</f>
        <v>0</v>
      </c>
      <c r="I17" s="85" t="n">
        <f aca="false">'PLR SUM INPUT PG'!I17</f>
        <v>0</v>
      </c>
      <c r="J17" s="85" t="n">
        <f aca="false">'PLR SUM INPUT PG'!J17</f>
        <v>0</v>
      </c>
      <c r="K17" s="85" t="n">
        <f aca="false">'PLR SUM INPUT PG'!K17</f>
        <v>0</v>
      </c>
      <c r="L17" s="85" t="n">
        <f aca="false">'PLR SUM INPUT PG'!L17</f>
        <v>0</v>
      </c>
      <c r="M17" s="85" t="n">
        <f aca="false">'PLR SUM INPUT PG'!M17</f>
        <v>0</v>
      </c>
      <c r="N17" s="85" t="n">
        <f aca="false">'PLR SUM INPUT PG'!N17</f>
        <v>0</v>
      </c>
      <c r="O17" s="85" t="n">
        <f aca="false">'PLR SUM INPUT PG'!O17</f>
        <v>0</v>
      </c>
      <c r="P17" s="85" t="n">
        <f aca="false">'PLR SUM INPUT PG'!P17</f>
        <v>0</v>
      </c>
      <c r="Q17" s="85" t="n">
        <f aca="false">'PLR SUM INPUT PG'!Q17</f>
        <v>0</v>
      </c>
      <c r="R17" s="85" t="n">
        <f aca="false">'PLR SUM INPUT PG'!R17</f>
        <v>0</v>
      </c>
      <c r="S17" s="85" t="n">
        <f aca="false">'PLR SUM INPUT PG'!S17</f>
        <v>0</v>
      </c>
      <c r="T17" s="85" t="n">
        <f aca="false">'PLR SUM INPUT PG'!T17</f>
        <v>0</v>
      </c>
      <c r="U17" s="85" t="n">
        <f aca="false">'PLR SUM INPUT PG'!U17</f>
        <v>0</v>
      </c>
      <c r="V17" s="85" t="n">
        <f aca="false">'PLR SUM INPUT PG'!V17</f>
        <v>0</v>
      </c>
      <c r="W17" s="85" t="n">
        <f aca="false">'PLR SUM INPUT PG'!W17</f>
        <v>0</v>
      </c>
      <c r="X17" s="85" t="n">
        <f aca="false">'PLR SUM INPUT PG'!X17</f>
        <v>0</v>
      </c>
      <c r="Y17" s="85" t="n">
        <f aca="false">'PLR SUM INPUT PG'!Y17</f>
        <v>0</v>
      </c>
      <c r="Z17" s="85" t="n">
        <f aca="false">'PLR SUM INPUT PG'!Z17</f>
        <v>0</v>
      </c>
    </row>
    <row r="19" customFormat="false" ht="11.25" hidden="false" customHeight="true" outlineLevel="0" collapsed="false">
      <c r="A19" s="88" t="str">
        <f aca="false">'PLR SUM INPUT PG'!A19</f>
        <v>Total (Dth/Day)</v>
      </c>
      <c r="B19" s="89"/>
      <c r="C19" s="89" t="n">
        <f aca="false">C9+C15</f>
        <v>7789.3805</v>
      </c>
      <c r="D19" s="89" t="n">
        <f aca="false">D9+D15</f>
        <v>27577.4025</v>
      </c>
      <c r="E19" s="89" t="n">
        <f aca="false">E9+E15</f>
        <v>15402.2838</v>
      </c>
      <c r="F19" s="89" t="n">
        <f aca="false">F9+F15</f>
        <v>-4088.4968</v>
      </c>
      <c r="G19" s="89" t="n">
        <f aca="false">G9+G15</f>
        <v>13220.1054</v>
      </c>
      <c r="H19" s="89" t="n">
        <f aca="false">H9+H15</f>
        <v>27283.9548</v>
      </c>
      <c r="I19" s="89" t="n">
        <f aca="false">I9+I15</f>
        <v>-6040.7775</v>
      </c>
      <c r="J19" s="89" t="n">
        <f aca="false">J9+J15</f>
        <v>-21460.1323</v>
      </c>
      <c r="K19" s="89" t="n">
        <f aca="false">K9+K15</f>
        <v>2850.5881</v>
      </c>
      <c r="L19" s="89" t="n">
        <f aca="false">L9+L15</f>
        <v>23572.0935</v>
      </c>
      <c r="M19" s="89" t="n">
        <f aca="false">M9+M15</f>
        <v>5589.7398</v>
      </c>
      <c r="N19" s="89" t="n">
        <f aca="false">N9+N15</f>
        <v>53.1462000000029</v>
      </c>
      <c r="O19" s="89" t="n">
        <f aca="false">O9+O15</f>
        <v>-3172.7248</v>
      </c>
      <c r="P19" s="89" t="n">
        <f aca="false">P9+P15</f>
        <v>206.375599999999</v>
      </c>
      <c r="Q19" s="89" t="n">
        <f aca="false">Q9+Q15</f>
        <v>10730.5011</v>
      </c>
      <c r="R19" s="89" t="n">
        <f aca="false">R9+R15</f>
        <v>-3755.1635</v>
      </c>
      <c r="S19" s="89" t="n">
        <f aca="false">S9+S15</f>
        <v>11574.9764</v>
      </c>
      <c r="T19" s="89" t="n">
        <f aca="false">T9+T15</f>
        <v>1811.5366</v>
      </c>
      <c r="U19" s="89" t="n">
        <f aca="false">U9+U15</f>
        <v>-47005.7979</v>
      </c>
      <c r="V19" s="89" t="n">
        <f aca="false">V9+V15</f>
        <v>-60554.1204</v>
      </c>
      <c r="W19" s="89" t="n">
        <f aca="false">W9+W15</f>
        <v>-46788.4968</v>
      </c>
      <c r="X19" s="89" t="n">
        <f aca="false">X9+X15</f>
        <v>-18199.2817</v>
      </c>
      <c r="Y19" s="89" t="n">
        <f aca="false">Y9+Y15</f>
        <v>-34933.3333</v>
      </c>
      <c r="Z19" s="90" t="n">
        <f aca="false">Z9+Z15</f>
        <v>-44354.8387</v>
      </c>
    </row>
    <row r="21" customFormat="false" ht="11.25" hidden="false" customHeight="true" outlineLevel="0" collapsed="false">
      <c r="A21" s="85" t="str">
        <f aca="false">'PLR SUM INPUT PG'!A21</f>
        <v>Prior Dth/Day</v>
      </c>
      <c r="C21" s="85" t="n">
        <f aca="false">'PLR SUM INPUT PG'!C21-25000</f>
        <v>4531.3161</v>
      </c>
      <c r="D21" s="85" t="n">
        <f aca="false">'PLR SUM INPUT PG'!D21-25000</f>
        <v>29398.8311</v>
      </c>
      <c r="E21" s="85" t="n">
        <f aca="false">'PLR SUM INPUT PG'!E21-25000</f>
        <v>14821.6387</v>
      </c>
      <c r="F21" s="85" t="n">
        <f aca="false">'PLR SUM INPUT PG'!F21</f>
        <v>-4855.1635</v>
      </c>
      <c r="G21" s="85" t="n">
        <f aca="false">'PLR SUM INPUT PG'!G21</f>
        <v>12703.9763</v>
      </c>
      <c r="H21" s="85" t="n">
        <f aca="false">'PLR SUM INPUT PG'!H21</f>
        <v>26617.2882</v>
      </c>
      <c r="I21" s="85" t="n">
        <f aca="false">'PLR SUM INPUT PG'!I21</f>
        <v>-4492.3903</v>
      </c>
      <c r="J21" s="85" t="n">
        <f aca="false">'PLR SUM INPUT PG'!J21</f>
        <v>-19944.0032</v>
      </c>
      <c r="K21" s="85" t="n">
        <f aca="false">'PLR SUM INPUT PG'!K21</f>
        <v>3850.5882</v>
      </c>
      <c r="L21" s="85" t="n">
        <f aca="false">'PLR SUM INPUT PG'!L21</f>
        <v>23604.3516</v>
      </c>
      <c r="M21" s="85" t="n">
        <f aca="false">'PLR SUM INPUT PG'!M21</f>
        <v>3723.0731</v>
      </c>
      <c r="N21" s="85" t="n">
        <f aca="false">'PLR SUM INPUT PG'!N21</f>
        <v>-1850.0796</v>
      </c>
      <c r="O21" s="85" t="n">
        <f aca="false">'PLR SUM INPUT PG'!O21</f>
        <v>-3398.5312</v>
      </c>
      <c r="P21" s="85" t="n">
        <f aca="false">'PLR SUM INPUT PG'!P21</f>
        <v>-7.9102</v>
      </c>
      <c r="Q21" s="85" t="n">
        <f aca="false">'PLR SUM INPUT PG'!Q21</f>
        <v>10730.501</v>
      </c>
      <c r="R21" s="85" t="n">
        <f aca="false">'PLR SUM INPUT PG'!R21</f>
        <v>-3355.1635</v>
      </c>
      <c r="S21" s="85" t="n">
        <f aca="false">'PLR SUM INPUT PG'!S21</f>
        <v>11736.2667</v>
      </c>
      <c r="T21" s="85" t="n">
        <f aca="false">'PLR SUM INPUT PG'!T21</f>
        <v>2111.5365</v>
      </c>
      <c r="U21" s="85" t="n">
        <f aca="false">'PLR SUM INPUT PG'!U21</f>
        <v>-46199.3462</v>
      </c>
      <c r="V21" s="85" t="n">
        <f aca="false">'PLR SUM INPUT PG'!V21</f>
        <v>-59812.185</v>
      </c>
      <c r="W21" s="85" t="n">
        <f aca="false">'PLR SUM INPUT PG'!W21</f>
        <v>-46055.1635</v>
      </c>
      <c r="X21" s="85" t="n">
        <f aca="false">'PLR SUM INPUT PG'!X21</f>
        <v>-17812.185</v>
      </c>
      <c r="Y21" s="85" t="n">
        <f aca="false">'PLR SUM INPUT PG'!Y21</f>
        <v>-34066.6667</v>
      </c>
      <c r="Z21" s="85" t="n">
        <f aca="false">'PLR SUM INPUT PG'!Z21</f>
        <v>-43451.6129</v>
      </c>
    </row>
    <row r="22" customFormat="false" ht="11.25" hidden="false" customHeight="true" outlineLevel="0" collapsed="false">
      <c r="A22" s="85" t="str">
        <f aca="false">'PLR SUM INPUT PG'!A22</f>
        <v>Delta</v>
      </c>
      <c r="C22" s="91" t="n">
        <f aca="false">C19-C21</f>
        <v>3258.0644</v>
      </c>
      <c r="D22" s="91" t="n">
        <f aca="false">D19-D21</f>
        <v>-1821.4286</v>
      </c>
      <c r="E22" s="91" t="n">
        <f aca="false">E19-E21</f>
        <v>580.645099999998</v>
      </c>
      <c r="F22" s="91" t="n">
        <f aca="false">F19-F21</f>
        <v>766.666700000001</v>
      </c>
      <c r="G22" s="91" t="n">
        <f aca="false">G19-G21</f>
        <v>516.1291</v>
      </c>
      <c r="H22" s="91" t="n">
        <f aca="false">H19-H21</f>
        <v>666.666600000001</v>
      </c>
      <c r="I22" s="91" t="n">
        <f aca="false">I19-I21</f>
        <v>-1548.3872</v>
      </c>
      <c r="J22" s="91" t="n">
        <f aca="false">J19-J21</f>
        <v>-1516.1291</v>
      </c>
      <c r="K22" s="91" t="n">
        <f aca="false">K19-K21</f>
        <v>-1000.0001</v>
      </c>
      <c r="L22" s="91" t="n">
        <f aca="false">L19-L21</f>
        <v>-32.2580999999991</v>
      </c>
      <c r="M22" s="91" t="n">
        <f aca="false">M19-M21</f>
        <v>1866.6667</v>
      </c>
      <c r="N22" s="91" t="n">
        <f aca="false">N19-N21</f>
        <v>1903.2258</v>
      </c>
      <c r="O22" s="91" t="n">
        <f aca="false">O19-O21</f>
        <v>225.806400000004</v>
      </c>
      <c r="P22" s="91" t="n">
        <f aca="false">P19-P21</f>
        <v>214.285799999999</v>
      </c>
      <c r="Q22" s="91" t="n">
        <f aca="false">Q19-Q21</f>
        <v>0.000100000001111766</v>
      </c>
      <c r="R22" s="91" t="n">
        <f aca="false">R19-R21</f>
        <v>-399.999999999999</v>
      </c>
      <c r="S22" s="91" t="n">
        <f aca="false">S19-S21</f>
        <v>-161.290300000001</v>
      </c>
      <c r="T22" s="91" t="n">
        <f aca="false">T19-T21</f>
        <v>-299.9999</v>
      </c>
      <c r="U22" s="91" t="n">
        <f aca="false">U19-U21</f>
        <v>-806.451699999998</v>
      </c>
      <c r="V22" s="91" t="n">
        <f aca="false">V19-V21</f>
        <v>-741.935400000002</v>
      </c>
      <c r="W22" s="91" t="n">
        <f aca="false">W19-W21</f>
        <v>-733.333299999998</v>
      </c>
      <c r="X22" s="91" t="n">
        <f aca="false">X19-X21</f>
        <v>-387.096699999998</v>
      </c>
      <c r="Y22" s="91" t="n">
        <f aca="false">Y19-Y21</f>
        <v>-866.666599999997</v>
      </c>
      <c r="Z22" s="91" t="n">
        <f aca="false">Z19-Z21</f>
        <v>-903.2258</v>
      </c>
    </row>
    <row r="24" customFormat="false" ht="12" hidden="false" customHeight="true" outlineLevel="0" collapsed="false">
      <c r="A24" s="83" t="str">
        <f aca="false">'PLR SUM INPUT PG'!A24</f>
        <v>Mark-to-Market</v>
      </c>
    </row>
    <row r="25" customFormat="false" ht="11.25" hidden="false" customHeight="true" outlineLevel="0" collapsed="false">
      <c r="A25" s="85" t="str">
        <f aca="false">'PLR SUM INPUT PG'!A25</f>
        <v>MTM Deals</v>
      </c>
      <c r="C25" s="85" t="n">
        <f aca="false">'PLR SUM INPUT PG'!C25</f>
        <v>-5952094</v>
      </c>
      <c r="D25" s="85" t="n">
        <f aca="false">'PLR SUM INPUT PG'!D25</f>
        <v>-4905587</v>
      </c>
      <c r="E25" s="85" t="n">
        <f aca="false">'PLR SUM INPUT PG'!E25</f>
        <v>-4239054</v>
      </c>
      <c r="F25" s="85" t="n">
        <f aca="false">'PLR SUM INPUT PG'!F25</f>
        <v>-2408529</v>
      </c>
      <c r="G25" s="85" t="n">
        <f aca="false">'PLR SUM INPUT PG'!G25</f>
        <v>-2861248</v>
      </c>
      <c r="H25" s="85" t="n">
        <f aca="false">'PLR SUM INPUT PG'!H25</f>
        <v>-3297033</v>
      </c>
      <c r="I25" s="85" t="n">
        <f aca="false">'PLR SUM INPUT PG'!I25</f>
        <v>-4037652</v>
      </c>
      <c r="J25" s="85" t="n">
        <f aca="false">'PLR SUM INPUT PG'!J25</f>
        <v>-4313116</v>
      </c>
      <c r="K25" s="85" t="n">
        <f aca="false">'PLR SUM INPUT PG'!K25</f>
        <v>-4164236</v>
      </c>
      <c r="L25" s="85" t="n">
        <f aca="false">'PLR SUM INPUT PG'!L25</f>
        <v>-4246255</v>
      </c>
      <c r="M25" s="85" t="n">
        <f aca="false">'PLR SUM INPUT PG'!M25</f>
        <v>-5449261</v>
      </c>
      <c r="N25" s="85" t="n">
        <f aca="false">'PLR SUM INPUT PG'!N25</f>
        <v>-5328215</v>
      </c>
      <c r="O25" s="85" t="n">
        <f aca="false">'PLR SUM INPUT PG'!O25</f>
        <v>-5189277</v>
      </c>
      <c r="P25" s="85" t="n">
        <f aca="false">'PLR SUM INPUT PG'!P25</f>
        <v>-4563105</v>
      </c>
      <c r="Q25" s="85" t="n">
        <f aca="false">'PLR SUM INPUT PG'!Q25</f>
        <v>-5135025</v>
      </c>
      <c r="R25" s="85" t="n">
        <f aca="false">'PLR SUM INPUT PG'!R25</f>
        <v>-3792</v>
      </c>
      <c r="S25" s="85" t="n">
        <f aca="false">'PLR SUM INPUT PG'!S25</f>
        <v>-3753</v>
      </c>
      <c r="T25" s="85" t="n">
        <f aca="false">'PLR SUM INPUT PG'!T25</f>
        <v>15843</v>
      </c>
      <c r="U25" s="85" t="n">
        <f aca="false">'PLR SUM INPUT PG'!U25</f>
        <v>40966</v>
      </c>
      <c r="V25" s="85" t="n">
        <f aca="false">'PLR SUM INPUT PG'!V25</f>
        <v>63451</v>
      </c>
      <c r="W25" s="85" t="n">
        <f aca="false">'PLR SUM INPUT PG'!W25</f>
        <v>58600</v>
      </c>
      <c r="X25" s="85" t="n">
        <f aca="false">'PLR SUM INPUT PG'!X25</f>
        <v>82368</v>
      </c>
      <c r="Y25" s="85" t="n">
        <f aca="false">'PLR SUM INPUT PG'!Y25</f>
        <v>0</v>
      </c>
      <c r="Z25" s="85" t="n">
        <f aca="false">'PLR SUM INPUT PG'!Z25</f>
        <v>0</v>
      </c>
      <c r="AA25" s="85" t="n">
        <f aca="false">'PLR SUM INPUT PG'!AA25</f>
        <v>-65836004</v>
      </c>
    </row>
    <row r="26" customFormat="false" ht="11.25" hidden="false" customHeight="true" outlineLevel="0" collapsed="false">
      <c r="A26" s="85" t="str">
        <f aca="false">'PLR SUM INPUT PG'!A26</f>
        <v>MTM Plant Generation</v>
      </c>
      <c r="C26" s="85" t="n">
        <f aca="false">'PLR SUM INPUT PG'!C26</f>
        <v>15360072</v>
      </c>
      <c r="D26" s="85" t="n">
        <f aca="false">'PLR SUM INPUT PG'!D26</f>
        <v>11414232</v>
      </c>
      <c r="E26" s="85" t="n">
        <f aca="false">'PLR SUM INPUT PG'!E26</f>
        <v>4271260</v>
      </c>
      <c r="F26" s="85" t="n">
        <f aca="false">'PLR SUM INPUT PG'!F26</f>
        <v>1814654</v>
      </c>
      <c r="G26" s="85" t="n">
        <f aca="false">'PLR SUM INPUT PG'!G26</f>
        <v>2373604</v>
      </c>
      <c r="H26" s="85" t="n">
        <f aca="false">'PLR SUM INPUT PG'!H26</f>
        <v>4287434</v>
      </c>
      <c r="I26" s="85" t="n">
        <f aca="false">'PLR SUM INPUT PG'!I26</f>
        <v>6092154</v>
      </c>
      <c r="J26" s="85" t="n">
        <f aca="false">'PLR SUM INPUT PG'!J26</f>
        <v>5722148</v>
      </c>
      <c r="K26" s="85" t="n">
        <f aca="false">'PLR SUM INPUT PG'!K26</f>
        <v>6239436</v>
      </c>
      <c r="L26" s="85" t="n">
        <f aca="false">'PLR SUM INPUT PG'!L26</f>
        <v>6555096</v>
      </c>
      <c r="M26" s="85" t="n">
        <f aca="false">'PLR SUM INPUT PG'!M26</f>
        <v>6332326</v>
      </c>
      <c r="N26" s="85" t="n">
        <f aca="false">'PLR SUM INPUT PG'!N26</f>
        <v>6356793</v>
      </c>
      <c r="O26" s="85" t="n">
        <f aca="false">'PLR SUM INPUT PG'!O26</f>
        <v>2468707</v>
      </c>
      <c r="P26" s="85" t="n">
        <f aca="false">'PLR SUM INPUT PG'!P26</f>
        <v>1715888</v>
      </c>
      <c r="Q26" s="85" t="n">
        <f aca="false">'PLR SUM INPUT PG'!Q26</f>
        <v>1932366</v>
      </c>
      <c r="R26" s="85" t="n">
        <f aca="false">'PLR SUM INPUT PG'!R26</f>
        <v>270161</v>
      </c>
      <c r="S26" s="85" t="n">
        <f aca="false">'PLR SUM INPUT PG'!S26</f>
        <v>121763</v>
      </c>
      <c r="T26" s="85" t="n">
        <f aca="false">'PLR SUM INPUT PG'!T26</f>
        <v>286890</v>
      </c>
      <c r="U26" s="85" t="n">
        <f aca="false">'PLR SUM INPUT PG'!U26</f>
        <v>506399</v>
      </c>
      <c r="V26" s="85" t="n">
        <f aca="false">'PLR SUM INPUT PG'!V26</f>
        <v>540699</v>
      </c>
      <c r="W26" s="85" t="n">
        <f aca="false">'PLR SUM INPUT PG'!W26</f>
        <v>554319</v>
      </c>
      <c r="X26" s="85" t="n">
        <f aca="false">'PLR SUM INPUT PG'!X26</f>
        <v>476565</v>
      </c>
      <c r="Y26" s="85" t="n">
        <f aca="false">'PLR SUM INPUT PG'!Y26</f>
        <v>2271243</v>
      </c>
      <c r="Z26" s="85" t="n">
        <f aca="false">'PLR SUM INPUT PG'!Z26</f>
        <v>2597833</v>
      </c>
      <c r="AA26" s="85" t="n">
        <f aca="false">'PLR SUM INPUT PG'!AA26</f>
        <v>90562042</v>
      </c>
    </row>
    <row r="27" customFormat="false" ht="11.25" hidden="false" customHeight="true" outlineLevel="0" collapsed="false">
      <c r="A27" s="88" t="str">
        <f aca="false">'PLR SUM INPUT PG'!A27</f>
        <v>Total MTM</v>
      </c>
      <c r="B27" s="89"/>
      <c r="C27" s="89" t="n">
        <f aca="false">SUM(C25:C26)</f>
        <v>9407978</v>
      </c>
      <c r="D27" s="89" t="n">
        <f aca="false">SUM(D25:D26)</f>
        <v>6508645</v>
      </c>
      <c r="E27" s="89" t="n">
        <f aca="false">SUM(E25:E26)</f>
        <v>32206</v>
      </c>
      <c r="F27" s="89" t="n">
        <f aca="false">SUM(F25:F26)</f>
        <v>-593875</v>
      </c>
      <c r="G27" s="89" t="n">
        <f aca="false">SUM(G25:G26)</f>
        <v>-487644</v>
      </c>
      <c r="H27" s="89" t="n">
        <f aca="false">SUM(H25:H26)</f>
        <v>990401</v>
      </c>
      <c r="I27" s="89" t="n">
        <f aca="false">SUM(I25:I26)</f>
        <v>2054502</v>
      </c>
      <c r="J27" s="89" t="n">
        <f aca="false">SUM(J25:J26)</f>
        <v>1409032</v>
      </c>
      <c r="K27" s="89" t="n">
        <f aca="false">SUM(K25:K26)</f>
        <v>2075200</v>
      </c>
      <c r="L27" s="89" t="n">
        <f aca="false">SUM(L25:L26)</f>
        <v>2308841</v>
      </c>
      <c r="M27" s="89" t="n">
        <f aca="false">SUM(M25:M26)</f>
        <v>883065</v>
      </c>
      <c r="N27" s="89" t="n">
        <f aca="false">SUM(N25:N26)</f>
        <v>1028578</v>
      </c>
      <c r="O27" s="89" t="n">
        <f aca="false">SUM(O25:O26)</f>
        <v>-2720570</v>
      </c>
      <c r="P27" s="89" t="n">
        <f aca="false">SUM(P25:P26)</f>
        <v>-2847217</v>
      </c>
      <c r="Q27" s="89" t="n">
        <f aca="false">SUM(Q25:Q26)</f>
        <v>-3202659</v>
      </c>
      <c r="R27" s="89" t="n">
        <f aca="false">SUM(R25:R26)</f>
        <v>266369</v>
      </c>
      <c r="S27" s="89" t="n">
        <f aca="false">SUM(S25:S26)</f>
        <v>118010</v>
      </c>
      <c r="T27" s="89" t="n">
        <f aca="false">SUM(T25:T26)</f>
        <v>302733</v>
      </c>
      <c r="U27" s="89" t="n">
        <f aca="false">SUM(U25:U26)</f>
        <v>547365</v>
      </c>
      <c r="V27" s="89" t="n">
        <f aca="false">SUM(V25:V26)</f>
        <v>604150</v>
      </c>
      <c r="W27" s="89" t="n">
        <f aca="false">SUM(W25:W26)</f>
        <v>612919</v>
      </c>
      <c r="X27" s="89" t="n">
        <f aca="false">SUM(X25:X26)</f>
        <v>558933</v>
      </c>
      <c r="Y27" s="89" t="n">
        <f aca="false">SUM(Y25:Y26)</f>
        <v>2271243</v>
      </c>
      <c r="Z27" s="89" t="n">
        <f aca="false">SUM(Z25:Z26)</f>
        <v>2597833</v>
      </c>
      <c r="AA27" s="90" t="n">
        <f aca="false">SUM(AA25:AA26)</f>
        <v>24726038</v>
      </c>
    </row>
    <row r="28" customFormat="false" ht="11.25" hidden="false" customHeight="true" outlineLevel="0" collapsed="false">
      <c r="A28" s="85" t="str">
        <f aca="false">'PLR SUM INPUT PG'!A28</f>
        <v>Prior Day MTM</v>
      </c>
      <c r="C28" s="85" t="n">
        <f aca="false">'PLR SUM INPUT PG'!C28</f>
        <v>9404440</v>
      </c>
      <c r="D28" s="85" t="n">
        <f aca="false">'PLR SUM INPUT PG'!D28</f>
        <v>6559105</v>
      </c>
      <c r="E28" s="85" t="n">
        <f aca="false">'PLR SUM INPUT PG'!E28</f>
        <v>68663</v>
      </c>
      <c r="F28" s="85" t="n">
        <f aca="false">'PLR SUM INPUT PG'!F28</f>
        <v>-601971</v>
      </c>
      <c r="G28" s="85" t="n">
        <f aca="false">'PLR SUM INPUT PG'!G28</f>
        <v>-468443</v>
      </c>
      <c r="H28" s="85" t="n">
        <f aca="false">'PLR SUM INPUT PG'!H28</f>
        <v>1026360</v>
      </c>
      <c r="I28" s="85" t="n">
        <f aca="false">'PLR SUM INPUT PG'!I28</f>
        <v>2047727</v>
      </c>
      <c r="J28" s="85" t="n">
        <f aca="false">'PLR SUM INPUT PG'!J28</f>
        <v>1364809</v>
      </c>
      <c r="K28" s="85" t="n">
        <f aca="false">'PLR SUM INPUT PG'!K28</f>
        <v>2072537</v>
      </c>
      <c r="L28" s="85" t="n">
        <f aca="false">'PLR SUM INPUT PG'!L28</f>
        <v>2335055</v>
      </c>
      <c r="M28" s="85" t="n">
        <f aca="false">'PLR SUM INPUT PG'!M28</f>
        <v>888001</v>
      </c>
      <c r="N28" s="85" t="n">
        <f aca="false">'PLR SUM INPUT PG'!N28</f>
        <v>1033914</v>
      </c>
      <c r="O28" s="85" t="n">
        <f aca="false">'PLR SUM INPUT PG'!O28</f>
        <v>-2714622</v>
      </c>
      <c r="P28" s="85" t="n">
        <f aca="false">'PLR SUM INPUT PG'!P28</f>
        <v>-2839615</v>
      </c>
      <c r="Q28" s="85" t="n">
        <f aca="false">'PLR SUM INPUT PG'!Q28</f>
        <v>-3195482</v>
      </c>
      <c r="R28" s="85" t="n">
        <f aca="false">'PLR SUM INPUT PG'!R28</f>
        <v>263809</v>
      </c>
      <c r="S28" s="85" t="n">
        <f aca="false">'PLR SUM INPUT PG'!S28</f>
        <v>124697</v>
      </c>
      <c r="T28" s="85" t="n">
        <f aca="false">'PLR SUM INPUT PG'!T28</f>
        <v>302081</v>
      </c>
      <c r="U28" s="85" t="n">
        <f aca="false">'PLR SUM INPUT PG'!U28</f>
        <v>518437</v>
      </c>
      <c r="V28" s="85" t="n">
        <f aca="false">'PLR SUM INPUT PG'!V28</f>
        <v>565644</v>
      </c>
      <c r="W28" s="85" t="n">
        <f aca="false">'PLR SUM INPUT PG'!W28</f>
        <v>582979</v>
      </c>
      <c r="X28" s="85" t="n">
        <f aca="false">'PLR SUM INPUT PG'!X28</f>
        <v>549372</v>
      </c>
      <c r="Y28" s="85" t="n">
        <f aca="false">'PLR SUM INPUT PG'!Y28</f>
        <v>2240325</v>
      </c>
      <c r="Z28" s="85" t="n">
        <f aca="false">'PLR SUM INPUT PG'!Z28</f>
        <v>2562305</v>
      </c>
      <c r="AA28" s="85" t="n">
        <f aca="false">'PLR SUM INPUT PG'!AA28</f>
        <v>24690127</v>
      </c>
    </row>
    <row r="29" customFormat="false" ht="11.25" hidden="false" customHeight="true" outlineLevel="0" collapsed="false">
      <c r="A29" s="85" t="str">
        <f aca="false">'PLR SUM INPUT PG'!A29</f>
        <v>Delta</v>
      </c>
      <c r="C29" s="91" t="n">
        <f aca="false">C27-C28</f>
        <v>3538</v>
      </c>
      <c r="D29" s="91" t="n">
        <f aca="false">D27-D28</f>
        <v>-50460</v>
      </c>
      <c r="E29" s="91" t="n">
        <f aca="false">E27-E28</f>
        <v>-36457</v>
      </c>
      <c r="F29" s="91" t="n">
        <f aca="false">F27-F28</f>
        <v>8096</v>
      </c>
      <c r="G29" s="91" t="n">
        <f aca="false">G27-G28</f>
        <v>-19201</v>
      </c>
      <c r="H29" s="91" t="n">
        <f aca="false">H27-H28</f>
        <v>-35959</v>
      </c>
      <c r="I29" s="91" t="n">
        <f aca="false">I27-I28</f>
        <v>6775</v>
      </c>
      <c r="J29" s="91" t="n">
        <f aca="false">J27-J28</f>
        <v>44223</v>
      </c>
      <c r="K29" s="91" t="n">
        <f aca="false">K27-K28</f>
        <v>2663</v>
      </c>
      <c r="L29" s="91" t="n">
        <f aca="false">L27-L28</f>
        <v>-26214</v>
      </c>
      <c r="M29" s="91" t="n">
        <f aca="false">M27-M28</f>
        <v>-4936</v>
      </c>
      <c r="N29" s="91" t="n">
        <f aca="false">N27-N28</f>
        <v>-5336</v>
      </c>
      <c r="O29" s="91" t="n">
        <f aca="false">O27-O28</f>
        <v>-5948</v>
      </c>
      <c r="P29" s="91" t="n">
        <f aca="false">P27-P28</f>
        <v>-7602</v>
      </c>
      <c r="Q29" s="91" t="n">
        <f aca="false">Q27-Q28</f>
        <v>-7177</v>
      </c>
      <c r="R29" s="91" t="n">
        <f aca="false">R27-R28</f>
        <v>2560</v>
      </c>
      <c r="S29" s="91" t="n">
        <f aca="false">S27-S28</f>
        <v>-6687</v>
      </c>
      <c r="T29" s="91" t="n">
        <f aca="false">T27-T28</f>
        <v>652</v>
      </c>
      <c r="U29" s="91" t="n">
        <f aca="false">U27-U28</f>
        <v>28928</v>
      </c>
      <c r="V29" s="91" t="n">
        <f aca="false">V27-V28</f>
        <v>38506</v>
      </c>
      <c r="W29" s="91" t="n">
        <f aca="false">W27-W28</f>
        <v>29940</v>
      </c>
      <c r="X29" s="91" t="n">
        <f aca="false">X27-X28</f>
        <v>9561</v>
      </c>
      <c r="Y29" s="91" t="n">
        <f aca="false">Y27-Y28</f>
        <v>30918</v>
      </c>
      <c r="Z29" s="91" t="n">
        <f aca="false">Z27-Z28</f>
        <v>35528</v>
      </c>
      <c r="AA29" s="91" t="n">
        <f aca="false">AA27-AA28</f>
        <v>35911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1" width="33.15"/>
    <col collapsed="false" customWidth="true" hidden="false" outlineLevel="0" max="2" min="2" style="81" width="3.99"/>
    <col collapsed="false" customWidth="true" hidden="false" outlineLevel="0" max="26" min="3" style="81" width="13.32"/>
    <col collapsed="false" customWidth="true" hidden="false" outlineLevel="0" max="27" min="27" style="81" width="15.99"/>
  </cols>
  <sheetData>
    <row r="1" customFormat="false" ht="12" hidden="false" customHeight="true" outlineLevel="0" collapsed="false">
      <c r="A1" s="82" t="s">
        <v>96</v>
      </c>
    </row>
    <row r="2" customFormat="false" ht="12" hidden="false" customHeight="true" outlineLevel="0" collapsed="false">
      <c r="A2" s="82" t="s">
        <v>70</v>
      </c>
    </row>
    <row r="3" customFormat="false" ht="12" hidden="false" customHeight="true" outlineLevel="0" collapsed="false">
      <c r="A3" s="82" t="s">
        <v>97</v>
      </c>
    </row>
    <row r="4" customFormat="false" ht="12" hidden="false" customHeight="true" outlineLevel="0" collapsed="false">
      <c r="A4" s="82" t="s">
        <v>98</v>
      </c>
    </row>
    <row r="6" customFormat="false" ht="12" hidden="false" customHeight="true" outlineLevel="0" collapsed="false">
      <c r="A6" s="83" t="s">
        <v>99</v>
      </c>
      <c r="C6" s="84" t="s">
        <v>72</v>
      </c>
      <c r="D6" s="84" t="s">
        <v>73</v>
      </c>
      <c r="E6" s="84" t="s">
        <v>74</v>
      </c>
      <c r="F6" s="84" t="s">
        <v>75</v>
      </c>
      <c r="G6" s="84" t="s">
        <v>76</v>
      </c>
      <c r="H6" s="84" t="s">
        <v>77</v>
      </c>
      <c r="I6" s="84" t="s">
        <v>78</v>
      </c>
      <c r="J6" s="84" t="s">
        <v>79</v>
      </c>
      <c r="K6" s="84" t="s">
        <v>80</v>
      </c>
      <c r="L6" s="84" t="s">
        <v>81</v>
      </c>
      <c r="M6" s="84" t="s">
        <v>82</v>
      </c>
      <c r="N6" s="84" t="s">
        <v>83</v>
      </c>
      <c r="O6" s="84" t="s">
        <v>84</v>
      </c>
      <c r="P6" s="84" t="s">
        <v>85</v>
      </c>
      <c r="Q6" s="84" t="s">
        <v>86</v>
      </c>
      <c r="R6" s="84" t="s">
        <v>87</v>
      </c>
      <c r="S6" s="84" t="s">
        <v>88</v>
      </c>
      <c r="T6" s="84" t="s">
        <v>89</v>
      </c>
      <c r="U6" s="84" t="s">
        <v>90</v>
      </c>
      <c r="V6" s="84" t="s">
        <v>91</v>
      </c>
      <c r="W6" s="84" t="s">
        <v>92</v>
      </c>
      <c r="X6" s="84" t="s">
        <v>93</v>
      </c>
      <c r="Y6" s="84" t="s">
        <v>94</v>
      </c>
      <c r="Z6" s="84" t="s">
        <v>95</v>
      </c>
      <c r="AA6" s="84" t="s">
        <v>34</v>
      </c>
    </row>
    <row r="7" customFormat="false" ht="11.25" hidden="false" customHeight="true" outlineLevel="0" collapsed="false">
      <c r="A7" s="85" t="s">
        <v>35</v>
      </c>
      <c r="C7" s="85" t="n">
        <v>28434.5096</v>
      </c>
      <c r="D7" s="85" t="n">
        <v>28434.5096</v>
      </c>
      <c r="E7" s="85" t="n">
        <v>28434.5096</v>
      </c>
      <c r="F7" s="85" t="n">
        <v>9478.1699</v>
      </c>
      <c r="G7" s="85" t="n">
        <v>9478.1699</v>
      </c>
      <c r="H7" s="85" t="n">
        <v>14217.2548</v>
      </c>
      <c r="I7" s="85" t="n">
        <v>14217.2548</v>
      </c>
      <c r="J7" s="85" t="n">
        <v>14217.2548</v>
      </c>
      <c r="K7" s="85" t="n">
        <v>14217.2548</v>
      </c>
      <c r="L7" s="85" t="n">
        <v>14217.2548</v>
      </c>
      <c r="M7" s="85" t="n">
        <v>18956.3398</v>
      </c>
      <c r="N7" s="85" t="n">
        <v>18956.3398</v>
      </c>
      <c r="O7" s="85" t="n">
        <v>18956.3398</v>
      </c>
      <c r="P7" s="85" t="n">
        <v>18956.3398</v>
      </c>
      <c r="Q7" s="85" t="n">
        <v>18956.3398</v>
      </c>
      <c r="R7" s="85" t="n">
        <v>9478.1699</v>
      </c>
      <c r="S7" s="85" t="n">
        <v>9478.1699</v>
      </c>
      <c r="T7" s="85" t="n">
        <v>9478.1699</v>
      </c>
      <c r="U7" s="85" t="n">
        <v>9478.1699</v>
      </c>
      <c r="V7" s="85" t="n">
        <v>9478.1699</v>
      </c>
      <c r="W7" s="85" t="n">
        <v>9478.1699</v>
      </c>
      <c r="X7" s="85" t="n">
        <v>9478.1699</v>
      </c>
      <c r="Y7" s="85" t="n">
        <v>0</v>
      </c>
      <c r="Z7" s="85" t="n">
        <v>0</v>
      </c>
    </row>
    <row r="8" customFormat="false" ht="11.25" hidden="false" customHeight="true" outlineLevel="0" collapsed="false">
      <c r="A8" s="85" t="s">
        <v>100</v>
      </c>
      <c r="C8" s="85" t="n">
        <v>-31483.871</v>
      </c>
      <c r="D8" s="85" t="n">
        <v>-18392.8214</v>
      </c>
      <c r="E8" s="85" t="n">
        <v>-7548.3548</v>
      </c>
      <c r="F8" s="85" t="n">
        <v>-8166.6667</v>
      </c>
      <c r="G8" s="85" t="n">
        <v>-4935.4839</v>
      </c>
      <c r="H8" s="85" t="n">
        <v>-7833.3333</v>
      </c>
      <c r="I8" s="85" t="n">
        <v>-26419.3226</v>
      </c>
      <c r="J8" s="85" t="n">
        <v>-30580.6129</v>
      </c>
      <c r="K8" s="85" t="n">
        <v>-25266.6667</v>
      </c>
      <c r="L8" s="85" t="n">
        <v>-20000</v>
      </c>
      <c r="M8" s="85" t="n">
        <v>-19433.3</v>
      </c>
      <c r="N8" s="85" t="n">
        <v>-21225.8065</v>
      </c>
      <c r="O8" s="85" t="n">
        <v>-22000.0323</v>
      </c>
      <c r="P8" s="85" t="n">
        <v>-18142.8571</v>
      </c>
      <c r="Q8" s="85" t="n">
        <v>-15387.0968</v>
      </c>
      <c r="R8" s="85" t="n">
        <v>-10666.6667</v>
      </c>
      <c r="S8" s="85" t="n">
        <v>-709.6774</v>
      </c>
      <c r="T8" s="85" t="n">
        <v>-7733.3</v>
      </c>
      <c r="U8" s="85" t="n">
        <v>-22871.0323</v>
      </c>
      <c r="V8" s="85" t="n">
        <v>-27258.0968</v>
      </c>
      <c r="W8" s="85" t="n">
        <v>-24400</v>
      </c>
      <c r="X8" s="85" t="n">
        <v>-15290.3548</v>
      </c>
      <c r="Y8" s="85" t="n">
        <v>-16700</v>
      </c>
      <c r="Z8" s="85" t="n">
        <v>-19774.1935</v>
      </c>
    </row>
    <row r="9" customFormat="false" ht="11.25" hidden="false" customHeight="true" outlineLevel="0" collapsed="false">
      <c r="A9" s="82" t="s">
        <v>101</v>
      </c>
      <c r="C9" s="86" t="n">
        <v>-3049.3614</v>
      </c>
      <c r="D9" s="86" t="n">
        <v>10041.6882</v>
      </c>
      <c r="E9" s="86" t="n">
        <v>20886.1548</v>
      </c>
      <c r="F9" s="86" t="n">
        <v>1311.5032</v>
      </c>
      <c r="G9" s="86" t="n">
        <v>4542.686</v>
      </c>
      <c r="H9" s="86" t="n">
        <v>6383.9215</v>
      </c>
      <c r="I9" s="86" t="n">
        <v>-12202.0678</v>
      </c>
      <c r="J9" s="86" t="n">
        <v>-16363.3581</v>
      </c>
      <c r="K9" s="86" t="n">
        <v>-11049.4119</v>
      </c>
      <c r="L9" s="86" t="n">
        <v>-5782.7452</v>
      </c>
      <c r="M9" s="86" t="n">
        <v>-476.960199999998</v>
      </c>
      <c r="N9" s="86" t="n">
        <v>-2269.4667</v>
      </c>
      <c r="O9" s="86" t="n">
        <v>-3043.6925</v>
      </c>
      <c r="P9" s="86" t="n">
        <v>813.482700000001</v>
      </c>
      <c r="Q9" s="86" t="n">
        <v>3569.243</v>
      </c>
      <c r="R9" s="86" t="n">
        <v>-1188.4968</v>
      </c>
      <c r="S9" s="86" t="n">
        <v>8768.4925</v>
      </c>
      <c r="T9" s="86" t="n">
        <v>1744.8699</v>
      </c>
      <c r="U9" s="86" t="n">
        <v>-13392.8624</v>
      </c>
      <c r="V9" s="86" t="n">
        <v>-17779.9269</v>
      </c>
      <c r="W9" s="86" t="n">
        <v>-14921.8301</v>
      </c>
      <c r="X9" s="86" t="n">
        <v>-5812.1849</v>
      </c>
      <c r="Y9" s="86" t="n">
        <v>-16700</v>
      </c>
      <c r="Z9" s="86" t="n">
        <v>-19774.1935</v>
      </c>
    </row>
    <row r="11" customFormat="false" ht="11.25" hidden="false" customHeight="true" outlineLevel="0" collapsed="false">
      <c r="A11" s="85" t="s">
        <v>36</v>
      </c>
      <c r="C11" s="85" t="n">
        <v>45000</v>
      </c>
      <c r="D11" s="85" t="n">
        <v>45000</v>
      </c>
      <c r="E11" s="85" t="n">
        <v>10000</v>
      </c>
      <c r="F11" s="85" t="n">
        <v>-5000</v>
      </c>
      <c r="G11" s="85" t="n">
        <v>-5000</v>
      </c>
      <c r="H11" s="85" t="n">
        <v>15000</v>
      </c>
      <c r="I11" s="85" t="n">
        <v>20000</v>
      </c>
      <c r="J11" s="85" t="n">
        <v>25000</v>
      </c>
      <c r="K11" s="85" t="n">
        <v>25000</v>
      </c>
      <c r="L11" s="85" t="n">
        <v>25000</v>
      </c>
      <c r="M11" s="85" t="n">
        <v>5000</v>
      </c>
      <c r="N11" s="85" t="n">
        <v>5000</v>
      </c>
      <c r="O11" s="85" t="n">
        <v>5000</v>
      </c>
      <c r="P11" s="85" t="n">
        <v>0</v>
      </c>
      <c r="Q11" s="85" t="n">
        <v>0</v>
      </c>
      <c r="R11" s="85" t="n">
        <v>5000</v>
      </c>
      <c r="S11" s="85" t="n">
        <v>5000</v>
      </c>
      <c r="T11" s="85" t="n">
        <v>5000</v>
      </c>
      <c r="U11" s="85" t="n">
        <v>5000</v>
      </c>
      <c r="V11" s="85" t="n">
        <v>5000</v>
      </c>
      <c r="W11" s="85" t="n">
        <v>5000</v>
      </c>
      <c r="X11" s="85" t="n">
        <v>5000</v>
      </c>
      <c r="Y11" s="85" t="n">
        <v>0</v>
      </c>
      <c r="Z11" s="85" t="n">
        <v>0</v>
      </c>
    </row>
    <row r="12" customFormat="false" ht="11.25" hidden="false" customHeight="true" outlineLevel="0" collapsed="false">
      <c r="A12" s="85" t="s">
        <v>37</v>
      </c>
      <c r="C12" s="85" t="n">
        <v>20000</v>
      </c>
      <c r="D12" s="85" t="n">
        <v>10000</v>
      </c>
      <c r="E12" s="85" t="n">
        <v>10000</v>
      </c>
      <c r="F12" s="85" t="n">
        <v>0</v>
      </c>
      <c r="G12" s="85" t="n">
        <v>15000</v>
      </c>
      <c r="H12" s="85" t="n">
        <v>15000</v>
      </c>
      <c r="I12" s="85" t="n">
        <v>35000</v>
      </c>
      <c r="J12" s="85" t="n">
        <v>35000</v>
      </c>
      <c r="K12" s="85" t="n">
        <v>35000</v>
      </c>
      <c r="L12" s="85" t="n">
        <v>35000</v>
      </c>
      <c r="M12" s="85" t="n">
        <v>20000</v>
      </c>
      <c r="N12" s="85" t="n">
        <v>20000</v>
      </c>
      <c r="O12" s="85" t="n">
        <v>20000</v>
      </c>
      <c r="P12" s="85" t="n">
        <v>20000</v>
      </c>
      <c r="Q12" s="85" t="n">
        <v>20000</v>
      </c>
      <c r="R12" s="85" t="n">
        <v>5000</v>
      </c>
      <c r="S12" s="85" t="n">
        <v>5000</v>
      </c>
      <c r="T12" s="85" t="n">
        <v>5000</v>
      </c>
      <c r="U12" s="85" t="n">
        <v>5000</v>
      </c>
      <c r="V12" s="85" t="n">
        <v>5000</v>
      </c>
      <c r="W12" s="85" t="n">
        <v>5000</v>
      </c>
      <c r="X12" s="85" t="n">
        <v>5000</v>
      </c>
      <c r="Y12" s="85" t="n">
        <v>0</v>
      </c>
      <c r="Z12" s="85" t="n">
        <v>0</v>
      </c>
    </row>
    <row r="13" customFormat="false" ht="11.25" hidden="false" customHeight="true" outlineLevel="0" collapsed="false">
      <c r="A13" s="85" t="s">
        <v>102</v>
      </c>
      <c r="C13" s="85" t="n">
        <v>-29161.2581</v>
      </c>
      <c r="D13" s="85" t="n">
        <v>-12464.2857</v>
      </c>
      <c r="E13" s="85" t="n">
        <v>-483.871</v>
      </c>
      <c r="F13" s="85" t="n">
        <v>-400</v>
      </c>
      <c r="G13" s="85" t="n">
        <v>-1322.5806</v>
      </c>
      <c r="H13" s="85" t="n">
        <v>-9099.9667</v>
      </c>
      <c r="I13" s="85" t="n">
        <v>-48838.7097</v>
      </c>
      <c r="J13" s="85" t="n">
        <v>-65096.7742</v>
      </c>
      <c r="K13" s="85" t="n">
        <v>-46100</v>
      </c>
      <c r="L13" s="85" t="n">
        <v>-30645.1613</v>
      </c>
      <c r="M13" s="85" t="n">
        <v>-18933.3</v>
      </c>
      <c r="N13" s="85" t="n">
        <v>-22677.3871</v>
      </c>
      <c r="O13" s="85" t="n">
        <v>-25129.0323</v>
      </c>
      <c r="P13" s="85" t="n">
        <v>-20607.1071</v>
      </c>
      <c r="Q13" s="85" t="n">
        <v>-12838.7419</v>
      </c>
      <c r="R13" s="85" t="n">
        <v>-12566.6667</v>
      </c>
      <c r="S13" s="85" t="n">
        <v>-7193.5161</v>
      </c>
      <c r="T13" s="85" t="n">
        <v>-9933.3333</v>
      </c>
      <c r="U13" s="85" t="n">
        <v>-43612.9355</v>
      </c>
      <c r="V13" s="85" t="n">
        <v>-52774.1935</v>
      </c>
      <c r="W13" s="85" t="n">
        <v>-41866.6667</v>
      </c>
      <c r="X13" s="85" t="n">
        <v>-22387.0968</v>
      </c>
      <c r="Y13" s="85" t="n">
        <v>-18233.3333</v>
      </c>
      <c r="Z13" s="85" t="n">
        <v>-24580.6452</v>
      </c>
    </row>
    <row r="14" customFormat="false" ht="11.25" hidden="false" customHeight="true" outlineLevel="0" collapsed="false">
      <c r="A14" s="85" t="s">
        <v>103</v>
      </c>
      <c r="C14" s="85" t="n">
        <v>0</v>
      </c>
      <c r="D14" s="85" t="n">
        <v>0</v>
      </c>
      <c r="E14" s="85" t="n">
        <v>0</v>
      </c>
      <c r="F14" s="85" t="n">
        <v>0</v>
      </c>
      <c r="G14" s="85" t="n">
        <v>0</v>
      </c>
      <c r="H14" s="85" t="n">
        <v>0</v>
      </c>
      <c r="I14" s="85" t="n">
        <v>0</v>
      </c>
      <c r="J14" s="85" t="n">
        <v>0</v>
      </c>
      <c r="K14" s="85" t="n">
        <v>0</v>
      </c>
      <c r="L14" s="85" t="n">
        <v>0</v>
      </c>
      <c r="M14" s="85" t="n">
        <v>0</v>
      </c>
      <c r="N14" s="85" t="n">
        <v>0</v>
      </c>
      <c r="O14" s="85" t="n">
        <v>0</v>
      </c>
      <c r="P14" s="85" t="n">
        <v>0</v>
      </c>
      <c r="Q14" s="85" t="n">
        <v>0</v>
      </c>
      <c r="R14" s="85" t="n">
        <v>0</v>
      </c>
      <c r="S14" s="85" t="n">
        <v>0</v>
      </c>
      <c r="T14" s="85" t="n">
        <v>0</v>
      </c>
      <c r="U14" s="85" t="n">
        <v>0</v>
      </c>
      <c r="V14" s="85" t="n">
        <v>0</v>
      </c>
      <c r="W14" s="85" t="n">
        <v>0</v>
      </c>
      <c r="X14" s="85" t="n">
        <v>0</v>
      </c>
      <c r="Y14" s="85" t="n">
        <v>0</v>
      </c>
      <c r="Z14" s="85" t="n">
        <v>0</v>
      </c>
    </row>
    <row r="15" customFormat="false" ht="11.25" hidden="false" customHeight="true" outlineLevel="0" collapsed="false">
      <c r="A15" s="82" t="s">
        <v>104</v>
      </c>
      <c r="C15" s="86" t="n">
        <v>35838.7419</v>
      </c>
      <c r="D15" s="86" t="n">
        <v>42535.7143</v>
      </c>
      <c r="E15" s="86" t="n">
        <v>19516.129</v>
      </c>
      <c r="F15" s="86" t="n">
        <v>-5400</v>
      </c>
      <c r="G15" s="86" t="n">
        <v>8677.4194</v>
      </c>
      <c r="H15" s="86" t="n">
        <v>20900.0333</v>
      </c>
      <c r="I15" s="86" t="n">
        <v>6161.2903</v>
      </c>
      <c r="J15" s="86" t="n">
        <v>-5096.7742</v>
      </c>
      <c r="K15" s="86" t="n">
        <v>13900</v>
      </c>
      <c r="L15" s="86" t="n">
        <v>29354.8387</v>
      </c>
      <c r="M15" s="86" t="n">
        <v>6066.7</v>
      </c>
      <c r="N15" s="86" t="n">
        <v>2322.6129</v>
      </c>
      <c r="O15" s="86" t="n">
        <v>-129.032299999999</v>
      </c>
      <c r="P15" s="86" t="n">
        <v>-607.107100000001</v>
      </c>
      <c r="Q15" s="86" t="n">
        <v>7161.2581</v>
      </c>
      <c r="R15" s="86" t="n">
        <v>-2566.6667</v>
      </c>
      <c r="S15" s="86" t="n">
        <v>2806.4839</v>
      </c>
      <c r="T15" s="86" t="n">
        <v>66.6666999999998</v>
      </c>
      <c r="U15" s="86" t="n">
        <v>-33612.9355</v>
      </c>
      <c r="V15" s="86" t="n">
        <v>-42774.1935</v>
      </c>
      <c r="W15" s="86" t="n">
        <v>-31866.6667</v>
      </c>
      <c r="X15" s="86" t="n">
        <v>-12387.0968</v>
      </c>
      <c r="Y15" s="86" t="n">
        <v>-18233.3333</v>
      </c>
      <c r="Z15" s="86" t="n">
        <v>-24580.6452</v>
      </c>
    </row>
    <row r="17" customFormat="false" ht="11.25" hidden="false" customHeight="true" outlineLevel="0" collapsed="false">
      <c r="A17" s="85" t="s">
        <v>38</v>
      </c>
      <c r="C17" s="85" t="n">
        <v>0</v>
      </c>
      <c r="D17" s="85" t="n">
        <v>0</v>
      </c>
      <c r="E17" s="87" t="n">
        <v>0</v>
      </c>
      <c r="F17" s="85" t="n">
        <v>0</v>
      </c>
      <c r="G17" s="85" t="n">
        <v>0</v>
      </c>
      <c r="H17" s="85" t="n">
        <v>0</v>
      </c>
      <c r="I17" s="85" t="n">
        <v>0</v>
      </c>
      <c r="J17" s="85" t="n">
        <v>0</v>
      </c>
      <c r="K17" s="85" t="n">
        <v>0</v>
      </c>
      <c r="L17" s="85" t="n">
        <v>0</v>
      </c>
      <c r="M17" s="85" t="n">
        <v>0</v>
      </c>
      <c r="N17" s="85" t="n">
        <v>0</v>
      </c>
      <c r="O17" s="85" t="n">
        <v>0</v>
      </c>
      <c r="P17" s="85" t="n">
        <v>0</v>
      </c>
      <c r="Q17" s="85" t="n">
        <v>0</v>
      </c>
      <c r="R17" s="85" t="n">
        <v>0</v>
      </c>
      <c r="S17" s="85" t="n">
        <v>0</v>
      </c>
      <c r="T17" s="85" t="n">
        <v>0</v>
      </c>
      <c r="U17" s="85" t="n">
        <v>0</v>
      </c>
      <c r="V17" s="85" t="n">
        <v>0</v>
      </c>
      <c r="W17" s="85" t="n">
        <v>0</v>
      </c>
      <c r="X17" s="85" t="n">
        <v>0</v>
      </c>
      <c r="Y17" s="85" t="n">
        <v>0</v>
      </c>
      <c r="Z17" s="85" t="n">
        <v>0</v>
      </c>
    </row>
    <row r="19" customFormat="false" ht="11.25" hidden="false" customHeight="true" outlineLevel="0" collapsed="false">
      <c r="A19" s="88" t="s">
        <v>39</v>
      </c>
      <c r="B19" s="89"/>
      <c r="C19" s="89" t="n">
        <v>32789.3805</v>
      </c>
      <c r="D19" s="89" t="n">
        <v>52577.4025</v>
      </c>
      <c r="E19" s="89" t="n">
        <v>40402.2838</v>
      </c>
      <c r="F19" s="89" t="n">
        <v>-4088.4968</v>
      </c>
      <c r="G19" s="89" t="n">
        <v>13220.1054</v>
      </c>
      <c r="H19" s="89" t="n">
        <v>27283.9548</v>
      </c>
      <c r="I19" s="89" t="n">
        <v>-6040.7775</v>
      </c>
      <c r="J19" s="89" t="n">
        <v>-21460.1323</v>
      </c>
      <c r="K19" s="89" t="n">
        <v>2850.5881</v>
      </c>
      <c r="L19" s="89" t="n">
        <v>23572.0935</v>
      </c>
      <c r="M19" s="89" t="n">
        <v>5589.7398</v>
      </c>
      <c r="N19" s="89" t="n">
        <v>53.1462000000029</v>
      </c>
      <c r="O19" s="89" t="n">
        <v>-3172.7248</v>
      </c>
      <c r="P19" s="89" t="n">
        <v>206.375599999999</v>
      </c>
      <c r="Q19" s="89" t="n">
        <v>10730.5011</v>
      </c>
      <c r="R19" s="89" t="n">
        <v>-3755.1635</v>
      </c>
      <c r="S19" s="89" t="n">
        <v>11574.9764</v>
      </c>
      <c r="T19" s="89" t="n">
        <v>1811.5366</v>
      </c>
      <c r="U19" s="89" t="n">
        <v>-47005.7979</v>
      </c>
      <c r="V19" s="89" t="n">
        <v>-60554.1204</v>
      </c>
      <c r="W19" s="89" t="n">
        <v>-46788.4968</v>
      </c>
      <c r="X19" s="89" t="n">
        <v>-18199.2817</v>
      </c>
      <c r="Y19" s="89" t="n">
        <v>-34933.3333</v>
      </c>
      <c r="Z19" s="90" t="n">
        <v>-44354.8387</v>
      </c>
    </row>
    <row r="21" customFormat="false" ht="11.25" hidden="false" customHeight="true" outlineLevel="0" collapsed="false">
      <c r="A21" s="85" t="s">
        <v>105</v>
      </c>
      <c r="C21" s="85" t="n">
        <v>29531.3161</v>
      </c>
      <c r="D21" s="85" t="n">
        <v>54398.8311</v>
      </c>
      <c r="E21" s="85" t="n">
        <v>39821.6387</v>
      </c>
      <c r="F21" s="85" t="n">
        <v>-4855.1635</v>
      </c>
      <c r="G21" s="85" t="n">
        <v>12703.9763</v>
      </c>
      <c r="H21" s="85" t="n">
        <v>26617.2882</v>
      </c>
      <c r="I21" s="85" t="n">
        <v>-4492.3903</v>
      </c>
      <c r="J21" s="85" t="n">
        <v>-19944.0032</v>
      </c>
      <c r="K21" s="85" t="n">
        <v>3850.5882</v>
      </c>
      <c r="L21" s="85" t="n">
        <v>23604.3516</v>
      </c>
      <c r="M21" s="85" t="n">
        <v>3723.0731</v>
      </c>
      <c r="N21" s="85" t="n">
        <v>-1850.0796</v>
      </c>
      <c r="O21" s="85" t="n">
        <v>-3398.5312</v>
      </c>
      <c r="P21" s="85" t="n">
        <v>-7.9102</v>
      </c>
      <c r="Q21" s="85" t="n">
        <v>10730.501</v>
      </c>
      <c r="R21" s="85" t="n">
        <v>-3355.1635</v>
      </c>
      <c r="S21" s="85" t="n">
        <v>11736.2667</v>
      </c>
      <c r="T21" s="85" t="n">
        <v>2111.5365</v>
      </c>
      <c r="U21" s="85" t="n">
        <v>-46199.3462</v>
      </c>
      <c r="V21" s="85" t="n">
        <v>-59812.185</v>
      </c>
      <c r="W21" s="85" t="n">
        <v>-46055.1635</v>
      </c>
      <c r="X21" s="85" t="n">
        <v>-17812.185</v>
      </c>
      <c r="Y21" s="85" t="n">
        <v>-34066.6667</v>
      </c>
      <c r="Z21" s="85" t="n">
        <v>-43451.6129</v>
      </c>
    </row>
    <row r="22" customFormat="false" ht="11.25" hidden="false" customHeight="true" outlineLevel="0" collapsed="false">
      <c r="A22" s="85" t="s">
        <v>106</v>
      </c>
      <c r="C22" s="91" t="n">
        <v>3258.0644</v>
      </c>
      <c r="D22" s="91" t="n">
        <v>-1821.42860000001</v>
      </c>
      <c r="E22" s="91" t="n">
        <v>580.645100000002</v>
      </c>
      <c r="F22" s="91" t="n">
        <v>766.666700000001</v>
      </c>
      <c r="G22" s="91" t="n">
        <v>516.1291</v>
      </c>
      <c r="H22" s="91" t="n">
        <v>666.666600000001</v>
      </c>
      <c r="I22" s="91" t="n">
        <v>-1548.3872</v>
      </c>
      <c r="J22" s="91" t="n">
        <v>-1516.1291</v>
      </c>
      <c r="K22" s="91" t="n">
        <v>-1000.0001</v>
      </c>
      <c r="L22" s="91" t="n">
        <v>-32.2580999999991</v>
      </c>
      <c r="M22" s="91" t="n">
        <v>1866.6667</v>
      </c>
      <c r="N22" s="91" t="n">
        <v>1903.2258</v>
      </c>
      <c r="O22" s="91" t="n">
        <v>225.806400000004</v>
      </c>
      <c r="P22" s="91" t="n">
        <v>214.285799999999</v>
      </c>
      <c r="Q22" s="91" t="n">
        <v>0.000100000001111766</v>
      </c>
      <c r="R22" s="91" t="n">
        <v>-399.999999999999</v>
      </c>
      <c r="S22" s="91" t="n">
        <v>-161.290300000001</v>
      </c>
      <c r="T22" s="91" t="n">
        <v>-299.9999</v>
      </c>
      <c r="U22" s="91" t="n">
        <v>-806.451699999998</v>
      </c>
      <c r="V22" s="91" t="n">
        <v>-741.935400000002</v>
      </c>
      <c r="W22" s="91" t="n">
        <v>-733.333299999998</v>
      </c>
      <c r="X22" s="91" t="n">
        <v>-387.096699999998</v>
      </c>
      <c r="Y22" s="91" t="n">
        <v>-866.666599999997</v>
      </c>
      <c r="Z22" s="91" t="n">
        <v>-903.2258</v>
      </c>
    </row>
    <row r="24" customFormat="false" ht="12" hidden="false" customHeight="true" outlineLevel="0" collapsed="false">
      <c r="A24" s="83" t="s">
        <v>107</v>
      </c>
    </row>
    <row r="25" customFormat="false" ht="11.25" hidden="false" customHeight="true" outlineLevel="0" collapsed="false">
      <c r="A25" s="85" t="s">
        <v>108</v>
      </c>
      <c r="C25" s="85" t="n">
        <v>-5952094</v>
      </c>
      <c r="D25" s="85" t="n">
        <v>-4905587</v>
      </c>
      <c r="E25" s="85" t="n">
        <v>-4239054</v>
      </c>
      <c r="F25" s="85" t="n">
        <v>-2408529</v>
      </c>
      <c r="G25" s="85" t="n">
        <v>-2861248</v>
      </c>
      <c r="H25" s="85" t="n">
        <v>-3297033</v>
      </c>
      <c r="I25" s="85" t="n">
        <v>-4037652</v>
      </c>
      <c r="J25" s="85" t="n">
        <v>-4313116</v>
      </c>
      <c r="K25" s="85" t="n">
        <v>-4164236</v>
      </c>
      <c r="L25" s="85" t="n">
        <v>-4246255</v>
      </c>
      <c r="M25" s="85" t="n">
        <v>-5449261</v>
      </c>
      <c r="N25" s="85" t="n">
        <v>-5328215</v>
      </c>
      <c r="O25" s="85" t="n">
        <v>-5189277</v>
      </c>
      <c r="P25" s="85" t="n">
        <v>-4563105</v>
      </c>
      <c r="Q25" s="85" t="n">
        <v>-5135025</v>
      </c>
      <c r="R25" s="85" t="n">
        <v>-3792</v>
      </c>
      <c r="S25" s="85" t="n">
        <v>-3753</v>
      </c>
      <c r="T25" s="85" t="n">
        <v>15843</v>
      </c>
      <c r="U25" s="85" t="n">
        <v>40966</v>
      </c>
      <c r="V25" s="85" t="n">
        <v>63451</v>
      </c>
      <c r="W25" s="85" t="n">
        <v>58600</v>
      </c>
      <c r="X25" s="85" t="n">
        <v>82368</v>
      </c>
      <c r="Y25" s="85" t="n">
        <v>0</v>
      </c>
      <c r="Z25" s="85" t="n">
        <v>0</v>
      </c>
      <c r="AA25" s="85" t="n">
        <v>-65836004</v>
      </c>
    </row>
    <row r="26" customFormat="false" ht="11.25" hidden="false" customHeight="true" outlineLevel="0" collapsed="false">
      <c r="A26" s="85" t="s">
        <v>109</v>
      </c>
      <c r="C26" s="85" t="n">
        <v>15360072</v>
      </c>
      <c r="D26" s="85" t="n">
        <v>11414232</v>
      </c>
      <c r="E26" s="85" t="n">
        <v>4271260</v>
      </c>
      <c r="F26" s="85" t="n">
        <v>1814654</v>
      </c>
      <c r="G26" s="85" t="n">
        <v>2373604</v>
      </c>
      <c r="H26" s="85" t="n">
        <v>4287434</v>
      </c>
      <c r="I26" s="85" t="n">
        <v>6092154</v>
      </c>
      <c r="J26" s="85" t="n">
        <v>5722148</v>
      </c>
      <c r="K26" s="85" t="n">
        <v>6239436</v>
      </c>
      <c r="L26" s="85" t="n">
        <v>6555096</v>
      </c>
      <c r="M26" s="85" t="n">
        <v>6332326</v>
      </c>
      <c r="N26" s="85" t="n">
        <v>6356793</v>
      </c>
      <c r="O26" s="85" t="n">
        <v>2468707</v>
      </c>
      <c r="P26" s="85" t="n">
        <v>1715888</v>
      </c>
      <c r="Q26" s="85" t="n">
        <v>1932366</v>
      </c>
      <c r="R26" s="85" t="n">
        <v>270161</v>
      </c>
      <c r="S26" s="85" t="n">
        <v>121763</v>
      </c>
      <c r="T26" s="85" t="n">
        <v>286890</v>
      </c>
      <c r="U26" s="85" t="n">
        <v>506399</v>
      </c>
      <c r="V26" s="85" t="n">
        <v>540699</v>
      </c>
      <c r="W26" s="85" t="n">
        <v>554319</v>
      </c>
      <c r="X26" s="85" t="n">
        <v>476565</v>
      </c>
      <c r="Y26" s="85" t="n">
        <v>2271243</v>
      </c>
      <c r="Z26" s="85" t="n">
        <v>2597833</v>
      </c>
      <c r="AA26" s="85" t="n">
        <v>90562042</v>
      </c>
    </row>
    <row r="27" customFormat="false" ht="11.25" hidden="false" customHeight="true" outlineLevel="0" collapsed="false">
      <c r="A27" s="88" t="s">
        <v>110</v>
      </c>
      <c r="B27" s="89"/>
      <c r="C27" s="89" t="n">
        <v>9407978</v>
      </c>
      <c r="D27" s="89" t="n">
        <v>6508645</v>
      </c>
      <c r="E27" s="89" t="n">
        <v>32206</v>
      </c>
      <c r="F27" s="89" t="n">
        <v>-593875</v>
      </c>
      <c r="G27" s="89" t="n">
        <v>-487644</v>
      </c>
      <c r="H27" s="89" t="n">
        <v>990401</v>
      </c>
      <c r="I27" s="89" t="n">
        <v>2054502</v>
      </c>
      <c r="J27" s="89" t="n">
        <v>1409032</v>
      </c>
      <c r="K27" s="89" t="n">
        <v>2075200</v>
      </c>
      <c r="L27" s="89" t="n">
        <v>2308841</v>
      </c>
      <c r="M27" s="89" t="n">
        <v>883065</v>
      </c>
      <c r="N27" s="89" t="n">
        <v>1028578</v>
      </c>
      <c r="O27" s="89" t="n">
        <v>-2720570</v>
      </c>
      <c r="P27" s="89" t="n">
        <v>-2847217</v>
      </c>
      <c r="Q27" s="89" t="n">
        <v>-3202659</v>
      </c>
      <c r="R27" s="89" t="n">
        <v>266369</v>
      </c>
      <c r="S27" s="89" t="n">
        <v>118010</v>
      </c>
      <c r="T27" s="89" t="n">
        <v>302733</v>
      </c>
      <c r="U27" s="89" t="n">
        <v>547365</v>
      </c>
      <c r="V27" s="89" t="n">
        <v>604150</v>
      </c>
      <c r="W27" s="89" t="n">
        <v>612919</v>
      </c>
      <c r="X27" s="89" t="n">
        <v>558933</v>
      </c>
      <c r="Y27" s="89" t="n">
        <v>2271243</v>
      </c>
      <c r="Z27" s="89" t="n">
        <v>2597833</v>
      </c>
      <c r="AA27" s="90" t="n">
        <v>24726038</v>
      </c>
    </row>
    <row r="28" customFormat="false" ht="11.25" hidden="false" customHeight="true" outlineLevel="0" collapsed="false">
      <c r="A28" s="85" t="s">
        <v>111</v>
      </c>
      <c r="C28" s="85" t="n">
        <v>9404440</v>
      </c>
      <c r="D28" s="85" t="n">
        <v>6559105</v>
      </c>
      <c r="E28" s="85" t="n">
        <v>68663</v>
      </c>
      <c r="F28" s="85" t="n">
        <v>-601971</v>
      </c>
      <c r="G28" s="85" t="n">
        <v>-468443</v>
      </c>
      <c r="H28" s="85" t="n">
        <v>1026360</v>
      </c>
      <c r="I28" s="85" t="n">
        <v>2047727</v>
      </c>
      <c r="J28" s="85" t="n">
        <v>1364809</v>
      </c>
      <c r="K28" s="85" t="n">
        <v>2072537</v>
      </c>
      <c r="L28" s="85" t="n">
        <v>2335055</v>
      </c>
      <c r="M28" s="85" t="n">
        <v>888001</v>
      </c>
      <c r="N28" s="85" t="n">
        <v>1033914</v>
      </c>
      <c r="O28" s="85" t="n">
        <v>-2714622</v>
      </c>
      <c r="P28" s="85" t="n">
        <v>-2839615</v>
      </c>
      <c r="Q28" s="85" t="n">
        <v>-3195482</v>
      </c>
      <c r="R28" s="85" t="n">
        <v>263809</v>
      </c>
      <c r="S28" s="85" t="n">
        <v>124697</v>
      </c>
      <c r="T28" s="85" t="n">
        <v>302081</v>
      </c>
      <c r="U28" s="85" t="n">
        <v>518437</v>
      </c>
      <c r="V28" s="85" t="n">
        <v>565644</v>
      </c>
      <c r="W28" s="85" t="n">
        <v>582979</v>
      </c>
      <c r="X28" s="85" t="n">
        <v>549372</v>
      </c>
      <c r="Y28" s="85" t="n">
        <v>2240325</v>
      </c>
      <c r="Z28" s="85" t="n">
        <v>2562305</v>
      </c>
      <c r="AA28" s="85" t="n">
        <v>24690127</v>
      </c>
    </row>
    <row r="29" customFormat="false" ht="11.25" hidden="false" customHeight="true" outlineLevel="0" collapsed="false">
      <c r="A29" s="85" t="s">
        <v>106</v>
      </c>
      <c r="C29" s="91" t="n">
        <v>3538</v>
      </c>
      <c r="D29" s="91" t="n">
        <v>-50460</v>
      </c>
      <c r="E29" s="91" t="n">
        <v>-36457</v>
      </c>
      <c r="F29" s="91" t="n">
        <v>8096</v>
      </c>
      <c r="G29" s="91" t="n">
        <v>-19201</v>
      </c>
      <c r="H29" s="91" t="n">
        <v>-35959</v>
      </c>
      <c r="I29" s="91" t="n">
        <v>6775</v>
      </c>
      <c r="J29" s="91" t="n">
        <v>44223</v>
      </c>
      <c r="K29" s="91" t="n">
        <v>2663</v>
      </c>
      <c r="L29" s="91" t="n">
        <v>-26214</v>
      </c>
      <c r="M29" s="91" t="n">
        <v>-4936</v>
      </c>
      <c r="N29" s="91" t="n">
        <v>-5336</v>
      </c>
      <c r="O29" s="91" t="n">
        <v>-5948</v>
      </c>
      <c r="P29" s="91" t="n">
        <v>-7602</v>
      </c>
      <c r="Q29" s="91" t="n">
        <v>-7177</v>
      </c>
      <c r="R29" s="91" t="n">
        <v>2560</v>
      </c>
      <c r="S29" s="91" t="n">
        <v>-6687</v>
      </c>
      <c r="T29" s="91" t="n">
        <v>652</v>
      </c>
      <c r="U29" s="91" t="n">
        <v>28928</v>
      </c>
      <c r="V29" s="91" t="n">
        <v>38506</v>
      </c>
      <c r="W29" s="91" t="n">
        <v>29940</v>
      </c>
      <c r="X29" s="91" t="n">
        <v>9561</v>
      </c>
      <c r="Y29" s="91" t="n">
        <v>30918</v>
      </c>
      <c r="Z29" s="91" t="n">
        <v>35528</v>
      </c>
      <c r="AA29" s="91" t="n">
        <v>35911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1" width="33.15"/>
    <col collapsed="false" customWidth="true" hidden="false" outlineLevel="0" max="2" min="2" style="81" width="3.99"/>
    <col collapsed="false" customWidth="true" hidden="false" outlineLevel="0" max="26" min="3" style="81" width="13.32"/>
    <col collapsed="false" customWidth="true" hidden="false" outlineLevel="0" max="27" min="27" style="81" width="15.99"/>
  </cols>
  <sheetData>
    <row r="1" customFormat="false" ht="12" hidden="false" customHeight="true" outlineLevel="0" collapsed="false">
      <c r="A1" s="82" t="s">
        <v>112</v>
      </c>
    </row>
    <row r="2" customFormat="false" ht="12" hidden="false" customHeight="true" outlineLevel="0" collapsed="false">
      <c r="A2" s="82" t="s">
        <v>70</v>
      </c>
    </row>
    <row r="3" customFormat="false" ht="12" hidden="false" customHeight="true" outlineLevel="0" collapsed="false">
      <c r="A3" s="82" t="s">
        <v>97</v>
      </c>
    </row>
    <row r="4" customFormat="false" ht="12" hidden="false" customHeight="true" outlineLevel="0" collapsed="false">
      <c r="A4" s="82" t="s">
        <v>98</v>
      </c>
    </row>
    <row r="6" customFormat="false" ht="12" hidden="false" customHeight="true" outlineLevel="0" collapsed="false">
      <c r="A6" s="83" t="s">
        <v>99</v>
      </c>
      <c r="C6" s="84" t="s">
        <v>72</v>
      </c>
      <c r="D6" s="84" t="s">
        <v>73</v>
      </c>
      <c r="E6" s="84" t="s">
        <v>74</v>
      </c>
      <c r="F6" s="84" t="s">
        <v>75</v>
      </c>
      <c r="G6" s="84" t="s">
        <v>76</v>
      </c>
      <c r="H6" s="84" t="s">
        <v>77</v>
      </c>
      <c r="I6" s="84" t="s">
        <v>78</v>
      </c>
      <c r="J6" s="84" t="s">
        <v>79</v>
      </c>
      <c r="K6" s="84" t="s">
        <v>80</v>
      </c>
      <c r="L6" s="84" t="s">
        <v>81</v>
      </c>
      <c r="M6" s="84" t="s">
        <v>82</v>
      </c>
      <c r="N6" s="84" t="s">
        <v>83</v>
      </c>
      <c r="O6" s="84" t="s">
        <v>84</v>
      </c>
      <c r="P6" s="84" t="s">
        <v>85</v>
      </c>
      <c r="Q6" s="84" t="s">
        <v>86</v>
      </c>
      <c r="R6" s="84" t="s">
        <v>87</v>
      </c>
      <c r="S6" s="84" t="s">
        <v>88</v>
      </c>
      <c r="T6" s="84" t="s">
        <v>89</v>
      </c>
      <c r="U6" s="84" t="s">
        <v>90</v>
      </c>
      <c r="V6" s="84" t="s">
        <v>91</v>
      </c>
      <c r="W6" s="84" t="s">
        <v>92</v>
      </c>
      <c r="X6" s="84" t="s">
        <v>93</v>
      </c>
      <c r="Y6" s="84" t="s">
        <v>94</v>
      </c>
      <c r="Z6" s="84" t="s">
        <v>95</v>
      </c>
      <c r="AA6" s="84" t="s">
        <v>34</v>
      </c>
    </row>
    <row r="7" customFormat="false" ht="11.25" hidden="false" customHeight="true" outlineLevel="0" collapsed="false">
      <c r="A7" s="85" t="s">
        <v>35</v>
      </c>
      <c r="C7" s="85" t="n">
        <v>0</v>
      </c>
      <c r="D7" s="85" t="n">
        <v>0</v>
      </c>
      <c r="E7" s="85" t="n">
        <v>0</v>
      </c>
      <c r="F7" s="85" t="n">
        <v>0</v>
      </c>
      <c r="G7" s="85" t="n">
        <v>0</v>
      </c>
      <c r="H7" s="85" t="n">
        <v>0</v>
      </c>
      <c r="I7" s="85" t="n">
        <v>0</v>
      </c>
      <c r="J7" s="85" t="n">
        <v>0</v>
      </c>
      <c r="K7" s="85" t="n">
        <v>0</v>
      </c>
      <c r="L7" s="85" t="n">
        <v>0</v>
      </c>
      <c r="M7" s="85" t="n">
        <v>0</v>
      </c>
      <c r="N7" s="85" t="n">
        <v>0</v>
      </c>
      <c r="O7" s="85" t="n">
        <v>0</v>
      </c>
      <c r="P7" s="85" t="n">
        <v>0</v>
      </c>
      <c r="Q7" s="85" t="n">
        <v>0</v>
      </c>
      <c r="R7" s="85" t="n">
        <v>0</v>
      </c>
      <c r="S7" s="85" t="n">
        <v>0</v>
      </c>
      <c r="T7" s="85" t="n">
        <v>0</v>
      </c>
      <c r="U7" s="85" t="n">
        <v>0</v>
      </c>
      <c r="V7" s="85" t="n">
        <v>0</v>
      </c>
      <c r="W7" s="85" t="n">
        <v>0</v>
      </c>
      <c r="X7" s="85" t="n">
        <v>0</v>
      </c>
      <c r="Y7" s="85" t="n">
        <v>0</v>
      </c>
      <c r="Z7" s="85" t="n">
        <v>0</v>
      </c>
    </row>
    <row r="8" customFormat="false" ht="11.25" hidden="false" customHeight="true" outlineLevel="0" collapsed="false">
      <c r="A8" s="85" t="s">
        <v>100</v>
      </c>
      <c r="C8" s="85" t="n">
        <v>0</v>
      </c>
      <c r="D8" s="85" t="n">
        <v>0</v>
      </c>
      <c r="E8" s="85" t="n">
        <v>0</v>
      </c>
      <c r="F8" s="85" t="n">
        <v>0</v>
      </c>
      <c r="G8" s="85" t="n">
        <v>0</v>
      </c>
      <c r="H8" s="85" t="n">
        <v>0</v>
      </c>
      <c r="I8" s="85" t="n">
        <v>0</v>
      </c>
      <c r="J8" s="85" t="n">
        <v>0</v>
      </c>
      <c r="K8" s="85" t="n">
        <v>0</v>
      </c>
      <c r="L8" s="85" t="n">
        <v>0</v>
      </c>
      <c r="M8" s="85" t="n">
        <v>0</v>
      </c>
      <c r="N8" s="85" t="n">
        <v>0</v>
      </c>
      <c r="O8" s="85" t="n">
        <v>0</v>
      </c>
      <c r="P8" s="85" t="n">
        <v>0</v>
      </c>
      <c r="Q8" s="85" t="n">
        <v>0</v>
      </c>
      <c r="R8" s="85" t="n">
        <v>0</v>
      </c>
      <c r="S8" s="85" t="n">
        <v>0</v>
      </c>
      <c r="T8" s="85" t="n">
        <v>0</v>
      </c>
      <c r="U8" s="85" t="n">
        <v>0</v>
      </c>
      <c r="V8" s="85" t="n">
        <v>0</v>
      </c>
      <c r="W8" s="85" t="n">
        <v>0</v>
      </c>
      <c r="X8" s="85" t="n">
        <v>0</v>
      </c>
      <c r="Y8" s="85" t="n">
        <v>0</v>
      </c>
      <c r="Z8" s="85" t="n">
        <v>0</v>
      </c>
    </row>
    <row r="9" customFormat="false" ht="11.25" hidden="false" customHeight="true" outlineLevel="0" collapsed="false">
      <c r="A9" s="82" t="s">
        <v>101</v>
      </c>
      <c r="C9" s="86" t="n">
        <v>0</v>
      </c>
      <c r="D9" s="86" t="n">
        <v>0</v>
      </c>
      <c r="E9" s="86" t="n">
        <v>0</v>
      </c>
      <c r="F9" s="86" t="n">
        <v>0</v>
      </c>
      <c r="G9" s="86" t="n">
        <v>0</v>
      </c>
      <c r="H9" s="86" t="n">
        <v>0</v>
      </c>
      <c r="I9" s="86" t="n">
        <v>0</v>
      </c>
      <c r="J9" s="86" t="n">
        <v>0</v>
      </c>
      <c r="K9" s="86" t="n">
        <v>0</v>
      </c>
      <c r="L9" s="86" t="n">
        <v>0</v>
      </c>
      <c r="M9" s="86" t="n">
        <v>0</v>
      </c>
      <c r="N9" s="86" t="n">
        <v>0</v>
      </c>
      <c r="O9" s="86" t="n">
        <v>0</v>
      </c>
      <c r="P9" s="86" t="n">
        <v>0</v>
      </c>
      <c r="Q9" s="86" t="n">
        <v>0</v>
      </c>
      <c r="R9" s="86" t="n">
        <v>0</v>
      </c>
      <c r="S9" s="86" t="n">
        <v>0</v>
      </c>
      <c r="T9" s="86" t="n">
        <v>0</v>
      </c>
      <c r="U9" s="86" t="n">
        <v>0</v>
      </c>
      <c r="V9" s="86" t="n">
        <v>0</v>
      </c>
      <c r="W9" s="86" t="n">
        <v>0</v>
      </c>
      <c r="X9" s="86" t="n">
        <v>0</v>
      </c>
      <c r="Y9" s="86" t="n">
        <v>0</v>
      </c>
      <c r="Z9" s="86" t="n">
        <v>0</v>
      </c>
    </row>
    <row r="11" customFormat="false" ht="11.25" hidden="false" customHeight="true" outlineLevel="0" collapsed="false">
      <c r="A11" s="85" t="s">
        <v>36</v>
      </c>
      <c r="C11" s="85" t="n">
        <v>0</v>
      </c>
      <c r="D11" s="85" t="n">
        <v>0</v>
      </c>
      <c r="E11" s="85" t="n">
        <v>0</v>
      </c>
      <c r="F11" s="85" t="n">
        <v>0</v>
      </c>
      <c r="G11" s="85" t="n">
        <v>0</v>
      </c>
      <c r="H11" s="85" t="n">
        <v>0</v>
      </c>
      <c r="I11" s="85" t="n">
        <v>0</v>
      </c>
      <c r="J11" s="85" t="n">
        <v>0</v>
      </c>
      <c r="K11" s="85" t="n">
        <v>0</v>
      </c>
      <c r="L11" s="85" t="n">
        <v>0</v>
      </c>
      <c r="M11" s="85" t="n">
        <v>0</v>
      </c>
      <c r="N11" s="85" t="n">
        <v>0</v>
      </c>
      <c r="O11" s="85" t="n">
        <v>0</v>
      </c>
      <c r="P11" s="85" t="n">
        <v>0</v>
      </c>
      <c r="Q11" s="85" t="n">
        <v>0</v>
      </c>
      <c r="R11" s="85" t="n">
        <v>0</v>
      </c>
      <c r="S11" s="85" t="n">
        <v>0</v>
      </c>
      <c r="T11" s="85" t="n">
        <v>0</v>
      </c>
      <c r="U11" s="85" t="n">
        <v>0</v>
      </c>
      <c r="V11" s="85" t="n">
        <v>0</v>
      </c>
      <c r="W11" s="85" t="n">
        <v>0</v>
      </c>
      <c r="X11" s="85" t="n">
        <v>0</v>
      </c>
      <c r="Y11" s="85" t="n">
        <v>0</v>
      </c>
      <c r="Z11" s="85" t="n">
        <v>0</v>
      </c>
    </row>
    <row r="12" customFormat="false" ht="11.25" hidden="false" customHeight="true" outlineLevel="0" collapsed="false">
      <c r="A12" s="85" t="s">
        <v>37</v>
      </c>
      <c r="C12" s="85" t="n">
        <v>0</v>
      </c>
      <c r="D12" s="85" t="n">
        <v>0</v>
      </c>
      <c r="E12" s="85" t="n">
        <v>0</v>
      </c>
      <c r="F12" s="85" t="n">
        <v>0</v>
      </c>
      <c r="G12" s="85" t="n">
        <v>0</v>
      </c>
      <c r="H12" s="85" t="n">
        <v>0</v>
      </c>
      <c r="I12" s="85" t="n">
        <v>0</v>
      </c>
      <c r="J12" s="85" t="n">
        <v>0</v>
      </c>
      <c r="K12" s="85" t="n">
        <v>0</v>
      </c>
      <c r="L12" s="85" t="n">
        <v>0</v>
      </c>
      <c r="M12" s="85" t="n">
        <v>0</v>
      </c>
      <c r="N12" s="85" t="n">
        <v>0</v>
      </c>
      <c r="O12" s="85" t="n">
        <v>0</v>
      </c>
      <c r="P12" s="85" t="n">
        <v>0</v>
      </c>
      <c r="Q12" s="85" t="n">
        <v>0</v>
      </c>
      <c r="R12" s="85" t="n">
        <v>0</v>
      </c>
      <c r="S12" s="85" t="n">
        <v>0</v>
      </c>
      <c r="T12" s="85" t="n">
        <v>0</v>
      </c>
      <c r="U12" s="85" t="n">
        <v>0</v>
      </c>
      <c r="V12" s="85" t="n">
        <v>0</v>
      </c>
      <c r="W12" s="85" t="n">
        <v>0</v>
      </c>
      <c r="X12" s="85" t="n">
        <v>0</v>
      </c>
      <c r="Y12" s="85" t="n">
        <v>0</v>
      </c>
      <c r="Z12" s="85" t="n">
        <v>0</v>
      </c>
    </row>
    <row r="13" customFormat="false" ht="11.25" hidden="false" customHeight="true" outlineLevel="0" collapsed="false">
      <c r="A13" s="85" t="s">
        <v>102</v>
      </c>
      <c r="C13" s="85" t="n">
        <v>0</v>
      </c>
      <c r="D13" s="85" t="n">
        <v>0</v>
      </c>
      <c r="E13" s="85" t="n">
        <v>0</v>
      </c>
      <c r="F13" s="85" t="n">
        <v>0</v>
      </c>
      <c r="G13" s="85" t="n">
        <v>0</v>
      </c>
      <c r="H13" s="85" t="n">
        <v>0</v>
      </c>
      <c r="I13" s="85" t="n">
        <v>0</v>
      </c>
      <c r="J13" s="85" t="n">
        <v>0</v>
      </c>
      <c r="K13" s="85" t="n">
        <v>0</v>
      </c>
      <c r="L13" s="85" t="n">
        <v>0</v>
      </c>
      <c r="M13" s="85" t="n">
        <v>0</v>
      </c>
      <c r="N13" s="85" t="n">
        <v>0</v>
      </c>
      <c r="O13" s="85" t="n">
        <v>0</v>
      </c>
      <c r="P13" s="85" t="n">
        <v>0</v>
      </c>
      <c r="Q13" s="85" t="n">
        <v>0</v>
      </c>
      <c r="R13" s="85" t="n">
        <v>0</v>
      </c>
      <c r="S13" s="85" t="n">
        <v>0</v>
      </c>
      <c r="T13" s="85" t="n">
        <v>0</v>
      </c>
      <c r="U13" s="85" t="n">
        <v>0</v>
      </c>
      <c r="V13" s="85" t="n">
        <v>0</v>
      </c>
      <c r="W13" s="85" t="n">
        <v>0</v>
      </c>
      <c r="X13" s="85" t="n">
        <v>0</v>
      </c>
      <c r="Y13" s="85" t="n">
        <v>0</v>
      </c>
      <c r="Z13" s="85" t="n">
        <v>0</v>
      </c>
    </row>
    <row r="14" customFormat="false" ht="11.25" hidden="false" customHeight="true" outlineLevel="0" collapsed="false">
      <c r="A14" s="85" t="s">
        <v>103</v>
      </c>
      <c r="C14" s="85" t="n">
        <v>0</v>
      </c>
      <c r="D14" s="85" t="n">
        <v>0</v>
      </c>
      <c r="E14" s="85" t="n">
        <v>0</v>
      </c>
      <c r="F14" s="85" t="n">
        <v>0</v>
      </c>
      <c r="G14" s="85" t="n">
        <v>0</v>
      </c>
      <c r="H14" s="85" t="n">
        <v>0</v>
      </c>
      <c r="I14" s="85" t="n">
        <v>0</v>
      </c>
      <c r="J14" s="85" t="n">
        <v>0</v>
      </c>
      <c r="K14" s="85" t="n">
        <v>0</v>
      </c>
      <c r="L14" s="85" t="n">
        <v>0</v>
      </c>
      <c r="M14" s="85" t="n">
        <v>0</v>
      </c>
      <c r="N14" s="85" t="n">
        <v>0</v>
      </c>
      <c r="O14" s="85" t="n">
        <v>0</v>
      </c>
      <c r="P14" s="85" t="n">
        <v>0</v>
      </c>
      <c r="Q14" s="85" t="n">
        <v>0</v>
      </c>
      <c r="R14" s="85" t="n">
        <v>0</v>
      </c>
      <c r="S14" s="85" t="n">
        <v>0</v>
      </c>
      <c r="T14" s="85" t="n">
        <v>0</v>
      </c>
      <c r="U14" s="85" t="n">
        <v>0</v>
      </c>
      <c r="V14" s="85" t="n">
        <v>0</v>
      </c>
      <c r="W14" s="85" t="n">
        <v>0</v>
      </c>
      <c r="X14" s="85" t="n">
        <v>0</v>
      </c>
      <c r="Y14" s="85" t="n">
        <v>0</v>
      </c>
      <c r="Z14" s="85" t="n">
        <v>0</v>
      </c>
    </row>
    <row r="15" customFormat="false" ht="11.25" hidden="false" customHeight="true" outlineLevel="0" collapsed="false">
      <c r="A15" s="82" t="s">
        <v>104</v>
      </c>
      <c r="C15" s="86" t="n">
        <v>0</v>
      </c>
      <c r="D15" s="86" t="n">
        <v>0</v>
      </c>
      <c r="E15" s="86" t="n">
        <v>0</v>
      </c>
      <c r="F15" s="86" t="n">
        <v>0</v>
      </c>
      <c r="G15" s="86" t="n">
        <v>0</v>
      </c>
      <c r="H15" s="86" t="n">
        <v>0</v>
      </c>
      <c r="I15" s="86" t="n">
        <v>0</v>
      </c>
      <c r="J15" s="86" t="n">
        <v>0</v>
      </c>
      <c r="K15" s="86" t="n">
        <v>0</v>
      </c>
      <c r="L15" s="86" t="n">
        <v>0</v>
      </c>
      <c r="M15" s="86" t="n">
        <v>0</v>
      </c>
      <c r="N15" s="86" t="n">
        <v>0</v>
      </c>
      <c r="O15" s="86" t="n">
        <v>0</v>
      </c>
      <c r="P15" s="86" t="n">
        <v>0</v>
      </c>
      <c r="Q15" s="86" t="n">
        <v>0</v>
      </c>
      <c r="R15" s="86" t="n">
        <v>0</v>
      </c>
      <c r="S15" s="86" t="n">
        <v>0</v>
      </c>
      <c r="T15" s="86" t="n">
        <v>0</v>
      </c>
      <c r="U15" s="86" t="n">
        <v>0</v>
      </c>
      <c r="V15" s="86" t="n">
        <v>0</v>
      </c>
      <c r="W15" s="86" t="n">
        <v>0</v>
      </c>
      <c r="X15" s="86" t="n">
        <v>0</v>
      </c>
      <c r="Y15" s="86" t="n">
        <v>0</v>
      </c>
      <c r="Z15" s="86" t="n">
        <v>0</v>
      </c>
    </row>
    <row r="17" customFormat="false" ht="11.25" hidden="false" customHeight="true" outlineLevel="0" collapsed="false">
      <c r="A17" s="85" t="s">
        <v>38</v>
      </c>
      <c r="C17" s="85" t="n">
        <v>0</v>
      </c>
      <c r="D17" s="85" t="n">
        <v>0</v>
      </c>
      <c r="E17" s="87" t="n">
        <v>0</v>
      </c>
      <c r="F17" s="85" t="n">
        <v>0</v>
      </c>
      <c r="G17" s="85" t="n">
        <v>0</v>
      </c>
      <c r="H17" s="85" t="n">
        <v>0</v>
      </c>
      <c r="I17" s="85" t="n">
        <v>0</v>
      </c>
      <c r="J17" s="85" t="n">
        <v>0</v>
      </c>
      <c r="K17" s="85" t="n">
        <v>0</v>
      </c>
      <c r="L17" s="85" t="n">
        <v>0</v>
      </c>
      <c r="M17" s="85" t="n">
        <v>0</v>
      </c>
      <c r="N17" s="85" t="n">
        <v>0</v>
      </c>
      <c r="O17" s="85" t="n">
        <v>0</v>
      </c>
      <c r="P17" s="85" t="n">
        <v>0</v>
      </c>
      <c r="Q17" s="85" t="n">
        <v>0</v>
      </c>
      <c r="R17" s="85" t="n">
        <v>0</v>
      </c>
      <c r="S17" s="85" t="n">
        <v>0</v>
      </c>
      <c r="T17" s="85" t="n">
        <v>0</v>
      </c>
      <c r="U17" s="85" t="n">
        <v>0</v>
      </c>
      <c r="V17" s="85" t="n">
        <v>0</v>
      </c>
      <c r="W17" s="85" t="n">
        <v>0</v>
      </c>
      <c r="X17" s="85" t="n">
        <v>0</v>
      </c>
      <c r="Y17" s="85" t="n">
        <v>0</v>
      </c>
      <c r="Z17" s="85" t="n">
        <v>0</v>
      </c>
    </row>
    <row r="19" customFormat="false" ht="11.25" hidden="false" customHeight="true" outlineLevel="0" collapsed="false">
      <c r="A19" s="88" t="s">
        <v>39</v>
      </c>
      <c r="B19" s="89"/>
      <c r="C19" s="89" t="n">
        <v>0</v>
      </c>
      <c r="D19" s="89" t="n">
        <v>0</v>
      </c>
      <c r="E19" s="89" t="n">
        <v>0</v>
      </c>
      <c r="F19" s="89" t="n">
        <v>0</v>
      </c>
      <c r="G19" s="89" t="n">
        <v>0</v>
      </c>
      <c r="H19" s="89" t="n">
        <v>0</v>
      </c>
      <c r="I19" s="89" t="n">
        <v>0</v>
      </c>
      <c r="J19" s="89" t="n">
        <v>0</v>
      </c>
      <c r="K19" s="89" t="n">
        <v>0</v>
      </c>
      <c r="L19" s="89" t="n">
        <v>0</v>
      </c>
      <c r="M19" s="89" t="n">
        <v>0</v>
      </c>
      <c r="N19" s="89" t="n">
        <v>0</v>
      </c>
      <c r="O19" s="89" t="n">
        <v>0</v>
      </c>
      <c r="P19" s="89" t="n">
        <v>0</v>
      </c>
      <c r="Q19" s="89" t="n">
        <v>0</v>
      </c>
      <c r="R19" s="89" t="n">
        <v>0</v>
      </c>
      <c r="S19" s="89" t="n">
        <v>0</v>
      </c>
      <c r="T19" s="89" t="n">
        <v>0</v>
      </c>
      <c r="U19" s="89" t="n">
        <v>0</v>
      </c>
      <c r="V19" s="89" t="n">
        <v>0</v>
      </c>
      <c r="W19" s="89" t="n">
        <v>0</v>
      </c>
      <c r="X19" s="89" t="n">
        <v>0</v>
      </c>
      <c r="Y19" s="89" t="n">
        <v>0</v>
      </c>
      <c r="Z19" s="90" t="n">
        <v>0</v>
      </c>
    </row>
    <row r="21" customFormat="false" ht="11.25" hidden="false" customHeight="true" outlineLevel="0" collapsed="false">
      <c r="A21" s="85" t="s">
        <v>105</v>
      </c>
      <c r="C21" s="85" t="n">
        <v>0</v>
      </c>
      <c r="D21" s="85" t="n">
        <v>0</v>
      </c>
      <c r="E21" s="85" t="n">
        <v>0</v>
      </c>
      <c r="F21" s="85" t="n">
        <v>-5000</v>
      </c>
      <c r="G21" s="85" t="n">
        <v>-5000</v>
      </c>
      <c r="H21" s="85" t="n">
        <v>-5000</v>
      </c>
      <c r="I21" s="85" t="n">
        <v>-5000</v>
      </c>
      <c r="J21" s="85" t="n">
        <v>-5000</v>
      </c>
      <c r="K21" s="85" t="n">
        <v>-5000</v>
      </c>
      <c r="L21" s="85" t="n">
        <v>-5000</v>
      </c>
      <c r="M21" s="85" t="n">
        <v>0</v>
      </c>
      <c r="N21" s="85" t="n">
        <v>0</v>
      </c>
      <c r="O21" s="85" t="n">
        <v>0</v>
      </c>
      <c r="P21" s="85" t="n">
        <v>0</v>
      </c>
      <c r="Q21" s="85" t="n">
        <v>0</v>
      </c>
      <c r="R21" s="85" t="n">
        <v>0</v>
      </c>
      <c r="S21" s="85" t="n">
        <v>0</v>
      </c>
      <c r="T21" s="85" t="n">
        <v>0</v>
      </c>
      <c r="U21" s="85" t="n">
        <v>0</v>
      </c>
      <c r="V21" s="85" t="n">
        <v>0</v>
      </c>
      <c r="W21" s="85" t="n">
        <v>0</v>
      </c>
      <c r="X21" s="85" t="n">
        <v>0</v>
      </c>
      <c r="Y21" s="85" t="n">
        <v>0</v>
      </c>
      <c r="Z21" s="85" t="n">
        <v>0</v>
      </c>
    </row>
    <row r="22" customFormat="false" ht="11.25" hidden="false" customHeight="true" outlineLevel="0" collapsed="false">
      <c r="A22" s="85" t="s">
        <v>106</v>
      </c>
      <c r="C22" s="91" t="n">
        <v>0</v>
      </c>
      <c r="D22" s="91" t="n">
        <v>0</v>
      </c>
      <c r="E22" s="91" t="n">
        <v>0</v>
      </c>
      <c r="F22" s="91" t="n">
        <v>5000</v>
      </c>
      <c r="G22" s="91" t="n">
        <v>5000</v>
      </c>
      <c r="H22" s="91" t="n">
        <v>5000</v>
      </c>
      <c r="I22" s="91" t="n">
        <v>5000</v>
      </c>
      <c r="J22" s="91" t="n">
        <v>5000</v>
      </c>
      <c r="K22" s="91" t="n">
        <v>5000</v>
      </c>
      <c r="L22" s="91" t="n">
        <v>5000</v>
      </c>
      <c r="M22" s="91" t="n">
        <v>0</v>
      </c>
      <c r="N22" s="91" t="n">
        <v>0</v>
      </c>
      <c r="O22" s="91" t="n">
        <v>0</v>
      </c>
      <c r="P22" s="91" t="n">
        <v>0</v>
      </c>
      <c r="Q22" s="91" t="n">
        <v>0</v>
      </c>
      <c r="R22" s="91" t="n">
        <v>0</v>
      </c>
      <c r="S22" s="91" t="n">
        <v>0</v>
      </c>
      <c r="T22" s="91" t="n">
        <v>0</v>
      </c>
      <c r="U22" s="91" t="n">
        <v>0</v>
      </c>
      <c r="V22" s="91" t="n">
        <v>0</v>
      </c>
      <c r="W22" s="91" t="n">
        <v>0</v>
      </c>
      <c r="X22" s="91" t="n">
        <v>0</v>
      </c>
      <c r="Y22" s="91" t="n">
        <v>0</v>
      </c>
      <c r="Z22" s="91" t="n">
        <v>0</v>
      </c>
    </row>
    <row r="24" customFormat="false" ht="12" hidden="false" customHeight="true" outlineLevel="0" collapsed="false">
      <c r="A24" s="83" t="s">
        <v>107</v>
      </c>
    </row>
    <row r="25" customFormat="false" ht="11.25" hidden="false" customHeight="true" outlineLevel="0" collapsed="false">
      <c r="A25" s="85" t="s">
        <v>108</v>
      </c>
      <c r="C25" s="85" t="n">
        <v>153137</v>
      </c>
      <c r="D25" s="85" t="n">
        <v>137921</v>
      </c>
      <c r="E25" s="85" t="n">
        <v>152331</v>
      </c>
      <c r="F25" s="85" t="n">
        <v>-11727</v>
      </c>
      <c r="G25" s="85" t="n">
        <v>-12115</v>
      </c>
      <c r="H25" s="85" t="n">
        <v>-11698</v>
      </c>
      <c r="I25" s="85" t="n">
        <v>-12061</v>
      </c>
      <c r="J25" s="85" t="n">
        <v>-12033</v>
      </c>
      <c r="K25" s="85" t="n">
        <v>-11617</v>
      </c>
      <c r="L25" s="85" t="n">
        <v>-11976</v>
      </c>
      <c r="M25" s="85" t="n">
        <v>0</v>
      </c>
      <c r="N25" s="85" t="n">
        <v>0</v>
      </c>
      <c r="O25" s="85" t="n">
        <v>0</v>
      </c>
      <c r="P25" s="85" t="n">
        <v>0</v>
      </c>
      <c r="Q25" s="85" t="n">
        <v>0</v>
      </c>
      <c r="R25" s="85" t="n">
        <v>0</v>
      </c>
      <c r="S25" s="85" t="n">
        <v>0</v>
      </c>
      <c r="T25" s="85" t="n">
        <v>0</v>
      </c>
      <c r="U25" s="85" t="n">
        <v>0</v>
      </c>
      <c r="V25" s="85" t="n">
        <v>0</v>
      </c>
      <c r="W25" s="85" t="n">
        <v>0</v>
      </c>
      <c r="X25" s="85" t="n">
        <v>0</v>
      </c>
      <c r="Y25" s="85" t="n">
        <v>0</v>
      </c>
      <c r="Z25" s="85" t="n">
        <v>0</v>
      </c>
      <c r="AA25" s="85" t="n">
        <v>360162</v>
      </c>
    </row>
    <row r="26" customFormat="false" ht="11.25" hidden="false" customHeight="true" outlineLevel="0" collapsed="false">
      <c r="A26" s="85" t="s">
        <v>109</v>
      </c>
      <c r="C26" s="85" t="n">
        <v>0</v>
      </c>
      <c r="D26" s="85" t="n">
        <v>0</v>
      </c>
      <c r="E26" s="85" t="n">
        <v>0</v>
      </c>
      <c r="F26" s="85" t="n">
        <v>0</v>
      </c>
      <c r="G26" s="85" t="n">
        <v>0</v>
      </c>
      <c r="H26" s="85" t="n">
        <v>0</v>
      </c>
      <c r="I26" s="85" t="n">
        <v>0</v>
      </c>
      <c r="J26" s="85" t="n">
        <v>0</v>
      </c>
      <c r="K26" s="85" t="n">
        <v>0</v>
      </c>
      <c r="L26" s="85" t="n">
        <v>0</v>
      </c>
      <c r="M26" s="85" t="n">
        <v>0</v>
      </c>
      <c r="N26" s="85" t="n">
        <v>0</v>
      </c>
      <c r="O26" s="85" t="n">
        <v>0</v>
      </c>
      <c r="P26" s="85" t="n">
        <v>0</v>
      </c>
      <c r="Q26" s="85" t="n">
        <v>0</v>
      </c>
      <c r="R26" s="85" t="n">
        <v>0</v>
      </c>
      <c r="S26" s="85" t="n">
        <v>0</v>
      </c>
      <c r="T26" s="85" t="n">
        <v>0</v>
      </c>
      <c r="U26" s="85" t="n">
        <v>0</v>
      </c>
      <c r="V26" s="85" t="n">
        <v>0</v>
      </c>
      <c r="W26" s="85" t="n">
        <v>0</v>
      </c>
      <c r="X26" s="85" t="n">
        <v>0</v>
      </c>
      <c r="Y26" s="85" t="n">
        <v>0</v>
      </c>
      <c r="Z26" s="85" t="n">
        <v>0</v>
      </c>
      <c r="AA26" s="85" t="n">
        <v>0</v>
      </c>
    </row>
    <row r="27" customFormat="false" ht="11.25" hidden="false" customHeight="true" outlineLevel="0" collapsed="false">
      <c r="A27" s="88" t="s">
        <v>110</v>
      </c>
      <c r="B27" s="89"/>
      <c r="C27" s="89" t="n">
        <v>153137</v>
      </c>
      <c r="D27" s="89" t="n">
        <v>137921</v>
      </c>
      <c r="E27" s="89" t="n">
        <v>152331</v>
      </c>
      <c r="F27" s="89" t="n">
        <v>-11727</v>
      </c>
      <c r="G27" s="89" t="n">
        <v>-12115</v>
      </c>
      <c r="H27" s="89" t="n">
        <v>-11698</v>
      </c>
      <c r="I27" s="89" t="n">
        <v>-12061</v>
      </c>
      <c r="J27" s="89" t="n">
        <v>-12033</v>
      </c>
      <c r="K27" s="89" t="n">
        <v>-11617</v>
      </c>
      <c r="L27" s="89" t="n">
        <v>-11976</v>
      </c>
      <c r="M27" s="89" t="n">
        <v>0</v>
      </c>
      <c r="N27" s="89" t="n">
        <v>0</v>
      </c>
      <c r="O27" s="89" t="n">
        <v>0</v>
      </c>
      <c r="P27" s="89" t="n">
        <v>0</v>
      </c>
      <c r="Q27" s="89" t="n">
        <v>0</v>
      </c>
      <c r="R27" s="89" t="n">
        <v>0</v>
      </c>
      <c r="S27" s="89" t="n">
        <v>0</v>
      </c>
      <c r="T27" s="89" t="n">
        <v>0</v>
      </c>
      <c r="U27" s="89" t="n">
        <v>0</v>
      </c>
      <c r="V27" s="89" t="n">
        <v>0</v>
      </c>
      <c r="W27" s="89" t="n">
        <v>0</v>
      </c>
      <c r="X27" s="89" t="n">
        <v>0</v>
      </c>
      <c r="Y27" s="89" t="n">
        <v>0</v>
      </c>
      <c r="Z27" s="89" t="n">
        <v>0</v>
      </c>
      <c r="AA27" s="90" t="n">
        <v>360162</v>
      </c>
    </row>
    <row r="28" customFormat="false" ht="11.25" hidden="false" customHeight="true" outlineLevel="0" collapsed="false">
      <c r="A28" s="85" t="s">
        <v>111</v>
      </c>
      <c r="C28" s="85" t="n">
        <v>148681</v>
      </c>
      <c r="D28" s="85" t="n">
        <v>133908</v>
      </c>
      <c r="E28" s="85" t="n">
        <v>147899</v>
      </c>
      <c r="F28" s="85" t="n">
        <v>-2812</v>
      </c>
      <c r="G28" s="85" t="n">
        <v>-10579</v>
      </c>
      <c r="H28" s="85" t="n">
        <v>-17625</v>
      </c>
      <c r="I28" s="85" t="n">
        <v>-25812</v>
      </c>
      <c r="J28" s="85" t="n">
        <v>-31850</v>
      </c>
      <c r="K28" s="85" t="n">
        <v>-30750</v>
      </c>
      <c r="L28" s="85" t="n">
        <v>-34735</v>
      </c>
      <c r="M28" s="85" t="n">
        <v>0</v>
      </c>
      <c r="N28" s="85" t="n">
        <v>0</v>
      </c>
      <c r="O28" s="85" t="n">
        <v>0</v>
      </c>
      <c r="P28" s="85" t="n">
        <v>0</v>
      </c>
      <c r="Q28" s="85" t="n">
        <v>0</v>
      </c>
      <c r="R28" s="85" t="n">
        <v>0</v>
      </c>
      <c r="S28" s="85" t="n">
        <v>0</v>
      </c>
      <c r="T28" s="85" t="n">
        <v>0</v>
      </c>
      <c r="U28" s="85" t="n">
        <v>0</v>
      </c>
      <c r="V28" s="85" t="n">
        <v>0</v>
      </c>
      <c r="W28" s="85" t="n">
        <v>0</v>
      </c>
      <c r="X28" s="85" t="n">
        <v>0</v>
      </c>
      <c r="Y28" s="85" t="n">
        <v>0</v>
      </c>
      <c r="Z28" s="85" t="n">
        <v>0</v>
      </c>
      <c r="AA28" s="85" t="n">
        <v>276325</v>
      </c>
    </row>
    <row r="29" customFormat="false" ht="11.25" hidden="false" customHeight="true" outlineLevel="0" collapsed="false">
      <c r="A29" s="85" t="s">
        <v>106</v>
      </c>
      <c r="C29" s="91" t="n">
        <v>4456</v>
      </c>
      <c r="D29" s="91" t="n">
        <v>4013</v>
      </c>
      <c r="E29" s="91" t="n">
        <v>4432</v>
      </c>
      <c r="F29" s="91" t="n">
        <v>-8915</v>
      </c>
      <c r="G29" s="91" t="n">
        <v>-1536</v>
      </c>
      <c r="H29" s="91" t="n">
        <v>5927</v>
      </c>
      <c r="I29" s="91" t="n">
        <v>13751</v>
      </c>
      <c r="J29" s="91" t="n">
        <v>19817</v>
      </c>
      <c r="K29" s="91" t="n">
        <v>19133</v>
      </c>
      <c r="L29" s="91" t="n">
        <v>22759</v>
      </c>
      <c r="M29" s="91" t="n">
        <v>0</v>
      </c>
      <c r="N29" s="91" t="n">
        <v>0</v>
      </c>
      <c r="O29" s="91" t="n">
        <v>0</v>
      </c>
      <c r="P29" s="91" t="n">
        <v>0</v>
      </c>
      <c r="Q29" s="91" t="n">
        <v>0</v>
      </c>
      <c r="R29" s="91" t="n">
        <v>0</v>
      </c>
      <c r="S29" s="91" t="n">
        <v>0</v>
      </c>
      <c r="T29" s="91" t="n">
        <v>0</v>
      </c>
      <c r="U29" s="91" t="n">
        <v>0</v>
      </c>
      <c r="V29" s="91" t="n">
        <v>0</v>
      </c>
      <c r="W29" s="91" t="n">
        <v>0</v>
      </c>
      <c r="X29" s="91" t="n">
        <v>0</v>
      </c>
      <c r="Y29" s="91" t="n">
        <v>0</v>
      </c>
      <c r="Z29" s="91" t="n">
        <v>0</v>
      </c>
      <c r="AA29" s="91" t="n">
        <v>83837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2001-06-07T21:23:28Z</dcterms:created>
  <dc:creator>Scott Gardner</dc:creator>
  <dc:description/>
  <dc:language>en-US</dc:language>
  <cp:lastModifiedBy>Scott Gardner</cp:lastModifiedBy>
  <cp:lastPrinted>2001-12-18T23:04:44Z</cp:lastPrinted>
  <cp:revision>0</cp:revision>
  <dc:subject/>
  <dc:title/>
</cp:coreProperties>
</file>